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 fx" sheetId="1" r:id="rId4"/>
    <sheet state="visible" name="Database fx" sheetId="2" r:id="rId5"/>
    <sheet state="hidden" name="VLOOKUP" sheetId="3" r:id="rId6"/>
    <sheet state="hidden" name="INDEX + MATCH" sheetId="4" r:id="rId7"/>
    <sheet state="visible" name="XLOOKUP" sheetId="5" r:id="rId8"/>
    <sheet state="visible" name="Joining Lists" sheetId="6" r:id="rId9"/>
    <sheet state="visible" name="Summary" sheetId="7" r:id="rId10"/>
    <sheet state="visible" name="Text Functions" sheetId="8" r:id="rId11"/>
  </sheets>
  <definedNames>
    <definedName localSheetId="7" name="Q1soft">#REF!</definedName>
    <definedName localSheetId="7" name="List">#REF!</definedName>
    <definedName name="Q1soft">#REF!</definedName>
    <definedName name="Gross_Margin">#REF!</definedName>
    <definedName name="List">#REF!</definedName>
    <definedName localSheetId="7" name="Gross_Margin">#REF!</definedName>
    <definedName name="vlookup_table">#REF!</definedName>
    <definedName localSheetId="7" name="vlookup_table">#REF!</definedName>
  </definedNames>
  <calcPr/>
  <pivotCaches>
    <pivotCache cacheId="0" r:id="rId12"/>
  </pivotCaches>
</workbook>
</file>

<file path=xl/sharedStrings.xml><?xml version="1.0" encoding="utf-8"?>
<sst xmlns="http://schemas.openxmlformats.org/spreadsheetml/2006/main" count="21201" uniqueCount="409">
  <si>
    <t xml:space="preserve"> Company Sales - February</t>
  </si>
  <si>
    <t xml:space="preserve"> 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</si>
  <si>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</si>
  <si>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</si>
  <si>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</si>
  <si>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</si>
  <si>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</si>
  <si>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</si>
  <si>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</si>
  <si>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</si>
  <si>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Total Salary</t>
  </si>
  <si>
    <t>Department Bonus of 1k?</t>
  </si>
  <si>
    <t>S. Sam</t>
  </si>
  <si>
    <t>E. Brown</t>
  </si>
  <si>
    <t>W. Dani</t>
  </si>
  <si>
    <t>M. Mayer</t>
  </si>
  <si>
    <t>S. Sandberg</t>
  </si>
  <si>
    <t>A. John</t>
  </si>
  <si>
    <t>Total Sales:</t>
  </si>
  <si>
    <t>Monthly Goal:</t>
  </si>
  <si>
    <t>Total Sales</t>
  </si>
  <si>
    <t>Average Sales:</t>
  </si>
  <si>
    <t>Bonus %</t>
  </si>
  <si>
    <t>AND</t>
  </si>
  <si>
    <t>Max Sales:</t>
  </si>
  <si>
    <t>Average Sales</t>
  </si>
  <si>
    <t>Min Sales:</t>
  </si>
  <si>
    <t>Receive a 6% bonus for reaching your goal</t>
  </si>
  <si>
    <t>EXPENSE REPORT</t>
  </si>
  <si>
    <t>Office Range Name</t>
  </si>
  <si>
    <t>Data ranges are from rows 6 - 50</t>
  </si>
  <si>
    <t>Expense Range Name</t>
  </si>
  <si>
    <t>Amount Range Name</t>
  </si>
  <si>
    <t>Date</t>
  </si>
  <si>
    <t>Office</t>
  </si>
  <si>
    <t>Expense</t>
  </si>
  <si>
    <t>Amount</t>
  </si>
  <si>
    <t>Uptown</t>
  </si>
  <si>
    <t>Technical Support</t>
  </si>
  <si>
    <t>COUNTA</t>
  </si>
  <si>
    <t>Worksheet</t>
  </si>
  <si>
    <t>Midtown</t>
  </si>
  <si>
    <t>Communication</t>
  </si>
  <si>
    <t>Downtown</t>
  </si>
  <si>
    <t>Office supplies</t>
  </si>
  <si>
    <t>Count the # of logged Expenses</t>
  </si>
  <si>
    <t>COUNTIF()</t>
  </si>
  <si>
    <t>Transportation</t>
  </si>
  <si>
    <t>Count</t>
  </si>
  <si>
    <t>Meal</t>
  </si>
  <si>
    <t>Professional Development</t>
  </si>
  <si>
    <t>Total Expenses for Office Supplies</t>
  </si>
  <si>
    <t>SUMIF()</t>
  </si>
  <si>
    <t>Sum</t>
  </si>
  <si>
    <t>Miscellaneous</t>
  </si>
  <si>
    <t>Office Supplies</t>
  </si>
  <si>
    <t>Petty Cash</t>
  </si>
  <si>
    <t>Average Cost per Meal Expense</t>
  </si>
  <si>
    <t>AVERAGEIF()</t>
  </si>
  <si>
    <t>Average</t>
  </si>
  <si>
    <t>Total  for Meals in Midtown</t>
  </si>
  <si>
    <t>SUMIFS</t>
  </si>
  <si>
    <t>Total Expense</t>
  </si>
  <si>
    <t>Downtown Total</t>
  </si>
  <si>
    <t>Midtown Total</t>
  </si>
  <si>
    <t>Uptown Total</t>
  </si>
  <si>
    <t>Grand Total</t>
  </si>
  <si>
    <t>Check-in Kiosk</t>
  </si>
  <si>
    <t>Employee Lookup (VLOOKUP)</t>
  </si>
  <si>
    <t>Emp ID</t>
  </si>
  <si>
    <t>Last Name</t>
  </si>
  <si>
    <t>First Name</t>
  </si>
  <si>
    <t>Dept</t>
  </si>
  <si>
    <t>Hire Date</t>
  </si>
  <si>
    <t>Employee Information - Master List</t>
  </si>
  <si>
    <t>Prerequisites</t>
  </si>
  <si>
    <t>E-mail</t>
  </si>
  <si>
    <t>Phone Ext</t>
  </si>
  <si>
    <t>Location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</si>
  <si>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</si>
  <si>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</si>
  <si>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</si>
  <si>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</si>
  <si>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</si>
  <si>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</si>
  <si>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</si>
  <si>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</si>
  <si>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</si>
  <si>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</si>
  <si>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</si>
  <si>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</si>
  <si>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</si>
  <si>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</si>
  <si>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</si>
  <si>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</si>
  <si>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</si>
  <si>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</si>
  <si>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</si>
  <si>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</si>
  <si>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</si>
  <si>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</si>
  <si>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</si>
  <si>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</si>
  <si>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</si>
  <si>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</si>
  <si>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</si>
  <si>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</si>
  <si>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</si>
  <si>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</si>
  <si>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</si>
  <si>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</si>
  <si>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</si>
  <si>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</si>
  <si>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</si>
  <si>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</si>
  <si>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</si>
  <si>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</si>
  <si>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</si>
  <si>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</si>
  <si>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</si>
  <si>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</si>
  <si>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</si>
  <si>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</si>
  <si>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</si>
  <si>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</si>
  <si>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</si>
  <si>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</si>
  <si>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</si>
  <si>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</si>
  <si>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</si>
  <si>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</si>
  <si>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</si>
  <si>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</si>
  <si>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</si>
  <si>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</si>
  <si>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</si>
  <si>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</si>
  <si>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</si>
  <si>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</si>
  <si>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</si>
  <si>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</si>
  <si>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</si>
  <si>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</si>
  <si>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</si>
  <si>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</si>
  <si>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</si>
  <si>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</si>
  <si>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</si>
  <si>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</si>
  <si>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</si>
  <si>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</si>
  <si>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</si>
  <si>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</si>
  <si>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</si>
  <si>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</si>
  <si>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</si>
  <si>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</si>
  <si>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</si>
  <si>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</si>
  <si>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</si>
  <si>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</si>
  <si>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</si>
  <si>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</si>
  <si>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</si>
  <si>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</si>
  <si>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</si>
  <si>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</si>
  <si>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</si>
  <si>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</si>
  <si>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</si>
  <si>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</si>
  <si>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</si>
  <si>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</si>
  <si>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</si>
  <si>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</si>
  <si>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</si>
  <si>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</si>
  <si>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</si>
  <si>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</si>
  <si>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</si>
  <si>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</si>
  <si>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</si>
  <si>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</si>
  <si>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</si>
  <si>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</si>
  <si>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</si>
  <si>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</si>
  <si>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</si>
  <si>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</si>
  <si>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Pay Rate</t>
  </si>
  <si>
    <t>INDEX</t>
  </si>
  <si>
    <t>Specify the intersection</t>
  </si>
  <si>
    <t>Pay Rate for Emp ID 1075</t>
  </si>
  <si>
    <t>MATCH</t>
  </si>
  <si>
    <t>Reveals the row number</t>
  </si>
  <si>
    <t>Last Name for Emp ID 1075</t>
  </si>
  <si>
    <t>INDEX AND MATCH</t>
  </si>
  <si>
    <t>Employee Lookup (XLOOKUP)</t>
  </si>
  <si>
    <t>COUNT of Employee ID</t>
  </si>
  <si>
    <t>COUNT OF LAST NAME</t>
  </si>
  <si>
    <t>UNIQUE LAST NAME</t>
  </si>
  <si>
    <t>DISTINCTCOUNT</t>
  </si>
  <si>
    <t>Products</t>
  </si>
  <si>
    <t>Region</t>
  </si>
  <si>
    <t>Order Form</t>
  </si>
  <si>
    <t>Price</t>
  </si>
  <si>
    <t>Sales_rep</t>
  </si>
  <si>
    <t>SalesRep</t>
  </si>
  <si>
    <t>Product</t>
  </si>
  <si>
    <t>Units</t>
  </si>
  <si>
    <t>Sale</t>
  </si>
  <si>
    <t>Tasks</t>
  </si>
  <si>
    <t>Aspen</t>
  </si>
  <si>
    <t>Allan  Ramos</t>
  </si>
  <si>
    <t>MidWest</t>
  </si>
  <si>
    <t>Edwin  Malone</t>
  </si>
  <si>
    <t>Carlota</t>
  </si>
  <si>
    <t>Add some more data to the order form</t>
  </si>
  <si>
    <t>Bellen</t>
  </si>
  <si>
    <t>Andrew  Meyer</t>
  </si>
  <si>
    <t>West</t>
  </si>
  <si>
    <t>Austin  Reynolds</t>
  </si>
  <si>
    <t>Data that will be useful for reporting</t>
  </si>
  <si>
    <t>Arturo  Francis</t>
  </si>
  <si>
    <t>East</t>
  </si>
  <si>
    <t>Shari  Silva</t>
  </si>
  <si>
    <t>1. Add a region column &amp; populate with XLOOKUP</t>
  </si>
  <si>
    <t>Crested Beaut</t>
  </si>
  <si>
    <t>Bernadette  Page</t>
  </si>
  <si>
    <t>2. Populate the Price column using XLOOKUP</t>
  </si>
  <si>
    <t>Doublers</t>
  </si>
  <si>
    <t>Ben  Perez</t>
  </si>
  <si>
    <t>3. Calculate the sale column</t>
  </si>
  <si>
    <t>FlatTop</t>
  </si>
  <si>
    <t>Herman  Williams</t>
  </si>
  <si>
    <t>Sunshine</t>
  </si>
  <si>
    <t>Majectic Beaut</t>
  </si>
  <si>
    <t>Beth  Tucker</t>
  </si>
  <si>
    <t>Christina  Fuller</t>
  </si>
  <si>
    <t>V-Rang</t>
  </si>
  <si>
    <t>Quad</t>
  </si>
  <si>
    <t>Bethany  Pena</t>
  </si>
  <si>
    <t>Billie  Chandler</t>
  </si>
  <si>
    <t>Sunbell</t>
  </si>
  <si>
    <t>Lula  Daniels</t>
  </si>
  <si>
    <t>Sunset</t>
  </si>
  <si>
    <t>Blake  Bridges</t>
  </si>
  <si>
    <t>South</t>
  </si>
  <si>
    <t>Lynette  Brewer</t>
  </si>
  <si>
    <t>Bobbie  Ryan</t>
  </si>
  <si>
    <t>Felicia  Jennings</t>
  </si>
  <si>
    <t>Brooke  Horton</t>
  </si>
  <si>
    <t>Ruben  Nunez</t>
  </si>
  <si>
    <t>Carla  Mccormick</t>
  </si>
  <si>
    <t>Cecilia  Manning</t>
  </si>
  <si>
    <t>Cassandra  Franklin</t>
  </si>
  <si>
    <t>Charlie  Wood</t>
  </si>
  <si>
    <t>Woodrow  Colon</t>
  </si>
  <si>
    <t>Kyle  Carr</t>
  </si>
  <si>
    <t>Christy  Olson</t>
  </si>
  <si>
    <t>Lance  Yates</t>
  </si>
  <si>
    <t>Cindy  Becker</t>
  </si>
  <si>
    <t>Sales Amount</t>
  </si>
  <si>
    <t>Colleen  Warren</t>
  </si>
  <si>
    <t>Drew  Rogers</t>
  </si>
  <si>
    <t>Dan  Peterson</t>
  </si>
  <si>
    <t>Fernando  Rowe</t>
  </si>
  <si>
    <t>Mean</t>
  </si>
  <si>
    <t>Della  Jensen</t>
  </si>
  <si>
    <t>Robert  Munoz</t>
  </si>
  <si>
    <t>Standard Error</t>
  </si>
  <si>
    <t>Don  Gonzales</t>
  </si>
  <si>
    <t>Median</t>
  </si>
  <si>
    <t>Donna  Reid</t>
  </si>
  <si>
    <t>Mode</t>
  </si>
  <si>
    <t>Standard Deviation</t>
  </si>
  <si>
    <t>Eddie  Green</t>
  </si>
  <si>
    <t>Sample Variance</t>
  </si>
  <si>
    <t>Peter  Hodges</t>
  </si>
  <si>
    <t>Kurtosis</t>
  </si>
  <si>
    <t>Elaine  Ellis</t>
  </si>
  <si>
    <t>Rachel  Gomez</t>
  </si>
  <si>
    <t>Skewness</t>
  </si>
  <si>
    <t>Elbert  Klein</t>
  </si>
  <si>
    <t>Guillermo  Potter</t>
  </si>
  <si>
    <t>Range</t>
  </si>
  <si>
    <t>Ellen  Weaver</t>
  </si>
  <si>
    <t>Minimum</t>
  </si>
  <si>
    <t>Elvira  Bowman</t>
  </si>
  <si>
    <t>Eric  Rose</t>
  </si>
  <si>
    <t>Maximum</t>
  </si>
  <si>
    <t>Ernest  Davis</t>
  </si>
  <si>
    <t>Isabel  Cross</t>
  </si>
  <si>
    <t>Iris  Underwood</t>
  </si>
  <si>
    <t>Ivan  Adkins</t>
  </si>
  <si>
    <t>Jaime  Pearson</t>
  </si>
  <si>
    <t>Salvador  Bass</t>
  </si>
  <si>
    <t>Jenny  Garcia</t>
  </si>
  <si>
    <t>Joey  Wong</t>
  </si>
  <si>
    <t>Johanna  Boone</t>
  </si>
  <si>
    <t>Lee  Mack</t>
  </si>
  <si>
    <t>Lorraine  Gibson</t>
  </si>
  <si>
    <t>Willie  Vega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</si>
  <si>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</si>
  <si>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</si>
  <si>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</si>
  <si>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</si>
  <si>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</si>
  <si>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</si>
  <si>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</si>
  <si>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</si>
  <si>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Sandra  Floyd</t>
  </si>
  <si>
    <t>Sonya  Mullins</t>
  </si>
  <si>
    <t>Sylvester  Morales</t>
  </si>
  <si>
    <t>Tiffany  May</t>
  </si>
  <si>
    <t>Tracy  Reed</t>
  </si>
  <si>
    <t>Trevor  Jones</t>
  </si>
  <si>
    <t>Product Name</t>
  </si>
  <si>
    <t>Total Unit Sold</t>
  </si>
  <si>
    <t>Total Sale Amount</t>
  </si>
  <si>
    <t>$#, "K"</t>
  </si>
  <si>
    <t>ORDERID</t>
  </si>
  <si>
    <t>REP FIRST NAME</t>
  </si>
  <si>
    <t>REP LAST NAME</t>
  </si>
  <si>
    <t>REP FULL NAME</t>
  </si>
  <si>
    <t>With Flash Fill</t>
  </si>
  <si>
    <t>Package</t>
  </si>
  <si>
    <t>Sale Date</t>
  </si>
  <si>
    <t>MONTH</t>
  </si>
  <si>
    <t>ORDER CITY/STATE</t>
  </si>
  <si>
    <t>CITY</t>
  </si>
  <si>
    <t>STATE</t>
  </si>
  <si>
    <t>SALE</t>
  </si>
  <si>
    <t>Cara</t>
  </si>
  <si>
    <t>Olson</t>
  </si>
  <si>
    <t>Cara Olson</t>
  </si>
  <si>
    <t>Production</t>
  </si>
  <si>
    <t>January</t>
  </si>
  <si>
    <t>Boulder, CO 80305</t>
  </si>
  <si>
    <t>Boulder</t>
  </si>
  <si>
    <t>CO</t>
  </si>
  <si>
    <t>Combine the name into 1 column</t>
  </si>
  <si>
    <t>Anthony</t>
  </si>
  <si>
    <t>Tsang</t>
  </si>
  <si>
    <t>Anthony Tsang</t>
  </si>
  <si>
    <t>Salem, OR 97314</t>
  </si>
  <si>
    <t>Salem</t>
  </si>
  <si>
    <t>OR</t>
  </si>
  <si>
    <t>Extract the Month from the Sale Date</t>
  </si>
  <si>
    <t>Nicole</t>
  </si>
  <si>
    <t>Braga</t>
  </si>
  <si>
    <t>Nicole Braga</t>
  </si>
  <si>
    <t>Human Resources</t>
  </si>
  <si>
    <t>Casper, WY 82601</t>
  </si>
  <si>
    <t>Casper</t>
  </si>
  <si>
    <t>WY</t>
  </si>
  <si>
    <t xml:space="preserve">Extract the City </t>
  </si>
  <si>
    <t>Bradley</t>
  </si>
  <si>
    <t>Chapman</t>
  </si>
  <si>
    <t>Bradley Chapman</t>
  </si>
  <si>
    <t>February</t>
  </si>
  <si>
    <t>Bowling Green, KY 42103</t>
  </si>
  <si>
    <t>Bowling Green</t>
  </si>
  <si>
    <t>KY</t>
  </si>
  <si>
    <t>Extract the State</t>
  </si>
  <si>
    <t>Annette</t>
  </si>
  <si>
    <t>Silva</t>
  </si>
  <si>
    <t>Annette Silva</t>
  </si>
  <si>
    <t>Sales</t>
  </si>
  <si>
    <t>Vancouver, WA 98660</t>
  </si>
  <si>
    <t>Vancouver</t>
  </si>
  <si>
    <t>WA</t>
  </si>
  <si>
    <t>Jerry</t>
  </si>
  <si>
    <t>Rivera</t>
  </si>
  <si>
    <t>Jerry Rivera</t>
  </si>
  <si>
    <t>San Antonio, TX 78224</t>
  </si>
  <si>
    <t>San Antonio</t>
  </si>
  <si>
    <t>TX</t>
  </si>
  <si>
    <t>Time Permitting</t>
  </si>
  <si>
    <t>Lincoln, NE 68526</t>
  </si>
  <si>
    <t>Lincoln</t>
  </si>
  <si>
    <t>NE</t>
  </si>
  <si>
    <t>Calculate:</t>
  </si>
  <si>
    <t>Staff</t>
  </si>
  <si>
    <t>March</t>
  </si>
  <si>
    <t>*Sale by City</t>
  </si>
  <si>
    <t>*Sale by State</t>
  </si>
  <si>
    <t>*Highest grossing package</t>
  </si>
  <si>
    <t>Information Technology</t>
  </si>
  <si>
    <t>*Q1 Sales</t>
  </si>
  <si>
    <t>April</t>
  </si>
  <si>
    <t>May</t>
  </si>
  <si>
    <t>June</t>
  </si>
  <si>
    <t>July</t>
  </si>
  <si>
    <t>August</t>
  </si>
  <si>
    <t>September</t>
  </si>
  <si>
    <t>Huntington, WV 25755</t>
  </si>
  <si>
    <t>Huntington</t>
  </si>
  <si>
    <t>WV</t>
  </si>
  <si>
    <t>Vancouver, WA 98685</t>
  </si>
  <si>
    <t>Gresham, OR 97080</t>
  </si>
  <si>
    <t>Gresham</t>
  </si>
  <si>
    <t>October</t>
  </si>
  <si>
    <t>Biloxi, MS 39532</t>
  </si>
  <si>
    <t>Biloxi</t>
  </si>
  <si>
    <t>MS</t>
  </si>
  <si>
    <t>Macon, GA 31203</t>
  </si>
  <si>
    <t>Macon</t>
  </si>
  <si>
    <t>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</si>
</sst>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&quot;$&quot;* #,##0_);_(&quot;$&quot;* \(#,##0\);_(&quot;$&quot;* &quot;-&quot;??_);_(@_)"/>
    <numFmt numFmtId="165" formatCode="&quot;$&quot;#,##0"/>
    <numFmt numFmtId="166" formatCode="0.00_);[Red]\(0.00\)"/>
    <numFmt numFmtId="167" formatCode="&quot;$&quot;#,##0.00"/>
    <numFmt numFmtId="168" formatCode="_(&quot;$&quot;* #,##0.00_);_(&quot;$&quot;* \(#,##0.00\);_(&quot;$&quot;* &quot;-&quot;??_);_(@_)"/>
    <numFmt numFmtId="169" formatCode="&quot;$&quot;#,\ &quot;K&quot;"/>
    <numFmt numFmtId="170" formatCode="[$-F800]dddd\,\ mmmm\ dd\,\ yyyy"/>
  </numFmts>
  <fonts count="28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rgb="FF44546A"/>
      <name val="Calibri"/>
    </font>
    <font/>
    <font>
      <b/>
      <i/>
      <sz val="12.0"/>
      <color theme="1"/>
      <name val="Calibri"/>
    </font>
    <font>
      <sz val="11.0"/>
      <color theme="0"/>
      <name val="Calibri"/>
    </font>
    <font>
      <b/>
      <sz val="11.0"/>
      <color theme="1"/>
      <name val="Calibri"/>
    </font>
    <font>
      <b/>
      <sz val="11.0"/>
      <color rgb="FF3F3F3F"/>
      <name val="Calibri"/>
    </font>
    <font>
      <sz val="11.0"/>
      <color rgb="FF3F3F76"/>
      <name val="Calibri"/>
    </font>
    <font>
      <b/>
      <i/>
      <sz val="11.0"/>
      <color theme="1"/>
      <name val="Calibri"/>
    </font>
    <font>
      <b/>
      <sz val="15.0"/>
      <color rgb="FF44546A"/>
      <name val="Calibri"/>
    </font>
    <font>
      <sz val="11.0"/>
      <color theme="4"/>
      <name val="Calibri"/>
    </font>
    <font>
      <i/>
      <sz val="11.0"/>
      <color theme="1"/>
      <name val="Calibri"/>
    </font>
    <font>
      <sz val="14.0"/>
      <color theme="1"/>
      <name val="Calibri"/>
    </font>
    <font>
      <color theme="1"/>
      <name val="Calibri"/>
      <scheme val="minor"/>
    </font>
    <font>
      <sz val="14.0"/>
      <color theme="0"/>
      <name val="Calibri"/>
    </font>
    <font>
      <sz val="12.0"/>
      <color theme="0"/>
      <name val="Calibri"/>
    </font>
    <font>
      <b/>
      <sz val="12.0"/>
      <color theme="0"/>
      <name val="Calibri"/>
    </font>
    <font>
      <b/>
      <sz val="14.0"/>
      <color theme="0"/>
      <name val="Calibri"/>
    </font>
    <font>
      <b/>
      <sz val="14.0"/>
      <color theme="1"/>
      <name val="Calibri"/>
    </font>
    <font>
      <b/>
      <sz val="11.0"/>
      <color rgb="FF3F3F76"/>
      <name val="Calibri"/>
    </font>
    <font>
      <b/>
      <sz val="15.0"/>
      <color theme="0"/>
      <name val="Calibri"/>
    </font>
    <font>
      <sz val="11.0"/>
      <color rgb="FF000000"/>
      <name val="Calibri"/>
    </font>
    <font>
      <b/>
      <sz val="12.0"/>
      <color theme="1"/>
      <name val="Calibri"/>
    </font>
    <font>
      <i/>
      <sz val="11.0"/>
      <color rgb="FF7F7F7F"/>
      <name val="Calibri"/>
    </font>
    <font>
      <b/>
      <sz val="11.0"/>
      <color rgb="FF44546A"/>
      <name val="Calibri"/>
    </font>
    <font>
      <sz val="12.0"/>
      <color theme="1"/>
      <name val="Calibri"/>
    </font>
    <font>
      <b/>
      <sz val="11.0"/>
      <color theme="0"/>
      <name val="Calibri"/>
    </font>
  </fonts>
  <fills count="1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ECECEC"/>
        <bgColor rgb="FFECECEC"/>
      </patternFill>
    </fill>
    <fill>
      <patternFill patternType="solid">
        <fgColor rgb="FFFFCC99"/>
        <bgColor rgb="FFFFCC99"/>
      </patternFill>
    </fill>
    <fill>
      <patternFill patternType="solid">
        <fgColor rgb="FFBFBFBF"/>
        <bgColor rgb="FFBFBFBF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51647E"/>
        <bgColor rgb="FF51647E"/>
      </patternFill>
    </fill>
  </fills>
  <borders count="56">
    <border/>
    <border>
      <bottom style="double">
        <color rgb="FF000000"/>
      </bottom>
    </border>
    <border>
      <bottom style="medium">
        <color rgb="FF000000"/>
      </bottom>
    </border>
    <border>
      <left/>
      <right/>
      <top/>
      <bottom style="medium">
        <color rgb="FF8EAADB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medium">
        <color rgb="FF000000"/>
      </top>
    </border>
    <border>
      <top style="medium">
        <color rgb="FF000000"/>
      </top>
    </border>
    <border>
      <right style="thin">
        <color rgb="FF3F3F3F"/>
      </right>
      <top style="medium">
        <color rgb="FF000000"/>
      </top>
    </border>
    <border>
      <left style="thin">
        <color rgb="FF3F3F3F"/>
      </left>
    </border>
    <border>
      <right style="thin">
        <color rgb="FF3F3F3F"/>
      </right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3F3F3F"/>
      </left>
      <bottom style="thin">
        <color rgb="FF3F3F3F"/>
      </bottom>
    </border>
    <border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ck">
        <color rgb="FFA1B8E1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medium">
        <color rgb="FF000000"/>
      </left>
      <top/>
      <bottom/>
    </border>
    <border>
      <left/>
      <top/>
      <bottom style="thick">
        <color theme="4"/>
      </bottom>
    </border>
    <border>
      <top/>
      <bottom style="thick">
        <color theme="4"/>
      </bottom>
    </border>
    <border>
      <right/>
      <top/>
      <bottom style="thick">
        <color theme="4"/>
      </bottom>
    </border>
    <border>
      <left/>
      <top/>
    </border>
    <border>
      <top/>
    </border>
    <border>
      <right/>
      <top/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/>
      <bottom style="thick">
        <color theme="4"/>
      </bottom>
    </border>
    <border>
      <bottom style="thick">
        <color theme="4"/>
      </bottom>
    </border>
    <border>
      <right/>
      <bottom style="thick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ck">
        <color theme="4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2" fillId="0" fontId="3" numFmtId="0" xfId="0" applyBorder="1" applyFont="1"/>
    <xf borderId="3" fillId="2" fontId="5" numFmtId="0" xfId="0" applyAlignment="1" applyBorder="1" applyFill="1" applyFont="1">
      <alignment horizontal="center"/>
    </xf>
    <xf borderId="4" fillId="3" fontId="6" numFmtId="0" xfId="0" applyAlignment="1" applyBorder="1" applyFill="1" applyFont="1">
      <alignment horizontal="center"/>
    </xf>
    <xf borderId="4" fillId="4" fontId="6" numFmtId="0" xfId="0" applyAlignment="1" applyBorder="1" applyFill="1" applyFont="1">
      <alignment horizontal="center"/>
    </xf>
    <xf borderId="5" fillId="4" fontId="6" numFmtId="0" xfId="0" applyAlignment="1" applyBorder="1" applyFont="1">
      <alignment horizontal="center"/>
    </xf>
    <xf borderId="6" fillId="3" fontId="6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5" fontId="6" numFmtId="0" xfId="0" applyAlignment="1" applyBorder="1" applyFill="1" applyFont="1">
      <alignment horizontal="right"/>
    </xf>
    <xf borderId="10" fillId="0" fontId="1" numFmtId="164" xfId="0" applyAlignment="1" applyBorder="1" applyFont="1" applyNumberFormat="1">
      <alignment horizontal="left"/>
    </xf>
    <xf borderId="11" fillId="0" fontId="6" numFmtId="165" xfId="0" applyAlignment="1" applyBorder="1" applyFont="1" applyNumberFormat="1">
      <alignment horizontal="center"/>
    </xf>
    <xf borderId="12" fillId="6" fontId="7" numFmtId="166" xfId="0" applyAlignment="1" applyBorder="1" applyFill="1" applyFont="1" applyNumberFormat="1">
      <alignment horizontal="center"/>
    </xf>
    <xf borderId="12" fillId="6" fontId="7" numFmtId="165" xfId="0" applyAlignment="1" applyBorder="1" applyFont="1" applyNumberFormat="1">
      <alignment horizontal="center"/>
    </xf>
    <xf borderId="0" fillId="0" fontId="1" numFmtId="165" xfId="0" applyFont="1" applyNumberFormat="1"/>
    <xf borderId="13" fillId="6" fontId="7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5" fontId="6" numFmtId="0" xfId="0" applyAlignment="1" applyBorder="1" applyFont="1">
      <alignment horizontal="right"/>
    </xf>
    <xf borderId="19" fillId="0" fontId="1" numFmtId="164" xfId="0" applyAlignment="1" applyBorder="1" applyFont="1" applyNumberFormat="1">
      <alignment horizontal="left"/>
    </xf>
    <xf borderId="20" fillId="5" fontId="6" numFmtId="0" xfId="0" applyAlignment="1" applyBorder="1" applyFont="1">
      <alignment horizontal="right"/>
    </xf>
    <xf borderId="21" fillId="0" fontId="1" numFmtId="164" xfId="0" applyAlignment="1" applyBorder="1" applyFont="1" applyNumberFormat="1">
      <alignment horizontal="left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7" fontId="6" numFmtId="0" xfId="0" applyAlignment="1" applyBorder="1" applyFill="1" applyFont="1">
      <alignment horizontal="center" vertical="center"/>
    </xf>
    <xf borderId="26" fillId="0" fontId="3" numFmtId="0" xfId="0" applyBorder="1" applyFont="1"/>
    <xf borderId="10" fillId="0" fontId="6" numFmtId="165" xfId="0" applyAlignment="1" applyBorder="1" applyFont="1" applyNumberFormat="1">
      <alignment horizontal="right" vertical="center"/>
    </xf>
    <xf borderId="27" fillId="2" fontId="5" numFmtId="0" xfId="0" applyAlignment="1" applyBorder="1" applyFont="1">
      <alignment horizontal="right"/>
    </xf>
    <xf borderId="28" fillId="8" fontId="8" numFmtId="167" xfId="0" applyAlignment="1" applyBorder="1" applyFill="1" applyFont="1" applyNumberFormat="1">
      <alignment horizontal="center"/>
    </xf>
    <xf borderId="27" fillId="2" fontId="5" numFmtId="0" xfId="0" applyAlignment="1" applyBorder="1" applyFont="1">
      <alignment horizontal="right" shrinkToFit="0" wrapText="1"/>
    </xf>
    <xf borderId="28" fillId="8" fontId="8" numFmtId="9" xfId="0" applyAlignment="1" applyBorder="1" applyFont="1" applyNumberFormat="1">
      <alignment horizontal="center"/>
    </xf>
    <xf borderId="5" fillId="8" fontId="8" numFmtId="9" xfId="0" applyAlignment="1" applyBorder="1" applyFont="1" applyNumberFormat="1">
      <alignment horizontal="center"/>
    </xf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1" numFmtId="2" xfId="0" applyFont="1" applyNumberFormat="1"/>
    <xf borderId="0" fillId="0" fontId="10" numFmtId="0" xfId="0" applyAlignment="1" applyFont="1">
      <alignment horizontal="center"/>
    </xf>
    <xf borderId="5" fillId="9" fontId="1" numFmtId="0" xfId="0" applyBorder="1" applyFill="1" applyFont="1"/>
    <xf borderId="0" fillId="0" fontId="11" numFmtId="0" xfId="0" applyAlignment="1" applyFont="1">
      <alignment horizontal="left"/>
    </xf>
    <xf borderId="29" fillId="10" fontId="1" numFmtId="0" xfId="0" applyBorder="1" applyFill="1" applyFont="1"/>
    <xf borderId="30" fillId="9" fontId="12" numFmtId="0" xfId="0" applyAlignment="1" applyBorder="1" applyFont="1">
      <alignment horizontal="center"/>
    </xf>
    <xf borderId="31" fillId="0" fontId="3" numFmtId="0" xfId="0" applyBorder="1" applyFont="1"/>
    <xf borderId="32" fillId="0" fontId="3" numFmtId="0" xfId="0" applyBorder="1" applyFont="1"/>
    <xf borderId="5" fillId="5" fontId="13" numFmtId="0" xfId="0" applyAlignment="1" applyBorder="1" applyFont="1">
      <alignment horizontal="center"/>
    </xf>
    <xf borderId="0" fillId="0" fontId="1" numFmtId="14" xfId="0" applyFont="1" applyNumberFormat="1"/>
    <xf borderId="0" fillId="0" fontId="1" numFmtId="0" xfId="0" applyAlignment="1" applyFont="1">
      <alignment horizontal="center"/>
    </xf>
    <xf borderId="5" fillId="11" fontId="1" numFmtId="0" xfId="0" applyAlignment="1" applyBorder="1" applyFill="1" applyFont="1">
      <alignment horizontal="center"/>
    </xf>
    <xf borderId="0" fillId="0" fontId="1" numFmtId="168" xfId="0" applyAlignment="1" applyFont="1" applyNumberFormat="1">
      <alignment horizontal="center"/>
    </xf>
    <xf borderId="0" fillId="0" fontId="14" numFmtId="0" xfId="0" applyFont="1"/>
    <xf borderId="30" fillId="12" fontId="15" numFmtId="0" xfId="0" applyAlignment="1" applyBorder="1" applyFill="1" applyFont="1">
      <alignment horizontal="center"/>
    </xf>
    <xf borderId="5" fillId="9" fontId="1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5" fillId="2" fontId="16" numFmtId="0" xfId="0" applyAlignment="1" applyBorder="1" applyFont="1">
      <alignment horizontal="center"/>
    </xf>
    <xf borderId="5" fillId="2" fontId="17" numFmtId="0" xfId="0" applyBorder="1" applyFont="1"/>
    <xf borderId="5" fillId="13" fontId="1" numFmtId="0" xfId="0" applyAlignment="1" applyBorder="1" applyFill="1" applyFont="1">
      <alignment horizontal="center"/>
    </xf>
    <xf borderId="5" fillId="13" fontId="1" numFmtId="168" xfId="0" applyAlignment="1" applyBorder="1" applyFont="1" applyNumberFormat="1">
      <alignment horizontal="center"/>
    </xf>
    <xf borderId="28" fillId="8" fontId="8" numFmtId="0" xfId="0" applyBorder="1" applyFont="1"/>
    <xf borderId="12" fillId="6" fontId="7" numFmtId="0" xfId="0" applyBorder="1" applyFont="1"/>
    <xf borderId="5" fillId="2" fontId="16" numFmtId="0" xfId="0" applyBorder="1" applyFont="1"/>
    <xf borderId="33" fillId="6" fontId="7" numFmtId="167" xfId="0" applyAlignment="1" applyBorder="1" applyFont="1" applyNumberFormat="1">
      <alignment horizontal="center"/>
    </xf>
    <xf borderId="34" fillId="0" fontId="3" numFmtId="0" xfId="0" applyBorder="1" applyFont="1"/>
    <xf borderId="0" fillId="0" fontId="1" numFmtId="0" xfId="0" applyAlignment="1" applyFont="1">
      <alignment horizontal="left"/>
    </xf>
    <xf borderId="0" fillId="0" fontId="14" numFmtId="168" xfId="0" applyFont="1" applyNumberFormat="1"/>
    <xf borderId="0" fillId="0" fontId="1" numFmtId="168" xfId="0" applyFont="1" applyNumberFormat="1"/>
    <xf borderId="35" fillId="2" fontId="18" numFmtId="0" xfId="0" applyAlignment="1" applyBorder="1" applyFont="1">
      <alignment horizontal="center"/>
    </xf>
    <xf borderId="36" fillId="14" fontId="19" numFmtId="0" xfId="0" applyAlignment="1" applyBorder="1" applyFill="1" applyFont="1">
      <alignment horizontal="center" vertical="center"/>
    </xf>
    <xf borderId="37" fillId="0" fontId="3" numFmtId="0" xfId="0" applyBorder="1" applyFont="1"/>
    <xf borderId="38" fillId="0" fontId="3" numFmtId="0" xfId="0" applyBorder="1" applyFont="1"/>
    <xf borderId="10" fillId="15" fontId="1" numFmtId="0" xfId="0" applyAlignment="1" applyBorder="1" applyFill="1" applyFont="1">
      <alignment horizontal="center" vertical="center"/>
    </xf>
    <xf borderId="28" fillId="8" fontId="20" numFmtId="0" xfId="0" applyAlignment="1" applyBorder="1" applyFont="1">
      <alignment horizontal="center" shrinkToFit="0" vertical="center" wrapText="1"/>
    </xf>
    <xf borderId="12" fillId="6" fontId="7" numFmtId="0" xfId="0" applyAlignment="1" applyBorder="1" applyFont="1">
      <alignment horizontal="center"/>
    </xf>
    <xf borderId="12" fillId="6" fontId="7" numFmtId="14" xfId="0" applyAlignment="1" applyBorder="1" applyFont="1" applyNumberFormat="1">
      <alignment horizontal="center"/>
    </xf>
    <xf borderId="39" fillId="2" fontId="21" numFmtId="0" xfId="0" applyAlignment="1" applyBorder="1" applyFont="1">
      <alignment horizontal="center" vertical="center"/>
    </xf>
    <xf borderId="40" fillId="0" fontId="3" numFmtId="0" xfId="0" applyBorder="1" applyFont="1"/>
    <xf borderId="41" fillId="0" fontId="3" numFmtId="0" xfId="0" applyBorder="1" applyFont="1"/>
    <xf borderId="42" fillId="10" fontId="6" numFmtId="0" xfId="0" applyAlignment="1" applyBorder="1" applyFont="1">
      <alignment horizontal="center"/>
    </xf>
    <xf borderId="43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46" fillId="0" fontId="3" numFmtId="0" xfId="0" applyBorder="1" applyFont="1"/>
    <xf borderId="10" fillId="14" fontId="6" numFmtId="0" xfId="0" applyAlignment="1" applyBorder="1" applyFont="1">
      <alignment horizontal="center" vertical="center"/>
    </xf>
    <xf borderId="10" fillId="16" fontId="1" numFmtId="0" xfId="0" applyAlignment="1" applyBorder="1" applyFill="1" applyFont="1">
      <alignment horizontal="center" shrinkToFit="0" vertical="center" wrapText="1"/>
    </xf>
    <xf borderId="10" fillId="0" fontId="22" numFmtId="0" xfId="0" applyAlignment="1" applyBorder="1" applyFont="1">
      <alignment horizontal="center" shrinkToFit="0" vertical="center" wrapText="1"/>
    </xf>
    <xf borderId="10" fillId="0" fontId="22" numFmtId="14" xfId="0" applyAlignment="1" applyBorder="1" applyFont="1" applyNumberFormat="1">
      <alignment horizontal="center" shrinkToFit="0" vertical="center" wrapText="1"/>
    </xf>
    <xf borderId="10" fillId="14" fontId="23" numFmtId="0" xfId="0" applyAlignment="1" applyBorder="1" applyFont="1">
      <alignment horizontal="center" vertical="center"/>
    </xf>
    <xf borderId="47" fillId="14" fontId="23" numFmtId="0" xfId="0" applyAlignment="1" applyBorder="1" applyFont="1">
      <alignment horizontal="center" vertical="center"/>
    </xf>
    <xf borderId="30" fillId="14" fontId="6" numFmtId="0" xfId="0" applyAlignment="1" applyBorder="1" applyFont="1">
      <alignment horizontal="center" vertical="center"/>
    </xf>
    <xf borderId="10" fillId="0" fontId="1" numFmtId="168" xfId="0" applyBorder="1" applyFont="1" applyNumberFormat="1"/>
    <xf borderId="0" fillId="0" fontId="24" numFmtId="0" xfId="0" applyFont="1"/>
    <xf borderId="12" fillId="6" fontId="7" numFmtId="168" xfId="0" applyAlignment="1" applyBorder="1" applyFont="1" applyNumberFormat="1">
      <alignment horizontal="center"/>
    </xf>
    <xf borderId="28" fillId="8" fontId="8" numFmtId="0" xfId="0" applyAlignment="1" applyBorder="1" applyFont="1">
      <alignment horizontal="center"/>
    </xf>
    <xf borderId="30" fillId="14" fontId="6" numFmtId="0" xfId="0" applyAlignment="1" applyBorder="1" applyFont="1">
      <alignment horizontal="center"/>
    </xf>
    <xf borderId="30" fillId="2" fontId="16" numFmtId="0" xfId="0" applyAlignment="1" applyBorder="1" applyFont="1">
      <alignment horizontal="center"/>
    </xf>
    <xf borderId="5" fillId="6" fontId="25" numFmtId="0" xfId="0" applyBorder="1" applyFont="1"/>
    <xf borderId="48" fillId="6" fontId="25" numFmtId="0" xfId="0" applyBorder="1" applyFont="1"/>
    <xf borderId="49" fillId="17" fontId="19" numFmtId="0" xfId="0" applyAlignment="1" applyBorder="1" applyFill="1" applyFont="1">
      <alignment horizontal="center"/>
    </xf>
    <xf borderId="50" fillId="15" fontId="1" numFmtId="0" xfId="0" applyBorder="1" applyFont="1"/>
    <xf borderId="51" fillId="15" fontId="1" numFmtId="167" xfId="0" applyBorder="1" applyFont="1" applyNumberFormat="1"/>
    <xf borderId="51" fillId="15" fontId="1" numFmtId="0" xfId="0" applyBorder="1" applyFont="1"/>
    <xf borderId="50" fillId="15" fontId="1" numFmtId="14" xfId="0" applyBorder="1" applyFont="1" applyNumberFormat="1"/>
    <xf borderId="0" fillId="0" fontId="23" numFmtId="0" xfId="0" applyFont="1"/>
    <xf borderId="52" fillId="0" fontId="1" numFmtId="0" xfId="0" applyBorder="1" applyFont="1"/>
    <xf borderId="53" fillId="0" fontId="1" numFmtId="167" xfId="0" applyBorder="1" applyFont="1" applyNumberFormat="1"/>
    <xf borderId="53" fillId="0" fontId="1" numFmtId="0" xfId="0" applyBorder="1" applyFont="1"/>
    <xf borderId="52" fillId="0" fontId="1" numFmtId="14" xfId="0" applyBorder="1" applyFont="1" applyNumberFormat="1"/>
    <xf borderId="0" fillId="0" fontId="4" numFmtId="0" xfId="0" applyFont="1"/>
    <xf borderId="0" fillId="0" fontId="26" numFmtId="0" xfId="0" applyFont="1"/>
    <xf borderId="54" fillId="0" fontId="12" numFmtId="0" xfId="0" applyAlignment="1" applyBorder="1" applyFont="1">
      <alignment horizontal="center"/>
    </xf>
    <xf borderId="54" fillId="0" fontId="3" numFmtId="0" xfId="0" applyBorder="1" applyFont="1"/>
    <xf borderId="2" fillId="0" fontId="1" numFmtId="0" xfId="0" applyBorder="1" applyFont="1"/>
    <xf borderId="0" fillId="0" fontId="1" numFmtId="3" xfId="0" applyFont="1" applyNumberFormat="1"/>
    <xf borderId="0" fillId="0" fontId="1" numFmtId="169" xfId="0" applyFont="1" applyNumberFormat="1"/>
    <xf borderId="5" fillId="18" fontId="27" numFmtId="0" xfId="0" applyAlignment="1" applyBorder="1" applyFill="1" applyFont="1">
      <alignment horizontal="center"/>
    </xf>
    <xf borderId="0" fillId="0" fontId="25" numFmtId="0" xfId="0" applyAlignment="1" applyFont="1">
      <alignment horizontal="center"/>
    </xf>
    <xf borderId="10" fillId="0" fontId="1" numFmtId="0" xfId="0" applyAlignment="1" applyBorder="1" applyFont="1">
      <alignment horizontal="center"/>
    </xf>
    <xf borderId="10" fillId="0" fontId="1" numFmtId="170" xfId="0" applyAlignment="1" applyBorder="1" applyFont="1" applyNumberFormat="1">
      <alignment horizontal="center"/>
    </xf>
    <xf borderId="10" fillId="0" fontId="1" numFmtId="14" xfId="0" applyAlignment="1" applyBorder="1" applyFont="1" applyNumberFormat="1">
      <alignment horizontal="center"/>
    </xf>
    <xf borderId="10" fillId="0" fontId="1" numFmtId="165" xfId="0" applyAlignment="1" applyBorder="1" applyFont="1" applyNumberFormat="1">
      <alignment horizontal="center"/>
    </xf>
    <xf borderId="42" fillId="10" fontId="1" numFmtId="0" xfId="0" applyAlignment="1" applyBorder="1" applyFont="1">
      <alignment horizontal="left"/>
    </xf>
    <xf borderId="55" fillId="0" fontId="3" numFmtId="0" xfId="0" applyBorder="1" applyFont="1"/>
    <xf borderId="42" fillId="10" fontId="1" numFmtId="0" xfId="0" applyBorder="1" applyFont="1"/>
    <xf borderId="0" fillId="0" fontId="6" numFmtId="0" xfId="0" applyFont="1"/>
    <xf borderId="0" fillId="0" fontId="1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Joining Lists-style">
      <tableStyleElement dxfId="1" type="headerRow"/>
      <tableStyleElement dxfId="2" type="firstRowStripe"/>
      <tableStyleElement dxfId="3" type="secondRowStripe"/>
    </tableStyle>
    <tableStyle count="3" pivot="0" name="Joining Lists-style 2">
      <tableStyleElement dxfId="1" type="headerRow"/>
      <tableStyleElement dxfId="2" type="firstRowStripe"/>
      <tableStyleElement dxfId="3" type="secondRowStripe"/>
    </tableStyle>
    <tableStyle count="3" pivot="0" name="Joining Lists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Office Expenses Breakdown by different Dept.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'Database fx'!$H$27</c:f>
            </c:strRef>
          </c:tx>
          <c:cat>
            <c:strRef>
              <c:f>'Database fx'!$G$28:$G$49</c:f>
            </c:strRef>
          </c:cat>
          <c:val>
            <c:numRef>
              <c:f>'Database fx'!$H$28:$H$49</c:f>
              <c:numCache/>
            </c:numRef>
          </c:val>
        </c:ser>
        <c:axId val="2140197069"/>
        <c:axId val="1331053087"/>
      </c:barChart>
      <c:catAx>
        <c:axId val="21401970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31053087"/>
      </c:catAx>
      <c:valAx>
        <c:axId val="133105308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14019706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 Sale Amount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Summary!$A$4:$A$16</c:f>
            </c:strRef>
          </c:cat>
          <c:val>
            <c:numRef>
              <c:f>Summary!$C$4:$C$16</c:f>
              <c:numCache/>
            </c:numRef>
          </c:val>
        </c:ser>
        <c:axId val="1421687834"/>
        <c:axId val="853256531"/>
      </c:barChart>
      <c:lineChart>
        <c:varyColors val="0"/>
        <c:ser>
          <c:idx val="1"/>
          <c:order val="1"/>
          <c:tx>
            <c:v>Total Unit Sold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Summary!$A$4:$A$16</c:f>
            </c:strRef>
          </c:cat>
          <c:val>
            <c:numRef>
              <c:f>Summary!$B$4:$B$16</c:f>
              <c:numCache/>
            </c:numRef>
          </c:val>
          <c:smooth val="0"/>
        </c:ser>
        <c:axId val="1421687834"/>
        <c:axId val="853256531"/>
      </c:lineChart>
      <c:catAx>
        <c:axId val="1421687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853256531"/>
      </c:catAx>
      <c:valAx>
        <c:axId val="853256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421687834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56</xdr:row>
      <xdr:rowOff>0</xdr:rowOff>
    </xdr:from>
    <xdr:ext cx="6086475" cy="35242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9</xdr:row>
      <xdr:rowOff>0</xdr:rowOff>
    </xdr:from>
    <xdr:ext cx="3076575" cy="1619250"/>
    <xdr:sp>
      <xdr:nvSpPr>
        <xdr:cNvPr id="3" name="Shape 3"/>
        <xdr:cNvSpPr txBox="1"/>
      </xdr:nvSpPr>
      <xdr:spPr>
        <a:xfrm>
          <a:off x="3812475" y="2979900"/>
          <a:ext cx="3067050" cy="16002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lookup_value: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value to search for</a:t>
          </a: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lookup_array: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array or range to search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Return_array: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array or range to return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276225</xdr:colOff>
      <xdr:row>1</xdr:row>
      <xdr:rowOff>142875</xdr:rowOff>
    </xdr:from>
    <xdr:ext cx="4371975" cy="27813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5:D50" sheet="Database fx"/>
  </cacheSource>
  <cacheFields>
    <cacheField name="Date" numFmtId="14">
      <sharedItems containsSemiMixedTypes="0" containsDate="1" containsString="0">
        <d v="2023-07-01T00:00:00Z"/>
        <d v="2023-07-02T00:00:00Z"/>
        <d v="2023-07-03T00:00:00Z"/>
        <d v="2023-07-04T00:00:00Z"/>
        <d v="2023-07-05T00:00:00Z"/>
        <d v="2023-07-06T00:00:00Z"/>
        <d v="2023-07-07T00:00:00Z"/>
        <d v="2023-07-08T00:00:00Z"/>
        <d v="2023-07-09T00:00:00Z"/>
        <d v="2023-07-10T00:00:00Z"/>
        <d v="2023-07-11T00:00:00Z"/>
        <d v="2023-07-12T00:00:00Z"/>
        <d v="2023-07-13T00:00:00Z"/>
        <d v="2023-07-14T00:00:00Z"/>
        <d v="2023-07-15T00:00:00Z"/>
        <d v="2023-07-16T00:00:00Z"/>
        <d v="2023-07-17T00:00:00Z"/>
        <d v="2023-07-18T00:00:00Z"/>
        <d v="2023-07-19T00:00:00Z"/>
        <d v="2023-07-20T00:00:00Z"/>
        <d v="2023-07-21T00:00:00Z"/>
        <d v="2023-07-22T00:00:00Z"/>
        <d v="2023-07-23T00:00:00Z"/>
        <d v="2023-07-24T00:00:00Z"/>
        <d v="2023-07-25T00:00:00Z"/>
        <d v="2023-07-26T00:00:00Z"/>
        <d v="2023-07-27T00:00:00Z"/>
        <d v="2023-07-28T00:00:00Z"/>
        <d v="2023-07-29T00:00:00Z"/>
        <d v="2023-07-30T00:00:00Z"/>
        <d v="2023-07-31T00:00:00Z"/>
        <d v="2023-08-01T00:00:00Z"/>
        <d v="2023-08-02T00:00:00Z"/>
        <d v="2023-08-03T00:00:00Z"/>
        <d v="2023-08-04T00:00:00Z"/>
        <d v="2023-08-05T00:00:00Z"/>
        <d v="2023-08-06T00:00:00Z"/>
        <d v="2023-08-07T00:00:00Z"/>
        <d v="2023-08-08T00:00:00Z"/>
        <d v="2023-08-09T00:00:00Z"/>
        <d v="2023-08-10T00:00:00Z"/>
        <d v="2023-08-11T00:00:00Z"/>
        <d v="2023-08-12T00:00:00Z"/>
        <d v="2023-08-13T00:00:00Z"/>
        <d v="2023-08-14T00:00:00Z"/>
      </sharedItems>
    </cacheField>
    <cacheField name="Office" numFmtId="0">
      <sharedItems>
        <s v="Uptown"/>
        <s v="Midtown"/>
        <s v="Downtown"/>
      </sharedItems>
    </cacheField>
    <cacheField name="Expense" numFmtId="0">
      <sharedItems>
        <s v="Technical Support"/>
        <s v="Communication"/>
        <s v="Office supplies"/>
        <s v="Transportation"/>
        <s v="Meal"/>
        <s v="Professional Development"/>
        <s v="Miscellaneous"/>
        <s v="Petty Cash"/>
      </sharedItems>
    </cacheField>
    <cacheField name="Amount" numFmtId="168">
      <sharedItems containsSemiMixedTypes="0" containsString="0" containsNumber="1" containsInteger="1">
        <n v="747.0"/>
        <n v="907.0"/>
        <n v="540.0"/>
        <n v="301.0"/>
        <n v="505.0"/>
        <n v="392.0"/>
        <n v="716.0"/>
        <n v="552.0"/>
        <n v="773.0"/>
        <n v="735.0"/>
        <n v="839.0"/>
        <n v="426.0"/>
        <n v="869.0"/>
        <n v="297.0"/>
        <n v="304.0"/>
        <n v="364.0"/>
        <n v="868.0"/>
        <n v="389.0"/>
        <n v="846.0"/>
        <n v="439.0"/>
        <n v="792.0"/>
        <n v="721.0"/>
        <n v="266.0"/>
        <n v="698.0"/>
        <n v="821.0"/>
        <n v="780.0"/>
        <n v="594.0"/>
        <n v="670.0"/>
        <n v="343.0"/>
        <n v="994.0"/>
        <n v="751.0"/>
        <n v="965.0"/>
        <n v="256.0"/>
        <n v="468.0"/>
        <n v="306.0"/>
        <n v="955.0"/>
        <n v="639.0"/>
        <n v="968.0"/>
        <n v="620.0"/>
        <n v="933.0"/>
        <n v="719.0"/>
        <n v="46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base fx" cacheId="0" dataCaption="" compact="0" compactData="0">
  <location ref="G27:I49" firstHeaderRow="0" firstDataRow="2" firstDataCol="0"/>
  <pivotFields>
    <pivotField name="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Office" axis="axisRow" compact="0" outline="0" multipleItemSelectionAllowed="1" showAll="0" sortType="ascending">
      <items>
        <item x="2"/>
        <item x="1"/>
        <item x="0"/>
        <item t="default"/>
      </items>
    </pivotField>
    <pivotField name="Expense" axis="axisRow" compact="0" outline="0" multipleItemSelectionAllowed="1" showAll="0" sortType="ascending">
      <items>
        <item x="1"/>
        <item x="4"/>
        <item x="6"/>
        <item x="2"/>
        <item x="7"/>
        <item x="5"/>
        <item x="0"/>
        <item x="3"/>
        <item t="default"/>
      </items>
    </pivotField>
    <pivotField name="Amount" dataField="1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>
    <field x="1"/>
    <field x="2"/>
  </rowFields>
  <dataFields>
    <dataField name="Total Expense" fld="3" baseField="0"/>
  </dataFields>
</pivotTableDefinition>
</file>

<file path=xl/tables/table1.xml><?xml version="1.0" encoding="utf-8"?>
<table xmlns="http://schemas.openxmlformats.org/spreadsheetml/2006/main" ref="A3:B15" displayName="Table_1" name="Table_1" id="1">
  <tableColumns count="2">
    <tableColumn name="Products" id="1"/>
    <tableColumn name="Price" id="2"/>
  </tableColumns>
  <tableStyleInfo name="Joining Lists-style" showColumnStripes="0" showFirstColumn="1" showLastColumn="1" showRowStripes="1"/>
</table>
</file>

<file path=xl/tables/table2.xml><?xml version="1.0" encoding="utf-8"?>
<table xmlns="http://schemas.openxmlformats.org/spreadsheetml/2006/main" ref="D3:E75" displayName="Table_2" name="Table_2" id="2">
  <tableColumns count="2">
    <tableColumn name="Sales_rep" id="1"/>
    <tableColumn name="Region" id="2"/>
  </tableColumns>
  <tableStyleInfo name="Joining Lists-style 2" showColumnStripes="0" showFirstColumn="1" showLastColumn="1" showRowStripes="1"/>
</table>
</file>

<file path=xl/tables/table3.xml><?xml version="1.0" encoding="utf-8"?>
<table xmlns="http://schemas.openxmlformats.org/spreadsheetml/2006/main" ref="G3:M10003" displayName="Table_3" name="Table_3" id="3">
  <tableColumns count="7">
    <tableColumn name="Date" id="1"/>
    <tableColumn name="SalesRep" id="2"/>
    <tableColumn name="Region" id="3"/>
    <tableColumn name="Product" id="4"/>
    <tableColumn name="Units" id="5"/>
    <tableColumn name="Price" id="6"/>
    <tableColumn name="Sale" id="7"/>
  </tableColumns>
  <tableStyleInfo name="Joining List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57"/>
    <col customWidth="1" min="2" max="2" width="8.43"/>
    <col customWidth="1" min="3" max="4" width="9.43"/>
    <col customWidth="1" min="5" max="5" width="9.14"/>
    <col customWidth="1" min="6" max="6" width="11.86"/>
    <col customWidth="1" min="7" max="7" width="2.57"/>
    <col customWidth="1" min="8" max="8" width="20.0"/>
    <col customWidth="1" min="9" max="10" width="14.86"/>
    <col customWidth="1" min="11" max="11" width="15.86"/>
    <col customWidth="1" min="12" max="12" width="9.14"/>
    <col customWidth="1" min="13" max="13" width="11.0"/>
    <col customWidth="1" min="14" max="26" width="9.14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B2" s="3"/>
      <c r="C2" s="3"/>
      <c r="D2" s="3"/>
      <c r="E2" s="3"/>
      <c r="F2" s="3"/>
      <c r="G2" s="1"/>
      <c r="H2" s="1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4"/>
      <c r="I3" s="4"/>
      <c r="J3" s="4"/>
      <c r="K3" s="1"/>
      <c r="L3" s="5"/>
      <c r="M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1"/>
      <c r="H4" s="8" t="s">
        <v>8</v>
      </c>
      <c r="I4" s="9" t="s">
        <v>9</v>
      </c>
      <c r="J4" s="10"/>
      <c r="K4" s="1" t="s">
        <v>10</v>
      </c>
      <c r="L4" s="11" t="s">
        <v>11</v>
      </c>
      <c r="M4" s="12"/>
      <c r="N4" s="1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4" t="s">
        <v>12</v>
      </c>
      <c r="B5" s="15">
        <v>9550.0</v>
      </c>
      <c r="C5" s="15">
        <v>9230.0</v>
      </c>
      <c r="D5" s="15">
        <v>8500.0</v>
      </c>
      <c r="E5" s="15">
        <v>8965.0</v>
      </c>
      <c r="F5" s="16">
        <f t="shared" ref="F5:F10" si="1">SUM(B5:E5)</f>
        <v>36245</v>
      </c>
      <c r="G5" s="1"/>
      <c r="H5" s="17" t="str">
        <f t="shared" ref="H5:H10" si="2">IF(F5&gt;$I$12,"Goal Met","Goal Not Met")</f>
        <v>Goal Met</v>
      </c>
      <c r="I5" s="18">
        <f t="shared" ref="I5:I10" si="3">IF(H5="Goal Met",F5*$I$13,0)</f>
        <v>2174.7</v>
      </c>
      <c r="J5" s="18">
        <f t="shared" ref="J5:J10" si="4">IF(H5="Goal Met", F5+(F5*$I$13),F5)</f>
        <v>38419.7</v>
      </c>
      <c r="K5" s="19">
        <f t="shared" ref="K5:K10" si="5">F5+I5</f>
        <v>38419.7</v>
      </c>
      <c r="L5" s="20" t="str">
        <f>IF(AND(F12&gt;=M12,F13&gt;=M14),"1K Team Bonus", "No Team Bonus")</f>
        <v>No Team Bonus</v>
      </c>
      <c r="M5" s="21"/>
      <c r="N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4" t="s">
        <v>13</v>
      </c>
      <c r="B6" s="15">
        <v>5975.0</v>
      </c>
      <c r="C6" s="15">
        <v>6900.0</v>
      </c>
      <c r="D6" s="15">
        <v>8500.0</v>
      </c>
      <c r="E6" s="15">
        <v>10100.0</v>
      </c>
      <c r="F6" s="16">
        <f t="shared" si="1"/>
        <v>31475</v>
      </c>
      <c r="G6" s="1"/>
      <c r="H6" s="17" t="str">
        <f t="shared" si="2"/>
        <v>Goal Not Met</v>
      </c>
      <c r="I6" s="18">
        <f t="shared" si="3"/>
        <v>0</v>
      </c>
      <c r="J6" s="18">
        <f t="shared" si="4"/>
        <v>31475</v>
      </c>
      <c r="K6" s="19">
        <f t="shared" si="5"/>
        <v>31475</v>
      </c>
      <c r="L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4" t="s">
        <v>14</v>
      </c>
      <c r="B7" s="15">
        <v>7825.0</v>
      </c>
      <c r="C7" s="15">
        <v>8580.0</v>
      </c>
      <c r="D7" s="15">
        <v>9910.0</v>
      </c>
      <c r="E7" s="15">
        <v>7512.0</v>
      </c>
      <c r="F7" s="16">
        <f t="shared" si="1"/>
        <v>33827</v>
      </c>
      <c r="G7" s="1"/>
      <c r="H7" s="17" t="str">
        <f t="shared" si="2"/>
        <v>Goal Not Met</v>
      </c>
      <c r="I7" s="18">
        <f t="shared" si="3"/>
        <v>0</v>
      </c>
      <c r="J7" s="18">
        <f t="shared" si="4"/>
        <v>33827</v>
      </c>
      <c r="K7" s="19">
        <f t="shared" si="5"/>
        <v>33827</v>
      </c>
      <c r="L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4" t="s">
        <v>15</v>
      </c>
      <c r="B8" s="15">
        <v>9560.0</v>
      </c>
      <c r="C8" s="15">
        <v>10150.0</v>
      </c>
      <c r="D8" s="15">
        <v>11200.0</v>
      </c>
      <c r="E8" s="15">
        <v>9795.0</v>
      </c>
      <c r="F8" s="16">
        <f t="shared" si="1"/>
        <v>40705</v>
      </c>
      <c r="G8" s="1"/>
      <c r="H8" s="17" t="str">
        <f t="shared" si="2"/>
        <v>Goal Met</v>
      </c>
      <c r="I8" s="18">
        <f t="shared" si="3"/>
        <v>2442.3</v>
      </c>
      <c r="J8" s="18">
        <f t="shared" si="4"/>
        <v>43147.3</v>
      </c>
      <c r="K8" s="19">
        <f t="shared" si="5"/>
        <v>43147.3</v>
      </c>
      <c r="L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5" t="s">
        <v>16</v>
      </c>
      <c r="B9" s="26">
        <v>8800.0</v>
      </c>
      <c r="C9" s="26">
        <v>7645.0</v>
      </c>
      <c r="D9" s="26">
        <v>9250.0</v>
      </c>
      <c r="E9" s="26">
        <v>8304.0</v>
      </c>
      <c r="F9" s="16">
        <f t="shared" si="1"/>
        <v>33999</v>
      </c>
      <c r="G9" s="1"/>
      <c r="H9" s="17" t="str">
        <f t="shared" si="2"/>
        <v>Goal Not Met</v>
      </c>
      <c r="I9" s="18">
        <f t="shared" si="3"/>
        <v>0</v>
      </c>
      <c r="J9" s="18">
        <f t="shared" si="4"/>
        <v>33999</v>
      </c>
      <c r="K9" s="19">
        <f t="shared" si="5"/>
        <v>33999</v>
      </c>
      <c r="L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7" t="s">
        <v>17</v>
      </c>
      <c r="B10" s="28">
        <v>7892.0</v>
      </c>
      <c r="C10" s="28">
        <v>9695.0</v>
      </c>
      <c r="D10" s="28">
        <v>9520.0</v>
      </c>
      <c r="E10" s="28">
        <v>10252.0</v>
      </c>
      <c r="F10" s="16">
        <f t="shared" si="1"/>
        <v>37359</v>
      </c>
      <c r="G10" s="1"/>
      <c r="H10" s="17" t="str">
        <f t="shared" si="2"/>
        <v>Goal Met</v>
      </c>
      <c r="I10" s="18">
        <f t="shared" si="3"/>
        <v>2241.54</v>
      </c>
      <c r="J10" s="18">
        <f t="shared" si="4"/>
        <v>39600.54</v>
      </c>
      <c r="K10" s="19">
        <f t="shared" si="5"/>
        <v>39600.54</v>
      </c>
      <c r="L10" s="29"/>
      <c r="M10" s="30"/>
      <c r="N10" s="3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8.5" customHeight="1">
      <c r="A12" s="1"/>
      <c r="B12" s="1"/>
      <c r="C12" s="1"/>
      <c r="D12" s="32" t="s">
        <v>18</v>
      </c>
      <c r="E12" s="33"/>
      <c r="F12" s="34">
        <f>SUM(F5:F10)</f>
        <v>213610</v>
      </c>
      <c r="G12" s="1"/>
      <c r="H12" s="35" t="s">
        <v>19</v>
      </c>
      <c r="I12" s="36">
        <v>34000.0</v>
      </c>
      <c r="J12" s="36"/>
      <c r="K12" s="1"/>
      <c r="L12" s="37" t="s">
        <v>20</v>
      </c>
      <c r="M12" s="36">
        <v>200000.0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25" customHeight="1">
      <c r="A13" s="1"/>
      <c r="B13" s="1"/>
      <c r="C13" s="1"/>
      <c r="D13" s="32" t="s">
        <v>21</v>
      </c>
      <c r="E13" s="33"/>
      <c r="F13" s="34">
        <f>AVERAGE(F5:F10)</f>
        <v>35601.66667</v>
      </c>
      <c r="G13" s="1"/>
      <c r="H13" s="35" t="s">
        <v>22</v>
      </c>
      <c r="I13" s="38">
        <v>0.06</v>
      </c>
      <c r="J13" s="39"/>
      <c r="K13" s="1"/>
      <c r="L13" s="40" t="s">
        <v>23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32" t="s">
        <v>24</v>
      </c>
      <c r="E14" s="33"/>
      <c r="F14" s="34">
        <f>MAX(F5:F10)</f>
        <v>40705</v>
      </c>
      <c r="G14" s="1"/>
      <c r="H14" s="1"/>
      <c r="I14" s="1"/>
      <c r="J14" s="1"/>
      <c r="K14" s="1"/>
      <c r="L14" s="37" t="s">
        <v>25</v>
      </c>
      <c r="M14" s="36">
        <v>40000.0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6.25" customHeight="1">
      <c r="A15" s="1"/>
      <c r="B15" s="1"/>
      <c r="C15" s="1"/>
      <c r="D15" s="32" t="s">
        <v>26</v>
      </c>
      <c r="E15" s="33"/>
      <c r="F15" s="34">
        <f>MIN(F5:F10)</f>
        <v>31475</v>
      </c>
      <c r="G15" s="1"/>
      <c r="H15" s="41" t="s">
        <v>27</v>
      </c>
      <c r="J15" s="4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J16" s="4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4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D14:E14"/>
    <mergeCell ref="D15:E15"/>
    <mergeCell ref="H15:I16"/>
    <mergeCell ref="A2:F2"/>
    <mergeCell ref="L3:N3"/>
    <mergeCell ref="L4:N4"/>
    <mergeCell ref="L5:N10"/>
    <mergeCell ref="D12:E12"/>
    <mergeCell ref="D13:E13"/>
    <mergeCell ref="L13:M1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2.0"/>
    <col customWidth="1" min="2" max="2" width="9.43"/>
    <col customWidth="1" min="3" max="3" width="23.0"/>
    <col customWidth="1" min="4" max="4" width="9.14"/>
    <col customWidth="1" min="5" max="5" width="6.29"/>
    <col customWidth="1" min="6" max="6" width="15.71"/>
    <col customWidth="1" min="7" max="7" width="27.43"/>
    <col customWidth="1" min="8" max="8" width="12.43"/>
    <col customWidth="1" min="9" max="9" width="18.0"/>
    <col customWidth="1" min="10" max="26" width="9.14"/>
  </cols>
  <sheetData>
    <row r="1" ht="14.25" customHeight="1">
      <c r="A1" s="43" t="s">
        <v>28</v>
      </c>
    </row>
    <row r="2" ht="14.25" customHeight="1">
      <c r="A2" s="44"/>
      <c r="B2" s="44"/>
      <c r="C2" s="44"/>
      <c r="D2" s="44"/>
      <c r="E2" s="44"/>
      <c r="G2" s="45" t="s">
        <v>29</v>
      </c>
      <c r="I2" s="46"/>
    </row>
    <row r="3" ht="14.25" customHeight="1">
      <c r="A3" s="47" t="s">
        <v>30</v>
      </c>
      <c r="B3" s="48"/>
      <c r="C3" s="48"/>
      <c r="D3" s="48"/>
      <c r="E3" s="49"/>
      <c r="G3" s="45" t="s">
        <v>31</v>
      </c>
      <c r="I3" s="46"/>
    </row>
    <row r="4" ht="14.25" customHeight="1">
      <c r="A4" s="44"/>
      <c r="B4" s="44"/>
      <c r="C4" s="44"/>
      <c r="D4" s="44"/>
      <c r="E4" s="44"/>
      <c r="G4" s="45" t="s">
        <v>32</v>
      </c>
      <c r="I4" s="46"/>
    </row>
    <row r="5" ht="14.25" customHeight="1">
      <c r="A5" s="50" t="s">
        <v>33</v>
      </c>
      <c r="B5" s="50" t="s">
        <v>34</v>
      </c>
      <c r="C5" s="50" t="s">
        <v>35</v>
      </c>
      <c r="D5" s="50" t="s">
        <v>36</v>
      </c>
      <c r="E5" s="44"/>
    </row>
    <row r="6" ht="14.25" customHeight="1">
      <c r="A6" s="51">
        <v>45108.0</v>
      </c>
      <c r="B6" s="52" t="s">
        <v>37</v>
      </c>
      <c r="C6" s="53" t="s">
        <v>38</v>
      </c>
      <c r="D6" s="54">
        <v>747.0</v>
      </c>
      <c r="E6" s="44"/>
      <c r="F6" s="55" t="s">
        <v>39</v>
      </c>
      <c r="G6" s="56" t="s">
        <v>40</v>
      </c>
      <c r="H6" s="49"/>
    </row>
    <row r="7" ht="13.5" customHeight="1">
      <c r="A7" s="51">
        <v>45109.0</v>
      </c>
      <c r="B7" s="52" t="s">
        <v>41</v>
      </c>
      <c r="C7" s="52" t="s">
        <v>42</v>
      </c>
      <c r="D7" s="54">
        <v>907.0</v>
      </c>
      <c r="E7" s="44"/>
      <c r="F7" s="55">
        <f>COUNTA(B6:B50)</f>
        <v>45</v>
      </c>
      <c r="G7" s="57"/>
      <c r="H7" s="44"/>
    </row>
    <row r="8" ht="13.5" customHeight="1">
      <c r="A8" s="51">
        <v>45110.0</v>
      </c>
      <c r="B8" s="52" t="s">
        <v>43</v>
      </c>
      <c r="C8" s="52" t="s">
        <v>44</v>
      </c>
      <c r="D8" s="54">
        <v>540.0</v>
      </c>
      <c r="E8" s="44"/>
      <c r="G8" s="58" t="s">
        <v>45</v>
      </c>
      <c r="I8" s="52" t="s">
        <v>46</v>
      </c>
    </row>
    <row r="9" ht="13.5" customHeight="1">
      <c r="A9" s="51">
        <v>45111.0</v>
      </c>
      <c r="B9" s="52" t="s">
        <v>37</v>
      </c>
      <c r="C9" s="52" t="s">
        <v>47</v>
      </c>
      <c r="D9" s="54">
        <v>301.0</v>
      </c>
      <c r="E9" s="44"/>
      <c r="G9" s="59" t="s">
        <v>35</v>
      </c>
      <c r="H9" s="60" t="s">
        <v>48</v>
      </c>
    </row>
    <row r="10" ht="13.5" customHeight="1">
      <c r="A10" s="51">
        <v>45112.0</v>
      </c>
      <c r="B10" s="61" t="s">
        <v>41</v>
      </c>
      <c r="C10" s="61" t="s">
        <v>49</v>
      </c>
      <c r="D10" s="62">
        <v>505.0</v>
      </c>
      <c r="E10" s="44"/>
      <c r="G10" s="63" t="s">
        <v>38</v>
      </c>
      <c r="H10" s="64">
        <f>COUNTIF(C6:C50,G10)</f>
        <v>6</v>
      </c>
    </row>
    <row r="11" ht="13.5" customHeight="1">
      <c r="A11" s="51">
        <v>45113.0</v>
      </c>
      <c r="B11" s="52" t="s">
        <v>43</v>
      </c>
      <c r="C11" s="52" t="s">
        <v>50</v>
      </c>
      <c r="D11" s="54">
        <v>392.0</v>
      </c>
      <c r="E11" s="44"/>
      <c r="G11" s="44"/>
      <c r="H11" s="44"/>
    </row>
    <row r="12" ht="14.25" customHeight="1">
      <c r="A12" s="51">
        <v>45114.0</v>
      </c>
      <c r="B12" s="52" t="s">
        <v>37</v>
      </c>
      <c r="C12" s="52" t="s">
        <v>44</v>
      </c>
      <c r="D12" s="54">
        <v>716.0</v>
      </c>
      <c r="E12" s="44"/>
      <c r="G12" s="58" t="s">
        <v>51</v>
      </c>
      <c r="I12" s="52" t="s">
        <v>52</v>
      </c>
    </row>
    <row r="13" ht="14.25" customHeight="1">
      <c r="A13" s="51">
        <v>45115.0</v>
      </c>
      <c r="B13" s="52" t="s">
        <v>41</v>
      </c>
      <c r="C13" s="52" t="s">
        <v>42</v>
      </c>
      <c r="D13" s="54">
        <v>552.0</v>
      </c>
      <c r="E13" s="44"/>
      <c r="G13" s="59" t="s">
        <v>35</v>
      </c>
      <c r="H13" s="65" t="s">
        <v>53</v>
      </c>
    </row>
    <row r="14" ht="14.25" customHeight="1">
      <c r="A14" s="51">
        <v>45116.0</v>
      </c>
      <c r="B14" s="52" t="s">
        <v>43</v>
      </c>
      <c r="C14" s="52" t="s">
        <v>54</v>
      </c>
      <c r="D14" s="54">
        <v>773.0</v>
      </c>
      <c r="E14" s="44"/>
      <c r="G14" s="63" t="s">
        <v>55</v>
      </c>
      <c r="H14" s="54">
        <f>SUMIF(C6:C50,G14,D6:D50)</f>
        <v>3902</v>
      </c>
    </row>
    <row r="15" ht="14.25" customHeight="1">
      <c r="A15" s="51">
        <v>45117.0</v>
      </c>
      <c r="B15" s="52" t="s">
        <v>37</v>
      </c>
      <c r="C15" s="52" t="s">
        <v>56</v>
      </c>
      <c r="D15" s="54">
        <v>735.0</v>
      </c>
      <c r="E15" s="44"/>
      <c r="G15" s="44"/>
      <c r="H15" s="44"/>
    </row>
    <row r="16" ht="14.25" customHeight="1">
      <c r="A16" s="51">
        <v>45118.0</v>
      </c>
      <c r="B16" s="61" t="s">
        <v>41</v>
      </c>
      <c r="C16" s="61" t="s">
        <v>49</v>
      </c>
      <c r="D16" s="62">
        <v>839.0</v>
      </c>
      <c r="E16" s="44"/>
      <c r="G16" s="58" t="s">
        <v>57</v>
      </c>
      <c r="I16" s="52" t="s">
        <v>58</v>
      </c>
    </row>
    <row r="17" ht="14.25" customHeight="1">
      <c r="A17" s="51">
        <v>45119.0</v>
      </c>
      <c r="B17" s="52" t="s">
        <v>43</v>
      </c>
      <c r="C17" s="52" t="s">
        <v>54</v>
      </c>
      <c r="D17" s="54">
        <v>426.0</v>
      </c>
      <c r="E17" s="44"/>
      <c r="G17" s="59" t="s">
        <v>35</v>
      </c>
      <c r="H17" s="65" t="s">
        <v>59</v>
      </c>
    </row>
    <row r="18" ht="14.25" customHeight="1">
      <c r="A18" s="51">
        <v>45120.0</v>
      </c>
      <c r="B18" s="52" t="s">
        <v>37</v>
      </c>
      <c r="C18" s="52" t="s">
        <v>42</v>
      </c>
      <c r="D18" s="54">
        <v>869.0</v>
      </c>
      <c r="E18" s="44"/>
      <c r="G18" s="63" t="s">
        <v>49</v>
      </c>
      <c r="H18" s="54">
        <f>AVERAGEIF(C6:C50,G18,D6:D50)</f>
        <v>590.1428571</v>
      </c>
    </row>
    <row r="19" ht="14.25" customHeight="1">
      <c r="A19" s="51">
        <v>45121.0</v>
      </c>
      <c r="B19" s="52" t="s">
        <v>41</v>
      </c>
      <c r="C19" s="53" t="s">
        <v>38</v>
      </c>
      <c r="D19" s="54">
        <v>297.0</v>
      </c>
      <c r="E19" s="44"/>
      <c r="G19" s="44"/>
      <c r="H19" s="44"/>
    </row>
    <row r="20" ht="14.25" customHeight="1">
      <c r="A20" s="51">
        <v>45122.0</v>
      </c>
      <c r="B20" s="52" t="s">
        <v>43</v>
      </c>
      <c r="C20" s="53" t="s">
        <v>38</v>
      </c>
      <c r="D20" s="54">
        <v>304.0</v>
      </c>
      <c r="E20" s="44"/>
      <c r="G20" s="58" t="s">
        <v>60</v>
      </c>
      <c r="I20" s="52" t="s">
        <v>61</v>
      </c>
    </row>
    <row r="21" ht="14.25" customHeight="1">
      <c r="A21" s="51">
        <v>45123.0</v>
      </c>
      <c r="B21" s="52" t="s">
        <v>37</v>
      </c>
      <c r="C21" s="52" t="s">
        <v>47</v>
      </c>
      <c r="D21" s="54">
        <v>364.0</v>
      </c>
      <c r="E21" s="44"/>
      <c r="G21" s="59" t="s">
        <v>34</v>
      </c>
      <c r="H21" s="65" t="s">
        <v>35</v>
      </c>
    </row>
    <row r="22" ht="14.25" customHeight="1">
      <c r="A22" s="51">
        <v>45124.0</v>
      </c>
      <c r="B22" s="52" t="s">
        <v>41</v>
      </c>
      <c r="C22" s="52" t="s">
        <v>50</v>
      </c>
      <c r="D22" s="54">
        <v>868.0</v>
      </c>
      <c r="E22" s="44"/>
      <c r="G22" s="63" t="s">
        <v>41</v>
      </c>
      <c r="H22" s="63" t="s">
        <v>49</v>
      </c>
    </row>
    <row r="23" ht="14.25" customHeight="1">
      <c r="A23" s="51">
        <v>45125.0</v>
      </c>
      <c r="B23" s="52" t="s">
        <v>43</v>
      </c>
      <c r="C23" s="52" t="s">
        <v>42</v>
      </c>
      <c r="D23" s="54">
        <v>389.0</v>
      </c>
      <c r="E23" s="44"/>
      <c r="G23" s="66">
        <f>SUMIFS(D6:D50,B6:B50,G22,C6:C50,H22)</f>
        <v>3310</v>
      </c>
      <c r="H23" s="67"/>
    </row>
    <row r="24" ht="14.25" customHeight="1">
      <c r="A24" s="51">
        <v>45126.0</v>
      </c>
      <c r="B24" s="52" t="s">
        <v>37</v>
      </c>
      <c r="C24" s="52" t="s">
        <v>54</v>
      </c>
      <c r="D24" s="54">
        <v>846.0</v>
      </c>
      <c r="E24" s="44"/>
    </row>
    <row r="25" ht="14.25" customHeight="1">
      <c r="A25" s="51">
        <v>45127.0</v>
      </c>
      <c r="B25" s="61" t="s">
        <v>41</v>
      </c>
      <c r="C25" s="61" t="s">
        <v>49</v>
      </c>
      <c r="D25" s="62">
        <v>439.0</v>
      </c>
      <c r="E25" s="44"/>
    </row>
    <row r="26" ht="14.25" customHeight="1">
      <c r="A26" s="51">
        <v>45128.0</v>
      </c>
      <c r="B26" s="52" t="s">
        <v>43</v>
      </c>
      <c r="C26" s="52" t="s">
        <v>44</v>
      </c>
      <c r="D26" s="54">
        <v>792.0</v>
      </c>
      <c r="E26" s="44"/>
    </row>
    <row r="27" ht="14.25" customHeight="1">
      <c r="A27" s="51">
        <v>45129.0</v>
      </c>
      <c r="B27" s="52" t="s">
        <v>37</v>
      </c>
      <c r="C27" s="52" t="s">
        <v>42</v>
      </c>
      <c r="D27" s="54">
        <v>721.0</v>
      </c>
      <c r="E27" s="44"/>
    </row>
    <row r="28" ht="14.25" customHeight="1">
      <c r="A28" s="51">
        <v>45130.0</v>
      </c>
      <c r="B28" s="52" t="s">
        <v>41</v>
      </c>
      <c r="C28" s="52" t="s">
        <v>44</v>
      </c>
      <c r="D28" s="54">
        <v>266.0</v>
      </c>
      <c r="E28" s="44"/>
    </row>
    <row r="29" ht="14.25" customHeight="1">
      <c r="A29" s="51">
        <v>45131.0</v>
      </c>
      <c r="B29" s="52" t="s">
        <v>43</v>
      </c>
      <c r="C29" s="52" t="s">
        <v>56</v>
      </c>
      <c r="D29" s="54">
        <v>698.0</v>
      </c>
      <c r="E29" s="44"/>
    </row>
    <row r="30" ht="14.25" customHeight="1">
      <c r="A30" s="51">
        <v>45132.0</v>
      </c>
      <c r="B30" s="52" t="s">
        <v>37</v>
      </c>
      <c r="C30" s="52" t="s">
        <v>49</v>
      </c>
      <c r="D30" s="54">
        <v>821.0</v>
      </c>
      <c r="E30" s="44"/>
    </row>
    <row r="31" ht="14.25" customHeight="1">
      <c r="A31" s="51">
        <v>45133.0</v>
      </c>
      <c r="B31" s="52" t="s">
        <v>37</v>
      </c>
      <c r="C31" s="53" t="s">
        <v>38</v>
      </c>
      <c r="D31" s="70">
        <v>780.0</v>
      </c>
      <c r="E31" s="44"/>
    </row>
    <row r="32" ht="14.25" customHeight="1">
      <c r="A32" s="51">
        <v>45134.0</v>
      </c>
      <c r="B32" s="52" t="s">
        <v>41</v>
      </c>
      <c r="C32" s="52" t="s">
        <v>42</v>
      </c>
      <c r="D32" s="70">
        <v>780.0</v>
      </c>
      <c r="E32" s="44"/>
    </row>
    <row r="33" ht="14.25" customHeight="1">
      <c r="A33" s="51">
        <v>45135.0</v>
      </c>
      <c r="B33" s="52" t="s">
        <v>43</v>
      </c>
      <c r="C33" s="52" t="s">
        <v>44</v>
      </c>
      <c r="D33" s="70">
        <v>594.0</v>
      </c>
      <c r="E33" s="44"/>
    </row>
    <row r="34" ht="14.25" customHeight="1">
      <c r="A34" s="51">
        <v>45136.0</v>
      </c>
      <c r="B34" s="52" t="s">
        <v>37</v>
      </c>
      <c r="C34" s="52" t="s">
        <v>47</v>
      </c>
      <c r="D34" s="70">
        <v>670.0</v>
      </c>
      <c r="E34" s="44"/>
    </row>
    <row r="35" ht="14.25" customHeight="1">
      <c r="A35" s="51">
        <v>45137.0</v>
      </c>
      <c r="B35" s="52" t="s">
        <v>41</v>
      </c>
      <c r="C35" s="52" t="s">
        <v>49</v>
      </c>
      <c r="D35" s="70">
        <v>594.0</v>
      </c>
      <c r="E35" s="44"/>
    </row>
    <row r="36" ht="14.25" customHeight="1">
      <c r="A36" s="51">
        <v>45138.0</v>
      </c>
      <c r="B36" s="52" t="s">
        <v>43</v>
      </c>
      <c r="C36" s="52" t="s">
        <v>50</v>
      </c>
      <c r="D36" s="70">
        <v>343.0</v>
      </c>
      <c r="E36" s="44"/>
    </row>
    <row r="37" ht="14.25" customHeight="1">
      <c r="A37" s="51">
        <v>45139.0</v>
      </c>
      <c r="B37" s="52" t="s">
        <v>37</v>
      </c>
      <c r="C37" s="52" t="s">
        <v>44</v>
      </c>
      <c r="D37" s="70">
        <v>994.0</v>
      </c>
      <c r="E37" s="44"/>
    </row>
    <row r="38" ht="14.25" customHeight="1">
      <c r="A38" s="51">
        <v>45140.0</v>
      </c>
      <c r="B38" s="52" t="s">
        <v>41</v>
      </c>
      <c r="C38" s="52" t="s">
        <v>42</v>
      </c>
      <c r="D38" s="70">
        <v>751.0</v>
      </c>
      <c r="E38" s="44"/>
    </row>
    <row r="39" ht="14.25" customHeight="1">
      <c r="A39" s="51">
        <v>45141.0</v>
      </c>
      <c r="B39" s="52" t="s">
        <v>43</v>
      </c>
      <c r="C39" s="52" t="s">
        <v>54</v>
      </c>
      <c r="D39" s="70">
        <v>965.0</v>
      </c>
      <c r="E39" s="44"/>
    </row>
    <row r="40" ht="14.25" customHeight="1">
      <c r="A40" s="51">
        <v>45142.0</v>
      </c>
      <c r="B40" s="52" t="s">
        <v>37</v>
      </c>
      <c r="C40" s="52" t="s">
        <v>56</v>
      </c>
      <c r="D40" s="70">
        <v>256.0</v>
      </c>
      <c r="E40" s="44"/>
    </row>
    <row r="41" ht="14.25" customHeight="1">
      <c r="A41" s="51">
        <v>45143.0</v>
      </c>
      <c r="B41" s="52" t="s">
        <v>41</v>
      </c>
      <c r="C41" s="52" t="s">
        <v>49</v>
      </c>
      <c r="D41" s="70">
        <v>468.0</v>
      </c>
      <c r="E41" s="44"/>
    </row>
    <row r="42" ht="14.25" customHeight="1">
      <c r="A42" s="51">
        <v>45144.0</v>
      </c>
      <c r="B42" s="52" t="s">
        <v>43</v>
      </c>
      <c r="C42" s="52" t="s">
        <v>54</v>
      </c>
      <c r="D42" s="70">
        <v>306.0</v>
      </c>
      <c r="E42" s="44"/>
    </row>
    <row r="43" ht="14.25" customHeight="1">
      <c r="A43" s="51">
        <v>45145.0</v>
      </c>
      <c r="B43" s="52" t="s">
        <v>37</v>
      </c>
      <c r="C43" s="52" t="s">
        <v>42</v>
      </c>
      <c r="D43" s="70">
        <v>955.0</v>
      </c>
      <c r="E43" s="44"/>
    </row>
    <row r="44" ht="14.25" customHeight="1">
      <c r="A44" s="51">
        <v>45146.0</v>
      </c>
      <c r="B44" s="52" t="s">
        <v>41</v>
      </c>
      <c r="C44" s="53" t="s">
        <v>38</v>
      </c>
      <c r="D44" s="70">
        <v>639.0</v>
      </c>
      <c r="E44" s="44"/>
    </row>
    <row r="45" ht="14.25" customHeight="1">
      <c r="A45" s="51">
        <v>45147.0</v>
      </c>
      <c r="B45" s="52" t="s">
        <v>43</v>
      </c>
      <c r="C45" s="53" t="s">
        <v>38</v>
      </c>
      <c r="D45" s="70">
        <v>968.0</v>
      </c>
      <c r="E45" s="44"/>
    </row>
    <row r="46" ht="14.25" customHeight="1">
      <c r="A46" s="51">
        <v>45148.0</v>
      </c>
      <c r="B46" s="52" t="s">
        <v>37</v>
      </c>
      <c r="C46" s="52" t="s">
        <v>47</v>
      </c>
      <c r="D46" s="70">
        <v>869.0</v>
      </c>
      <c r="E46" s="44"/>
    </row>
    <row r="47" ht="14.25" customHeight="1">
      <c r="A47" s="51">
        <v>45149.0</v>
      </c>
      <c r="B47" s="52" t="s">
        <v>41</v>
      </c>
      <c r="C47" s="52" t="s">
        <v>50</v>
      </c>
      <c r="D47" s="70">
        <v>620.0</v>
      </c>
      <c r="E47" s="44"/>
    </row>
    <row r="48" ht="14.25" customHeight="1">
      <c r="A48" s="51">
        <v>45150.0</v>
      </c>
      <c r="B48" s="52" t="s">
        <v>43</v>
      </c>
      <c r="C48" s="52" t="s">
        <v>42</v>
      </c>
      <c r="D48" s="70">
        <v>933.0</v>
      </c>
      <c r="E48" s="44"/>
    </row>
    <row r="49" ht="14.25" customHeight="1">
      <c r="A49" s="51">
        <v>45151.0</v>
      </c>
      <c r="B49" s="52" t="s">
        <v>37</v>
      </c>
      <c r="C49" s="52" t="s">
        <v>54</v>
      </c>
      <c r="D49" s="70">
        <v>719.0</v>
      </c>
      <c r="E49" s="44"/>
    </row>
    <row r="50" ht="14.25" customHeight="1">
      <c r="A50" s="51">
        <v>45152.0</v>
      </c>
      <c r="B50" s="52" t="s">
        <v>41</v>
      </c>
      <c r="C50" s="52" t="s">
        <v>49</v>
      </c>
      <c r="D50" s="70">
        <v>465.0</v>
      </c>
      <c r="E50" s="44"/>
    </row>
    <row r="51" ht="14.25" customHeight="1">
      <c r="A51" s="57"/>
      <c r="B51" s="57"/>
      <c r="C51" s="57"/>
      <c r="D51" s="57"/>
      <c r="E51" s="57"/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G8:H8"/>
    <mergeCell ref="G12:H12"/>
    <mergeCell ref="I12:I14"/>
    <mergeCell ref="G16:H16"/>
    <mergeCell ref="I16:I18"/>
    <mergeCell ref="G20:H20"/>
    <mergeCell ref="I20:I22"/>
    <mergeCell ref="G23:H23"/>
    <mergeCell ref="A1:E1"/>
    <mergeCell ref="G2:H2"/>
    <mergeCell ref="A3:E3"/>
    <mergeCell ref="G3:H3"/>
    <mergeCell ref="G4:H4"/>
    <mergeCell ref="G6:H6"/>
    <mergeCell ref="I8:I10"/>
  </mergeCells>
  <printOptions/>
  <pageMargins bottom="1.0" footer="0.0" header="0.0" left="0.75" right="0.75" top="1.0"/>
  <pageSetup orientation="portrait"/>
  <headerFooter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29"/>
    <col customWidth="1" min="3" max="3" width="14.86"/>
    <col customWidth="1" min="4" max="4" width="9.14"/>
    <col customWidth="1" min="5" max="5" width="11.29"/>
    <col customWidth="1" min="6" max="6" width="10.43"/>
    <col customWidth="1" min="7" max="7" width="15.71"/>
    <col customWidth="1" min="8" max="8" width="10.14"/>
    <col customWidth="1" min="9" max="9" width="9.29"/>
    <col customWidth="1" min="10" max="10" width="4.43"/>
    <col customWidth="1" min="11" max="11" width="27.0"/>
    <col customWidth="1" min="12" max="26" width="9.14"/>
  </cols>
  <sheetData>
    <row r="1" ht="18.0" customHeight="1">
      <c r="A1" s="71" t="s">
        <v>67</v>
      </c>
      <c r="B1" s="48"/>
      <c r="C1" s="48"/>
      <c r="D1" s="48"/>
      <c r="E1" s="4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72" t="s">
        <v>68</v>
      </c>
      <c r="B2" s="73"/>
      <c r="C2" s="73"/>
      <c r="D2" s="73"/>
      <c r="E2" s="7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75" t="s">
        <v>69</v>
      </c>
      <c r="B3" s="75" t="s">
        <v>70</v>
      </c>
      <c r="C3" s="75" t="s">
        <v>71</v>
      </c>
      <c r="D3" s="75" t="s">
        <v>72</v>
      </c>
      <c r="E3" s="75" t="s">
        <v>73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76">
        <v>1054.0</v>
      </c>
      <c r="B4" s="77" t="str">
        <f>IFERROR(VLOOKUP($A$4,$A$10:$H$46,2,FALSE)," ")</f>
        <v>Smith</v>
      </c>
      <c r="C4" s="77" t="str">
        <f>IFERROR(VLOOKUP($A$4,$A$10:$H$46,3,FALSE)," ")</f>
        <v>Howard</v>
      </c>
      <c r="D4" s="77" t="str">
        <f>IFERROR(VLOOKUP($A$4,$A$10:$H$46,4,FALSE)," ")</f>
        <v>AT</v>
      </c>
      <c r="E4" s="78">
        <f>IFERROR(VLOOKUP($A$4,$A$10:$H$46,8,FALSE)," ")</f>
        <v>44235.66354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79" t="s">
        <v>74</v>
      </c>
      <c r="B7" s="80"/>
      <c r="C7" s="80"/>
      <c r="D7" s="80"/>
      <c r="E7" s="80"/>
      <c r="F7" s="80"/>
      <c r="G7" s="80"/>
      <c r="H7" s="81"/>
      <c r="J7" s="82" t="s">
        <v>75</v>
      </c>
      <c r="K7" s="8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84"/>
      <c r="B8" s="85"/>
      <c r="C8" s="85"/>
      <c r="D8" s="85"/>
      <c r="E8" s="85"/>
      <c r="F8" s="85"/>
      <c r="G8" s="85"/>
      <c r="H8" s="86"/>
      <c r="J8" s="52">
        <v>1.0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87" t="s">
        <v>69</v>
      </c>
      <c r="B9" s="87" t="s">
        <v>70</v>
      </c>
      <c r="C9" s="87" t="s">
        <v>71</v>
      </c>
      <c r="D9" s="87" t="s">
        <v>72</v>
      </c>
      <c r="E9" s="87" t="s">
        <v>76</v>
      </c>
      <c r="F9" s="87" t="s">
        <v>77</v>
      </c>
      <c r="G9" s="87" t="s">
        <v>78</v>
      </c>
      <c r="H9" s="87" t="s">
        <v>73</v>
      </c>
      <c r="I9" s="1"/>
      <c r="J9" s="52">
        <v>2.0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88">
        <v>1054.0</v>
      </c>
      <c r="B10" s="89" t="s">
        <v>79</v>
      </c>
      <c r="C10" s="89" t="s">
        <v>80</v>
      </c>
      <c r="D10" s="89" t="s">
        <v>81</v>
      </c>
      <c r="E10" s="89" t="s">
        <v>82</v>
      </c>
      <c r="F10" s="89">
        <v>148.0</v>
      </c>
      <c r="G10" s="89" t="s">
        <v>83</v>
      </c>
      <c r="H10" s="90">
        <v>44235.66354342037</v>
      </c>
      <c r="I10" s="1"/>
      <c r="J10" s="52">
        <v>3.0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88">
        <v>1056.0</v>
      </c>
      <c r="B11" s="89" t="s">
        <v>84</v>
      </c>
      <c r="C11" s="89" t="s">
        <v>85</v>
      </c>
      <c r="D11" s="89" t="s">
        <v>81</v>
      </c>
      <c r="E11" s="89" t="s">
        <v>86</v>
      </c>
      <c r="F11" s="89">
        <v>121.0</v>
      </c>
      <c r="G11" s="89" t="s">
        <v>83</v>
      </c>
      <c r="H11" s="90">
        <v>44378.92421848283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88">
        <v>1067.0</v>
      </c>
      <c r="B12" s="89" t="s">
        <v>87</v>
      </c>
      <c r="C12" s="89" t="s">
        <v>88</v>
      </c>
      <c r="D12" s="89" t="s">
        <v>81</v>
      </c>
      <c r="E12" s="89" t="s">
        <v>89</v>
      </c>
      <c r="F12" s="89">
        <v>123.0</v>
      </c>
      <c r="G12" s="89" t="s">
        <v>83</v>
      </c>
      <c r="H12" s="90">
        <v>44143.273798797665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88">
        <v>1075.0</v>
      </c>
      <c r="B13" s="89" t="s">
        <v>90</v>
      </c>
      <c r="C13" s="89" t="s">
        <v>91</v>
      </c>
      <c r="D13" s="89" t="s">
        <v>92</v>
      </c>
      <c r="E13" s="89" t="s">
        <v>93</v>
      </c>
      <c r="F13" s="89">
        <v>126.0</v>
      </c>
      <c r="G13" s="89" t="s">
        <v>94</v>
      </c>
      <c r="H13" s="90">
        <v>42968.28061020284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88">
        <v>1078.0</v>
      </c>
      <c r="B14" s="89" t="s">
        <v>95</v>
      </c>
      <c r="C14" s="89" t="s">
        <v>96</v>
      </c>
      <c r="D14" s="89" t="s">
        <v>97</v>
      </c>
      <c r="E14" s="89" t="s">
        <v>98</v>
      </c>
      <c r="F14" s="89">
        <v>101.0</v>
      </c>
      <c r="G14" s="89" t="s">
        <v>94</v>
      </c>
      <c r="H14" s="90">
        <v>41767.75773542498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88">
        <v>1152.0</v>
      </c>
      <c r="B15" s="89" t="s">
        <v>99</v>
      </c>
      <c r="C15" s="89" t="s">
        <v>100</v>
      </c>
      <c r="D15" s="89" t="s">
        <v>92</v>
      </c>
      <c r="E15" s="89" t="s">
        <v>101</v>
      </c>
      <c r="F15" s="89">
        <v>118.0</v>
      </c>
      <c r="G15" s="89" t="s">
        <v>94</v>
      </c>
      <c r="H15" s="90">
        <v>42509.48048245395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88">
        <v>1196.0</v>
      </c>
      <c r="B16" s="89" t="s">
        <v>102</v>
      </c>
      <c r="C16" s="89" t="s">
        <v>103</v>
      </c>
      <c r="D16" s="89" t="s">
        <v>104</v>
      </c>
      <c r="E16" s="89" t="s">
        <v>105</v>
      </c>
      <c r="F16" s="89">
        <v>289.0</v>
      </c>
      <c r="G16" s="89" t="s">
        <v>106</v>
      </c>
      <c r="H16" s="90">
        <v>42508.8817869514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88">
        <v>1284.0</v>
      </c>
      <c r="B17" s="89" t="s">
        <v>107</v>
      </c>
      <c r="C17" s="89" t="s">
        <v>108</v>
      </c>
      <c r="D17" s="89" t="s">
        <v>109</v>
      </c>
      <c r="E17" s="89" t="s">
        <v>110</v>
      </c>
      <c r="F17" s="89">
        <v>124.0</v>
      </c>
      <c r="G17" s="89" t="s">
        <v>83</v>
      </c>
      <c r="H17" s="90">
        <v>44642.094045748374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88">
        <v>1290.0</v>
      </c>
      <c r="B18" s="89" t="s">
        <v>111</v>
      </c>
      <c r="C18" s="89" t="s">
        <v>112</v>
      </c>
      <c r="D18" s="89" t="s">
        <v>92</v>
      </c>
      <c r="E18" s="89" t="s">
        <v>113</v>
      </c>
      <c r="F18" s="89">
        <v>113.0</v>
      </c>
      <c r="G18" s="89" t="s">
        <v>94</v>
      </c>
      <c r="H18" s="90">
        <v>41469.64271169393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88">
        <v>1293.0</v>
      </c>
      <c r="B19" s="89" t="s">
        <v>114</v>
      </c>
      <c r="C19" s="89" t="s">
        <v>115</v>
      </c>
      <c r="D19" s="89" t="s">
        <v>104</v>
      </c>
      <c r="E19" s="89" t="s">
        <v>116</v>
      </c>
      <c r="F19" s="89">
        <v>205.0</v>
      </c>
      <c r="G19" s="89" t="s">
        <v>106</v>
      </c>
      <c r="H19" s="90">
        <v>43618.276581504826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88">
        <v>1299.0</v>
      </c>
      <c r="B20" s="89" t="s">
        <v>117</v>
      </c>
      <c r="C20" s="89" t="s">
        <v>118</v>
      </c>
      <c r="D20" s="89" t="s">
        <v>119</v>
      </c>
      <c r="E20" s="89" t="s">
        <v>120</v>
      </c>
      <c r="F20" s="89">
        <v>127.0</v>
      </c>
      <c r="G20" s="89" t="s">
        <v>83</v>
      </c>
      <c r="H20" s="90">
        <v>43180.91721029495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88">
        <v>1302.0</v>
      </c>
      <c r="B21" s="89" t="s">
        <v>79</v>
      </c>
      <c r="C21" s="89" t="s">
        <v>121</v>
      </c>
      <c r="D21" s="89" t="s">
        <v>109</v>
      </c>
      <c r="E21" s="89" t="s">
        <v>122</v>
      </c>
      <c r="F21" s="89">
        <v>139.0</v>
      </c>
      <c r="G21" s="89" t="s">
        <v>83</v>
      </c>
      <c r="H21" s="90">
        <v>43406.38848855993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88">
        <v>1310.0</v>
      </c>
      <c r="B22" s="89" t="s">
        <v>79</v>
      </c>
      <c r="C22" s="89" t="s">
        <v>123</v>
      </c>
      <c r="D22" s="89" t="s">
        <v>119</v>
      </c>
      <c r="E22" s="89" t="s">
        <v>124</v>
      </c>
      <c r="F22" s="89">
        <v>137.0</v>
      </c>
      <c r="G22" s="89" t="s">
        <v>83</v>
      </c>
      <c r="H22" s="90">
        <v>42997.87337202885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88">
        <v>1329.0</v>
      </c>
      <c r="B23" s="89" t="s">
        <v>125</v>
      </c>
      <c r="C23" s="89" t="s">
        <v>126</v>
      </c>
      <c r="D23" s="89" t="s">
        <v>97</v>
      </c>
      <c r="E23" s="89" t="s">
        <v>127</v>
      </c>
      <c r="F23" s="89">
        <v>151.0</v>
      </c>
      <c r="G23" s="89" t="s">
        <v>94</v>
      </c>
      <c r="H23" s="90">
        <v>43445.81437376636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88">
        <v>1333.0</v>
      </c>
      <c r="B24" s="89" t="s">
        <v>128</v>
      </c>
      <c r="C24" s="89" t="s">
        <v>129</v>
      </c>
      <c r="D24" s="89" t="s">
        <v>104</v>
      </c>
      <c r="E24" s="89" t="s">
        <v>130</v>
      </c>
      <c r="F24" s="89">
        <v>122.0</v>
      </c>
      <c r="G24" s="89" t="s">
        <v>106</v>
      </c>
      <c r="H24" s="90">
        <v>41268.31051189111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88">
        <v>1368.0</v>
      </c>
      <c r="B25" s="89" t="s">
        <v>131</v>
      </c>
      <c r="C25" s="89" t="s">
        <v>132</v>
      </c>
      <c r="D25" s="89" t="s">
        <v>92</v>
      </c>
      <c r="E25" s="89" t="s">
        <v>133</v>
      </c>
      <c r="F25" s="89">
        <v>132.0</v>
      </c>
      <c r="G25" s="89" t="s">
        <v>94</v>
      </c>
      <c r="H25" s="90">
        <v>44926.670699359864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88">
        <v>1509.0</v>
      </c>
      <c r="B26" s="89" t="s">
        <v>134</v>
      </c>
      <c r="C26" s="89" t="s">
        <v>135</v>
      </c>
      <c r="D26" s="89" t="s">
        <v>81</v>
      </c>
      <c r="E26" s="89" t="s">
        <v>136</v>
      </c>
      <c r="F26" s="89">
        <v>135.0</v>
      </c>
      <c r="G26" s="89" t="s">
        <v>83</v>
      </c>
      <c r="H26" s="90">
        <v>41881.36719167941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88">
        <v>1516.0</v>
      </c>
      <c r="B27" s="89" t="s">
        <v>79</v>
      </c>
      <c r="C27" s="89" t="s">
        <v>137</v>
      </c>
      <c r="D27" s="89" t="s">
        <v>97</v>
      </c>
      <c r="E27" s="89" t="s">
        <v>138</v>
      </c>
      <c r="F27" s="89">
        <v>105.0</v>
      </c>
      <c r="G27" s="89" t="s">
        <v>94</v>
      </c>
      <c r="H27" s="90">
        <v>44440.408295114146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88">
        <v>1529.0</v>
      </c>
      <c r="B28" s="89" t="s">
        <v>139</v>
      </c>
      <c r="C28" s="89" t="s">
        <v>140</v>
      </c>
      <c r="D28" s="89" t="s">
        <v>109</v>
      </c>
      <c r="E28" s="89" t="s">
        <v>141</v>
      </c>
      <c r="F28" s="89">
        <v>129.0</v>
      </c>
      <c r="G28" s="89" t="s">
        <v>83</v>
      </c>
      <c r="H28" s="90">
        <v>44555.876023667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88">
        <v>1656.0</v>
      </c>
      <c r="B29" s="89" t="s">
        <v>142</v>
      </c>
      <c r="C29" s="89" t="s">
        <v>143</v>
      </c>
      <c r="D29" s="89" t="s">
        <v>119</v>
      </c>
      <c r="E29" s="89" t="s">
        <v>144</v>
      </c>
      <c r="F29" s="89">
        <v>149.0</v>
      </c>
      <c r="G29" s="89" t="s">
        <v>83</v>
      </c>
      <c r="H29" s="90">
        <v>42698.82181305985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88">
        <v>1672.0</v>
      </c>
      <c r="B30" s="89" t="s">
        <v>145</v>
      </c>
      <c r="C30" s="89" t="s">
        <v>146</v>
      </c>
      <c r="D30" s="89" t="s">
        <v>119</v>
      </c>
      <c r="E30" s="89" t="s">
        <v>147</v>
      </c>
      <c r="F30" s="89">
        <v>114.0</v>
      </c>
      <c r="G30" s="89" t="s">
        <v>83</v>
      </c>
      <c r="H30" s="90">
        <v>42742.25125746599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88">
        <v>1673.0</v>
      </c>
      <c r="B31" s="89" t="s">
        <v>148</v>
      </c>
      <c r="C31" s="89" t="s">
        <v>108</v>
      </c>
      <c r="D31" s="89" t="s">
        <v>92</v>
      </c>
      <c r="E31" s="89" t="s">
        <v>149</v>
      </c>
      <c r="F31" s="89">
        <v>112.0</v>
      </c>
      <c r="G31" s="89" t="s">
        <v>94</v>
      </c>
      <c r="H31" s="90">
        <v>43337.338173893026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88">
        <v>1676.0</v>
      </c>
      <c r="B32" s="89" t="s">
        <v>134</v>
      </c>
      <c r="C32" s="89" t="s">
        <v>150</v>
      </c>
      <c r="D32" s="89" t="s">
        <v>109</v>
      </c>
      <c r="E32" s="89" t="s">
        <v>151</v>
      </c>
      <c r="F32" s="89">
        <v>115.0</v>
      </c>
      <c r="G32" s="89" t="s">
        <v>83</v>
      </c>
      <c r="H32" s="90">
        <v>41359.783036761364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88">
        <v>1721.0</v>
      </c>
      <c r="B33" s="89" t="s">
        <v>152</v>
      </c>
      <c r="C33" s="89" t="s">
        <v>153</v>
      </c>
      <c r="D33" s="89" t="s">
        <v>104</v>
      </c>
      <c r="E33" s="89" t="s">
        <v>154</v>
      </c>
      <c r="F33" s="89">
        <v>102.0</v>
      </c>
      <c r="G33" s="89" t="s">
        <v>106</v>
      </c>
      <c r="H33" s="90">
        <v>42216.74373068386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88">
        <v>1723.0</v>
      </c>
      <c r="B34" s="89" t="s">
        <v>155</v>
      </c>
      <c r="C34" s="89" t="s">
        <v>100</v>
      </c>
      <c r="D34" s="89" t="s">
        <v>109</v>
      </c>
      <c r="E34" s="89" t="s">
        <v>156</v>
      </c>
      <c r="F34" s="89">
        <v>145.0</v>
      </c>
      <c r="G34" s="89" t="s">
        <v>83</v>
      </c>
      <c r="H34" s="90">
        <v>41365.67861463332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88">
        <v>1758.0</v>
      </c>
      <c r="B35" s="89" t="s">
        <v>157</v>
      </c>
      <c r="C35" s="89" t="s">
        <v>158</v>
      </c>
      <c r="D35" s="89" t="s">
        <v>97</v>
      </c>
      <c r="E35" s="89" t="s">
        <v>159</v>
      </c>
      <c r="F35" s="89">
        <v>107.0</v>
      </c>
      <c r="G35" s="89" t="s">
        <v>94</v>
      </c>
      <c r="H35" s="90">
        <v>44075.807966712746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88">
        <v>1792.0</v>
      </c>
      <c r="B36" s="89" t="s">
        <v>160</v>
      </c>
      <c r="C36" s="89" t="s">
        <v>161</v>
      </c>
      <c r="D36" s="89" t="s">
        <v>81</v>
      </c>
      <c r="E36" s="89" t="s">
        <v>162</v>
      </c>
      <c r="F36" s="89">
        <v>111.0</v>
      </c>
      <c r="G36" s="89" t="s">
        <v>83</v>
      </c>
      <c r="H36" s="90">
        <v>42911.97673181582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88">
        <v>1814.0</v>
      </c>
      <c r="B37" s="89" t="s">
        <v>163</v>
      </c>
      <c r="C37" s="89" t="s">
        <v>164</v>
      </c>
      <c r="D37" s="89" t="s">
        <v>104</v>
      </c>
      <c r="E37" s="89" t="s">
        <v>165</v>
      </c>
      <c r="F37" s="89">
        <v>103.0</v>
      </c>
      <c r="G37" s="89" t="s">
        <v>106</v>
      </c>
      <c r="H37" s="90">
        <v>42174.170372663626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88">
        <v>1908.0</v>
      </c>
      <c r="B38" s="89" t="s">
        <v>166</v>
      </c>
      <c r="C38" s="89" t="s">
        <v>167</v>
      </c>
      <c r="D38" s="89" t="s">
        <v>81</v>
      </c>
      <c r="E38" s="89" t="s">
        <v>168</v>
      </c>
      <c r="F38" s="89">
        <v>152.0</v>
      </c>
      <c r="G38" s="89" t="s">
        <v>83</v>
      </c>
      <c r="H38" s="90">
        <v>42685.11784387914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88">
        <v>1931.0</v>
      </c>
      <c r="B39" s="89" t="s">
        <v>134</v>
      </c>
      <c r="C39" s="89" t="s">
        <v>169</v>
      </c>
      <c r="D39" s="89" t="s">
        <v>97</v>
      </c>
      <c r="E39" s="89" t="s">
        <v>170</v>
      </c>
      <c r="F39" s="89">
        <v>110.0</v>
      </c>
      <c r="G39" s="89" t="s">
        <v>94</v>
      </c>
      <c r="H39" s="90">
        <v>42313.257895377326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88">
        <v>1960.0</v>
      </c>
      <c r="B40" s="89" t="s">
        <v>171</v>
      </c>
      <c r="C40" s="89" t="s">
        <v>172</v>
      </c>
      <c r="D40" s="89" t="s">
        <v>119</v>
      </c>
      <c r="E40" s="89" t="s">
        <v>173</v>
      </c>
      <c r="F40" s="89">
        <v>150.0</v>
      </c>
      <c r="G40" s="89" t="s">
        <v>83</v>
      </c>
      <c r="H40" s="90">
        <v>43606.11971194756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88">
        <v>1964.0</v>
      </c>
      <c r="B41" s="89" t="s">
        <v>174</v>
      </c>
      <c r="C41" s="89" t="s">
        <v>175</v>
      </c>
      <c r="D41" s="89" t="s">
        <v>97</v>
      </c>
      <c r="E41" s="89" t="s">
        <v>176</v>
      </c>
      <c r="F41" s="89">
        <v>108.0</v>
      </c>
      <c r="G41" s="89" t="s">
        <v>94</v>
      </c>
      <c r="H41" s="90">
        <v>42839.23616122298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88">
        <v>1975.0</v>
      </c>
      <c r="B42" s="89" t="s">
        <v>79</v>
      </c>
      <c r="C42" s="89" t="s">
        <v>177</v>
      </c>
      <c r="D42" s="89" t="s">
        <v>97</v>
      </c>
      <c r="E42" s="89" t="s">
        <v>178</v>
      </c>
      <c r="F42" s="89">
        <v>125.0</v>
      </c>
      <c r="G42" s="89" t="s">
        <v>94</v>
      </c>
      <c r="H42" s="90">
        <v>44005.07238499963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88">
        <v>1983.0</v>
      </c>
      <c r="B43" s="89" t="s">
        <v>174</v>
      </c>
      <c r="C43" s="89" t="s">
        <v>179</v>
      </c>
      <c r="D43" s="89" t="s">
        <v>81</v>
      </c>
      <c r="E43" s="89" t="s">
        <v>180</v>
      </c>
      <c r="F43" s="89">
        <v>154.0</v>
      </c>
      <c r="G43" s="89" t="s">
        <v>83</v>
      </c>
      <c r="H43" s="90">
        <v>42198.97445052311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88">
        <v>1990.0</v>
      </c>
      <c r="B44" s="89" t="s">
        <v>181</v>
      </c>
      <c r="C44" s="89" t="s">
        <v>182</v>
      </c>
      <c r="D44" s="89" t="s">
        <v>119</v>
      </c>
      <c r="E44" s="89" t="s">
        <v>183</v>
      </c>
      <c r="F44" s="89">
        <v>198.0</v>
      </c>
      <c r="G44" s="89" t="s">
        <v>83</v>
      </c>
      <c r="H44" s="90">
        <v>41717.103666282754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88">
        <v>1995.0</v>
      </c>
      <c r="B45" s="89" t="s">
        <v>134</v>
      </c>
      <c r="C45" s="89" t="s">
        <v>184</v>
      </c>
      <c r="D45" s="89" t="s">
        <v>81</v>
      </c>
      <c r="E45" s="89" t="s">
        <v>185</v>
      </c>
      <c r="F45" s="89">
        <v>198.0</v>
      </c>
      <c r="G45" s="89" t="s">
        <v>83</v>
      </c>
      <c r="H45" s="90">
        <v>43946.597118535254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88">
        <v>2006.0</v>
      </c>
      <c r="B46" s="89" t="s">
        <v>186</v>
      </c>
      <c r="C46" s="89" t="s">
        <v>187</v>
      </c>
      <c r="D46" s="89" t="s">
        <v>104</v>
      </c>
      <c r="E46" s="89" t="s">
        <v>188</v>
      </c>
      <c r="F46" s="89">
        <v>428.0</v>
      </c>
      <c r="G46" s="89" t="s">
        <v>106</v>
      </c>
      <c r="H46" s="90">
        <v>43235.23678045407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E1"/>
    <mergeCell ref="A2:E2"/>
    <mergeCell ref="A7:H8"/>
    <mergeCell ref="J7:K7"/>
  </mergeCells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0.57"/>
    <col customWidth="1" min="3" max="3" width="11.0"/>
    <col customWidth="1" min="4" max="5" width="8.71"/>
    <col customWidth="1" min="6" max="6" width="23.43"/>
    <col customWidth="1" min="7" max="7" width="9.0"/>
    <col customWidth="1" min="8" max="26" width="8.71"/>
  </cols>
  <sheetData>
    <row r="1" ht="14.25" customHeight="1">
      <c r="G1" s="52"/>
    </row>
    <row r="2" ht="14.25" customHeight="1">
      <c r="G2" s="52"/>
    </row>
    <row r="3" ht="14.25" customHeight="1">
      <c r="A3" s="91" t="s">
        <v>69</v>
      </c>
      <c r="B3" s="91" t="s">
        <v>70</v>
      </c>
      <c r="C3" s="91" t="s">
        <v>71</v>
      </c>
      <c r="D3" s="92" t="s">
        <v>189</v>
      </c>
      <c r="F3" s="93" t="s">
        <v>190</v>
      </c>
      <c r="G3" s="49"/>
    </row>
    <row r="4" ht="14.25" customHeight="1">
      <c r="A4" s="88">
        <v>1054.0</v>
      </c>
      <c r="B4" s="89" t="s">
        <v>79</v>
      </c>
      <c r="C4" s="89" t="s">
        <v>80</v>
      </c>
      <c r="D4" s="94">
        <v>32.764127542256375</v>
      </c>
      <c r="F4" s="95" t="s">
        <v>191</v>
      </c>
      <c r="G4" s="52"/>
    </row>
    <row r="5" ht="14.25" customHeight="1">
      <c r="A5" s="88">
        <v>1056.0</v>
      </c>
      <c r="B5" s="89" t="s">
        <v>84</v>
      </c>
      <c r="C5" s="89" t="s">
        <v>85</v>
      </c>
      <c r="D5" s="94">
        <v>29.191666447273697</v>
      </c>
      <c r="F5" s="55" t="s">
        <v>192</v>
      </c>
      <c r="G5" s="96">
        <f t="array" ref="G5">INDEX(A4:D20,4,4)</f>
        <v>31.05950948</v>
      </c>
    </row>
    <row r="6" ht="14.25" customHeight="1">
      <c r="A6" s="88">
        <v>1067.0</v>
      </c>
      <c r="B6" s="89" t="s">
        <v>87</v>
      </c>
      <c r="C6" s="89" t="s">
        <v>88</v>
      </c>
      <c r="D6" s="94">
        <v>33.0518649292203</v>
      </c>
      <c r="G6" s="52"/>
    </row>
    <row r="7" ht="14.25" customHeight="1">
      <c r="A7" s="88">
        <v>1075.0</v>
      </c>
      <c r="B7" s="89" t="s">
        <v>90</v>
      </c>
      <c r="C7" s="89" t="s">
        <v>91</v>
      </c>
      <c r="D7" s="94">
        <v>31.05950947801479</v>
      </c>
      <c r="F7" s="93" t="s">
        <v>193</v>
      </c>
      <c r="G7" s="49"/>
    </row>
    <row r="8" ht="14.25" customHeight="1">
      <c r="A8" s="88">
        <v>1078.0</v>
      </c>
      <c r="B8" s="89" t="s">
        <v>95</v>
      </c>
      <c r="C8" s="89" t="s">
        <v>96</v>
      </c>
      <c r="D8" s="94">
        <v>29.63025662628484</v>
      </c>
      <c r="F8" s="95" t="s">
        <v>194</v>
      </c>
      <c r="G8" s="97">
        <v>1075.0</v>
      </c>
    </row>
    <row r="9" ht="14.25" customHeight="1">
      <c r="A9" s="88">
        <v>1152.0</v>
      </c>
      <c r="B9" s="89" t="s">
        <v>99</v>
      </c>
      <c r="C9" s="89" t="s">
        <v>100</v>
      </c>
      <c r="D9" s="94">
        <v>32.00498096101576</v>
      </c>
      <c r="F9" s="55" t="s">
        <v>195</v>
      </c>
      <c r="G9" s="77">
        <f>MATCH(G8,A4:A20,0)</f>
        <v>4</v>
      </c>
    </row>
    <row r="10" ht="14.25" customHeight="1">
      <c r="A10" s="88">
        <v>1196.0</v>
      </c>
      <c r="B10" s="89" t="s">
        <v>102</v>
      </c>
      <c r="C10" s="89" t="s">
        <v>103</v>
      </c>
      <c r="D10" s="94">
        <v>28.716149313379425</v>
      </c>
      <c r="G10" s="52"/>
    </row>
    <row r="11" ht="14.25" customHeight="1">
      <c r="A11" s="88">
        <v>1284.0</v>
      </c>
      <c r="B11" s="89" t="s">
        <v>107</v>
      </c>
      <c r="C11" s="89" t="s">
        <v>108</v>
      </c>
      <c r="D11" s="94">
        <v>29.69153179867225</v>
      </c>
      <c r="F11" s="98" t="s">
        <v>196</v>
      </c>
      <c r="G11" s="49"/>
    </row>
    <row r="12" ht="14.25" customHeight="1">
      <c r="A12" s="88">
        <v>1290.0</v>
      </c>
      <c r="B12" s="89" t="s">
        <v>111</v>
      </c>
      <c r="C12" s="89" t="s">
        <v>112</v>
      </c>
      <c r="D12" s="94">
        <v>28.597677110099603</v>
      </c>
      <c r="F12" s="55" t="s">
        <v>69</v>
      </c>
      <c r="G12" s="97">
        <v>1075.0</v>
      </c>
    </row>
    <row r="13" ht="14.25" customHeight="1">
      <c r="A13" s="88">
        <v>1293.0</v>
      </c>
      <c r="B13" s="89" t="s">
        <v>114</v>
      </c>
      <c r="C13" s="89" t="s">
        <v>115</v>
      </c>
      <c r="D13" s="94">
        <v>26.70426613605609</v>
      </c>
      <c r="F13" s="55" t="s">
        <v>189</v>
      </c>
      <c r="G13" s="96">
        <f t="array" ref="G13">INDEX(A4:D20,MATCH(G8,A4:A20,0),4)</f>
        <v>31.05950948</v>
      </c>
    </row>
    <row r="14" ht="14.25" customHeight="1">
      <c r="A14" s="88">
        <v>1299.0</v>
      </c>
      <c r="B14" s="89" t="s">
        <v>117</v>
      </c>
      <c r="C14" s="89" t="s">
        <v>118</v>
      </c>
      <c r="D14" s="94">
        <v>26.656889361621374</v>
      </c>
      <c r="G14" s="52"/>
    </row>
    <row r="15" ht="14.25" customHeight="1">
      <c r="A15" s="88">
        <v>1302.0</v>
      </c>
      <c r="B15" s="89" t="s">
        <v>79</v>
      </c>
      <c r="C15" s="89" t="s">
        <v>121</v>
      </c>
      <c r="D15" s="94">
        <v>29.063666575019</v>
      </c>
      <c r="G15" s="52"/>
    </row>
    <row r="16" ht="14.25" customHeight="1">
      <c r="A16" s="88">
        <v>1310.0</v>
      </c>
      <c r="B16" s="89" t="s">
        <v>79</v>
      </c>
      <c r="C16" s="89" t="s">
        <v>123</v>
      </c>
      <c r="D16" s="94">
        <v>25.690290536413393</v>
      </c>
      <c r="G16" s="52"/>
    </row>
    <row r="17" ht="14.25" customHeight="1">
      <c r="A17" s="88">
        <v>1329.0</v>
      </c>
      <c r="B17" s="89" t="s">
        <v>125</v>
      </c>
      <c r="C17" s="89" t="s">
        <v>126</v>
      </c>
      <c r="D17" s="94">
        <v>27.64514214074204</v>
      </c>
      <c r="G17" s="52"/>
    </row>
    <row r="18" ht="14.25" customHeight="1">
      <c r="A18" s="88">
        <v>1333.0</v>
      </c>
      <c r="B18" s="89" t="s">
        <v>128</v>
      </c>
      <c r="C18" s="89" t="s">
        <v>129</v>
      </c>
      <c r="D18" s="94">
        <v>34.915351086317045</v>
      </c>
      <c r="G18" s="52"/>
    </row>
    <row r="19" ht="14.25" customHeight="1">
      <c r="A19" s="88">
        <v>1368.0</v>
      </c>
      <c r="B19" s="89" t="s">
        <v>131</v>
      </c>
      <c r="C19" s="89" t="s">
        <v>132</v>
      </c>
      <c r="D19" s="94">
        <v>26.224434239831268</v>
      </c>
      <c r="G19" s="52"/>
    </row>
    <row r="20" ht="14.25" customHeight="1">
      <c r="A20" s="88">
        <v>1509.0</v>
      </c>
      <c r="B20" s="89" t="s">
        <v>134</v>
      </c>
      <c r="C20" s="89" t="s">
        <v>135</v>
      </c>
      <c r="D20" s="94">
        <v>31.094237549599555</v>
      </c>
      <c r="G20" s="52"/>
    </row>
    <row r="21" ht="14.25" customHeight="1">
      <c r="D21" s="70"/>
      <c r="G21" s="52"/>
    </row>
    <row r="22" ht="14.25" customHeight="1">
      <c r="D22" s="70"/>
      <c r="G22" s="52"/>
    </row>
    <row r="23" ht="14.25" customHeight="1">
      <c r="D23" s="70"/>
      <c r="G23" s="52"/>
    </row>
    <row r="24" ht="14.25" customHeight="1">
      <c r="G24" s="52"/>
    </row>
    <row r="25" ht="14.25" customHeight="1">
      <c r="G25" s="52"/>
    </row>
    <row r="26" ht="14.25" customHeight="1">
      <c r="G26" s="52"/>
    </row>
    <row r="27" ht="14.25" customHeight="1">
      <c r="G27" s="52"/>
    </row>
    <row r="28" ht="14.25" customHeight="1">
      <c r="G28" s="52"/>
    </row>
    <row r="29" ht="14.25" customHeight="1">
      <c r="G29" s="52"/>
    </row>
    <row r="30" ht="14.25" customHeight="1">
      <c r="G30" s="52"/>
    </row>
    <row r="31" ht="14.25" customHeight="1">
      <c r="G31" s="52"/>
    </row>
    <row r="32" ht="14.25" customHeight="1">
      <c r="G32" s="52"/>
    </row>
    <row r="33" ht="14.25" customHeight="1">
      <c r="G33" s="52"/>
    </row>
    <row r="34" ht="14.25" customHeight="1">
      <c r="G34" s="52"/>
    </row>
    <row r="35" ht="14.25" customHeight="1">
      <c r="G35" s="52"/>
    </row>
    <row r="36" ht="14.25" customHeight="1">
      <c r="G36" s="52"/>
    </row>
    <row r="37" ht="14.25" customHeight="1">
      <c r="G37" s="52"/>
    </row>
    <row r="38" ht="14.25" customHeight="1">
      <c r="G38" s="52"/>
    </row>
    <row r="39" ht="14.25" customHeight="1">
      <c r="G39" s="52"/>
    </row>
    <row r="40" ht="14.25" customHeight="1">
      <c r="G40" s="52"/>
    </row>
    <row r="41" ht="14.25" customHeight="1">
      <c r="G41" s="52"/>
    </row>
    <row r="42" ht="14.25" customHeight="1">
      <c r="G42" s="52"/>
    </row>
    <row r="43" ht="14.25" customHeight="1">
      <c r="G43" s="52"/>
    </row>
    <row r="44" ht="14.25" customHeight="1">
      <c r="G44" s="52"/>
    </row>
    <row r="45" ht="14.25" customHeight="1">
      <c r="G45" s="52"/>
    </row>
    <row r="46" ht="14.25" customHeight="1">
      <c r="G46" s="52"/>
    </row>
    <row r="47" ht="14.25" customHeight="1">
      <c r="G47" s="52"/>
    </row>
    <row r="48" ht="14.25" customHeight="1">
      <c r="G48" s="52"/>
    </row>
    <row r="49" ht="14.25" customHeight="1">
      <c r="G49" s="52"/>
    </row>
    <row r="50" ht="14.25" customHeight="1">
      <c r="G50" s="52"/>
    </row>
    <row r="51" ht="14.25" customHeight="1">
      <c r="G51" s="52"/>
    </row>
    <row r="52" ht="14.25" customHeight="1">
      <c r="G52" s="52"/>
    </row>
    <row r="53" ht="14.25" customHeight="1">
      <c r="G53" s="52"/>
    </row>
    <row r="54" ht="14.25" customHeight="1">
      <c r="G54" s="52"/>
    </row>
    <row r="55" ht="14.25" customHeight="1">
      <c r="G55" s="52"/>
    </row>
    <row r="56" ht="14.25" customHeight="1">
      <c r="G56" s="52"/>
    </row>
    <row r="57" ht="14.25" customHeight="1">
      <c r="G57" s="52"/>
    </row>
    <row r="58" ht="14.25" customHeight="1">
      <c r="G58" s="52"/>
    </row>
    <row r="59" ht="14.25" customHeight="1">
      <c r="G59" s="52"/>
    </row>
    <row r="60" ht="14.25" customHeight="1">
      <c r="G60" s="52"/>
    </row>
    <row r="61" ht="14.25" customHeight="1">
      <c r="G61" s="52"/>
    </row>
    <row r="62" ht="14.25" customHeight="1">
      <c r="G62" s="52"/>
    </row>
    <row r="63" ht="14.25" customHeight="1">
      <c r="G63" s="52"/>
    </row>
    <row r="64" ht="14.25" customHeight="1">
      <c r="G64" s="52"/>
    </row>
    <row r="65" ht="14.25" customHeight="1">
      <c r="G65" s="52"/>
    </row>
    <row r="66" ht="14.25" customHeight="1">
      <c r="G66" s="52"/>
    </row>
    <row r="67" ht="14.25" customHeight="1">
      <c r="G67" s="52"/>
    </row>
    <row r="68" ht="14.25" customHeight="1">
      <c r="G68" s="52"/>
    </row>
    <row r="69" ht="14.25" customHeight="1">
      <c r="G69" s="52"/>
    </row>
    <row r="70" ht="14.25" customHeight="1">
      <c r="G70" s="52"/>
    </row>
    <row r="71" ht="14.25" customHeight="1">
      <c r="G71" s="52"/>
    </row>
    <row r="72" ht="14.25" customHeight="1">
      <c r="G72" s="52"/>
    </row>
    <row r="73" ht="14.25" customHeight="1">
      <c r="G73" s="52"/>
    </row>
    <row r="74" ht="14.25" customHeight="1">
      <c r="G74" s="52"/>
    </row>
    <row r="75" ht="14.25" customHeight="1">
      <c r="G75" s="52"/>
    </row>
    <row r="76" ht="14.25" customHeight="1">
      <c r="G76" s="52"/>
    </row>
    <row r="77" ht="14.25" customHeight="1">
      <c r="G77" s="52"/>
    </row>
    <row r="78" ht="14.25" customHeight="1">
      <c r="G78" s="52"/>
    </row>
    <row r="79" ht="14.25" customHeight="1">
      <c r="G79" s="52"/>
    </row>
    <row r="80" ht="14.25" customHeight="1">
      <c r="G80" s="52"/>
    </row>
    <row r="81" ht="14.25" customHeight="1">
      <c r="G81" s="52"/>
    </row>
    <row r="82" ht="14.25" customHeight="1">
      <c r="G82" s="52"/>
    </row>
    <row r="83" ht="14.25" customHeight="1">
      <c r="G83" s="52"/>
    </row>
    <row r="84" ht="14.25" customHeight="1">
      <c r="G84" s="52"/>
    </row>
    <row r="85" ht="14.25" customHeight="1">
      <c r="G85" s="52"/>
    </row>
    <row r="86" ht="14.25" customHeight="1">
      <c r="G86" s="52"/>
    </row>
    <row r="87" ht="14.25" customHeight="1">
      <c r="G87" s="52"/>
    </row>
    <row r="88" ht="14.25" customHeight="1">
      <c r="G88" s="52"/>
    </row>
    <row r="89" ht="14.25" customHeight="1">
      <c r="G89" s="52"/>
    </row>
    <row r="90" ht="14.25" customHeight="1">
      <c r="G90" s="52"/>
    </row>
    <row r="91" ht="14.25" customHeight="1">
      <c r="G91" s="52"/>
    </row>
    <row r="92" ht="14.25" customHeight="1">
      <c r="G92" s="52"/>
    </row>
    <row r="93" ht="14.25" customHeight="1">
      <c r="G93" s="52"/>
    </row>
    <row r="94" ht="14.25" customHeight="1">
      <c r="G94" s="52"/>
    </row>
    <row r="95" ht="14.25" customHeight="1">
      <c r="G95" s="52"/>
    </row>
    <row r="96" ht="14.25" customHeight="1">
      <c r="G96" s="52"/>
    </row>
    <row r="97" ht="14.25" customHeight="1">
      <c r="G97" s="52"/>
    </row>
    <row r="98" ht="14.25" customHeight="1">
      <c r="G98" s="52"/>
    </row>
    <row r="99" ht="14.25" customHeight="1">
      <c r="G99" s="52"/>
    </row>
    <row r="100" ht="14.25" customHeight="1">
      <c r="G100" s="52"/>
    </row>
    <row r="101" ht="14.25" customHeight="1">
      <c r="G101" s="52"/>
    </row>
    <row r="102" ht="14.25" customHeight="1">
      <c r="G102" s="52"/>
    </row>
    <row r="103" ht="14.25" customHeight="1">
      <c r="G103" s="52"/>
    </row>
    <row r="104" ht="14.25" customHeight="1">
      <c r="G104" s="52"/>
    </row>
    <row r="105" ht="14.25" customHeight="1">
      <c r="G105" s="52"/>
    </row>
    <row r="106" ht="14.25" customHeight="1">
      <c r="G106" s="52"/>
    </row>
    <row r="107" ht="14.25" customHeight="1">
      <c r="G107" s="52"/>
    </row>
    <row r="108" ht="14.25" customHeight="1">
      <c r="G108" s="52"/>
    </row>
    <row r="109" ht="14.25" customHeight="1">
      <c r="G109" s="52"/>
    </row>
    <row r="110" ht="14.25" customHeight="1">
      <c r="G110" s="52"/>
    </row>
    <row r="111" ht="14.25" customHeight="1">
      <c r="G111" s="52"/>
    </row>
    <row r="112" ht="14.25" customHeight="1">
      <c r="G112" s="52"/>
    </row>
    <row r="113" ht="14.25" customHeight="1">
      <c r="G113" s="52"/>
    </row>
    <row r="114" ht="14.25" customHeight="1">
      <c r="G114" s="52"/>
    </row>
    <row r="115" ht="14.25" customHeight="1">
      <c r="G115" s="52"/>
    </row>
    <row r="116" ht="14.25" customHeight="1">
      <c r="G116" s="52"/>
    </row>
    <row r="117" ht="14.25" customHeight="1">
      <c r="G117" s="52"/>
    </row>
    <row r="118" ht="14.25" customHeight="1">
      <c r="G118" s="52"/>
    </row>
    <row r="119" ht="14.25" customHeight="1">
      <c r="G119" s="52"/>
    </row>
    <row r="120" ht="14.25" customHeight="1">
      <c r="G120" s="52"/>
    </row>
    <row r="121" ht="14.25" customHeight="1">
      <c r="G121" s="52"/>
    </row>
    <row r="122" ht="14.25" customHeight="1">
      <c r="G122" s="52"/>
    </row>
    <row r="123" ht="14.25" customHeight="1">
      <c r="G123" s="52"/>
    </row>
    <row r="124" ht="14.25" customHeight="1">
      <c r="G124" s="52"/>
    </row>
    <row r="125" ht="14.25" customHeight="1">
      <c r="G125" s="52"/>
    </row>
    <row r="126" ht="14.25" customHeight="1">
      <c r="G126" s="52"/>
    </row>
    <row r="127" ht="14.25" customHeight="1">
      <c r="G127" s="52"/>
    </row>
    <row r="128" ht="14.25" customHeight="1">
      <c r="G128" s="52"/>
    </row>
    <row r="129" ht="14.25" customHeight="1">
      <c r="G129" s="52"/>
    </row>
    <row r="130" ht="14.25" customHeight="1">
      <c r="G130" s="52"/>
    </row>
    <row r="131" ht="14.25" customHeight="1">
      <c r="G131" s="52"/>
    </row>
    <row r="132" ht="14.25" customHeight="1">
      <c r="G132" s="52"/>
    </row>
    <row r="133" ht="14.25" customHeight="1">
      <c r="G133" s="52"/>
    </row>
    <row r="134" ht="14.25" customHeight="1">
      <c r="G134" s="52"/>
    </row>
    <row r="135" ht="14.25" customHeight="1">
      <c r="G135" s="52"/>
    </row>
    <row r="136" ht="14.25" customHeight="1">
      <c r="G136" s="52"/>
    </row>
    <row r="137" ht="14.25" customHeight="1">
      <c r="G137" s="52"/>
    </row>
    <row r="138" ht="14.25" customHeight="1">
      <c r="G138" s="52"/>
    </row>
    <row r="139" ht="14.25" customHeight="1">
      <c r="G139" s="52"/>
    </row>
    <row r="140" ht="14.25" customHeight="1">
      <c r="G140" s="52"/>
    </row>
    <row r="141" ht="14.25" customHeight="1">
      <c r="G141" s="52"/>
    </row>
    <row r="142" ht="14.25" customHeight="1">
      <c r="G142" s="52"/>
    </row>
    <row r="143" ht="14.25" customHeight="1">
      <c r="G143" s="52"/>
    </row>
    <row r="144" ht="14.25" customHeight="1">
      <c r="G144" s="52"/>
    </row>
    <row r="145" ht="14.25" customHeight="1">
      <c r="G145" s="52"/>
    </row>
    <row r="146" ht="14.25" customHeight="1">
      <c r="G146" s="52"/>
    </row>
    <row r="147" ht="14.25" customHeight="1">
      <c r="G147" s="52"/>
    </row>
    <row r="148" ht="14.25" customHeight="1">
      <c r="G148" s="52"/>
    </row>
    <row r="149" ht="14.25" customHeight="1">
      <c r="G149" s="52"/>
    </row>
    <row r="150" ht="14.25" customHeight="1">
      <c r="G150" s="52"/>
    </row>
    <row r="151" ht="14.25" customHeight="1">
      <c r="G151" s="52"/>
    </row>
    <row r="152" ht="14.25" customHeight="1">
      <c r="G152" s="52"/>
    </row>
    <row r="153" ht="14.25" customHeight="1">
      <c r="G153" s="52"/>
    </row>
    <row r="154" ht="14.25" customHeight="1">
      <c r="G154" s="52"/>
    </row>
    <row r="155" ht="14.25" customHeight="1">
      <c r="G155" s="52"/>
    </row>
    <row r="156" ht="14.25" customHeight="1">
      <c r="G156" s="52"/>
    </row>
    <row r="157" ht="14.25" customHeight="1">
      <c r="G157" s="52"/>
    </row>
    <row r="158" ht="14.25" customHeight="1">
      <c r="G158" s="52"/>
    </row>
    <row r="159" ht="14.25" customHeight="1">
      <c r="G159" s="52"/>
    </row>
    <row r="160" ht="14.25" customHeight="1">
      <c r="G160" s="52"/>
    </row>
    <row r="161" ht="14.25" customHeight="1">
      <c r="G161" s="52"/>
    </row>
    <row r="162" ht="14.25" customHeight="1">
      <c r="G162" s="52"/>
    </row>
    <row r="163" ht="14.25" customHeight="1">
      <c r="G163" s="52"/>
    </row>
    <row r="164" ht="14.25" customHeight="1">
      <c r="G164" s="52"/>
    </row>
    <row r="165" ht="14.25" customHeight="1">
      <c r="G165" s="52"/>
    </row>
    <row r="166" ht="14.25" customHeight="1">
      <c r="G166" s="52"/>
    </row>
    <row r="167" ht="14.25" customHeight="1">
      <c r="G167" s="52"/>
    </row>
    <row r="168" ht="14.25" customHeight="1">
      <c r="G168" s="52"/>
    </row>
    <row r="169" ht="14.25" customHeight="1">
      <c r="G169" s="52"/>
    </row>
    <row r="170" ht="14.25" customHeight="1">
      <c r="G170" s="52"/>
    </row>
    <row r="171" ht="14.25" customHeight="1">
      <c r="G171" s="52"/>
    </row>
    <row r="172" ht="14.25" customHeight="1">
      <c r="G172" s="52"/>
    </row>
    <row r="173" ht="14.25" customHeight="1">
      <c r="G173" s="52"/>
    </row>
    <row r="174" ht="14.25" customHeight="1">
      <c r="G174" s="52"/>
    </row>
    <row r="175" ht="14.25" customHeight="1">
      <c r="G175" s="52"/>
    </row>
    <row r="176" ht="14.25" customHeight="1">
      <c r="G176" s="52"/>
    </row>
    <row r="177" ht="14.25" customHeight="1">
      <c r="G177" s="52"/>
    </row>
    <row r="178" ht="14.25" customHeight="1">
      <c r="G178" s="52"/>
    </row>
    <row r="179" ht="14.25" customHeight="1">
      <c r="G179" s="52"/>
    </row>
    <row r="180" ht="14.25" customHeight="1">
      <c r="G180" s="52"/>
    </row>
    <row r="181" ht="14.25" customHeight="1">
      <c r="G181" s="52"/>
    </row>
    <row r="182" ht="14.25" customHeight="1">
      <c r="G182" s="52"/>
    </row>
    <row r="183" ht="14.25" customHeight="1">
      <c r="G183" s="52"/>
    </row>
    <row r="184" ht="14.25" customHeight="1">
      <c r="G184" s="52"/>
    </row>
    <row r="185" ht="14.25" customHeight="1">
      <c r="G185" s="52"/>
    </row>
    <row r="186" ht="14.25" customHeight="1">
      <c r="G186" s="52"/>
    </row>
    <row r="187" ht="14.25" customHeight="1">
      <c r="G187" s="52"/>
    </row>
    <row r="188" ht="14.25" customHeight="1">
      <c r="G188" s="52"/>
    </row>
    <row r="189" ht="14.25" customHeight="1">
      <c r="G189" s="52"/>
    </row>
    <row r="190" ht="14.25" customHeight="1">
      <c r="G190" s="52"/>
    </row>
    <row r="191" ht="14.25" customHeight="1">
      <c r="G191" s="52"/>
    </row>
    <row r="192" ht="14.25" customHeight="1">
      <c r="G192" s="52"/>
    </row>
    <row r="193" ht="14.25" customHeight="1">
      <c r="G193" s="52"/>
    </row>
    <row r="194" ht="14.25" customHeight="1">
      <c r="G194" s="52"/>
    </row>
    <row r="195" ht="14.25" customHeight="1">
      <c r="G195" s="52"/>
    </row>
    <row r="196" ht="14.25" customHeight="1">
      <c r="G196" s="52"/>
    </row>
    <row r="197" ht="14.25" customHeight="1">
      <c r="G197" s="52"/>
    </row>
    <row r="198" ht="14.25" customHeight="1">
      <c r="G198" s="52"/>
    </row>
    <row r="199" ht="14.25" customHeight="1">
      <c r="G199" s="52"/>
    </row>
    <row r="200" ht="14.25" customHeight="1">
      <c r="G200" s="52"/>
    </row>
    <row r="201" ht="14.25" customHeight="1">
      <c r="G201" s="52"/>
    </row>
    <row r="202" ht="14.25" customHeight="1">
      <c r="G202" s="52"/>
    </row>
    <row r="203" ht="14.25" customHeight="1">
      <c r="G203" s="52"/>
    </row>
    <row r="204" ht="14.25" customHeight="1">
      <c r="G204" s="52"/>
    </row>
    <row r="205" ht="14.25" customHeight="1">
      <c r="G205" s="52"/>
    </row>
    <row r="206" ht="14.25" customHeight="1">
      <c r="G206" s="52"/>
    </row>
    <row r="207" ht="14.25" customHeight="1">
      <c r="G207" s="52"/>
    </row>
    <row r="208" ht="14.25" customHeight="1">
      <c r="G208" s="52"/>
    </row>
    <row r="209" ht="14.25" customHeight="1">
      <c r="G209" s="52"/>
    </row>
    <row r="210" ht="14.25" customHeight="1">
      <c r="G210" s="52"/>
    </row>
    <row r="211" ht="14.25" customHeight="1">
      <c r="G211" s="52"/>
    </row>
    <row r="212" ht="14.25" customHeight="1">
      <c r="G212" s="52"/>
    </row>
    <row r="213" ht="14.25" customHeight="1">
      <c r="G213" s="52"/>
    </row>
    <row r="214" ht="14.25" customHeight="1">
      <c r="G214" s="52"/>
    </row>
    <row r="215" ht="14.25" customHeight="1">
      <c r="G215" s="52"/>
    </row>
    <row r="216" ht="14.25" customHeight="1">
      <c r="G216" s="52"/>
    </row>
    <row r="217" ht="14.25" customHeight="1">
      <c r="G217" s="52"/>
    </row>
    <row r="218" ht="14.25" customHeight="1">
      <c r="G218" s="52"/>
    </row>
    <row r="219" ht="14.25" customHeight="1">
      <c r="G219" s="52"/>
    </row>
    <row r="220" ht="14.25" customHeight="1">
      <c r="G220" s="52"/>
    </row>
    <row r="221" ht="14.25" customHeight="1">
      <c r="G221" s="52"/>
    </row>
    <row r="222" ht="14.25" customHeight="1">
      <c r="G222" s="52"/>
    </row>
    <row r="223" ht="14.25" customHeight="1">
      <c r="G223" s="52"/>
    </row>
    <row r="224" ht="14.25" customHeight="1">
      <c r="G224" s="52"/>
    </row>
    <row r="225" ht="14.25" customHeight="1">
      <c r="G225" s="52"/>
    </row>
    <row r="226" ht="14.25" customHeight="1">
      <c r="G226" s="52"/>
    </row>
    <row r="227" ht="14.25" customHeight="1">
      <c r="G227" s="52"/>
    </row>
    <row r="228" ht="14.25" customHeight="1">
      <c r="G228" s="52"/>
    </row>
    <row r="229" ht="14.25" customHeight="1">
      <c r="G229" s="52"/>
    </row>
    <row r="230" ht="14.25" customHeight="1">
      <c r="G230" s="52"/>
    </row>
    <row r="231" ht="14.25" customHeight="1">
      <c r="G231" s="52"/>
    </row>
    <row r="232" ht="14.25" customHeight="1">
      <c r="G232" s="52"/>
    </row>
    <row r="233" ht="14.25" customHeight="1">
      <c r="G233" s="52"/>
    </row>
    <row r="234" ht="14.25" customHeight="1">
      <c r="G234" s="52"/>
    </row>
    <row r="235" ht="14.25" customHeight="1">
      <c r="G235" s="52"/>
    </row>
    <row r="236" ht="14.25" customHeight="1">
      <c r="G236" s="52"/>
    </row>
    <row r="237" ht="14.25" customHeight="1">
      <c r="G237" s="52"/>
    </row>
    <row r="238" ht="14.25" customHeight="1">
      <c r="G238" s="52"/>
    </row>
    <row r="239" ht="14.25" customHeight="1">
      <c r="G239" s="52"/>
    </row>
    <row r="240" ht="14.25" customHeight="1">
      <c r="G240" s="52"/>
    </row>
    <row r="241" ht="14.25" customHeight="1">
      <c r="G241" s="52"/>
    </row>
    <row r="242" ht="14.25" customHeight="1">
      <c r="G242" s="52"/>
    </row>
    <row r="243" ht="14.25" customHeight="1">
      <c r="G243" s="52"/>
    </row>
    <row r="244" ht="14.25" customHeight="1">
      <c r="G244" s="52"/>
    </row>
    <row r="245" ht="14.25" customHeight="1">
      <c r="G245" s="52"/>
    </row>
    <row r="246" ht="14.25" customHeight="1">
      <c r="G246" s="52"/>
    </row>
    <row r="247" ht="14.25" customHeight="1">
      <c r="G247" s="52"/>
    </row>
    <row r="248" ht="14.25" customHeight="1">
      <c r="G248" s="52"/>
    </row>
    <row r="249" ht="14.25" customHeight="1">
      <c r="G249" s="52"/>
    </row>
    <row r="250" ht="14.25" customHeight="1">
      <c r="G250" s="52"/>
    </row>
    <row r="251" ht="14.25" customHeight="1">
      <c r="G251" s="52"/>
    </row>
    <row r="252" ht="14.25" customHeight="1">
      <c r="G252" s="52"/>
    </row>
    <row r="253" ht="14.25" customHeight="1">
      <c r="G253" s="52"/>
    </row>
    <row r="254" ht="14.25" customHeight="1">
      <c r="G254" s="52"/>
    </row>
    <row r="255" ht="14.25" customHeight="1">
      <c r="G255" s="52"/>
    </row>
    <row r="256" ht="14.25" customHeight="1">
      <c r="G256" s="52"/>
    </row>
    <row r="257" ht="14.25" customHeight="1">
      <c r="G257" s="52"/>
    </row>
    <row r="258" ht="14.25" customHeight="1">
      <c r="G258" s="52"/>
    </row>
    <row r="259" ht="14.25" customHeight="1">
      <c r="G259" s="52"/>
    </row>
    <row r="260" ht="14.25" customHeight="1">
      <c r="G260" s="52"/>
    </row>
    <row r="261" ht="14.25" customHeight="1">
      <c r="G261" s="52"/>
    </row>
    <row r="262" ht="14.25" customHeight="1">
      <c r="G262" s="52"/>
    </row>
    <row r="263" ht="14.25" customHeight="1">
      <c r="G263" s="52"/>
    </row>
    <row r="264" ht="14.25" customHeight="1">
      <c r="G264" s="52"/>
    </row>
    <row r="265" ht="14.25" customHeight="1">
      <c r="G265" s="52"/>
    </row>
    <row r="266" ht="14.25" customHeight="1">
      <c r="G266" s="52"/>
    </row>
    <row r="267" ht="14.25" customHeight="1">
      <c r="G267" s="52"/>
    </row>
    <row r="268" ht="14.25" customHeight="1">
      <c r="G268" s="52"/>
    </row>
    <row r="269" ht="14.25" customHeight="1">
      <c r="G269" s="52"/>
    </row>
    <row r="270" ht="14.25" customHeight="1">
      <c r="G270" s="52"/>
    </row>
    <row r="271" ht="14.25" customHeight="1">
      <c r="G271" s="52"/>
    </row>
    <row r="272" ht="14.25" customHeight="1">
      <c r="G272" s="52"/>
    </row>
    <row r="273" ht="14.25" customHeight="1">
      <c r="G273" s="52"/>
    </row>
    <row r="274" ht="14.25" customHeight="1">
      <c r="G274" s="52"/>
    </row>
    <row r="275" ht="14.25" customHeight="1">
      <c r="G275" s="52"/>
    </row>
    <row r="276" ht="14.25" customHeight="1">
      <c r="G276" s="52"/>
    </row>
    <row r="277" ht="14.25" customHeight="1">
      <c r="G277" s="52"/>
    </row>
    <row r="278" ht="14.25" customHeight="1">
      <c r="G278" s="52"/>
    </row>
    <row r="279" ht="14.25" customHeight="1">
      <c r="G279" s="52"/>
    </row>
    <row r="280" ht="14.25" customHeight="1">
      <c r="G280" s="52"/>
    </row>
    <row r="281" ht="14.25" customHeight="1">
      <c r="G281" s="52"/>
    </row>
    <row r="282" ht="14.25" customHeight="1">
      <c r="G282" s="52"/>
    </row>
    <row r="283" ht="14.25" customHeight="1">
      <c r="G283" s="52"/>
    </row>
    <row r="284" ht="14.25" customHeight="1">
      <c r="G284" s="52"/>
    </row>
    <row r="285" ht="14.25" customHeight="1">
      <c r="G285" s="52"/>
    </row>
    <row r="286" ht="14.25" customHeight="1">
      <c r="G286" s="52"/>
    </row>
    <row r="287" ht="14.25" customHeight="1">
      <c r="G287" s="52"/>
    </row>
    <row r="288" ht="14.25" customHeight="1">
      <c r="G288" s="52"/>
    </row>
    <row r="289" ht="14.25" customHeight="1">
      <c r="G289" s="52"/>
    </row>
    <row r="290" ht="14.25" customHeight="1">
      <c r="G290" s="52"/>
    </row>
    <row r="291" ht="14.25" customHeight="1">
      <c r="G291" s="52"/>
    </row>
    <row r="292" ht="14.25" customHeight="1">
      <c r="G292" s="52"/>
    </row>
    <row r="293" ht="14.25" customHeight="1">
      <c r="G293" s="52"/>
    </row>
    <row r="294" ht="14.25" customHeight="1">
      <c r="G294" s="52"/>
    </row>
    <row r="295" ht="14.25" customHeight="1">
      <c r="G295" s="52"/>
    </row>
    <row r="296" ht="14.25" customHeight="1">
      <c r="G296" s="52"/>
    </row>
    <row r="297" ht="14.25" customHeight="1">
      <c r="G297" s="52"/>
    </row>
    <row r="298" ht="14.25" customHeight="1">
      <c r="G298" s="52"/>
    </row>
    <row r="299" ht="14.25" customHeight="1">
      <c r="G299" s="52"/>
    </row>
    <row r="300" ht="14.25" customHeight="1">
      <c r="G300" s="52"/>
    </row>
    <row r="301" ht="14.25" customHeight="1">
      <c r="G301" s="52"/>
    </row>
    <row r="302" ht="14.25" customHeight="1">
      <c r="G302" s="52"/>
    </row>
    <row r="303" ht="14.25" customHeight="1">
      <c r="G303" s="52"/>
    </row>
    <row r="304" ht="14.25" customHeight="1">
      <c r="G304" s="52"/>
    </row>
    <row r="305" ht="14.25" customHeight="1">
      <c r="G305" s="52"/>
    </row>
    <row r="306" ht="14.25" customHeight="1">
      <c r="G306" s="52"/>
    </row>
    <row r="307" ht="14.25" customHeight="1">
      <c r="G307" s="52"/>
    </row>
    <row r="308" ht="14.25" customHeight="1">
      <c r="G308" s="52"/>
    </row>
    <row r="309" ht="14.25" customHeight="1">
      <c r="G309" s="52"/>
    </row>
    <row r="310" ht="14.25" customHeight="1">
      <c r="G310" s="52"/>
    </row>
    <row r="311" ht="14.25" customHeight="1">
      <c r="G311" s="52"/>
    </row>
    <row r="312" ht="14.25" customHeight="1">
      <c r="G312" s="52"/>
    </row>
    <row r="313" ht="14.25" customHeight="1">
      <c r="G313" s="52"/>
    </row>
    <row r="314" ht="14.25" customHeight="1">
      <c r="G314" s="52"/>
    </row>
    <row r="315" ht="14.25" customHeight="1">
      <c r="G315" s="52"/>
    </row>
    <row r="316" ht="14.25" customHeight="1">
      <c r="G316" s="52"/>
    </row>
    <row r="317" ht="14.25" customHeight="1">
      <c r="G317" s="52"/>
    </row>
    <row r="318" ht="14.25" customHeight="1">
      <c r="G318" s="52"/>
    </row>
    <row r="319" ht="14.25" customHeight="1">
      <c r="G319" s="52"/>
    </row>
    <row r="320" ht="14.25" customHeight="1">
      <c r="G320" s="52"/>
    </row>
    <row r="321" ht="14.25" customHeight="1">
      <c r="G321" s="52"/>
    </row>
    <row r="322" ht="14.25" customHeight="1">
      <c r="G322" s="52"/>
    </row>
    <row r="323" ht="14.25" customHeight="1">
      <c r="G323" s="52"/>
    </row>
    <row r="324" ht="14.25" customHeight="1">
      <c r="G324" s="52"/>
    </row>
    <row r="325" ht="14.25" customHeight="1">
      <c r="G325" s="52"/>
    </row>
    <row r="326" ht="14.25" customHeight="1">
      <c r="G326" s="52"/>
    </row>
    <row r="327" ht="14.25" customHeight="1">
      <c r="G327" s="52"/>
    </row>
    <row r="328" ht="14.25" customHeight="1">
      <c r="G328" s="52"/>
    </row>
    <row r="329" ht="14.25" customHeight="1">
      <c r="G329" s="52"/>
    </row>
    <row r="330" ht="14.25" customHeight="1">
      <c r="G330" s="52"/>
    </row>
    <row r="331" ht="14.25" customHeight="1">
      <c r="G331" s="52"/>
    </row>
    <row r="332" ht="14.25" customHeight="1">
      <c r="G332" s="52"/>
    </row>
    <row r="333" ht="14.25" customHeight="1">
      <c r="G333" s="52"/>
    </row>
    <row r="334" ht="14.25" customHeight="1">
      <c r="G334" s="52"/>
    </row>
    <row r="335" ht="14.25" customHeight="1">
      <c r="G335" s="52"/>
    </row>
    <row r="336" ht="14.25" customHeight="1">
      <c r="G336" s="52"/>
    </row>
    <row r="337" ht="14.25" customHeight="1">
      <c r="G337" s="52"/>
    </row>
    <row r="338" ht="14.25" customHeight="1">
      <c r="G338" s="52"/>
    </row>
    <row r="339" ht="14.25" customHeight="1">
      <c r="G339" s="52"/>
    </row>
    <row r="340" ht="14.25" customHeight="1">
      <c r="G340" s="52"/>
    </row>
    <row r="341" ht="14.25" customHeight="1">
      <c r="G341" s="52"/>
    </row>
    <row r="342" ht="14.25" customHeight="1">
      <c r="G342" s="52"/>
    </row>
    <row r="343" ht="14.25" customHeight="1">
      <c r="G343" s="52"/>
    </row>
    <row r="344" ht="14.25" customHeight="1">
      <c r="G344" s="52"/>
    </row>
    <row r="345" ht="14.25" customHeight="1">
      <c r="G345" s="52"/>
    </row>
    <row r="346" ht="14.25" customHeight="1">
      <c r="G346" s="52"/>
    </row>
    <row r="347" ht="14.25" customHeight="1">
      <c r="G347" s="52"/>
    </row>
    <row r="348" ht="14.25" customHeight="1">
      <c r="G348" s="52"/>
    </row>
    <row r="349" ht="14.25" customHeight="1">
      <c r="G349" s="52"/>
    </row>
    <row r="350" ht="14.25" customHeight="1">
      <c r="G350" s="52"/>
    </row>
    <row r="351" ht="14.25" customHeight="1">
      <c r="G351" s="52"/>
    </row>
    <row r="352" ht="14.25" customHeight="1">
      <c r="G352" s="52"/>
    </row>
    <row r="353" ht="14.25" customHeight="1">
      <c r="G353" s="52"/>
    </row>
    <row r="354" ht="14.25" customHeight="1">
      <c r="G354" s="52"/>
    </row>
    <row r="355" ht="14.25" customHeight="1">
      <c r="G355" s="52"/>
    </row>
    <row r="356" ht="14.25" customHeight="1">
      <c r="G356" s="52"/>
    </row>
    <row r="357" ht="14.25" customHeight="1">
      <c r="G357" s="52"/>
    </row>
    <row r="358" ht="14.25" customHeight="1">
      <c r="G358" s="52"/>
    </row>
    <row r="359" ht="14.25" customHeight="1">
      <c r="G359" s="52"/>
    </row>
    <row r="360" ht="14.25" customHeight="1">
      <c r="G360" s="52"/>
    </row>
    <row r="361" ht="14.25" customHeight="1">
      <c r="G361" s="52"/>
    </row>
    <row r="362" ht="14.25" customHeight="1">
      <c r="G362" s="52"/>
    </row>
    <row r="363" ht="14.25" customHeight="1">
      <c r="G363" s="52"/>
    </row>
    <row r="364" ht="14.25" customHeight="1">
      <c r="G364" s="52"/>
    </row>
    <row r="365" ht="14.25" customHeight="1">
      <c r="G365" s="52"/>
    </row>
    <row r="366" ht="14.25" customHeight="1">
      <c r="G366" s="52"/>
    </row>
    <row r="367" ht="14.25" customHeight="1">
      <c r="G367" s="52"/>
    </row>
    <row r="368" ht="14.25" customHeight="1">
      <c r="G368" s="52"/>
    </row>
    <row r="369" ht="14.25" customHeight="1">
      <c r="G369" s="52"/>
    </row>
    <row r="370" ht="14.25" customHeight="1">
      <c r="G370" s="52"/>
    </row>
    <row r="371" ht="14.25" customHeight="1">
      <c r="G371" s="52"/>
    </row>
    <row r="372" ht="14.25" customHeight="1">
      <c r="G372" s="52"/>
    </row>
    <row r="373" ht="14.25" customHeight="1">
      <c r="G373" s="52"/>
    </row>
    <row r="374" ht="14.25" customHeight="1">
      <c r="G374" s="52"/>
    </row>
    <row r="375" ht="14.25" customHeight="1">
      <c r="G375" s="52"/>
    </row>
    <row r="376" ht="14.25" customHeight="1">
      <c r="G376" s="52"/>
    </row>
    <row r="377" ht="14.25" customHeight="1">
      <c r="G377" s="52"/>
    </row>
    <row r="378" ht="14.25" customHeight="1">
      <c r="G378" s="52"/>
    </row>
    <row r="379" ht="14.25" customHeight="1">
      <c r="G379" s="52"/>
    </row>
    <row r="380" ht="14.25" customHeight="1">
      <c r="G380" s="52"/>
    </row>
    <row r="381" ht="14.25" customHeight="1">
      <c r="G381" s="52"/>
    </row>
    <row r="382" ht="14.25" customHeight="1">
      <c r="G382" s="52"/>
    </row>
    <row r="383" ht="14.25" customHeight="1">
      <c r="G383" s="52"/>
    </row>
    <row r="384" ht="14.25" customHeight="1">
      <c r="G384" s="52"/>
    </row>
    <row r="385" ht="14.25" customHeight="1">
      <c r="G385" s="52"/>
    </row>
    <row r="386" ht="14.25" customHeight="1">
      <c r="G386" s="52"/>
    </row>
    <row r="387" ht="14.25" customHeight="1">
      <c r="G387" s="52"/>
    </row>
    <row r="388" ht="14.25" customHeight="1">
      <c r="G388" s="52"/>
    </row>
    <row r="389" ht="14.25" customHeight="1">
      <c r="G389" s="52"/>
    </row>
    <row r="390" ht="14.25" customHeight="1">
      <c r="G390" s="52"/>
    </row>
    <row r="391" ht="14.25" customHeight="1">
      <c r="G391" s="52"/>
    </row>
    <row r="392" ht="14.25" customHeight="1">
      <c r="G392" s="52"/>
    </row>
    <row r="393" ht="14.25" customHeight="1">
      <c r="G393" s="52"/>
    </row>
    <row r="394" ht="14.25" customHeight="1">
      <c r="G394" s="52"/>
    </row>
    <row r="395" ht="14.25" customHeight="1">
      <c r="G395" s="52"/>
    </row>
    <row r="396" ht="14.25" customHeight="1">
      <c r="G396" s="52"/>
    </row>
    <row r="397" ht="14.25" customHeight="1">
      <c r="G397" s="52"/>
    </row>
    <row r="398" ht="14.25" customHeight="1">
      <c r="G398" s="52"/>
    </row>
    <row r="399" ht="14.25" customHeight="1">
      <c r="G399" s="52"/>
    </row>
    <row r="400" ht="14.25" customHeight="1">
      <c r="G400" s="52"/>
    </row>
    <row r="401" ht="14.25" customHeight="1">
      <c r="G401" s="52"/>
    </row>
    <row r="402" ht="14.25" customHeight="1">
      <c r="G402" s="52"/>
    </row>
    <row r="403" ht="14.25" customHeight="1">
      <c r="G403" s="52"/>
    </row>
    <row r="404" ht="14.25" customHeight="1">
      <c r="G404" s="52"/>
    </row>
    <row r="405" ht="14.25" customHeight="1">
      <c r="G405" s="52"/>
    </row>
    <row r="406" ht="14.25" customHeight="1">
      <c r="G406" s="52"/>
    </row>
    <row r="407" ht="14.25" customHeight="1">
      <c r="G407" s="52"/>
    </row>
    <row r="408" ht="14.25" customHeight="1">
      <c r="G408" s="52"/>
    </row>
    <row r="409" ht="14.25" customHeight="1">
      <c r="G409" s="52"/>
    </row>
    <row r="410" ht="14.25" customHeight="1">
      <c r="G410" s="52"/>
    </row>
    <row r="411" ht="14.25" customHeight="1">
      <c r="G411" s="52"/>
    </row>
    <row r="412" ht="14.25" customHeight="1">
      <c r="G412" s="52"/>
    </row>
    <row r="413" ht="14.25" customHeight="1">
      <c r="G413" s="52"/>
    </row>
    <row r="414" ht="14.25" customHeight="1">
      <c r="G414" s="52"/>
    </row>
    <row r="415" ht="14.25" customHeight="1">
      <c r="G415" s="52"/>
    </row>
    <row r="416" ht="14.25" customHeight="1">
      <c r="G416" s="52"/>
    </row>
    <row r="417" ht="14.25" customHeight="1">
      <c r="G417" s="52"/>
    </row>
    <row r="418" ht="14.25" customHeight="1">
      <c r="G418" s="52"/>
    </row>
    <row r="419" ht="14.25" customHeight="1">
      <c r="G419" s="52"/>
    </row>
    <row r="420" ht="14.25" customHeight="1">
      <c r="G420" s="52"/>
    </row>
    <row r="421" ht="14.25" customHeight="1">
      <c r="G421" s="52"/>
    </row>
    <row r="422" ht="14.25" customHeight="1">
      <c r="G422" s="52"/>
    </row>
    <row r="423" ht="14.25" customHeight="1">
      <c r="G423" s="52"/>
    </row>
    <row r="424" ht="14.25" customHeight="1">
      <c r="G424" s="52"/>
    </row>
    <row r="425" ht="14.25" customHeight="1">
      <c r="G425" s="52"/>
    </row>
    <row r="426" ht="14.25" customHeight="1">
      <c r="G426" s="52"/>
    </row>
    <row r="427" ht="14.25" customHeight="1">
      <c r="G427" s="52"/>
    </row>
    <row r="428" ht="14.25" customHeight="1">
      <c r="G428" s="52"/>
    </row>
    <row r="429" ht="14.25" customHeight="1">
      <c r="G429" s="52"/>
    </row>
    <row r="430" ht="14.25" customHeight="1">
      <c r="G430" s="52"/>
    </row>
    <row r="431" ht="14.25" customHeight="1">
      <c r="G431" s="52"/>
    </row>
    <row r="432" ht="14.25" customHeight="1">
      <c r="G432" s="52"/>
    </row>
    <row r="433" ht="14.25" customHeight="1">
      <c r="G433" s="52"/>
    </row>
    <row r="434" ht="14.25" customHeight="1">
      <c r="G434" s="52"/>
    </row>
    <row r="435" ht="14.25" customHeight="1">
      <c r="G435" s="52"/>
    </row>
    <row r="436" ht="14.25" customHeight="1">
      <c r="G436" s="52"/>
    </row>
    <row r="437" ht="14.25" customHeight="1">
      <c r="G437" s="52"/>
    </row>
    <row r="438" ht="14.25" customHeight="1">
      <c r="G438" s="52"/>
    </row>
    <row r="439" ht="14.25" customHeight="1">
      <c r="G439" s="52"/>
    </row>
    <row r="440" ht="14.25" customHeight="1">
      <c r="G440" s="52"/>
    </row>
    <row r="441" ht="14.25" customHeight="1">
      <c r="G441" s="52"/>
    </row>
    <row r="442" ht="14.25" customHeight="1">
      <c r="G442" s="52"/>
    </row>
    <row r="443" ht="14.25" customHeight="1">
      <c r="G443" s="52"/>
    </row>
    <row r="444" ht="14.25" customHeight="1">
      <c r="G444" s="52"/>
    </row>
    <row r="445" ht="14.25" customHeight="1">
      <c r="G445" s="52"/>
    </row>
    <row r="446" ht="14.25" customHeight="1">
      <c r="G446" s="52"/>
    </row>
    <row r="447" ht="14.25" customHeight="1">
      <c r="G447" s="52"/>
    </row>
    <row r="448" ht="14.25" customHeight="1">
      <c r="G448" s="52"/>
    </row>
    <row r="449" ht="14.25" customHeight="1">
      <c r="G449" s="52"/>
    </row>
    <row r="450" ht="14.25" customHeight="1">
      <c r="G450" s="52"/>
    </row>
    <row r="451" ht="14.25" customHeight="1">
      <c r="G451" s="52"/>
    </row>
    <row r="452" ht="14.25" customHeight="1">
      <c r="G452" s="52"/>
    </row>
    <row r="453" ht="14.25" customHeight="1">
      <c r="G453" s="52"/>
    </row>
    <row r="454" ht="14.25" customHeight="1">
      <c r="G454" s="52"/>
    </row>
    <row r="455" ht="14.25" customHeight="1">
      <c r="G455" s="52"/>
    </row>
    <row r="456" ht="14.25" customHeight="1">
      <c r="G456" s="52"/>
    </row>
    <row r="457" ht="14.25" customHeight="1">
      <c r="G457" s="52"/>
    </row>
    <row r="458" ht="14.25" customHeight="1">
      <c r="G458" s="52"/>
    </row>
    <row r="459" ht="14.25" customHeight="1">
      <c r="G459" s="52"/>
    </row>
    <row r="460" ht="14.25" customHeight="1">
      <c r="G460" s="52"/>
    </row>
    <row r="461" ht="14.25" customHeight="1">
      <c r="G461" s="52"/>
    </row>
    <row r="462" ht="14.25" customHeight="1">
      <c r="G462" s="52"/>
    </row>
    <row r="463" ht="14.25" customHeight="1">
      <c r="G463" s="52"/>
    </row>
    <row r="464" ht="14.25" customHeight="1">
      <c r="G464" s="52"/>
    </row>
    <row r="465" ht="14.25" customHeight="1">
      <c r="G465" s="52"/>
    </row>
    <row r="466" ht="14.25" customHeight="1">
      <c r="G466" s="52"/>
    </row>
    <row r="467" ht="14.25" customHeight="1">
      <c r="G467" s="52"/>
    </row>
    <row r="468" ht="14.25" customHeight="1">
      <c r="G468" s="52"/>
    </row>
    <row r="469" ht="14.25" customHeight="1">
      <c r="G469" s="52"/>
    </row>
    <row r="470" ht="14.25" customHeight="1">
      <c r="G470" s="52"/>
    </row>
    <row r="471" ht="14.25" customHeight="1">
      <c r="G471" s="52"/>
    </row>
    <row r="472" ht="14.25" customHeight="1">
      <c r="G472" s="52"/>
    </row>
    <row r="473" ht="14.25" customHeight="1">
      <c r="G473" s="52"/>
    </row>
    <row r="474" ht="14.25" customHeight="1">
      <c r="G474" s="52"/>
    </row>
    <row r="475" ht="14.25" customHeight="1">
      <c r="G475" s="52"/>
    </row>
    <row r="476" ht="14.25" customHeight="1">
      <c r="G476" s="52"/>
    </row>
    <row r="477" ht="14.25" customHeight="1">
      <c r="G477" s="52"/>
    </row>
    <row r="478" ht="14.25" customHeight="1">
      <c r="G478" s="52"/>
    </row>
    <row r="479" ht="14.25" customHeight="1">
      <c r="G479" s="52"/>
    </row>
    <row r="480" ht="14.25" customHeight="1">
      <c r="G480" s="52"/>
    </row>
    <row r="481" ht="14.25" customHeight="1">
      <c r="G481" s="52"/>
    </row>
    <row r="482" ht="14.25" customHeight="1">
      <c r="G482" s="52"/>
    </row>
    <row r="483" ht="14.25" customHeight="1">
      <c r="G483" s="52"/>
    </row>
    <row r="484" ht="14.25" customHeight="1">
      <c r="G484" s="52"/>
    </row>
    <row r="485" ht="14.25" customHeight="1">
      <c r="G485" s="52"/>
    </row>
    <row r="486" ht="14.25" customHeight="1">
      <c r="G486" s="52"/>
    </row>
    <row r="487" ht="14.25" customHeight="1">
      <c r="G487" s="52"/>
    </row>
    <row r="488" ht="14.25" customHeight="1">
      <c r="G488" s="52"/>
    </row>
    <row r="489" ht="14.25" customHeight="1">
      <c r="G489" s="52"/>
    </row>
    <row r="490" ht="14.25" customHeight="1">
      <c r="G490" s="52"/>
    </row>
    <row r="491" ht="14.25" customHeight="1">
      <c r="G491" s="52"/>
    </row>
    <row r="492" ht="14.25" customHeight="1">
      <c r="G492" s="52"/>
    </row>
    <row r="493" ht="14.25" customHeight="1">
      <c r="G493" s="52"/>
    </row>
    <row r="494" ht="14.25" customHeight="1">
      <c r="G494" s="52"/>
    </row>
    <row r="495" ht="14.25" customHeight="1">
      <c r="G495" s="52"/>
    </row>
    <row r="496" ht="14.25" customHeight="1">
      <c r="G496" s="52"/>
    </row>
    <row r="497" ht="14.25" customHeight="1">
      <c r="G497" s="52"/>
    </row>
    <row r="498" ht="14.25" customHeight="1">
      <c r="G498" s="52"/>
    </row>
    <row r="499" ht="14.25" customHeight="1">
      <c r="G499" s="52"/>
    </row>
    <row r="500" ht="14.25" customHeight="1">
      <c r="G500" s="52"/>
    </row>
    <row r="501" ht="14.25" customHeight="1">
      <c r="G501" s="52"/>
    </row>
    <row r="502" ht="14.25" customHeight="1">
      <c r="G502" s="52"/>
    </row>
    <row r="503" ht="14.25" customHeight="1">
      <c r="G503" s="52"/>
    </row>
    <row r="504" ht="14.25" customHeight="1">
      <c r="G504" s="52"/>
    </row>
    <row r="505" ht="14.25" customHeight="1">
      <c r="G505" s="52"/>
    </row>
    <row r="506" ht="14.25" customHeight="1">
      <c r="G506" s="52"/>
    </row>
    <row r="507" ht="14.25" customHeight="1">
      <c r="G507" s="52"/>
    </row>
    <row r="508" ht="14.25" customHeight="1">
      <c r="G508" s="52"/>
    </row>
    <row r="509" ht="14.25" customHeight="1">
      <c r="G509" s="52"/>
    </row>
    <row r="510" ht="14.25" customHeight="1">
      <c r="G510" s="52"/>
    </row>
    <row r="511" ht="14.25" customHeight="1">
      <c r="G511" s="52"/>
    </row>
    <row r="512" ht="14.25" customHeight="1">
      <c r="G512" s="52"/>
    </row>
    <row r="513" ht="14.25" customHeight="1">
      <c r="G513" s="52"/>
    </row>
    <row r="514" ht="14.25" customHeight="1">
      <c r="G514" s="52"/>
    </row>
    <row r="515" ht="14.25" customHeight="1">
      <c r="G515" s="52"/>
    </row>
    <row r="516" ht="14.25" customHeight="1">
      <c r="G516" s="52"/>
    </row>
    <row r="517" ht="14.25" customHeight="1">
      <c r="G517" s="52"/>
    </row>
    <row r="518" ht="14.25" customHeight="1">
      <c r="G518" s="52"/>
    </row>
    <row r="519" ht="14.25" customHeight="1">
      <c r="G519" s="52"/>
    </row>
    <row r="520" ht="14.25" customHeight="1">
      <c r="G520" s="52"/>
    </row>
    <row r="521" ht="14.25" customHeight="1">
      <c r="G521" s="52"/>
    </row>
    <row r="522" ht="14.25" customHeight="1">
      <c r="G522" s="52"/>
    </row>
    <row r="523" ht="14.25" customHeight="1">
      <c r="G523" s="52"/>
    </row>
    <row r="524" ht="14.25" customHeight="1">
      <c r="G524" s="52"/>
    </row>
    <row r="525" ht="14.25" customHeight="1">
      <c r="G525" s="52"/>
    </row>
    <row r="526" ht="14.25" customHeight="1">
      <c r="G526" s="52"/>
    </row>
    <row r="527" ht="14.25" customHeight="1">
      <c r="G527" s="52"/>
    </row>
    <row r="528" ht="14.25" customHeight="1">
      <c r="G528" s="52"/>
    </row>
    <row r="529" ht="14.25" customHeight="1">
      <c r="G529" s="52"/>
    </row>
    <row r="530" ht="14.25" customHeight="1">
      <c r="G530" s="52"/>
    </row>
    <row r="531" ht="14.25" customHeight="1">
      <c r="G531" s="52"/>
    </row>
    <row r="532" ht="14.25" customHeight="1">
      <c r="G532" s="52"/>
    </row>
    <row r="533" ht="14.25" customHeight="1">
      <c r="G533" s="52"/>
    </row>
    <row r="534" ht="14.25" customHeight="1">
      <c r="G534" s="52"/>
    </row>
    <row r="535" ht="14.25" customHeight="1">
      <c r="G535" s="52"/>
    </row>
    <row r="536" ht="14.25" customHeight="1">
      <c r="G536" s="52"/>
    </row>
    <row r="537" ht="14.25" customHeight="1">
      <c r="G537" s="52"/>
    </row>
    <row r="538" ht="14.25" customHeight="1">
      <c r="G538" s="52"/>
    </row>
    <row r="539" ht="14.25" customHeight="1">
      <c r="G539" s="52"/>
    </row>
    <row r="540" ht="14.25" customHeight="1">
      <c r="G540" s="52"/>
    </row>
    <row r="541" ht="14.25" customHeight="1">
      <c r="G541" s="52"/>
    </row>
    <row r="542" ht="14.25" customHeight="1">
      <c r="G542" s="52"/>
    </row>
    <row r="543" ht="14.25" customHeight="1">
      <c r="G543" s="52"/>
    </row>
    <row r="544" ht="14.25" customHeight="1">
      <c r="G544" s="52"/>
    </row>
    <row r="545" ht="14.25" customHeight="1">
      <c r="G545" s="52"/>
    </row>
    <row r="546" ht="14.25" customHeight="1">
      <c r="G546" s="52"/>
    </row>
    <row r="547" ht="14.25" customHeight="1">
      <c r="G547" s="52"/>
    </row>
    <row r="548" ht="14.25" customHeight="1">
      <c r="G548" s="52"/>
    </row>
    <row r="549" ht="14.25" customHeight="1">
      <c r="G549" s="52"/>
    </row>
    <row r="550" ht="14.25" customHeight="1">
      <c r="G550" s="52"/>
    </row>
    <row r="551" ht="14.25" customHeight="1">
      <c r="G551" s="52"/>
    </row>
    <row r="552" ht="14.25" customHeight="1">
      <c r="G552" s="52"/>
    </row>
    <row r="553" ht="14.25" customHeight="1">
      <c r="G553" s="52"/>
    </row>
    <row r="554" ht="14.25" customHeight="1">
      <c r="G554" s="52"/>
    </row>
    <row r="555" ht="14.25" customHeight="1">
      <c r="G555" s="52"/>
    </row>
    <row r="556" ht="14.25" customHeight="1">
      <c r="G556" s="52"/>
    </row>
    <row r="557" ht="14.25" customHeight="1">
      <c r="G557" s="52"/>
    </row>
    <row r="558" ht="14.25" customHeight="1">
      <c r="G558" s="52"/>
    </row>
    <row r="559" ht="14.25" customHeight="1">
      <c r="G559" s="52"/>
    </row>
    <row r="560" ht="14.25" customHeight="1">
      <c r="G560" s="52"/>
    </row>
    <row r="561" ht="14.25" customHeight="1">
      <c r="G561" s="52"/>
    </row>
    <row r="562" ht="14.25" customHeight="1">
      <c r="G562" s="52"/>
    </row>
    <row r="563" ht="14.25" customHeight="1">
      <c r="G563" s="52"/>
    </row>
    <row r="564" ht="14.25" customHeight="1">
      <c r="G564" s="52"/>
    </row>
    <row r="565" ht="14.25" customHeight="1">
      <c r="G565" s="52"/>
    </row>
    <row r="566" ht="14.25" customHeight="1">
      <c r="G566" s="52"/>
    </row>
    <row r="567" ht="14.25" customHeight="1">
      <c r="G567" s="52"/>
    </row>
    <row r="568" ht="14.25" customHeight="1">
      <c r="G568" s="52"/>
    </row>
    <row r="569" ht="14.25" customHeight="1">
      <c r="G569" s="52"/>
    </row>
    <row r="570" ht="14.25" customHeight="1">
      <c r="G570" s="52"/>
    </row>
    <row r="571" ht="14.25" customHeight="1">
      <c r="G571" s="52"/>
    </row>
    <row r="572" ht="14.25" customHeight="1">
      <c r="G572" s="52"/>
    </row>
    <row r="573" ht="14.25" customHeight="1">
      <c r="G573" s="52"/>
    </row>
    <row r="574" ht="14.25" customHeight="1">
      <c r="G574" s="52"/>
    </row>
    <row r="575" ht="14.25" customHeight="1">
      <c r="G575" s="52"/>
    </row>
    <row r="576" ht="14.25" customHeight="1">
      <c r="G576" s="52"/>
    </row>
    <row r="577" ht="14.25" customHeight="1">
      <c r="G577" s="52"/>
    </row>
    <row r="578" ht="14.25" customHeight="1">
      <c r="G578" s="52"/>
    </row>
    <row r="579" ht="14.25" customHeight="1">
      <c r="G579" s="52"/>
    </row>
    <row r="580" ht="14.25" customHeight="1">
      <c r="G580" s="52"/>
    </row>
    <row r="581" ht="14.25" customHeight="1">
      <c r="G581" s="52"/>
    </row>
    <row r="582" ht="14.25" customHeight="1">
      <c r="G582" s="52"/>
    </row>
    <row r="583" ht="14.25" customHeight="1">
      <c r="G583" s="52"/>
    </row>
    <row r="584" ht="14.25" customHeight="1">
      <c r="G584" s="52"/>
    </row>
    <row r="585" ht="14.25" customHeight="1">
      <c r="G585" s="52"/>
    </row>
    <row r="586" ht="14.25" customHeight="1">
      <c r="G586" s="52"/>
    </row>
    <row r="587" ht="14.25" customHeight="1">
      <c r="G587" s="52"/>
    </row>
    <row r="588" ht="14.25" customHeight="1">
      <c r="G588" s="52"/>
    </row>
    <row r="589" ht="14.25" customHeight="1">
      <c r="G589" s="52"/>
    </row>
    <row r="590" ht="14.25" customHeight="1">
      <c r="G590" s="52"/>
    </row>
    <row r="591" ht="14.25" customHeight="1">
      <c r="G591" s="52"/>
    </row>
    <row r="592" ht="14.25" customHeight="1">
      <c r="G592" s="52"/>
    </row>
    <row r="593" ht="14.25" customHeight="1">
      <c r="G593" s="52"/>
    </row>
    <row r="594" ht="14.25" customHeight="1">
      <c r="G594" s="52"/>
    </row>
    <row r="595" ht="14.25" customHeight="1">
      <c r="G595" s="52"/>
    </row>
    <row r="596" ht="14.25" customHeight="1">
      <c r="G596" s="52"/>
    </row>
    <row r="597" ht="14.25" customHeight="1">
      <c r="G597" s="52"/>
    </row>
    <row r="598" ht="14.25" customHeight="1">
      <c r="G598" s="52"/>
    </row>
    <row r="599" ht="14.25" customHeight="1">
      <c r="G599" s="52"/>
    </row>
    <row r="600" ht="14.25" customHeight="1">
      <c r="G600" s="52"/>
    </row>
    <row r="601" ht="14.25" customHeight="1">
      <c r="G601" s="52"/>
    </row>
    <row r="602" ht="14.25" customHeight="1">
      <c r="G602" s="52"/>
    </row>
    <row r="603" ht="14.25" customHeight="1">
      <c r="G603" s="52"/>
    </row>
    <row r="604" ht="14.25" customHeight="1">
      <c r="G604" s="52"/>
    </row>
    <row r="605" ht="14.25" customHeight="1">
      <c r="G605" s="52"/>
    </row>
    <row r="606" ht="14.25" customHeight="1">
      <c r="G606" s="52"/>
    </row>
    <row r="607" ht="14.25" customHeight="1">
      <c r="G607" s="52"/>
    </row>
    <row r="608" ht="14.25" customHeight="1">
      <c r="G608" s="52"/>
    </row>
    <row r="609" ht="14.25" customHeight="1">
      <c r="G609" s="52"/>
    </row>
    <row r="610" ht="14.25" customHeight="1">
      <c r="G610" s="52"/>
    </row>
    <row r="611" ht="14.25" customHeight="1">
      <c r="G611" s="52"/>
    </row>
    <row r="612" ht="14.25" customHeight="1">
      <c r="G612" s="52"/>
    </row>
    <row r="613" ht="14.25" customHeight="1">
      <c r="G613" s="52"/>
    </row>
    <row r="614" ht="14.25" customHeight="1">
      <c r="G614" s="52"/>
    </row>
    <row r="615" ht="14.25" customHeight="1">
      <c r="G615" s="52"/>
    </row>
    <row r="616" ht="14.25" customHeight="1">
      <c r="G616" s="52"/>
    </row>
    <row r="617" ht="14.25" customHeight="1">
      <c r="G617" s="52"/>
    </row>
    <row r="618" ht="14.25" customHeight="1">
      <c r="G618" s="52"/>
    </row>
    <row r="619" ht="14.25" customHeight="1">
      <c r="G619" s="52"/>
    </row>
    <row r="620" ht="14.25" customHeight="1">
      <c r="G620" s="52"/>
    </row>
    <row r="621" ht="14.25" customHeight="1">
      <c r="G621" s="52"/>
    </row>
    <row r="622" ht="14.25" customHeight="1">
      <c r="G622" s="52"/>
    </row>
    <row r="623" ht="14.25" customHeight="1">
      <c r="G623" s="52"/>
    </row>
    <row r="624" ht="14.25" customHeight="1">
      <c r="G624" s="52"/>
    </row>
    <row r="625" ht="14.25" customHeight="1">
      <c r="G625" s="52"/>
    </row>
    <row r="626" ht="14.25" customHeight="1">
      <c r="G626" s="52"/>
    </row>
    <row r="627" ht="14.25" customHeight="1">
      <c r="G627" s="52"/>
    </row>
    <row r="628" ht="14.25" customHeight="1">
      <c r="G628" s="52"/>
    </row>
    <row r="629" ht="14.25" customHeight="1">
      <c r="G629" s="52"/>
    </row>
    <row r="630" ht="14.25" customHeight="1">
      <c r="G630" s="52"/>
    </row>
    <row r="631" ht="14.25" customHeight="1">
      <c r="G631" s="52"/>
    </row>
    <row r="632" ht="14.25" customHeight="1">
      <c r="G632" s="52"/>
    </row>
    <row r="633" ht="14.25" customHeight="1">
      <c r="G633" s="52"/>
    </row>
    <row r="634" ht="14.25" customHeight="1">
      <c r="G634" s="52"/>
    </row>
    <row r="635" ht="14.25" customHeight="1">
      <c r="G635" s="52"/>
    </row>
    <row r="636" ht="14.25" customHeight="1">
      <c r="G636" s="52"/>
    </row>
    <row r="637" ht="14.25" customHeight="1">
      <c r="G637" s="52"/>
    </row>
    <row r="638" ht="14.25" customHeight="1">
      <c r="G638" s="52"/>
    </row>
    <row r="639" ht="14.25" customHeight="1">
      <c r="G639" s="52"/>
    </row>
    <row r="640" ht="14.25" customHeight="1">
      <c r="G640" s="52"/>
    </row>
    <row r="641" ht="14.25" customHeight="1">
      <c r="G641" s="52"/>
    </row>
    <row r="642" ht="14.25" customHeight="1">
      <c r="G642" s="52"/>
    </row>
    <row r="643" ht="14.25" customHeight="1">
      <c r="G643" s="52"/>
    </row>
    <row r="644" ht="14.25" customHeight="1">
      <c r="G644" s="52"/>
    </row>
    <row r="645" ht="14.25" customHeight="1">
      <c r="G645" s="52"/>
    </row>
    <row r="646" ht="14.25" customHeight="1">
      <c r="G646" s="52"/>
    </row>
    <row r="647" ht="14.25" customHeight="1">
      <c r="G647" s="52"/>
    </row>
    <row r="648" ht="14.25" customHeight="1">
      <c r="G648" s="52"/>
    </row>
    <row r="649" ht="14.25" customHeight="1">
      <c r="G649" s="52"/>
    </row>
    <row r="650" ht="14.25" customHeight="1">
      <c r="G650" s="52"/>
    </row>
    <row r="651" ht="14.25" customHeight="1">
      <c r="G651" s="52"/>
    </row>
    <row r="652" ht="14.25" customHeight="1">
      <c r="G652" s="52"/>
    </row>
    <row r="653" ht="14.25" customHeight="1">
      <c r="G653" s="52"/>
    </row>
    <row r="654" ht="14.25" customHeight="1">
      <c r="G654" s="52"/>
    </row>
    <row r="655" ht="14.25" customHeight="1">
      <c r="G655" s="52"/>
    </row>
    <row r="656" ht="14.25" customHeight="1">
      <c r="G656" s="52"/>
    </row>
    <row r="657" ht="14.25" customHeight="1">
      <c r="G657" s="52"/>
    </row>
    <row r="658" ht="14.25" customHeight="1">
      <c r="G658" s="52"/>
    </row>
    <row r="659" ht="14.25" customHeight="1">
      <c r="G659" s="52"/>
    </row>
    <row r="660" ht="14.25" customHeight="1">
      <c r="G660" s="52"/>
    </row>
    <row r="661" ht="14.25" customHeight="1">
      <c r="G661" s="52"/>
    </row>
    <row r="662" ht="14.25" customHeight="1">
      <c r="G662" s="52"/>
    </row>
    <row r="663" ht="14.25" customHeight="1">
      <c r="G663" s="52"/>
    </row>
    <row r="664" ht="14.25" customHeight="1">
      <c r="G664" s="52"/>
    </row>
    <row r="665" ht="14.25" customHeight="1">
      <c r="G665" s="52"/>
    </row>
    <row r="666" ht="14.25" customHeight="1">
      <c r="G666" s="52"/>
    </row>
    <row r="667" ht="14.25" customHeight="1">
      <c r="G667" s="52"/>
    </row>
    <row r="668" ht="14.25" customHeight="1">
      <c r="G668" s="52"/>
    </row>
    <row r="669" ht="14.25" customHeight="1">
      <c r="G669" s="52"/>
    </row>
    <row r="670" ht="14.25" customHeight="1">
      <c r="G670" s="52"/>
    </row>
    <row r="671" ht="14.25" customHeight="1">
      <c r="G671" s="52"/>
    </row>
    <row r="672" ht="14.25" customHeight="1">
      <c r="G672" s="52"/>
    </row>
    <row r="673" ht="14.25" customHeight="1">
      <c r="G673" s="52"/>
    </row>
    <row r="674" ht="14.25" customHeight="1">
      <c r="G674" s="52"/>
    </row>
    <row r="675" ht="14.25" customHeight="1">
      <c r="G675" s="52"/>
    </row>
    <row r="676" ht="14.25" customHeight="1">
      <c r="G676" s="52"/>
    </row>
    <row r="677" ht="14.25" customHeight="1">
      <c r="G677" s="52"/>
    </row>
    <row r="678" ht="14.25" customHeight="1">
      <c r="G678" s="52"/>
    </row>
    <row r="679" ht="14.25" customHeight="1">
      <c r="G679" s="52"/>
    </row>
    <row r="680" ht="14.25" customHeight="1">
      <c r="G680" s="52"/>
    </row>
    <row r="681" ht="14.25" customHeight="1">
      <c r="G681" s="52"/>
    </row>
    <row r="682" ht="14.25" customHeight="1">
      <c r="G682" s="52"/>
    </row>
    <row r="683" ht="14.25" customHeight="1">
      <c r="G683" s="52"/>
    </row>
    <row r="684" ht="14.25" customHeight="1">
      <c r="G684" s="52"/>
    </row>
    <row r="685" ht="14.25" customHeight="1">
      <c r="G685" s="52"/>
    </row>
    <row r="686" ht="14.25" customHeight="1">
      <c r="G686" s="52"/>
    </row>
    <row r="687" ht="14.25" customHeight="1">
      <c r="G687" s="52"/>
    </row>
    <row r="688" ht="14.25" customHeight="1">
      <c r="G688" s="52"/>
    </row>
    <row r="689" ht="14.25" customHeight="1">
      <c r="G689" s="52"/>
    </row>
    <row r="690" ht="14.25" customHeight="1">
      <c r="G690" s="52"/>
    </row>
    <row r="691" ht="14.25" customHeight="1">
      <c r="G691" s="52"/>
    </row>
    <row r="692" ht="14.25" customHeight="1">
      <c r="G692" s="52"/>
    </row>
    <row r="693" ht="14.25" customHeight="1">
      <c r="G693" s="52"/>
    </row>
    <row r="694" ht="14.25" customHeight="1">
      <c r="G694" s="52"/>
    </row>
    <row r="695" ht="14.25" customHeight="1">
      <c r="G695" s="52"/>
    </row>
    <row r="696" ht="14.25" customHeight="1">
      <c r="G696" s="52"/>
    </row>
    <row r="697" ht="14.25" customHeight="1">
      <c r="G697" s="52"/>
    </row>
    <row r="698" ht="14.25" customHeight="1">
      <c r="G698" s="52"/>
    </row>
    <row r="699" ht="14.25" customHeight="1">
      <c r="G699" s="52"/>
    </row>
    <row r="700" ht="14.25" customHeight="1">
      <c r="G700" s="52"/>
    </row>
    <row r="701" ht="14.25" customHeight="1">
      <c r="G701" s="52"/>
    </row>
    <row r="702" ht="14.25" customHeight="1">
      <c r="G702" s="52"/>
    </row>
    <row r="703" ht="14.25" customHeight="1">
      <c r="G703" s="52"/>
    </row>
    <row r="704" ht="14.25" customHeight="1">
      <c r="G704" s="52"/>
    </row>
    <row r="705" ht="14.25" customHeight="1">
      <c r="G705" s="52"/>
    </row>
    <row r="706" ht="14.25" customHeight="1">
      <c r="G706" s="52"/>
    </row>
    <row r="707" ht="14.25" customHeight="1">
      <c r="G707" s="52"/>
    </row>
    <row r="708" ht="14.25" customHeight="1">
      <c r="G708" s="52"/>
    </row>
    <row r="709" ht="14.25" customHeight="1">
      <c r="G709" s="52"/>
    </row>
    <row r="710" ht="14.25" customHeight="1">
      <c r="G710" s="52"/>
    </row>
    <row r="711" ht="14.25" customHeight="1">
      <c r="G711" s="52"/>
    </row>
    <row r="712" ht="14.25" customHeight="1">
      <c r="G712" s="52"/>
    </row>
    <row r="713" ht="14.25" customHeight="1">
      <c r="G713" s="52"/>
    </row>
    <row r="714" ht="14.25" customHeight="1">
      <c r="G714" s="52"/>
    </row>
    <row r="715" ht="14.25" customHeight="1">
      <c r="G715" s="52"/>
    </row>
    <row r="716" ht="14.25" customHeight="1">
      <c r="G716" s="52"/>
    </row>
    <row r="717" ht="14.25" customHeight="1">
      <c r="G717" s="52"/>
    </row>
    <row r="718" ht="14.25" customHeight="1">
      <c r="G718" s="52"/>
    </row>
    <row r="719" ht="14.25" customHeight="1">
      <c r="G719" s="52"/>
    </row>
    <row r="720" ht="14.25" customHeight="1">
      <c r="G720" s="52"/>
    </row>
    <row r="721" ht="14.25" customHeight="1">
      <c r="G721" s="52"/>
    </row>
    <row r="722" ht="14.25" customHeight="1">
      <c r="G722" s="52"/>
    </row>
    <row r="723" ht="14.25" customHeight="1">
      <c r="G723" s="52"/>
    </row>
    <row r="724" ht="14.25" customHeight="1">
      <c r="G724" s="52"/>
    </row>
    <row r="725" ht="14.25" customHeight="1">
      <c r="G725" s="52"/>
    </row>
    <row r="726" ht="14.25" customHeight="1">
      <c r="G726" s="52"/>
    </row>
    <row r="727" ht="14.25" customHeight="1">
      <c r="G727" s="52"/>
    </row>
    <row r="728" ht="14.25" customHeight="1">
      <c r="G728" s="52"/>
    </row>
    <row r="729" ht="14.25" customHeight="1">
      <c r="G729" s="52"/>
    </row>
    <row r="730" ht="14.25" customHeight="1">
      <c r="G730" s="52"/>
    </row>
    <row r="731" ht="14.25" customHeight="1">
      <c r="G731" s="52"/>
    </row>
    <row r="732" ht="14.25" customHeight="1">
      <c r="G732" s="52"/>
    </row>
    <row r="733" ht="14.25" customHeight="1">
      <c r="G733" s="52"/>
    </row>
    <row r="734" ht="14.25" customHeight="1">
      <c r="G734" s="52"/>
    </row>
    <row r="735" ht="14.25" customHeight="1">
      <c r="G735" s="52"/>
    </row>
    <row r="736" ht="14.25" customHeight="1">
      <c r="G736" s="52"/>
    </row>
    <row r="737" ht="14.25" customHeight="1">
      <c r="G737" s="52"/>
    </row>
    <row r="738" ht="14.25" customHeight="1">
      <c r="G738" s="52"/>
    </row>
    <row r="739" ht="14.25" customHeight="1">
      <c r="G739" s="52"/>
    </row>
    <row r="740" ht="14.25" customHeight="1">
      <c r="G740" s="52"/>
    </row>
    <row r="741" ht="14.25" customHeight="1">
      <c r="G741" s="52"/>
    </row>
    <row r="742" ht="14.25" customHeight="1">
      <c r="G742" s="52"/>
    </row>
    <row r="743" ht="14.25" customHeight="1">
      <c r="G743" s="52"/>
    </row>
    <row r="744" ht="14.25" customHeight="1">
      <c r="G744" s="52"/>
    </row>
    <row r="745" ht="14.25" customHeight="1">
      <c r="G745" s="52"/>
    </row>
    <row r="746" ht="14.25" customHeight="1">
      <c r="G746" s="52"/>
    </row>
    <row r="747" ht="14.25" customHeight="1">
      <c r="G747" s="52"/>
    </row>
    <row r="748" ht="14.25" customHeight="1">
      <c r="G748" s="52"/>
    </row>
    <row r="749" ht="14.25" customHeight="1">
      <c r="G749" s="52"/>
    </row>
    <row r="750" ht="14.25" customHeight="1">
      <c r="G750" s="52"/>
    </row>
    <row r="751" ht="14.25" customHeight="1">
      <c r="G751" s="52"/>
    </row>
    <row r="752" ht="14.25" customHeight="1">
      <c r="G752" s="52"/>
    </row>
    <row r="753" ht="14.25" customHeight="1">
      <c r="G753" s="52"/>
    </row>
    <row r="754" ht="14.25" customHeight="1">
      <c r="G754" s="52"/>
    </row>
    <row r="755" ht="14.25" customHeight="1">
      <c r="G755" s="52"/>
    </row>
    <row r="756" ht="14.25" customHeight="1">
      <c r="G756" s="52"/>
    </row>
    <row r="757" ht="14.25" customHeight="1">
      <c r="G757" s="52"/>
    </row>
    <row r="758" ht="14.25" customHeight="1">
      <c r="G758" s="52"/>
    </row>
    <row r="759" ht="14.25" customHeight="1">
      <c r="G759" s="52"/>
    </row>
    <row r="760" ht="14.25" customHeight="1">
      <c r="G760" s="52"/>
    </row>
    <row r="761" ht="14.25" customHeight="1">
      <c r="G761" s="52"/>
    </row>
    <row r="762" ht="14.25" customHeight="1">
      <c r="G762" s="52"/>
    </row>
    <row r="763" ht="14.25" customHeight="1">
      <c r="G763" s="52"/>
    </row>
    <row r="764" ht="14.25" customHeight="1">
      <c r="G764" s="52"/>
    </row>
    <row r="765" ht="14.25" customHeight="1">
      <c r="G765" s="52"/>
    </row>
    <row r="766" ht="14.25" customHeight="1">
      <c r="G766" s="52"/>
    </row>
    <row r="767" ht="14.25" customHeight="1">
      <c r="G767" s="52"/>
    </row>
    <row r="768" ht="14.25" customHeight="1">
      <c r="G768" s="52"/>
    </row>
    <row r="769" ht="14.25" customHeight="1">
      <c r="G769" s="52"/>
    </row>
    <row r="770" ht="14.25" customHeight="1">
      <c r="G770" s="52"/>
    </row>
    <row r="771" ht="14.25" customHeight="1">
      <c r="G771" s="52"/>
    </row>
    <row r="772" ht="14.25" customHeight="1">
      <c r="G772" s="52"/>
    </row>
    <row r="773" ht="14.25" customHeight="1">
      <c r="G773" s="52"/>
    </row>
    <row r="774" ht="14.25" customHeight="1">
      <c r="G774" s="52"/>
    </row>
    <row r="775" ht="14.25" customHeight="1">
      <c r="G775" s="52"/>
    </row>
    <row r="776" ht="14.25" customHeight="1">
      <c r="G776" s="52"/>
    </row>
    <row r="777" ht="14.25" customHeight="1">
      <c r="G777" s="52"/>
    </row>
    <row r="778" ht="14.25" customHeight="1">
      <c r="G778" s="52"/>
    </row>
    <row r="779" ht="14.25" customHeight="1">
      <c r="G779" s="52"/>
    </row>
    <row r="780" ht="14.25" customHeight="1">
      <c r="G780" s="52"/>
    </row>
    <row r="781" ht="14.25" customHeight="1">
      <c r="G781" s="52"/>
    </row>
    <row r="782" ht="14.25" customHeight="1">
      <c r="G782" s="52"/>
    </row>
    <row r="783" ht="14.25" customHeight="1">
      <c r="G783" s="52"/>
    </row>
    <row r="784" ht="14.25" customHeight="1">
      <c r="G784" s="52"/>
    </row>
    <row r="785" ht="14.25" customHeight="1">
      <c r="G785" s="52"/>
    </row>
    <row r="786" ht="14.25" customHeight="1">
      <c r="G786" s="52"/>
    </row>
    <row r="787" ht="14.25" customHeight="1">
      <c r="G787" s="52"/>
    </row>
    <row r="788" ht="14.25" customHeight="1">
      <c r="G788" s="52"/>
    </row>
    <row r="789" ht="14.25" customHeight="1">
      <c r="G789" s="52"/>
    </row>
    <row r="790" ht="14.25" customHeight="1">
      <c r="G790" s="52"/>
    </row>
    <row r="791" ht="14.25" customHeight="1">
      <c r="G791" s="52"/>
    </row>
    <row r="792" ht="14.25" customHeight="1">
      <c r="G792" s="52"/>
    </row>
    <row r="793" ht="14.25" customHeight="1">
      <c r="G793" s="52"/>
    </row>
    <row r="794" ht="14.25" customHeight="1">
      <c r="G794" s="52"/>
    </row>
    <row r="795" ht="14.25" customHeight="1">
      <c r="G795" s="52"/>
    </row>
    <row r="796" ht="14.25" customHeight="1">
      <c r="G796" s="52"/>
    </row>
    <row r="797" ht="14.25" customHeight="1">
      <c r="G797" s="52"/>
    </row>
    <row r="798" ht="14.25" customHeight="1">
      <c r="G798" s="52"/>
    </row>
    <row r="799" ht="14.25" customHeight="1">
      <c r="G799" s="52"/>
    </row>
    <row r="800" ht="14.25" customHeight="1">
      <c r="G800" s="52"/>
    </row>
    <row r="801" ht="14.25" customHeight="1">
      <c r="G801" s="52"/>
    </row>
    <row r="802" ht="14.25" customHeight="1">
      <c r="G802" s="52"/>
    </row>
    <row r="803" ht="14.25" customHeight="1">
      <c r="G803" s="52"/>
    </row>
    <row r="804" ht="14.25" customHeight="1">
      <c r="G804" s="52"/>
    </row>
    <row r="805" ht="14.25" customHeight="1">
      <c r="G805" s="52"/>
    </row>
    <row r="806" ht="14.25" customHeight="1">
      <c r="G806" s="52"/>
    </row>
    <row r="807" ht="14.25" customHeight="1">
      <c r="G807" s="52"/>
    </row>
    <row r="808" ht="14.25" customHeight="1">
      <c r="G808" s="52"/>
    </row>
    <row r="809" ht="14.25" customHeight="1">
      <c r="G809" s="52"/>
    </row>
    <row r="810" ht="14.25" customHeight="1">
      <c r="G810" s="52"/>
    </row>
    <row r="811" ht="14.25" customHeight="1">
      <c r="G811" s="52"/>
    </row>
    <row r="812" ht="14.25" customHeight="1">
      <c r="G812" s="52"/>
    </row>
    <row r="813" ht="14.25" customHeight="1">
      <c r="G813" s="52"/>
    </row>
    <row r="814" ht="14.25" customHeight="1">
      <c r="G814" s="52"/>
    </row>
    <row r="815" ht="14.25" customHeight="1">
      <c r="G815" s="52"/>
    </row>
    <row r="816" ht="14.25" customHeight="1">
      <c r="G816" s="52"/>
    </row>
    <row r="817" ht="14.25" customHeight="1">
      <c r="G817" s="52"/>
    </row>
    <row r="818" ht="14.25" customHeight="1">
      <c r="G818" s="52"/>
    </row>
    <row r="819" ht="14.25" customHeight="1">
      <c r="G819" s="52"/>
    </row>
    <row r="820" ht="14.25" customHeight="1">
      <c r="G820" s="52"/>
    </row>
    <row r="821" ht="14.25" customHeight="1">
      <c r="G821" s="52"/>
    </row>
    <row r="822" ht="14.25" customHeight="1">
      <c r="G822" s="52"/>
    </row>
    <row r="823" ht="14.25" customHeight="1">
      <c r="G823" s="52"/>
    </row>
    <row r="824" ht="14.25" customHeight="1">
      <c r="G824" s="52"/>
    </row>
    <row r="825" ht="14.25" customHeight="1">
      <c r="G825" s="52"/>
    </row>
    <row r="826" ht="14.25" customHeight="1">
      <c r="G826" s="52"/>
    </row>
    <row r="827" ht="14.25" customHeight="1">
      <c r="G827" s="52"/>
    </row>
    <row r="828" ht="14.25" customHeight="1">
      <c r="G828" s="52"/>
    </row>
    <row r="829" ht="14.25" customHeight="1">
      <c r="G829" s="52"/>
    </row>
    <row r="830" ht="14.25" customHeight="1">
      <c r="G830" s="52"/>
    </row>
    <row r="831" ht="14.25" customHeight="1">
      <c r="G831" s="52"/>
    </row>
    <row r="832" ht="14.25" customHeight="1">
      <c r="G832" s="52"/>
    </row>
    <row r="833" ht="14.25" customHeight="1">
      <c r="G833" s="52"/>
    </row>
    <row r="834" ht="14.25" customHeight="1">
      <c r="G834" s="52"/>
    </row>
    <row r="835" ht="14.25" customHeight="1">
      <c r="G835" s="52"/>
    </row>
    <row r="836" ht="14.25" customHeight="1">
      <c r="G836" s="52"/>
    </row>
    <row r="837" ht="14.25" customHeight="1">
      <c r="G837" s="52"/>
    </row>
    <row r="838" ht="14.25" customHeight="1">
      <c r="G838" s="52"/>
    </row>
    <row r="839" ht="14.25" customHeight="1">
      <c r="G839" s="52"/>
    </row>
    <row r="840" ht="14.25" customHeight="1">
      <c r="G840" s="52"/>
    </row>
    <row r="841" ht="14.25" customHeight="1">
      <c r="G841" s="52"/>
    </row>
    <row r="842" ht="14.25" customHeight="1">
      <c r="G842" s="52"/>
    </row>
    <row r="843" ht="14.25" customHeight="1">
      <c r="G843" s="52"/>
    </row>
    <row r="844" ht="14.25" customHeight="1">
      <c r="G844" s="52"/>
    </row>
    <row r="845" ht="14.25" customHeight="1">
      <c r="G845" s="52"/>
    </row>
    <row r="846" ht="14.25" customHeight="1">
      <c r="G846" s="52"/>
    </row>
    <row r="847" ht="14.25" customHeight="1">
      <c r="G847" s="52"/>
    </row>
    <row r="848" ht="14.25" customHeight="1">
      <c r="G848" s="52"/>
    </row>
    <row r="849" ht="14.25" customHeight="1">
      <c r="G849" s="52"/>
    </row>
    <row r="850" ht="14.25" customHeight="1">
      <c r="G850" s="52"/>
    </row>
    <row r="851" ht="14.25" customHeight="1">
      <c r="G851" s="52"/>
    </row>
    <row r="852" ht="14.25" customHeight="1">
      <c r="G852" s="52"/>
    </row>
    <row r="853" ht="14.25" customHeight="1">
      <c r="G853" s="52"/>
    </row>
    <row r="854" ht="14.25" customHeight="1">
      <c r="G854" s="52"/>
    </row>
    <row r="855" ht="14.25" customHeight="1">
      <c r="G855" s="52"/>
    </row>
    <row r="856" ht="14.25" customHeight="1">
      <c r="G856" s="52"/>
    </row>
    <row r="857" ht="14.25" customHeight="1">
      <c r="G857" s="52"/>
    </row>
    <row r="858" ht="14.25" customHeight="1">
      <c r="G858" s="52"/>
    </row>
    <row r="859" ht="14.25" customHeight="1">
      <c r="G859" s="52"/>
    </row>
    <row r="860" ht="14.25" customHeight="1">
      <c r="G860" s="52"/>
    </row>
    <row r="861" ht="14.25" customHeight="1">
      <c r="G861" s="52"/>
    </row>
    <row r="862" ht="14.25" customHeight="1">
      <c r="G862" s="52"/>
    </row>
    <row r="863" ht="14.25" customHeight="1">
      <c r="G863" s="52"/>
    </row>
    <row r="864" ht="14.25" customHeight="1">
      <c r="G864" s="52"/>
    </row>
    <row r="865" ht="14.25" customHeight="1">
      <c r="G865" s="52"/>
    </row>
    <row r="866" ht="14.25" customHeight="1">
      <c r="G866" s="52"/>
    </row>
    <row r="867" ht="14.25" customHeight="1">
      <c r="G867" s="52"/>
    </row>
    <row r="868" ht="14.25" customHeight="1">
      <c r="G868" s="52"/>
    </row>
    <row r="869" ht="14.25" customHeight="1">
      <c r="G869" s="52"/>
    </row>
    <row r="870" ht="14.25" customHeight="1">
      <c r="G870" s="52"/>
    </row>
    <row r="871" ht="14.25" customHeight="1">
      <c r="G871" s="52"/>
    </row>
    <row r="872" ht="14.25" customHeight="1">
      <c r="G872" s="52"/>
    </row>
    <row r="873" ht="14.25" customHeight="1">
      <c r="G873" s="52"/>
    </row>
    <row r="874" ht="14.25" customHeight="1">
      <c r="G874" s="52"/>
    </row>
    <row r="875" ht="14.25" customHeight="1">
      <c r="G875" s="52"/>
    </row>
    <row r="876" ht="14.25" customHeight="1">
      <c r="G876" s="52"/>
    </row>
    <row r="877" ht="14.25" customHeight="1">
      <c r="G877" s="52"/>
    </row>
    <row r="878" ht="14.25" customHeight="1">
      <c r="G878" s="52"/>
    </row>
    <row r="879" ht="14.25" customHeight="1">
      <c r="G879" s="52"/>
    </row>
    <row r="880" ht="14.25" customHeight="1">
      <c r="G880" s="52"/>
    </row>
    <row r="881" ht="14.25" customHeight="1">
      <c r="G881" s="52"/>
    </row>
    <row r="882" ht="14.25" customHeight="1">
      <c r="G882" s="52"/>
    </row>
    <row r="883" ht="14.25" customHeight="1">
      <c r="G883" s="52"/>
    </row>
    <row r="884" ht="14.25" customHeight="1">
      <c r="G884" s="52"/>
    </row>
    <row r="885" ht="14.25" customHeight="1">
      <c r="G885" s="52"/>
    </row>
    <row r="886" ht="14.25" customHeight="1">
      <c r="G886" s="52"/>
    </row>
    <row r="887" ht="14.25" customHeight="1">
      <c r="G887" s="52"/>
    </row>
    <row r="888" ht="14.25" customHeight="1">
      <c r="G888" s="52"/>
    </row>
    <row r="889" ht="14.25" customHeight="1">
      <c r="G889" s="52"/>
    </row>
    <row r="890" ht="14.25" customHeight="1">
      <c r="G890" s="52"/>
    </row>
    <row r="891" ht="14.25" customHeight="1">
      <c r="G891" s="52"/>
    </row>
    <row r="892" ht="14.25" customHeight="1">
      <c r="G892" s="52"/>
    </row>
    <row r="893" ht="14.25" customHeight="1">
      <c r="G893" s="52"/>
    </row>
    <row r="894" ht="14.25" customHeight="1">
      <c r="G894" s="52"/>
    </row>
    <row r="895" ht="14.25" customHeight="1">
      <c r="G895" s="52"/>
    </row>
    <row r="896" ht="14.25" customHeight="1">
      <c r="G896" s="52"/>
    </row>
    <row r="897" ht="14.25" customHeight="1">
      <c r="G897" s="52"/>
    </row>
    <row r="898" ht="14.25" customHeight="1">
      <c r="G898" s="52"/>
    </row>
    <row r="899" ht="14.25" customHeight="1">
      <c r="G899" s="52"/>
    </row>
    <row r="900" ht="14.25" customHeight="1">
      <c r="G900" s="52"/>
    </row>
    <row r="901" ht="14.25" customHeight="1">
      <c r="G901" s="52"/>
    </row>
    <row r="902" ht="14.25" customHeight="1">
      <c r="G902" s="52"/>
    </row>
    <row r="903" ht="14.25" customHeight="1">
      <c r="G903" s="52"/>
    </row>
    <row r="904" ht="14.25" customHeight="1">
      <c r="G904" s="52"/>
    </row>
    <row r="905" ht="14.25" customHeight="1">
      <c r="G905" s="52"/>
    </row>
    <row r="906" ht="14.25" customHeight="1">
      <c r="G906" s="52"/>
    </row>
    <row r="907" ht="14.25" customHeight="1">
      <c r="G907" s="52"/>
    </row>
    <row r="908" ht="14.25" customHeight="1">
      <c r="G908" s="52"/>
    </row>
    <row r="909" ht="14.25" customHeight="1">
      <c r="G909" s="52"/>
    </row>
    <row r="910" ht="14.25" customHeight="1">
      <c r="G910" s="52"/>
    </row>
    <row r="911" ht="14.25" customHeight="1">
      <c r="G911" s="52"/>
    </row>
    <row r="912" ht="14.25" customHeight="1">
      <c r="G912" s="52"/>
    </row>
    <row r="913" ht="14.25" customHeight="1">
      <c r="G913" s="52"/>
    </row>
    <row r="914" ht="14.25" customHeight="1">
      <c r="G914" s="52"/>
    </row>
    <row r="915" ht="14.25" customHeight="1">
      <c r="G915" s="52"/>
    </row>
    <row r="916" ht="14.25" customHeight="1">
      <c r="G916" s="52"/>
    </row>
    <row r="917" ht="14.25" customHeight="1">
      <c r="G917" s="52"/>
    </row>
    <row r="918" ht="14.25" customHeight="1">
      <c r="G918" s="52"/>
    </row>
    <row r="919" ht="14.25" customHeight="1">
      <c r="G919" s="52"/>
    </row>
    <row r="920" ht="14.25" customHeight="1">
      <c r="G920" s="52"/>
    </row>
    <row r="921" ht="14.25" customHeight="1">
      <c r="G921" s="52"/>
    </row>
    <row r="922" ht="14.25" customHeight="1">
      <c r="G922" s="52"/>
    </row>
    <row r="923" ht="14.25" customHeight="1">
      <c r="G923" s="52"/>
    </row>
    <row r="924" ht="14.25" customHeight="1">
      <c r="G924" s="52"/>
    </row>
    <row r="925" ht="14.25" customHeight="1">
      <c r="G925" s="52"/>
    </row>
    <row r="926" ht="14.25" customHeight="1">
      <c r="G926" s="52"/>
    </row>
    <row r="927" ht="14.25" customHeight="1">
      <c r="G927" s="52"/>
    </row>
    <row r="928" ht="14.25" customHeight="1">
      <c r="G928" s="52"/>
    </row>
    <row r="929" ht="14.25" customHeight="1">
      <c r="G929" s="52"/>
    </row>
    <row r="930" ht="14.25" customHeight="1">
      <c r="G930" s="52"/>
    </row>
    <row r="931" ht="14.25" customHeight="1">
      <c r="G931" s="52"/>
    </row>
    <row r="932" ht="14.25" customHeight="1">
      <c r="G932" s="52"/>
    </row>
    <row r="933" ht="14.25" customHeight="1">
      <c r="G933" s="52"/>
    </row>
    <row r="934" ht="14.25" customHeight="1">
      <c r="G934" s="52"/>
    </row>
    <row r="935" ht="14.25" customHeight="1">
      <c r="G935" s="52"/>
    </row>
    <row r="936" ht="14.25" customHeight="1">
      <c r="G936" s="52"/>
    </row>
    <row r="937" ht="14.25" customHeight="1">
      <c r="G937" s="52"/>
    </row>
    <row r="938" ht="14.25" customHeight="1">
      <c r="G938" s="52"/>
    </row>
    <row r="939" ht="14.25" customHeight="1">
      <c r="G939" s="52"/>
    </row>
    <row r="940" ht="14.25" customHeight="1">
      <c r="G940" s="52"/>
    </row>
    <row r="941" ht="14.25" customHeight="1">
      <c r="G941" s="52"/>
    </row>
    <row r="942" ht="14.25" customHeight="1">
      <c r="G942" s="52"/>
    </row>
    <row r="943" ht="14.25" customHeight="1">
      <c r="G943" s="52"/>
    </row>
    <row r="944" ht="14.25" customHeight="1">
      <c r="G944" s="52"/>
    </row>
    <row r="945" ht="14.25" customHeight="1">
      <c r="G945" s="52"/>
    </row>
    <row r="946" ht="14.25" customHeight="1">
      <c r="G946" s="52"/>
    </row>
    <row r="947" ht="14.25" customHeight="1">
      <c r="G947" s="52"/>
    </row>
    <row r="948" ht="14.25" customHeight="1">
      <c r="G948" s="52"/>
    </row>
    <row r="949" ht="14.25" customHeight="1">
      <c r="G949" s="52"/>
    </row>
    <row r="950" ht="14.25" customHeight="1">
      <c r="G950" s="52"/>
    </row>
    <row r="951" ht="14.25" customHeight="1">
      <c r="G951" s="52"/>
    </row>
    <row r="952" ht="14.25" customHeight="1">
      <c r="G952" s="52"/>
    </row>
    <row r="953" ht="14.25" customHeight="1">
      <c r="G953" s="52"/>
    </row>
    <row r="954" ht="14.25" customHeight="1">
      <c r="G954" s="52"/>
    </row>
    <row r="955" ht="14.25" customHeight="1">
      <c r="G955" s="52"/>
    </row>
    <row r="956" ht="14.25" customHeight="1">
      <c r="G956" s="52"/>
    </row>
    <row r="957" ht="14.25" customHeight="1">
      <c r="G957" s="52"/>
    </row>
    <row r="958" ht="14.25" customHeight="1">
      <c r="G958" s="52"/>
    </row>
    <row r="959" ht="14.25" customHeight="1">
      <c r="G959" s="52"/>
    </row>
    <row r="960" ht="14.25" customHeight="1">
      <c r="G960" s="52"/>
    </row>
    <row r="961" ht="14.25" customHeight="1">
      <c r="G961" s="52"/>
    </row>
    <row r="962" ht="14.25" customHeight="1">
      <c r="G962" s="52"/>
    </row>
    <row r="963" ht="14.25" customHeight="1">
      <c r="G963" s="52"/>
    </row>
    <row r="964" ht="14.25" customHeight="1">
      <c r="G964" s="52"/>
    </row>
    <row r="965" ht="14.25" customHeight="1">
      <c r="G965" s="52"/>
    </row>
    <row r="966" ht="14.25" customHeight="1">
      <c r="G966" s="52"/>
    </row>
    <row r="967" ht="14.25" customHeight="1">
      <c r="G967" s="52"/>
    </row>
    <row r="968" ht="14.25" customHeight="1">
      <c r="G968" s="52"/>
    </row>
    <row r="969" ht="14.25" customHeight="1">
      <c r="G969" s="52"/>
    </row>
    <row r="970" ht="14.25" customHeight="1">
      <c r="G970" s="52"/>
    </row>
    <row r="971" ht="14.25" customHeight="1">
      <c r="G971" s="52"/>
    </row>
    <row r="972" ht="14.25" customHeight="1">
      <c r="G972" s="52"/>
    </row>
    <row r="973" ht="14.25" customHeight="1">
      <c r="G973" s="52"/>
    </row>
    <row r="974" ht="14.25" customHeight="1">
      <c r="G974" s="52"/>
    </row>
    <row r="975" ht="14.25" customHeight="1">
      <c r="G975" s="52"/>
    </row>
    <row r="976" ht="14.25" customHeight="1">
      <c r="G976" s="52"/>
    </row>
    <row r="977" ht="14.25" customHeight="1">
      <c r="G977" s="52"/>
    </row>
    <row r="978" ht="14.25" customHeight="1">
      <c r="G978" s="52"/>
    </row>
    <row r="979" ht="14.25" customHeight="1">
      <c r="G979" s="52"/>
    </row>
    <row r="980" ht="14.25" customHeight="1">
      <c r="G980" s="52"/>
    </row>
    <row r="981" ht="14.25" customHeight="1">
      <c r="G981" s="52"/>
    </row>
    <row r="982" ht="14.25" customHeight="1">
      <c r="G982" s="52"/>
    </row>
    <row r="983" ht="14.25" customHeight="1">
      <c r="G983" s="52"/>
    </row>
    <row r="984" ht="14.25" customHeight="1">
      <c r="G984" s="52"/>
    </row>
    <row r="985" ht="14.25" customHeight="1">
      <c r="G985" s="52"/>
    </row>
    <row r="986" ht="14.25" customHeight="1">
      <c r="G986" s="52"/>
    </row>
    <row r="987" ht="14.25" customHeight="1">
      <c r="G987" s="52"/>
    </row>
    <row r="988" ht="14.25" customHeight="1">
      <c r="G988" s="52"/>
    </row>
    <row r="989" ht="14.25" customHeight="1">
      <c r="G989" s="52"/>
    </row>
    <row r="990" ht="14.25" customHeight="1">
      <c r="G990" s="52"/>
    </row>
    <row r="991" ht="14.25" customHeight="1">
      <c r="G991" s="52"/>
    </row>
    <row r="992" ht="14.25" customHeight="1">
      <c r="G992" s="52"/>
    </row>
    <row r="993" ht="14.25" customHeight="1">
      <c r="G993" s="52"/>
    </row>
    <row r="994" ht="14.25" customHeight="1">
      <c r="G994" s="52"/>
    </row>
    <row r="995" ht="14.25" customHeight="1">
      <c r="G995" s="52"/>
    </row>
    <row r="996" ht="14.25" customHeight="1">
      <c r="G996" s="52"/>
    </row>
    <row r="997" ht="14.25" customHeight="1">
      <c r="G997" s="52"/>
    </row>
    <row r="998" ht="14.25" customHeight="1">
      <c r="G998" s="52"/>
    </row>
    <row r="999" ht="14.25" customHeight="1">
      <c r="G999" s="52"/>
    </row>
    <row r="1000" ht="14.25" customHeight="1">
      <c r="G1000" s="52"/>
    </row>
  </sheetData>
  <mergeCells count="3">
    <mergeCell ref="F3:G3"/>
    <mergeCell ref="F7:G7"/>
    <mergeCell ref="F11:G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29"/>
    <col customWidth="1" min="3" max="3" width="14.86"/>
    <col customWidth="1" min="4" max="4" width="9.14"/>
    <col customWidth="1" min="5" max="5" width="11.29"/>
    <col customWidth="1" min="6" max="6" width="10.43"/>
    <col customWidth="1" min="7" max="7" width="15.71"/>
    <col customWidth="1" min="8" max="8" width="10.14"/>
    <col customWidth="1" min="9" max="9" width="9.14"/>
    <col customWidth="1" min="10" max="10" width="30.57"/>
    <col customWidth="1" min="11" max="11" width="14.86"/>
    <col customWidth="1" min="12" max="26" width="9.14"/>
  </cols>
  <sheetData>
    <row r="1" ht="18.0" customHeight="1">
      <c r="A1" s="71" t="s">
        <v>67</v>
      </c>
      <c r="B1" s="48"/>
      <c r="C1" s="48"/>
      <c r="D1" s="48"/>
      <c r="E1" s="4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72" t="s">
        <v>197</v>
      </c>
      <c r="B2" s="73"/>
      <c r="C2" s="73"/>
      <c r="D2" s="73"/>
      <c r="E2" s="7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75" t="s">
        <v>69</v>
      </c>
      <c r="B3" s="75" t="s">
        <v>70</v>
      </c>
      <c r="C3" s="75" t="s">
        <v>71</v>
      </c>
      <c r="D3" s="75" t="s">
        <v>72</v>
      </c>
      <c r="E3" s="75" t="s">
        <v>73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76">
        <v>1152.0</v>
      </c>
      <c r="B4" s="77" t="str">
        <f t="array" ref="B4:D4">XLOOKUP(A4,G10:G46,A10:C46)</f>
        <v>Henders</v>
      </c>
      <c r="C4" s="77" t="s">
        <v>100</v>
      </c>
      <c r="D4" s="77" t="s">
        <v>92</v>
      </c>
      <c r="E4" s="78">
        <f t="array" ref="E4">XLOOKUP(A4,G10:G46,H10:H46)</f>
        <v>42509.48048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79" t="s">
        <v>74</v>
      </c>
      <c r="B7" s="80"/>
      <c r="C7" s="80"/>
      <c r="D7" s="80"/>
      <c r="E7" s="80"/>
      <c r="F7" s="80"/>
      <c r="G7" s="80"/>
      <c r="H7" s="81"/>
      <c r="I7" s="1"/>
      <c r="J7" s="82" t="s">
        <v>75</v>
      </c>
      <c r="K7" s="8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84"/>
      <c r="B8" s="85"/>
      <c r="C8" s="85"/>
      <c r="D8" s="85"/>
      <c r="E8" s="85"/>
      <c r="F8" s="85"/>
      <c r="G8" s="85"/>
      <c r="H8" s="8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87" t="s">
        <v>70</v>
      </c>
      <c r="B9" s="87" t="s">
        <v>71</v>
      </c>
      <c r="C9" s="87" t="s">
        <v>72</v>
      </c>
      <c r="D9" s="87" t="s">
        <v>76</v>
      </c>
      <c r="E9" s="87" t="s">
        <v>77</v>
      </c>
      <c r="F9" s="87" t="s">
        <v>78</v>
      </c>
      <c r="G9" s="87" t="s">
        <v>69</v>
      </c>
      <c r="H9" s="87" t="s">
        <v>73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89" t="s">
        <v>79</v>
      </c>
      <c r="B10" s="89" t="s">
        <v>80</v>
      </c>
      <c r="C10" s="89" t="s">
        <v>81</v>
      </c>
      <c r="D10" s="89" t="s">
        <v>82</v>
      </c>
      <c r="E10" s="89">
        <v>148.0</v>
      </c>
      <c r="F10" s="89" t="s">
        <v>83</v>
      </c>
      <c r="G10" s="88">
        <v>1054.0</v>
      </c>
      <c r="H10" s="90">
        <v>44235.66354342037</v>
      </c>
      <c r="I10" s="1"/>
      <c r="J10" s="1" t="s">
        <v>198</v>
      </c>
      <c r="K10" s="1">
        <f>COUNT(G10:G46)</f>
        <v>37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89" t="s">
        <v>84</v>
      </c>
      <c r="B11" s="89" t="s">
        <v>85</v>
      </c>
      <c r="C11" s="89" t="s">
        <v>81</v>
      </c>
      <c r="D11" s="89" t="s">
        <v>86</v>
      </c>
      <c r="E11" s="89">
        <v>121.0</v>
      </c>
      <c r="F11" s="89" t="s">
        <v>83</v>
      </c>
      <c r="G11" s="88">
        <v>1056.0</v>
      </c>
      <c r="H11" s="90">
        <v>44378.92421848283</v>
      </c>
      <c r="I11" s="1"/>
      <c r="J11" s="1" t="s">
        <v>199</v>
      </c>
      <c r="K11" s="1">
        <f>COUNTA(A10:A46)</f>
        <v>37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89" t="s">
        <v>87</v>
      </c>
      <c r="B12" s="89" t="s">
        <v>88</v>
      </c>
      <c r="C12" s="89" t="s">
        <v>81</v>
      </c>
      <c r="D12" s="89" t="s">
        <v>89</v>
      </c>
      <c r="E12" s="89">
        <v>123.0</v>
      </c>
      <c r="F12" s="89" t="s">
        <v>83</v>
      </c>
      <c r="G12" s="88">
        <v>1067.0</v>
      </c>
      <c r="H12" s="90">
        <v>44143.273798797665</v>
      </c>
      <c r="I12" s="1"/>
      <c r="J12" s="1" t="s">
        <v>200</v>
      </c>
      <c r="K12" s="1" t="s">
        <v>201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89" t="s">
        <v>90</v>
      </c>
      <c r="B13" s="89" t="s">
        <v>91</v>
      </c>
      <c r="C13" s="89" t="s">
        <v>92</v>
      </c>
      <c r="D13" s="89" t="s">
        <v>93</v>
      </c>
      <c r="E13" s="89">
        <v>126.0</v>
      </c>
      <c r="F13" s="89" t="s">
        <v>94</v>
      </c>
      <c r="G13" s="88">
        <v>1075.0</v>
      </c>
      <c r="H13" s="90">
        <v>42968.28061020284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89" t="s">
        <v>95</v>
      </c>
      <c r="B14" s="89" t="s">
        <v>96</v>
      </c>
      <c r="C14" s="89" t="s">
        <v>97</v>
      </c>
      <c r="D14" s="89" t="s">
        <v>98</v>
      </c>
      <c r="E14" s="89">
        <v>101.0</v>
      </c>
      <c r="F14" s="89" t="s">
        <v>94</v>
      </c>
      <c r="G14" s="88">
        <v>1078.0</v>
      </c>
      <c r="H14" s="90">
        <v>41767.75773542498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89" t="s">
        <v>99</v>
      </c>
      <c r="B15" s="89" t="s">
        <v>100</v>
      </c>
      <c r="C15" s="89" t="s">
        <v>92</v>
      </c>
      <c r="D15" s="89" t="s">
        <v>101</v>
      </c>
      <c r="E15" s="89">
        <v>118.0</v>
      </c>
      <c r="F15" s="89" t="s">
        <v>94</v>
      </c>
      <c r="G15" s="88">
        <v>1152.0</v>
      </c>
      <c r="H15" s="90">
        <v>42509.48048245395</v>
      </c>
      <c r="I15" s="1"/>
      <c r="J15" s="1" t="str">
        <f>IFERROR(__xludf.DUMMYFUNCTION("ARRAY_CONSTRAIN(ARRAYFORMULA(UNIQUE(A10:A46)), 29, 1)"),"Smith")</f>
        <v>Smith</v>
      </c>
      <c r="K15" s="1">
        <f>IFERROR(__xludf.DUMMYFUNCTION("COUNTA(UNIQUE(A10:A46))"),29.0)</f>
        <v>29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89" t="s">
        <v>102</v>
      </c>
      <c r="B16" s="89" t="s">
        <v>103</v>
      </c>
      <c r="C16" s="89" t="s">
        <v>104</v>
      </c>
      <c r="D16" s="89" t="s">
        <v>105</v>
      </c>
      <c r="E16" s="89">
        <v>289.0</v>
      </c>
      <c r="F16" s="89" t="s">
        <v>106</v>
      </c>
      <c r="G16" s="88">
        <v>1196.0</v>
      </c>
      <c r="H16" s="90">
        <v>42508.8817869514</v>
      </c>
      <c r="I16" s="1"/>
      <c r="J16" s="1" t="str">
        <f>IFERROR(__xludf.DUMMYFUNCTION("""COMPUTED_VALUE"""),"Gonzales")</f>
        <v>Gonzales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89" t="s">
        <v>107</v>
      </c>
      <c r="B17" s="89" t="s">
        <v>108</v>
      </c>
      <c r="C17" s="89" t="s">
        <v>109</v>
      </c>
      <c r="D17" s="89" t="s">
        <v>110</v>
      </c>
      <c r="E17" s="89">
        <v>124.0</v>
      </c>
      <c r="F17" s="89" t="s">
        <v>83</v>
      </c>
      <c r="G17" s="88">
        <v>1284.0</v>
      </c>
      <c r="H17" s="90">
        <v>44642.094045748374</v>
      </c>
      <c r="I17" s="1"/>
      <c r="J17" s="1" t="str">
        <f>IFERROR(__xludf.DUMMYFUNCTION("""COMPUTED_VALUE"""),"Scote")</f>
        <v>Scote</v>
      </c>
      <c r="K17" s="1" t="str">
        <f>IFERROR(__xludf.DUMMYFUNCTION("ARRAY_CONSTRAIN(ARRAYFORMULA(UNIQUE(A10:A46)), 29, 1)"),"Smith")</f>
        <v>Smith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89" t="s">
        <v>111</v>
      </c>
      <c r="B18" s="89" t="s">
        <v>112</v>
      </c>
      <c r="C18" s="89" t="s">
        <v>92</v>
      </c>
      <c r="D18" s="89" t="s">
        <v>113</v>
      </c>
      <c r="E18" s="89">
        <v>113.0</v>
      </c>
      <c r="F18" s="89" t="s">
        <v>94</v>
      </c>
      <c r="G18" s="88">
        <v>1290.0</v>
      </c>
      <c r="H18" s="90">
        <v>41469.64271169393</v>
      </c>
      <c r="I18" s="1"/>
      <c r="J18" s="1" t="str">
        <f>IFERROR(__xludf.DUMMYFUNCTION("""COMPUTED_VALUE"""),"Kane")</f>
        <v>Kane</v>
      </c>
      <c r="K18" s="1" t="str">
        <f>IFERROR(__xludf.DUMMYFUNCTION("""COMPUTED_VALUE"""),"Gonzales")</f>
        <v>Gonzales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89" t="s">
        <v>114</v>
      </c>
      <c r="B19" s="89" t="s">
        <v>115</v>
      </c>
      <c r="C19" s="89" t="s">
        <v>104</v>
      </c>
      <c r="D19" s="89" t="s">
        <v>116</v>
      </c>
      <c r="E19" s="89">
        <v>205.0</v>
      </c>
      <c r="F19" s="89" t="s">
        <v>106</v>
      </c>
      <c r="G19" s="88">
        <v>1293.0</v>
      </c>
      <c r="H19" s="90">
        <v>43618.276581504826</v>
      </c>
      <c r="I19" s="1"/>
      <c r="J19" s="1" t="str">
        <f>IFERROR(__xludf.DUMMYFUNCTION("""COMPUTED_VALUE"""),"Hapsbuch")</f>
        <v>Hapsbuch</v>
      </c>
      <c r="K19" s="1" t="str">
        <f>IFERROR(__xludf.DUMMYFUNCTION("""COMPUTED_VALUE"""),"Scote")</f>
        <v>Scote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89" t="s">
        <v>117</v>
      </c>
      <c r="B20" s="89" t="s">
        <v>118</v>
      </c>
      <c r="C20" s="89" t="s">
        <v>119</v>
      </c>
      <c r="D20" s="89" t="s">
        <v>120</v>
      </c>
      <c r="E20" s="89">
        <v>127.0</v>
      </c>
      <c r="F20" s="89" t="s">
        <v>83</v>
      </c>
      <c r="G20" s="88">
        <v>1299.0</v>
      </c>
      <c r="H20" s="90">
        <v>43180.91721029495</v>
      </c>
      <c r="I20" s="1"/>
      <c r="J20" s="1" t="str">
        <f>IFERROR(__xludf.DUMMYFUNCTION("""COMPUTED_VALUE"""),"Henders")</f>
        <v>Henders</v>
      </c>
      <c r="K20" s="1" t="str">
        <f>IFERROR(__xludf.DUMMYFUNCTION("""COMPUTED_VALUE"""),"Kane")</f>
        <v>Kane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89" t="s">
        <v>79</v>
      </c>
      <c r="B21" s="89" t="s">
        <v>121</v>
      </c>
      <c r="C21" s="89" t="s">
        <v>109</v>
      </c>
      <c r="D21" s="89" t="s">
        <v>122</v>
      </c>
      <c r="E21" s="89">
        <v>139.0</v>
      </c>
      <c r="F21" s="89" t="s">
        <v>83</v>
      </c>
      <c r="G21" s="88">
        <v>1302.0</v>
      </c>
      <c r="H21" s="90">
        <v>43406.38848855993</v>
      </c>
      <c r="I21" s="1"/>
      <c r="J21" s="1" t="str">
        <f>IFERROR(__xludf.DUMMYFUNCTION("""COMPUTED_VALUE"""),"Atherton")</f>
        <v>Atherton</v>
      </c>
      <c r="K21" s="1" t="str">
        <f>IFERROR(__xludf.DUMMYFUNCTION("""COMPUTED_VALUE"""),"Hapsbuch")</f>
        <v>Hapsbuch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89" t="s">
        <v>79</v>
      </c>
      <c r="B22" s="89" t="s">
        <v>123</v>
      </c>
      <c r="C22" s="89" t="s">
        <v>119</v>
      </c>
      <c r="D22" s="89" t="s">
        <v>124</v>
      </c>
      <c r="E22" s="89">
        <v>137.0</v>
      </c>
      <c r="F22" s="89" t="s">
        <v>83</v>
      </c>
      <c r="G22" s="88">
        <v>1310.0</v>
      </c>
      <c r="H22" s="90">
        <v>42997.87337202885</v>
      </c>
      <c r="I22" s="1"/>
      <c r="J22" s="1" t="str">
        <f>IFERROR(__xludf.DUMMYFUNCTION("""COMPUTED_VALUE"""),"Bellwood")</f>
        <v>Bellwood</v>
      </c>
      <c r="K22" s="1" t="str">
        <f>IFERROR(__xludf.DUMMYFUNCTION("""COMPUTED_VALUE"""),"Henders")</f>
        <v>Henders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89" t="s">
        <v>125</v>
      </c>
      <c r="B23" s="89" t="s">
        <v>126</v>
      </c>
      <c r="C23" s="89" t="s">
        <v>97</v>
      </c>
      <c r="D23" s="89" t="s">
        <v>127</v>
      </c>
      <c r="E23" s="89">
        <v>151.0</v>
      </c>
      <c r="F23" s="89" t="s">
        <v>94</v>
      </c>
      <c r="G23" s="88">
        <v>1329.0</v>
      </c>
      <c r="H23" s="90">
        <v>43445.81437376636</v>
      </c>
      <c r="I23" s="1"/>
      <c r="J23" s="1" t="str">
        <f>IFERROR(__xludf.DUMMYFUNCTION("""COMPUTED_VALUE"""),"Cooper")</f>
        <v>Cooper</v>
      </c>
      <c r="K23" s="1" t="str">
        <f>IFERROR(__xludf.DUMMYFUNCTION("""COMPUTED_VALUE"""),"Atherton")</f>
        <v>Atherton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89" t="s">
        <v>128</v>
      </c>
      <c r="B24" s="89" t="s">
        <v>129</v>
      </c>
      <c r="C24" s="89" t="s">
        <v>104</v>
      </c>
      <c r="D24" s="89" t="s">
        <v>130</v>
      </c>
      <c r="E24" s="89">
        <v>122.0</v>
      </c>
      <c r="F24" s="89" t="s">
        <v>106</v>
      </c>
      <c r="G24" s="88">
        <v>1333.0</v>
      </c>
      <c r="H24" s="90">
        <v>41268.31051189111</v>
      </c>
      <c r="I24" s="1"/>
      <c r="J24" s="1" t="str">
        <f>IFERROR(__xludf.DUMMYFUNCTION("""COMPUTED_VALUE"""),"Cronwith")</f>
        <v>Cronwith</v>
      </c>
      <c r="K24" s="1" t="str">
        <f>IFERROR(__xludf.DUMMYFUNCTION("""COMPUTED_VALUE"""),"Bellwood")</f>
        <v>Bellwood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89" t="s">
        <v>131</v>
      </c>
      <c r="B25" s="89" t="s">
        <v>132</v>
      </c>
      <c r="C25" s="89" t="s">
        <v>92</v>
      </c>
      <c r="D25" s="89" t="s">
        <v>133</v>
      </c>
      <c r="E25" s="89">
        <v>132.0</v>
      </c>
      <c r="F25" s="89" t="s">
        <v>94</v>
      </c>
      <c r="G25" s="88">
        <v>1368.0</v>
      </c>
      <c r="H25" s="90">
        <v>44926.670699359864</v>
      </c>
      <c r="I25" s="1"/>
      <c r="J25" s="1" t="str">
        <f>IFERROR(__xludf.DUMMYFUNCTION("""COMPUTED_VALUE"""),"Simpson")</f>
        <v>Simpson</v>
      </c>
      <c r="K25" s="1" t="str">
        <f>IFERROR(__xludf.DUMMYFUNCTION("""COMPUTED_VALUE"""),"Cooper")</f>
        <v>Cooper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89" t="s">
        <v>134</v>
      </c>
      <c r="B26" s="89" t="s">
        <v>135</v>
      </c>
      <c r="C26" s="89" t="s">
        <v>81</v>
      </c>
      <c r="D26" s="89" t="s">
        <v>136</v>
      </c>
      <c r="E26" s="89">
        <v>135.0</v>
      </c>
      <c r="F26" s="89" t="s">
        <v>83</v>
      </c>
      <c r="G26" s="88">
        <v>1509.0</v>
      </c>
      <c r="H26" s="90">
        <v>41881.36719167941</v>
      </c>
      <c r="I26" s="1"/>
      <c r="J26" s="1" t="str">
        <f>IFERROR(__xludf.DUMMYFUNCTION("""COMPUTED_VALUE"""),"Vuanuo")</f>
        <v>Vuanuo</v>
      </c>
      <c r="K26" s="1" t="str">
        <f>IFERROR(__xludf.DUMMYFUNCTION("""COMPUTED_VALUE"""),"Cronwith")</f>
        <v>Cronwith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89" t="s">
        <v>79</v>
      </c>
      <c r="B27" s="89" t="s">
        <v>137</v>
      </c>
      <c r="C27" s="89" t="s">
        <v>97</v>
      </c>
      <c r="D27" s="89" t="s">
        <v>138</v>
      </c>
      <c r="E27" s="89">
        <v>105.0</v>
      </c>
      <c r="F27" s="89" t="s">
        <v>94</v>
      </c>
      <c r="G27" s="88">
        <v>1516.0</v>
      </c>
      <c r="H27" s="90">
        <v>44440.408295114146</v>
      </c>
      <c r="I27" s="1"/>
      <c r="J27" s="1" t="str">
        <f>IFERROR(__xludf.DUMMYFUNCTION("""COMPUTED_VALUE"""),"Szcznyck")</f>
        <v>Szcznyck</v>
      </c>
      <c r="K27" s="1" t="str">
        <f>IFERROR(__xludf.DUMMYFUNCTION("""COMPUTED_VALUE"""),"Simpson")</f>
        <v>Simpson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89" t="s">
        <v>139</v>
      </c>
      <c r="B28" s="89" t="s">
        <v>140</v>
      </c>
      <c r="C28" s="89" t="s">
        <v>109</v>
      </c>
      <c r="D28" s="89" t="s">
        <v>141</v>
      </c>
      <c r="E28" s="89">
        <v>129.0</v>
      </c>
      <c r="F28" s="89" t="s">
        <v>83</v>
      </c>
      <c r="G28" s="88">
        <v>1529.0</v>
      </c>
      <c r="H28" s="90">
        <v>44555.876023667</v>
      </c>
      <c r="I28" s="1"/>
      <c r="J28" s="1" t="str">
        <f>IFERROR(__xludf.DUMMYFUNCTION("""COMPUTED_VALUE"""),"Wu")</f>
        <v>Wu</v>
      </c>
      <c r="K28" s="1" t="str">
        <f>IFERROR(__xludf.DUMMYFUNCTION("""COMPUTED_VALUE"""),"Vuanuo")</f>
        <v>Vuanuo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89" t="s">
        <v>142</v>
      </c>
      <c r="B29" s="89" t="s">
        <v>143</v>
      </c>
      <c r="C29" s="89" t="s">
        <v>119</v>
      </c>
      <c r="D29" s="89" t="s">
        <v>144</v>
      </c>
      <c r="E29" s="89">
        <v>149.0</v>
      </c>
      <c r="F29" s="89" t="s">
        <v>83</v>
      </c>
      <c r="G29" s="88">
        <v>1656.0</v>
      </c>
      <c r="H29" s="90">
        <v>42698.82181305985</v>
      </c>
      <c r="I29" s="1"/>
      <c r="J29" s="1" t="str">
        <f>IFERROR(__xludf.DUMMYFUNCTION("""COMPUTED_VALUE"""),"Miller")</f>
        <v>Miller</v>
      </c>
      <c r="K29" s="1" t="str">
        <f>IFERROR(__xludf.DUMMYFUNCTION("""COMPUTED_VALUE"""),"Szcznyck")</f>
        <v>Szcznyck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89" t="s">
        <v>145</v>
      </c>
      <c r="B30" s="89" t="s">
        <v>146</v>
      </c>
      <c r="C30" s="89" t="s">
        <v>119</v>
      </c>
      <c r="D30" s="89" t="s">
        <v>147</v>
      </c>
      <c r="E30" s="89">
        <v>114.0</v>
      </c>
      <c r="F30" s="89" t="s">
        <v>83</v>
      </c>
      <c r="G30" s="88">
        <v>1672.0</v>
      </c>
      <c r="H30" s="90">
        <v>42742.25125746599</v>
      </c>
      <c r="I30" s="1"/>
      <c r="J30" s="1" t="str">
        <f>IFERROR(__xludf.DUMMYFUNCTION("""COMPUTED_VALUE"""),"Kellerman")</f>
        <v>Kellerman</v>
      </c>
      <c r="K30" s="1" t="str">
        <f>IFERROR(__xludf.DUMMYFUNCTION("""COMPUTED_VALUE"""),"Wu")</f>
        <v>Wu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89" t="s">
        <v>148</v>
      </c>
      <c r="B31" s="89" t="s">
        <v>108</v>
      </c>
      <c r="C31" s="89" t="s">
        <v>92</v>
      </c>
      <c r="D31" s="89" t="s">
        <v>149</v>
      </c>
      <c r="E31" s="89">
        <v>112.0</v>
      </c>
      <c r="F31" s="89" t="s">
        <v>94</v>
      </c>
      <c r="G31" s="88">
        <v>1673.0</v>
      </c>
      <c r="H31" s="90">
        <v>43337.338173893026</v>
      </c>
      <c r="I31" s="1"/>
      <c r="J31" s="1" t="str">
        <f>IFERROR(__xludf.DUMMYFUNCTION("""COMPUTED_VALUE"""),"Kourios")</f>
        <v>Kourios</v>
      </c>
      <c r="K31" s="1" t="str">
        <f>IFERROR(__xludf.DUMMYFUNCTION("""COMPUTED_VALUE"""),"Miller")</f>
        <v>Miller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89" t="s">
        <v>134</v>
      </c>
      <c r="B32" s="89" t="s">
        <v>150</v>
      </c>
      <c r="C32" s="89" t="s">
        <v>109</v>
      </c>
      <c r="D32" s="89" t="s">
        <v>151</v>
      </c>
      <c r="E32" s="89">
        <v>115.0</v>
      </c>
      <c r="F32" s="89" t="s">
        <v>83</v>
      </c>
      <c r="G32" s="88">
        <v>1676.0</v>
      </c>
      <c r="H32" s="90">
        <v>41359.783036761364</v>
      </c>
      <c r="I32" s="1"/>
      <c r="J32" s="1" t="str">
        <f>IFERROR(__xludf.DUMMYFUNCTION("""COMPUTED_VALUE"""),"Dixon-Waite")</f>
        <v>Dixon-Waite</v>
      </c>
      <c r="K32" s="1" t="str">
        <f>IFERROR(__xludf.DUMMYFUNCTION("""COMPUTED_VALUE"""),"Kellerman")</f>
        <v>Kellerman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89" t="s">
        <v>152</v>
      </c>
      <c r="B33" s="89" t="s">
        <v>153</v>
      </c>
      <c r="C33" s="89" t="s">
        <v>104</v>
      </c>
      <c r="D33" s="89" t="s">
        <v>154</v>
      </c>
      <c r="E33" s="89">
        <v>102.0</v>
      </c>
      <c r="F33" s="89" t="s">
        <v>106</v>
      </c>
      <c r="G33" s="88">
        <v>1721.0</v>
      </c>
      <c r="H33" s="90">
        <v>42216.74373068386</v>
      </c>
      <c r="I33" s="1"/>
      <c r="J33" s="1" t="str">
        <f>IFERROR(__xludf.DUMMYFUNCTION("""COMPUTED_VALUE"""),"Boughton")</f>
        <v>Boughton</v>
      </c>
      <c r="K33" s="1" t="str">
        <f>IFERROR(__xludf.DUMMYFUNCTION("""COMPUTED_VALUE"""),"Kourios")</f>
        <v>Kourios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89" t="s">
        <v>155</v>
      </c>
      <c r="B34" s="89" t="s">
        <v>100</v>
      </c>
      <c r="C34" s="89" t="s">
        <v>109</v>
      </c>
      <c r="D34" s="89" t="s">
        <v>156</v>
      </c>
      <c r="E34" s="89">
        <v>145.0</v>
      </c>
      <c r="F34" s="89" t="s">
        <v>83</v>
      </c>
      <c r="G34" s="88">
        <v>1723.0</v>
      </c>
      <c r="H34" s="90">
        <v>41365.67861463332</v>
      </c>
      <c r="I34" s="1"/>
      <c r="J34" s="1" t="str">
        <f>IFERROR(__xludf.DUMMYFUNCTION("""COMPUTED_VALUE"""),"Alstain")</f>
        <v>Alstain</v>
      </c>
      <c r="K34" s="1" t="str">
        <f>IFERROR(__xludf.DUMMYFUNCTION("""COMPUTED_VALUE"""),"Dixon-Waite")</f>
        <v>Dixon-Waite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89" t="s">
        <v>157</v>
      </c>
      <c r="B35" s="89" t="s">
        <v>158</v>
      </c>
      <c r="C35" s="89" t="s">
        <v>97</v>
      </c>
      <c r="D35" s="89" t="s">
        <v>159</v>
      </c>
      <c r="E35" s="89">
        <v>107.0</v>
      </c>
      <c r="F35" s="89" t="s">
        <v>94</v>
      </c>
      <c r="G35" s="88">
        <v>1758.0</v>
      </c>
      <c r="H35" s="90">
        <v>44075.807966712746</v>
      </c>
      <c r="I35" s="1"/>
      <c r="J35" s="1" t="str">
        <f>IFERROR(__xludf.DUMMYFUNCTION("""COMPUTED_VALUE"""),"Sammler")</f>
        <v>Sammler</v>
      </c>
      <c r="K35" s="1" t="str">
        <f>IFERROR(__xludf.DUMMYFUNCTION("""COMPUTED_VALUE"""),"Boughton")</f>
        <v>Boughton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89" t="s">
        <v>160</v>
      </c>
      <c r="B36" s="89" t="s">
        <v>161</v>
      </c>
      <c r="C36" s="89" t="s">
        <v>81</v>
      </c>
      <c r="D36" s="89" t="s">
        <v>162</v>
      </c>
      <c r="E36" s="89">
        <v>111.0</v>
      </c>
      <c r="F36" s="89" t="s">
        <v>83</v>
      </c>
      <c r="G36" s="88">
        <v>1792.0</v>
      </c>
      <c r="H36" s="90">
        <v>42911.97673181582</v>
      </c>
      <c r="I36" s="1"/>
      <c r="J36" s="1" t="str">
        <f>IFERROR(__xludf.DUMMYFUNCTION("""COMPUTED_VALUE"""),"Brwyne")</f>
        <v>Brwyne</v>
      </c>
      <c r="K36" s="1" t="str">
        <f>IFERROR(__xludf.DUMMYFUNCTION("""COMPUTED_VALUE"""),"Alstain")</f>
        <v>Alstain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89" t="s">
        <v>163</v>
      </c>
      <c r="B37" s="89" t="s">
        <v>164</v>
      </c>
      <c r="C37" s="89" t="s">
        <v>104</v>
      </c>
      <c r="D37" s="89" t="s">
        <v>165</v>
      </c>
      <c r="E37" s="89">
        <v>103.0</v>
      </c>
      <c r="F37" s="89" t="s">
        <v>106</v>
      </c>
      <c r="G37" s="88">
        <v>1814.0</v>
      </c>
      <c r="H37" s="90">
        <v>42174.170372663626</v>
      </c>
      <c r="I37" s="1"/>
      <c r="J37" s="1" t="str">
        <f>IFERROR(__xludf.DUMMYFUNCTION("""COMPUTED_VALUE"""),"Barton")</f>
        <v>Barton</v>
      </c>
      <c r="K37" s="1" t="str">
        <f>IFERROR(__xludf.DUMMYFUNCTION("""COMPUTED_VALUE"""),"Sammler")</f>
        <v>Sammler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89" t="s">
        <v>166</v>
      </c>
      <c r="B38" s="89" t="s">
        <v>167</v>
      </c>
      <c r="C38" s="89" t="s">
        <v>81</v>
      </c>
      <c r="D38" s="89" t="s">
        <v>168</v>
      </c>
      <c r="E38" s="89">
        <v>152.0</v>
      </c>
      <c r="F38" s="89" t="s">
        <v>83</v>
      </c>
      <c r="G38" s="88">
        <v>1908.0</v>
      </c>
      <c r="H38" s="90">
        <v>42685.11784387914</v>
      </c>
      <c r="I38" s="1"/>
      <c r="J38" s="1" t="str">
        <f>IFERROR(__xludf.DUMMYFUNCTION("""COMPUTED_VALUE"""),"Al-Sabah")</f>
        <v>Al-Sabah</v>
      </c>
      <c r="K38" s="1" t="str">
        <f>IFERROR(__xludf.DUMMYFUNCTION("""COMPUTED_VALUE"""),"Brwyne")</f>
        <v>Brwyne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89" t="s">
        <v>134</v>
      </c>
      <c r="B39" s="89" t="s">
        <v>169</v>
      </c>
      <c r="C39" s="89" t="s">
        <v>97</v>
      </c>
      <c r="D39" s="89" t="s">
        <v>170</v>
      </c>
      <c r="E39" s="89">
        <v>110.0</v>
      </c>
      <c r="F39" s="89" t="s">
        <v>94</v>
      </c>
      <c r="G39" s="88">
        <v>1931.0</v>
      </c>
      <c r="H39" s="90">
        <v>42313.257895377326</v>
      </c>
      <c r="I39" s="1"/>
      <c r="J39" s="1" t="str">
        <f>IFERROR(__xludf.DUMMYFUNCTION("""COMPUTED_VALUE"""),"Zostoc")</f>
        <v>Zostoc</v>
      </c>
      <c r="K39" s="1" t="str">
        <f>IFERROR(__xludf.DUMMYFUNCTION("""COMPUTED_VALUE"""),"Barton")</f>
        <v>Barton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89" t="s">
        <v>171</v>
      </c>
      <c r="B40" s="89" t="s">
        <v>172</v>
      </c>
      <c r="C40" s="89" t="s">
        <v>119</v>
      </c>
      <c r="D40" s="89" t="s">
        <v>173</v>
      </c>
      <c r="E40" s="89">
        <v>150.0</v>
      </c>
      <c r="F40" s="89" t="s">
        <v>83</v>
      </c>
      <c r="G40" s="88">
        <v>1960.0</v>
      </c>
      <c r="H40" s="90">
        <v>43606.11971194756</v>
      </c>
      <c r="I40" s="1"/>
      <c r="J40" s="1" t="str">
        <f>IFERROR(__xludf.DUMMYFUNCTION("""COMPUTED_VALUE"""),"Fontaine")</f>
        <v>Fontaine</v>
      </c>
      <c r="K40" s="1" t="str">
        <f>IFERROR(__xludf.DUMMYFUNCTION("""COMPUTED_VALUE"""),"Al-Sabah")</f>
        <v>Al-Sabah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89" t="s">
        <v>174</v>
      </c>
      <c r="B41" s="89" t="s">
        <v>175</v>
      </c>
      <c r="C41" s="89" t="s">
        <v>97</v>
      </c>
      <c r="D41" s="89" t="s">
        <v>176</v>
      </c>
      <c r="E41" s="89">
        <v>108.0</v>
      </c>
      <c r="F41" s="89" t="s">
        <v>94</v>
      </c>
      <c r="G41" s="88">
        <v>1964.0</v>
      </c>
      <c r="H41" s="90">
        <v>42839.23616122298</v>
      </c>
      <c r="I41" s="1"/>
      <c r="J41" s="1" t="str">
        <f>IFERROR(__xludf.DUMMYFUNCTION("""COMPUTED_VALUE"""),"Corwick")</f>
        <v>Corwick</v>
      </c>
      <c r="K41" s="1" t="str">
        <f>IFERROR(__xludf.DUMMYFUNCTION("""COMPUTED_VALUE"""),"Zostoc")</f>
        <v>Zostoc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89" t="s">
        <v>79</v>
      </c>
      <c r="B42" s="89" t="s">
        <v>177</v>
      </c>
      <c r="C42" s="89" t="s">
        <v>97</v>
      </c>
      <c r="D42" s="89" t="s">
        <v>178</v>
      </c>
      <c r="E42" s="89">
        <v>125.0</v>
      </c>
      <c r="F42" s="89" t="s">
        <v>94</v>
      </c>
      <c r="G42" s="88">
        <v>1975.0</v>
      </c>
      <c r="H42" s="90">
        <v>44005.07238499963</v>
      </c>
      <c r="I42" s="1"/>
      <c r="J42" s="1" t="str">
        <f>IFERROR(__xludf.DUMMYFUNCTION("""COMPUTED_VALUE"""),"Chang")</f>
        <v>Chang</v>
      </c>
      <c r="K42" s="1" t="str">
        <f>IFERROR(__xludf.DUMMYFUNCTION("""COMPUTED_VALUE"""),"Fontaine")</f>
        <v>Fontaine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89" t="s">
        <v>174</v>
      </c>
      <c r="B43" s="89" t="s">
        <v>179</v>
      </c>
      <c r="C43" s="89" t="s">
        <v>81</v>
      </c>
      <c r="D43" s="89" t="s">
        <v>180</v>
      </c>
      <c r="E43" s="89">
        <v>154.0</v>
      </c>
      <c r="F43" s="89" t="s">
        <v>83</v>
      </c>
      <c r="G43" s="88">
        <v>1983.0</v>
      </c>
      <c r="H43" s="90">
        <v>42198.97445052311</v>
      </c>
      <c r="I43" s="1"/>
      <c r="J43" s="1" t="str">
        <f>IFERROR(__xludf.DUMMYFUNCTION("""COMPUTED_VALUE"""),"Atherly")</f>
        <v>Atherly</v>
      </c>
      <c r="K43" s="1" t="str">
        <f>IFERROR(__xludf.DUMMYFUNCTION("""COMPUTED_VALUE"""),"Corwick")</f>
        <v>Corwick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89" t="s">
        <v>181</v>
      </c>
      <c r="B44" s="89" t="s">
        <v>182</v>
      </c>
      <c r="C44" s="89" t="s">
        <v>119</v>
      </c>
      <c r="D44" s="89" t="s">
        <v>183</v>
      </c>
      <c r="E44" s="89">
        <v>198.0</v>
      </c>
      <c r="F44" s="89" t="s">
        <v>83</v>
      </c>
      <c r="G44" s="88">
        <v>1990.0</v>
      </c>
      <c r="H44" s="90">
        <v>41717.103666282754</v>
      </c>
      <c r="I44" s="1"/>
      <c r="J44" s="1"/>
      <c r="K44" s="1" t="str">
        <f>IFERROR(__xludf.DUMMYFUNCTION("""COMPUTED_VALUE"""),"Chang")</f>
        <v>Chang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89" t="s">
        <v>134</v>
      </c>
      <c r="B45" s="89" t="s">
        <v>184</v>
      </c>
      <c r="C45" s="89" t="s">
        <v>81</v>
      </c>
      <c r="D45" s="89" t="s">
        <v>185</v>
      </c>
      <c r="E45" s="89">
        <v>198.0</v>
      </c>
      <c r="F45" s="89" t="s">
        <v>83</v>
      </c>
      <c r="G45" s="88">
        <v>1995.0</v>
      </c>
      <c r="H45" s="90">
        <v>43946.597118535254</v>
      </c>
      <c r="I45" s="1"/>
      <c r="J45" s="1"/>
      <c r="K45" s="1" t="str">
        <f>IFERROR(__xludf.DUMMYFUNCTION("""COMPUTED_VALUE"""),"Atherly")</f>
        <v>Atherly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89" t="s">
        <v>186</v>
      </c>
      <c r="B46" s="89" t="s">
        <v>187</v>
      </c>
      <c r="C46" s="89" t="s">
        <v>104</v>
      </c>
      <c r="D46" s="89" t="s">
        <v>188</v>
      </c>
      <c r="E46" s="89">
        <v>428.0</v>
      </c>
      <c r="F46" s="89" t="s">
        <v>106</v>
      </c>
      <c r="G46" s="88">
        <v>2006.0</v>
      </c>
      <c r="H46" s="90">
        <v>43235.23678045407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E1"/>
    <mergeCell ref="A2:E2"/>
    <mergeCell ref="A7:H8"/>
    <mergeCell ref="J7:K7"/>
  </mergeCells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6.86"/>
    <col customWidth="1" min="3" max="3" width="7.57"/>
    <col customWidth="1" min="4" max="4" width="15.86"/>
    <col customWidth="1" min="5" max="5" width="8.57"/>
    <col customWidth="1" min="6" max="6" width="7.0"/>
    <col customWidth="1" min="7" max="7" width="14.29"/>
    <col customWidth="1" min="8" max="9" width="15.86"/>
    <col customWidth="1" min="10" max="10" width="14.14"/>
    <col customWidth="1" min="11" max="12" width="7.14"/>
    <col customWidth="1" min="13" max="14" width="8.71"/>
    <col customWidth="1" min="15" max="15" width="46.0"/>
    <col customWidth="1" min="16" max="16" width="8.71"/>
  </cols>
  <sheetData>
    <row r="1" ht="14.25" customHeight="1">
      <c r="A1" s="99" t="s">
        <v>202</v>
      </c>
      <c r="B1" s="49"/>
      <c r="D1" s="99" t="s">
        <v>203</v>
      </c>
      <c r="E1" s="49"/>
      <c r="G1" s="99" t="s">
        <v>204</v>
      </c>
      <c r="H1" s="48"/>
      <c r="I1" s="48"/>
      <c r="J1" s="48"/>
      <c r="K1" s="48"/>
      <c r="L1" s="48"/>
      <c r="M1" s="49"/>
    </row>
    <row r="2" ht="9.75" customHeight="1"/>
    <row r="3" ht="14.25" customHeight="1">
      <c r="A3" s="100" t="s">
        <v>202</v>
      </c>
      <c r="B3" s="101" t="s">
        <v>205</v>
      </c>
      <c r="D3" s="100" t="s">
        <v>206</v>
      </c>
      <c r="E3" s="101" t="s">
        <v>203</v>
      </c>
      <c r="G3" s="100" t="s">
        <v>33</v>
      </c>
      <c r="H3" s="101" t="s">
        <v>207</v>
      </c>
      <c r="I3" s="101" t="s">
        <v>203</v>
      </c>
      <c r="J3" s="101" t="s">
        <v>208</v>
      </c>
      <c r="K3" s="101" t="s">
        <v>209</v>
      </c>
      <c r="L3" s="101" t="s">
        <v>205</v>
      </c>
      <c r="M3" s="101" t="s">
        <v>210</v>
      </c>
      <c r="O3" s="102" t="s">
        <v>211</v>
      </c>
    </row>
    <row r="4" ht="14.25" customHeight="1">
      <c r="A4" s="103" t="s">
        <v>212</v>
      </c>
      <c r="B4" s="104">
        <v>21.0</v>
      </c>
      <c r="D4" s="103" t="s">
        <v>213</v>
      </c>
      <c r="E4" s="105" t="s">
        <v>214</v>
      </c>
      <c r="G4" s="106">
        <v>44559.0</v>
      </c>
      <c r="H4" s="105" t="s">
        <v>215</v>
      </c>
      <c r="I4" s="105" t="str">
        <f t="array" ref="I4">XLOOKUP('Joining Lists'!$H4,'Joining Lists'!$D$4:$D$75,'Joining Lists'!$E$4:$E$75)</f>
        <v>East</v>
      </c>
      <c r="J4" s="105" t="s">
        <v>216</v>
      </c>
      <c r="K4" s="105">
        <v>3.0</v>
      </c>
      <c r="L4" s="104">
        <f t="array" ref="L4">XLOOKUP('Joining Lists'!$J4,'Joining Lists'!$A$4:$A$15,'Joining Lists'!$B$4:$B$15)</f>
        <v>22.95</v>
      </c>
      <c r="M4" s="105">
        <f>'Joining Lists'!$K4*'Joining Lists'!$L4</f>
        <v>68.85</v>
      </c>
      <c r="O4" s="107" t="s">
        <v>217</v>
      </c>
    </row>
    <row r="5" ht="14.25" customHeight="1">
      <c r="A5" s="108" t="s">
        <v>218</v>
      </c>
      <c r="B5" s="109">
        <v>22.95</v>
      </c>
      <c r="D5" s="108" t="s">
        <v>219</v>
      </c>
      <c r="E5" s="110" t="s">
        <v>220</v>
      </c>
      <c r="G5" s="111">
        <v>44559.0</v>
      </c>
      <c r="H5" s="110" t="s">
        <v>221</v>
      </c>
      <c r="I5" s="110" t="str">
        <f t="array" ref="I5">XLOOKUP('Joining Lists'!$H5,'Joining Lists'!$D$4:$D$75,'Joining Lists'!$E$4:$E$75)</f>
        <v>East</v>
      </c>
      <c r="J5" s="110" t="s">
        <v>218</v>
      </c>
      <c r="K5" s="110">
        <v>4.0</v>
      </c>
      <c r="L5" s="109">
        <f t="array" ref="L5">XLOOKUP('Joining Lists'!$J5,'Joining Lists'!$A$4:$A$15,'Joining Lists'!$B$4:$B$15)</f>
        <v>22.95</v>
      </c>
      <c r="M5" s="110">
        <f>'Joining Lists'!$K5*'Joining Lists'!$L5</f>
        <v>91.8</v>
      </c>
      <c r="O5" s="112" t="s">
        <v>222</v>
      </c>
    </row>
    <row r="6" ht="14.25" customHeight="1">
      <c r="A6" s="103" t="s">
        <v>216</v>
      </c>
      <c r="B6" s="104">
        <v>22.95</v>
      </c>
      <c r="D6" s="103" t="s">
        <v>223</v>
      </c>
      <c r="E6" s="105" t="s">
        <v>224</v>
      </c>
      <c r="G6" s="106">
        <v>44559.0</v>
      </c>
      <c r="H6" s="105" t="s">
        <v>225</v>
      </c>
      <c r="I6" s="105" t="str">
        <f t="array" ref="I6">XLOOKUP('Joining Lists'!$H6,'Joining Lists'!$D$4:$D$75,'Joining Lists'!$E$4:$E$75)</f>
        <v>South</v>
      </c>
      <c r="J6" s="105" t="s">
        <v>218</v>
      </c>
      <c r="K6" s="105">
        <v>2.0</v>
      </c>
      <c r="L6" s="104">
        <f t="array" ref="L6">XLOOKUP('Joining Lists'!$J6,'Joining Lists'!$A$4:$A$15,'Joining Lists'!$B$4:$B$15)</f>
        <v>22.95</v>
      </c>
      <c r="M6" s="105">
        <f>'Joining Lists'!$K6*'Joining Lists'!$L6</f>
        <v>45.9</v>
      </c>
      <c r="O6" s="113" t="s">
        <v>226</v>
      </c>
    </row>
    <row r="7" ht="14.25" customHeight="1">
      <c r="A7" s="108" t="s">
        <v>227</v>
      </c>
      <c r="B7" s="109">
        <v>25.0</v>
      </c>
      <c r="D7" s="108" t="s">
        <v>221</v>
      </c>
      <c r="E7" s="110" t="s">
        <v>224</v>
      </c>
      <c r="G7" s="111">
        <v>44559.0</v>
      </c>
      <c r="H7" s="110" t="s">
        <v>228</v>
      </c>
      <c r="I7" s="110" t="str">
        <f t="array" ref="I7">XLOOKUP('Joining Lists'!$H7,'Joining Lists'!$D$4:$D$75,'Joining Lists'!$E$4:$E$75)</f>
        <v>MidWest</v>
      </c>
      <c r="J7" s="110" t="s">
        <v>227</v>
      </c>
      <c r="K7" s="110">
        <v>3.0</v>
      </c>
      <c r="L7" s="109">
        <f t="array" ref="L7">XLOOKUP('Joining Lists'!$J7,'Joining Lists'!$A$4:$A$15,'Joining Lists'!$B$4:$B$15)</f>
        <v>25</v>
      </c>
      <c r="M7" s="110">
        <f>'Joining Lists'!$K7*'Joining Lists'!$L7</f>
        <v>75</v>
      </c>
      <c r="O7" s="113" t="s">
        <v>229</v>
      </c>
    </row>
    <row r="8" ht="14.25" customHeight="1">
      <c r="A8" s="103" t="s">
        <v>230</v>
      </c>
      <c r="B8" s="104">
        <v>79.95</v>
      </c>
      <c r="D8" s="103" t="s">
        <v>231</v>
      </c>
      <c r="E8" s="105" t="s">
        <v>220</v>
      </c>
      <c r="G8" s="106">
        <v>44559.0</v>
      </c>
      <c r="H8" s="105" t="s">
        <v>219</v>
      </c>
      <c r="I8" s="105" t="str">
        <f t="array" ref="I8">XLOOKUP('Joining Lists'!$H8,'Joining Lists'!$D$4:$D$75,'Joining Lists'!$E$4:$E$75)</f>
        <v>West</v>
      </c>
      <c r="J8" s="105" t="s">
        <v>218</v>
      </c>
      <c r="K8" s="105">
        <v>1.0</v>
      </c>
      <c r="L8" s="104">
        <f t="array" ref="L8">XLOOKUP('Joining Lists'!$J8,'Joining Lists'!$A$4:$A$15,'Joining Lists'!$B$4:$B$15)</f>
        <v>22.95</v>
      </c>
      <c r="M8" s="105">
        <f>'Joining Lists'!$K8*'Joining Lists'!$L8</f>
        <v>22.95</v>
      </c>
      <c r="O8" s="113" t="s">
        <v>232</v>
      </c>
    </row>
    <row r="9" ht="14.25" customHeight="1">
      <c r="A9" s="108" t="s">
        <v>233</v>
      </c>
      <c r="B9" s="109">
        <v>27.5</v>
      </c>
      <c r="D9" s="108" t="s">
        <v>228</v>
      </c>
      <c r="E9" s="110" t="s">
        <v>214</v>
      </c>
      <c r="G9" s="111">
        <v>44559.0</v>
      </c>
      <c r="H9" s="110" t="s">
        <v>234</v>
      </c>
      <c r="I9" s="110" t="str">
        <f t="array" ref="I9">XLOOKUP('Joining Lists'!$H9,'Joining Lists'!$D$4:$D$75,'Joining Lists'!$E$4:$E$75)</f>
        <v>East</v>
      </c>
      <c r="J9" s="110" t="s">
        <v>235</v>
      </c>
      <c r="K9" s="110">
        <v>2.0</v>
      </c>
      <c r="L9" s="109">
        <f t="array" ref="L9">XLOOKUP('Joining Lists'!$J9,'Joining Lists'!$A$4:$A$15,'Joining Lists'!$B$4:$B$15)</f>
        <v>19.95</v>
      </c>
      <c r="M9" s="110">
        <f>'Joining Lists'!$K9*'Joining Lists'!$L9</f>
        <v>39.9</v>
      </c>
    </row>
    <row r="10" ht="14.25" customHeight="1">
      <c r="A10" s="103" t="s">
        <v>236</v>
      </c>
      <c r="B10" s="104">
        <v>30.0</v>
      </c>
      <c r="D10" s="103" t="s">
        <v>237</v>
      </c>
      <c r="E10" s="105" t="s">
        <v>220</v>
      </c>
      <c r="G10" s="106">
        <v>44559.0</v>
      </c>
      <c r="H10" s="105" t="s">
        <v>238</v>
      </c>
      <c r="I10" s="105" t="str">
        <f t="array" ref="I10">XLOOKUP('Joining Lists'!$H10,'Joining Lists'!$D$4:$D$75,'Joining Lists'!$E$4:$E$75)</f>
        <v>West</v>
      </c>
      <c r="J10" s="105" t="s">
        <v>239</v>
      </c>
      <c r="K10" s="105">
        <v>3.0</v>
      </c>
      <c r="L10" s="104">
        <f t="array" ref="L10">XLOOKUP('Joining Lists'!$J10,'Joining Lists'!$A$4:$A$15,'Joining Lists'!$B$4:$B$15)</f>
        <v>19</v>
      </c>
      <c r="M10" s="105">
        <f>'Joining Lists'!$K10*'Joining Lists'!$L10</f>
        <v>57</v>
      </c>
    </row>
    <row r="11" ht="14.25" customHeight="1">
      <c r="A11" s="108" t="s">
        <v>240</v>
      </c>
      <c r="B11" s="109">
        <v>34.0</v>
      </c>
      <c r="D11" s="108" t="s">
        <v>241</v>
      </c>
      <c r="E11" s="110" t="s">
        <v>214</v>
      </c>
      <c r="G11" s="111">
        <v>44559.0</v>
      </c>
      <c r="H11" s="110" t="s">
        <v>242</v>
      </c>
      <c r="I11" s="110" t="str">
        <f t="array" ref="I11">XLOOKUP('Joining Lists'!$H11,'Joining Lists'!$D$4:$D$75,'Joining Lists'!$E$4:$E$75)</f>
        <v>MidWest</v>
      </c>
      <c r="J11" s="110" t="s">
        <v>233</v>
      </c>
      <c r="K11" s="110">
        <v>2.0</v>
      </c>
      <c r="L11" s="109">
        <f t="array" ref="L11">XLOOKUP('Joining Lists'!$J11,'Joining Lists'!$A$4:$A$15,'Joining Lists'!$B$4:$B$15)</f>
        <v>27.5</v>
      </c>
      <c r="M11" s="110">
        <f>'Joining Lists'!$K11*'Joining Lists'!$L11</f>
        <v>55</v>
      </c>
    </row>
    <row r="12" ht="14.25" customHeight="1">
      <c r="A12" s="103" t="s">
        <v>243</v>
      </c>
      <c r="B12" s="104">
        <v>25.0</v>
      </c>
      <c r="D12" s="103" t="s">
        <v>242</v>
      </c>
      <c r="E12" s="105" t="s">
        <v>214</v>
      </c>
      <c r="G12" s="106">
        <v>44559.0</v>
      </c>
      <c r="H12" s="105" t="s">
        <v>244</v>
      </c>
      <c r="I12" s="105" t="str">
        <f t="array" ref="I12">XLOOKUP('Joining Lists'!$H12,'Joining Lists'!$D$4:$D$75,'Joining Lists'!$E$4:$E$75)</f>
        <v>MidWest</v>
      </c>
      <c r="J12" s="105" t="s">
        <v>245</v>
      </c>
      <c r="K12" s="105">
        <v>1.0</v>
      </c>
      <c r="L12" s="104">
        <f t="array" ref="L12">XLOOKUP('Joining Lists'!$J12,'Joining Lists'!$A$4:$A$15,'Joining Lists'!$B$4:$B$15)</f>
        <v>23.5</v>
      </c>
      <c r="M12" s="105">
        <f>'Joining Lists'!$K12*'Joining Lists'!$L12</f>
        <v>23.5</v>
      </c>
    </row>
    <row r="13" ht="14.25" customHeight="1">
      <c r="A13" s="108" t="s">
        <v>245</v>
      </c>
      <c r="B13" s="109">
        <v>23.5</v>
      </c>
      <c r="D13" s="108" t="s">
        <v>246</v>
      </c>
      <c r="E13" s="110" t="s">
        <v>247</v>
      </c>
      <c r="G13" s="111">
        <v>44559.0</v>
      </c>
      <c r="H13" s="110" t="s">
        <v>248</v>
      </c>
      <c r="I13" s="110" t="str">
        <f t="array" ref="I13">XLOOKUP('Joining Lists'!$H13,'Joining Lists'!$D$4:$D$75,'Joining Lists'!$E$4:$E$75)</f>
        <v>MidWest</v>
      </c>
      <c r="J13" s="110" t="s">
        <v>235</v>
      </c>
      <c r="K13" s="110">
        <v>18.0</v>
      </c>
      <c r="L13" s="109">
        <f t="array" ref="L13">XLOOKUP('Joining Lists'!$J13,'Joining Lists'!$A$4:$A$15,'Joining Lists'!$B$4:$B$15)</f>
        <v>19.95</v>
      </c>
      <c r="M13" s="110">
        <f>'Joining Lists'!$K13*'Joining Lists'!$L13</f>
        <v>359.1</v>
      </c>
    </row>
    <row r="14" ht="14.25" customHeight="1">
      <c r="A14" s="103" t="s">
        <v>235</v>
      </c>
      <c r="B14" s="104">
        <v>19.95</v>
      </c>
      <c r="D14" s="103" t="s">
        <v>249</v>
      </c>
      <c r="E14" s="105" t="s">
        <v>224</v>
      </c>
      <c r="G14" s="106">
        <v>44559.0</v>
      </c>
      <c r="H14" s="105" t="s">
        <v>250</v>
      </c>
      <c r="I14" s="105" t="str">
        <f t="array" ref="I14">XLOOKUP('Joining Lists'!$H14,'Joining Lists'!$D$4:$D$75,'Joining Lists'!$E$4:$E$75)</f>
        <v>West</v>
      </c>
      <c r="J14" s="105" t="s">
        <v>212</v>
      </c>
      <c r="K14" s="105">
        <v>3.0</v>
      </c>
      <c r="L14" s="104">
        <f t="array" ref="L14">XLOOKUP('Joining Lists'!$J14,'Joining Lists'!$A$4:$A$15,'Joining Lists'!$B$4:$B$15)</f>
        <v>21</v>
      </c>
      <c r="M14" s="105">
        <f>'Joining Lists'!$K14*'Joining Lists'!$L14</f>
        <v>63</v>
      </c>
    </row>
    <row r="15" ht="14.25" customHeight="1">
      <c r="A15" s="108" t="s">
        <v>239</v>
      </c>
      <c r="B15" s="109">
        <v>19.0</v>
      </c>
      <c r="D15" s="108" t="s">
        <v>251</v>
      </c>
      <c r="E15" s="110" t="s">
        <v>214</v>
      </c>
      <c r="G15" s="111">
        <v>44559.0</v>
      </c>
      <c r="H15" s="110" t="s">
        <v>252</v>
      </c>
      <c r="I15" s="110" t="str">
        <f t="array" ref="I15">XLOOKUP('Joining Lists'!$H15,'Joining Lists'!$D$4:$D$75,'Joining Lists'!$E$4:$E$75)</f>
        <v>West</v>
      </c>
      <c r="J15" s="110" t="s">
        <v>212</v>
      </c>
      <c r="K15" s="110">
        <v>3.0</v>
      </c>
      <c r="L15" s="109">
        <f t="array" ref="L15">XLOOKUP('Joining Lists'!$J15,'Joining Lists'!$A$4:$A$15,'Joining Lists'!$B$4:$B$15)</f>
        <v>21</v>
      </c>
      <c r="M15" s="110">
        <f>'Joining Lists'!$K15*'Joining Lists'!$L15</f>
        <v>63</v>
      </c>
    </row>
    <row r="16" ht="14.25" customHeight="1">
      <c r="D16" s="103" t="s">
        <v>253</v>
      </c>
      <c r="E16" s="105" t="s">
        <v>214</v>
      </c>
      <c r="G16" s="106">
        <v>44559.0</v>
      </c>
      <c r="H16" s="105" t="s">
        <v>254</v>
      </c>
      <c r="I16" s="105" t="str">
        <f t="array" ref="I16">XLOOKUP('Joining Lists'!$H16,'Joining Lists'!$D$4:$D$75,'Joining Lists'!$E$4:$E$75)</f>
        <v>South</v>
      </c>
      <c r="J16" s="105" t="s">
        <v>218</v>
      </c>
      <c r="K16" s="105">
        <v>3.0</v>
      </c>
      <c r="L16" s="104">
        <f t="array" ref="L16">XLOOKUP('Joining Lists'!$J16,'Joining Lists'!$A$4:$A$15,'Joining Lists'!$B$4:$B$15)</f>
        <v>22.95</v>
      </c>
      <c r="M16" s="105">
        <f>'Joining Lists'!$K16*'Joining Lists'!$L16</f>
        <v>68.85</v>
      </c>
    </row>
    <row r="17" ht="14.25" customHeight="1">
      <c r="D17" s="108" t="s">
        <v>255</v>
      </c>
      <c r="E17" s="110" t="s">
        <v>214</v>
      </c>
      <c r="G17" s="111">
        <v>44559.0</v>
      </c>
      <c r="H17" s="110" t="s">
        <v>244</v>
      </c>
      <c r="I17" s="110" t="str">
        <f t="array" ref="I17">XLOOKUP('Joining Lists'!$H17,'Joining Lists'!$D$4:$D$75,'Joining Lists'!$E$4:$E$75)</f>
        <v>MidWest</v>
      </c>
      <c r="J17" s="110" t="s">
        <v>245</v>
      </c>
      <c r="K17" s="110">
        <v>19.0</v>
      </c>
      <c r="L17" s="109">
        <f t="array" ref="L17">XLOOKUP('Joining Lists'!$J17,'Joining Lists'!$A$4:$A$15,'Joining Lists'!$B$4:$B$15)</f>
        <v>23.5</v>
      </c>
      <c r="M17" s="110">
        <f>'Joining Lists'!$K17*'Joining Lists'!$L17</f>
        <v>446.5</v>
      </c>
    </row>
    <row r="18" ht="14.25" customHeight="1">
      <c r="D18" s="103" t="s">
        <v>254</v>
      </c>
      <c r="E18" s="105" t="s">
        <v>247</v>
      </c>
      <c r="G18" s="106">
        <v>44559.0</v>
      </c>
      <c r="H18" s="105" t="s">
        <v>249</v>
      </c>
      <c r="I18" s="105" t="str">
        <f t="array" ref="I18">XLOOKUP('Joining Lists'!$H18,'Joining Lists'!$D$4:$D$75,'Joining Lists'!$E$4:$E$75)</f>
        <v>East</v>
      </c>
      <c r="J18" s="105" t="s">
        <v>240</v>
      </c>
      <c r="K18" s="105">
        <v>18.0</v>
      </c>
      <c r="L18" s="104">
        <f t="array" ref="L18">XLOOKUP('Joining Lists'!$J18,'Joining Lists'!$A$4:$A$15,'Joining Lists'!$B$4:$B$15)</f>
        <v>34</v>
      </c>
      <c r="M18" s="105">
        <f>'Joining Lists'!$K18*'Joining Lists'!$L18</f>
        <v>612</v>
      </c>
    </row>
    <row r="19" ht="14.25" customHeight="1">
      <c r="D19" s="108" t="s">
        <v>256</v>
      </c>
      <c r="E19" s="110" t="s">
        <v>214</v>
      </c>
      <c r="G19" s="111">
        <v>44559.0</v>
      </c>
      <c r="H19" s="110" t="s">
        <v>257</v>
      </c>
      <c r="I19" s="110" t="str">
        <f t="array" ref="I19">XLOOKUP('Joining Lists'!$H19,'Joining Lists'!$D$4:$D$75,'Joining Lists'!$E$4:$E$75)</f>
        <v>South</v>
      </c>
      <c r="J19" s="110" t="s">
        <v>216</v>
      </c>
      <c r="K19" s="110">
        <v>2.0</v>
      </c>
      <c r="L19" s="109">
        <f t="array" ref="L19">XLOOKUP('Joining Lists'!$J19,'Joining Lists'!$A$4:$A$15,'Joining Lists'!$B$4:$B$15)</f>
        <v>22.95</v>
      </c>
      <c r="M19" s="110">
        <f>'Joining Lists'!$K19*'Joining Lists'!$L19</f>
        <v>45.9</v>
      </c>
    </row>
    <row r="20" ht="14.25" customHeight="1">
      <c r="D20" s="103" t="s">
        <v>238</v>
      </c>
      <c r="E20" s="105" t="s">
        <v>220</v>
      </c>
      <c r="G20" s="106">
        <v>44559.0</v>
      </c>
      <c r="H20" s="105" t="s">
        <v>258</v>
      </c>
      <c r="I20" s="105" t="str">
        <f t="array" ref="I20">XLOOKUP('Joining Lists'!$H20,'Joining Lists'!$D$4:$D$75,'Joining Lists'!$E$4:$E$75)</f>
        <v>MidWest</v>
      </c>
      <c r="J20" s="105" t="s">
        <v>235</v>
      </c>
      <c r="K20" s="105">
        <v>1.0</v>
      </c>
      <c r="L20" s="104">
        <f t="array" ref="L20">XLOOKUP('Joining Lists'!$J20,'Joining Lists'!$A$4:$A$15,'Joining Lists'!$B$4:$B$15)</f>
        <v>19.95</v>
      </c>
      <c r="M20" s="105">
        <f>'Joining Lists'!$K20*'Joining Lists'!$L20</f>
        <v>19.95</v>
      </c>
    </row>
    <row r="21" ht="14.25" customHeight="1">
      <c r="D21" s="108" t="s">
        <v>259</v>
      </c>
      <c r="E21" s="110" t="s">
        <v>220</v>
      </c>
      <c r="G21" s="111">
        <v>44559.0</v>
      </c>
      <c r="H21" s="110" t="s">
        <v>260</v>
      </c>
      <c r="I21" s="110" t="str">
        <f t="array" ref="I21">XLOOKUP('Joining Lists'!$H21,'Joining Lists'!$D$4:$D$75,'Joining Lists'!$E$4:$E$75)</f>
        <v>MidWest</v>
      </c>
      <c r="J21" s="110" t="s">
        <v>240</v>
      </c>
      <c r="K21" s="110">
        <v>3.0</v>
      </c>
      <c r="L21" s="109">
        <f t="array" ref="L21">XLOOKUP('Joining Lists'!$J21,'Joining Lists'!$A$4:$A$15,'Joining Lists'!$B$4:$B$15)</f>
        <v>34</v>
      </c>
      <c r="M21" s="110">
        <f>'Joining Lists'!$K21*'Joining Lists'!$L21</f>
        <v>102</v>
      </c>
    </row>
    <row r="22" ht="14.25" customHeight="1">
      <c r="D22" s="103" t="s">
        <v>261</v>
      </c>
      <c r="E22" s="105" t="s">
        <v>247</v>
      </c>
      <c r="G22" s="106">
        <v>44559.0</v>
      </c>
      <c r="H22" s="105" t="s">
        <v>261</v>
      </c>
      <c r="I22" s="105" t="str">
        <f t="array" ref="I22">XLOOKUP('Joining Lists'!$H22,'Joining Lists'!$D$4:$D$75,'Joining Lists'!$E$4:$E$75)</f>
        <v>South</v>
      </c>
      <c r="J22" s="105" t="s">
        <v>235</v>
      </c>
      <c r="K22" s="105">
        <v>2.0</v>
      </c>
      <c r="L22" s="104">
        <f t="array" ref="L22">XLOOKUP('Joining Lists'!$J22,'Joining Lists'!$A$4:$A$15,'Joining Lists'!$B$4:$B$15)</f>
        <v>19.95</v>
      </c>
      <c r="M22" s="105">
        <f>'Joining Lists'!$K22*'Joining Lists'!$L22</f>
        <v>39.9</v>
      </c>
      <c r="O22" s="114" t="s">
        <v>262</v>
      </c>
      <c r="P22" s="115"/>
    </row>
    <row r="23" ht="14.25" customHeight="1">
      <c r="D23" s="108" t="s">
        <v>263</v>
      </c>
      <c r="E23" s="110" t="s">
        <v>220</v>
      </c>
      <c r="G23" s="111">
        <v>44559.0</v>
      </c>
      <c r="H23" s="110" t="s">
        <v>264</v>
      </c>
      <c r="I23" s="110" t="str">
        <f t="array" ref="I23">XLOOKUP('Joining Lists'!$H23,'Joining Lists'!$D$4:$D$75,'Joining Lists'!$E$4:$E$75)</f>
        <v>MidWest</v>
      </c>
      <c r="J23" s="110" t="s">
        <v>218</v>
      </c>
      <c r="K23" s="110">
        <v>3.0</v>
      </c>
      <c r="L23" s="109">
        <f t="array" ref="L23">XLOOKUP('Joining Lists'!$J23,'Joining Lists'!$A$4:$A$15,'Joining Lists'!$B$4:$B$15)</f>
        <v>22.95</v>
      </c>
      <c r="M23" s="110">
        <f>'Joining Lists'!$K23*'Joining Lists'!$L23</f>
        <v>68.85</v>
      </c>
      <c r="O23" s="1"/>
      <c r="P23" s="1"/>
    </row>
    <row r="24" ht="14.25" customHeight="1">
      <c r="D24" s="103" t="s">
        <v>265</v>
      </c>
      <c r="E24" s="105" t="s">
        <v>214</v>
      </c>
      <c r="G24" s="106">
        <v>44559.0</v>
      </c>
      <c r="H24" s="105" t="s">
        <v>266</v>
      </c>
      <c r="I24" s="105" t="str">
        <f t="array" ref="I24">XLOOKUP('Joining Lists'!$H24,'Joining Lists'!$D$4:$D$75,'Joining Lists'!$E$4:$E$75)</f>
        <v>West</v>
      </c>
      <c r="J24" s="105" t="s">
        <v>235</v>
      </c>
      <c r="K24" s="105">
        <v>3.0</v>
      </c>
      <c r="L24" s="104">
        <f t="array" ref="L24">XLOOKUP('Joining Lists'!$J24,'Joining Lists'!$A$4:$A$15,'Joining Lists'!$B$4:$B$15)</f>
        <v>19.95</v>
      </c>
      <c r="M24" s="105">
        <f>'Joining Lists'!$K24*'Joining Lists'!$L24</f>
        <v>59.85</v>
      </c>
      <c r="O24" s="1" t="s">
        <v>267</v>
      </c>
      <c r="P24" s="1">
        <v>91.58102310230929</v>
      </c>
    </row>
    <row r="25" ht="14.25" customHeight="1">
      <c r="D25" s="108" t="s">
        <v>268</v>
      </c>
      <c r="E25" s="110" t="s">
        <v>224</v>
      </c>
      <c r="G25" s="111">
        <v>44559.0</v>
      </c>
      <c r="H25" s="110" t="s">
        <v>269</v>
      </c>
      <c r="I25" s="110" t="str">
        <f t="array" ref="I25">XLOOKUP('Joining Lists'!$H25,'Joining Lists'!$D$4:$D$75,'Joining Lists'!$E$4:$E$75)</f>
        <v>MidWest</v>
      </c>
      <c r="J25" s="110" t="s">
        <v>216</v>
      </c>
      <c r="K25" s="110">
        <v>22.0</v>
      </c>
      <c r="L25" s="109">
        <f t="array" ref="L25">XLOOKUP('Joining Lists'!$J25,'Joining Lists'!$A$4:$A$15,'Joining Lists'!$B$4:$B$15)</f>
        <v>22.95</v>
      </c>
      <c r="M25" s="110">
        <f>'Joining Lists'!$K25*'Joining Lists'!$L25</f>
        <v>504.9</v>
      </c>
      <c r="O25" s="1" t="s">
        <v>270</v>
      </c>
      <c r="P25" s="1">
        <v>1.2914147189048601</v>
      </c>
    </row>
    <row r="26" ht="14.25" customHeight="1">
      <c r="D26" s="103" t="s">
        <v>271</v>
      </c>
      <c r="E26" s="105" t="s">
        <v>247</v>
      </c>
      <c r="G26" s="106">
        <v>44559.0</v>
      </c>
      <c r="H26" s="105" t="s">
        <v>266</v>
      </c>
      <c r="I26" s="105" t="str">
        <f t="array" ref="I26">XLOOKUP('Joining Lists'!$H26,'Joining Lists'!$D$4:$D$75,'Joining Lists'!$E$4:$E$75)</f>
        <v>West</v>
      </c>
      <c r="J26" s="105" t="s">
        <v>243</v>
      </c>
      <c r="K26" s="105">
        <v>3.0</v>
      </c>
      <c r="L26" s="104">
        <f t="array" ref="L26">XLOOKUP('Joining Lists'!$J26,'Joining Lists'!$A$4:$A$15,'Joining Lists'!$B$4:$B$15)</f>
        <v>25</v>
      </c>
      <c r="M26" s="105">
        <f>'Joining Lists'!$K26*'Joining Lists'!$L26</f>
        <v>75</v>
      </c>
      <c r="O26" s="1" t="s">
        <v>272</v>
      </c>
      <c r="P26" s="1">
        <v>59.849999999999994</v>
      </c>
    </row>
    <row r="27" ht="14.25" customHeight="1">
      <c r="D27" s="108" t="s">
        <v>273</v>
      </c>
      <c r="E27" s="110" t="s">
        <v>220</v>
      </c>
      <c r="G27" s="111">
        <v>44559.0</v>
      </c>
      <c r="H27" s="110" t="s">
        <v>254</v>
      </c>
      <c r="I27" s="110" t="str">
        <f t="array" ref="I27">XLOOKUP('Joining Lists'!$H27,'Joining Lists'!$D$4:$D$75,'Joining Lists'!$E$4:$E$75)</f>
        <v>South</v>
      </c>
      <c r="J27" s="110" t="s">
        <v>245</v>
      </c>
      <c r="K27" s="110">
        <v>2.0</v>
      </c>
      <c r="L27" s="109">
        <f t="array" ref="L27">XLOOKUP('Joining Lists'!$J27,'Joining Lists'!$A$4:$A$15,'Joining Lists'!$B$4:$B$15)</f>
        <v>23.5</v>
      </c>
      <c r="M27" s="110">
        <f>'Joining Lists'!$K27*'Joining Lists'!$L27</f>
        <v>47</v>
      </c>
      <c r="O27" s="1" t="s">
        <v>274</v>
      </c>
      <c r="P27" s="1">
        <v>45.9</v>
      </c>
    </row>
    <row r="28" ht="14.25" customHeight="1">
      <c r="D28" s="103" t="s">
        <v>264</v>
      </c>
      <c r="E28" s="105" t="s">
        <v>214</v>
      </c>
      <c r="G28" s="106">
        <v>44559.0</v>
      </c>
      <c r="H28" s="105" t="s">
        <v>254</v>
      </c>
      <c r="I28" s="105" t="str">
        <f t="array" ref="I28">XLOOKUP('Joining Lists'!$H28,'Joining Lists'!$D$4:$D$75,'Joining Lists'!$E$4:$E$75)</f>
        <v>South</v>
      </c>
      <c r="J28" s="105" t="s">
        <v>233</v>
      </c>
      <c r="K28" s="105">
        <v>2.0</v>
      </c>
      <c r="L28" s="104">
        <f t="array" ref="L28">XLOOKUP('Joining Lists'!$J28,'Joining Lists'!$A$4:$A$15,'Joining Lists'!$B$4:$B$15)</f>
        <v>27.5</v>
      </c>
      <c r="M28" s="105">
        <f>'Joining Lists'!$K28*'Joining Lists'!$L28</f>
        <v>55</v>
      </c>
      <c r="O28" s="1" t="s">
        <v>275</v>
      </c>
      <c r="P28" s="1">
        <v>129.1350146554566</v>
      </c>
    </row>
    <row r="29" ht="14.25" customHeight="1">
      <c r="D29" s="108" t="s">
        <v>276</v>
      </c>
      <c r="E29" s="110" t="s">
        <v>224</v>
      </c>
      <c r="G29" s="111">
        <v>44559.0</v>
      </c>
      <c r="H29" s="110" t="s">
        <v>251</v>
      </c>
      <c r="I29" s="110" t="str">
        <f t="array" ref="I29">XLOOKUP('Joining Lists'!$H29,'Joining Lists'!$D$4:$D$75,'Joining Lists'!$E$4:$E$75)</f>
        <v>MidWest</v>
      </c>
      <c r="J29" s="110" t="s">
        <v>245</v>
      </c>
      <c r="K29" s="110">
        <v>3.0</v>
      </c>
      <c r="L29" s="109">
        <f t="array" ref="L29">XLOOKUP('Joining Lists'!$J29,'Joining Lists'!$A$4:$A$15,'Joining Lists'!$B$4:$B$15)</f>
        <v>23.5</v>
      </c>
      <c r="M29" s="110">
        <f>'Joining Lists'!$K29*'Joining Lists'!$L29</f>
        <v>70.5</v>
      </c>
      <c r="O29" s="1" t="s">
        <v>277</v>
      </c>
      <c r="P29" s="1">
        <v>16675.852010064988</v>
      </c>
    </row>
    <row r="30" ht="14.25" customHeight="1">
      <c r="D30" s="103" t="s">
        <v>215</v>
      </c>
      <c r="E30" s="105" t="s">
        <v>224</v>
      </c>
      <c r="G30" s="106">
        <v>44559.0</v>
      </c>
      <c r="H30" s="105" t="s">
        <v>278</v>
      </c>
      <c r="I30" s="105" t="str">
        <f t="array" ref="I30">XLOOKUP('Joining Lists'!$H30,'Joining Lists'!$D$4:$D$75,'Joining Lists'!$E$4:$E$75)</f>
        <v>MidWest</v>
      </c>
      <c r="J30" s="105" t="s">
        <v>240</v>
      </c>
      <c r="K30" s="105">
        <v>2.0</v>
      </c>
      <c r="L30" s="104">
        <f t="array" ref="L30">XLOOKUP('Joining Lists'!$J30,'Joining Lists'!$A$4:$A$15,'Joining Lists'!$B$4:$B$15)</f>
        <v>34</v>
      </c>
      <c r="M30" s="105">
        <f>'Joining Lists'!$K30*'Joining Lists'!$L30</f>
        <v>68</v>
      </c>
      <c r="O30" s="1" t="s">
        <v>279</v>
      </c>
      <c r="P30" s="1">
        <v>36.20610618905051</v>
      </c>
    </row>
    <row r="31" ht="14.25" customHeight="1">
      <c r="D31" s="108" t="s">
        <v>280</v>
      </c>
      <c r="E31" s="110" t="s">
        <v>247</v>
      </c>
      <c r="G31" s="111">
        <v>44559.0</v>
      </c>
      <c r="H31" s="110" t="s">
        <v>281</v>
      </c>
      <c r="I31" s="110" t="str">
        <f t="array" ref="I31">XLOOKUP('Joining Lists'!$H31,'Joining Lists'!$D$4:$D$75,'Joining Lists'!$E$4:$E$75)</f>
        <v>MidWest</v>
      </c>
      <c r="J31" s="110" t="s">
        <v>212</v>
      </c>
      <c r="K31" s="110">
        <v>1.0</v>
      </c>
      <c r="L31" s="109">
        <f t="array" ref="L31">XLOOKUP('Joining Lists'!$J31,'Joining Lists'!$A$4:$A$15,'Joining Lists'!$B$4:$B$15)</f>
        <v>21</v>
      </c>
      <c r="M31" s="110">
        <f>'Joining Lists'!$K31*'Joining Lists'!$L31</f>
        <v>21</v>
      </c>
      <c r="O31" s="1" t="s">
        <v>282</v>
      </c>
      <c r="P31" s="1">
        <v>4.819612167715986</v>
      </c>
    </row>
    <row r="32" ht="14.25" customHeight="1">
      <c r="D32" s="103" t="s">
        <v>283</v>
      </c>
      <c r="E32" s="105" t="s">
        <v>247</v>
      </c>
      <c r="G32" s="106">
        <v>44559.0</v>
      </c>
      <c r="H32" s="105" t="s">
        <v>284</v>
      </c>
      <c r="I32" s="105" t="str">
        <f t="array" ref="I32">XLOOKUP('Joining Lists'!$H32,'Joining Lists'!$D$4:$D$75,'Joining Lists'!$E$4:$E$75)</f>
        <v>MidWest</v>
      </c>
      <c r="J32" s="105" t="s">
        <v>243</v>
      </c>
      <c r="K32" s="105">
        <v>1.0</v>
      </c>
      <c r="L32" s="104">
        <f t="array" ref="L32">XLOOKUP('Joining Lists'!$J32,'Joining Lists'!$A$4:$A$15,'Joining Lists'!$B$4:$B$15)</f>
        <v>25</v>
      </c>
      <c r="M32" s="105">
        <f>'Joining Lists'!$K32*'Joining Lists'!$L32</f>
        <v>25</v>
      </c>
      <c r="O32" s="1" t="s">
        <v>285</v>
      </c>
      <c r="P32" s="1">
        <v>1979.75</v>
      </c>
    </row>
    <row r="33" ht="14.25" customHeight="1">
      <c r="D33" s="108" t="s">
        <v>286</v>
      </c>
      <c r="E33" s="110" t="s">
        <v>247</v>
      </c>
      <c r="G33" s="111">
        <v>44559.0</v>
      </c>
      <c r="H33" s="110" t="s">
        <v>225</v>
      </c>
      <c r="I33" s="110" t="str">
        <f t="array" ref="I33">XLOOKUP('Joining Lists'!$H33,'Joining Lists'!$D$4:$D$75,'Joining Lists'!$E$4:$E$75)</f>
        <v>South</v>
      </c>
      <c r="J33" s="110" t="s">
        <v>243</v>
      </c>
      <c r="K33" s="110">
        <v>2.0</v>
      </c>
      <c r="L33" s="109">
        <f t="array" ref="L33">XLOOKUP('Joining Lists'!$J33,'Joining Lists'!$A$4:$A$15,'Joining Lists'!$B$4:$B$15)</f>
        <v>25</v>
      </c>
      <c r="M33" s="110">
        <f>'Joining Lists'!$K33*'Joining Lists'!$L33</f>
        <v>50</v>
      </c>
      <c r="O33" s="1" t="s">
        <v>287</v>
      </c>
      <c r="P33" s="1">
        <v>19.0</v>
      </c>
    </row>
    <row r="34" ht="14.25" customHeight="1">
      <c r="D34" s="103" t="s">
        <v>288</v>
      </c>
      <c r="E34" s="105" t="s">
        <v>214</v>
      </c>
      <c r="G34" s="106">
        <v>44559.0</v>
      </c>
      <c r="H34" s="105" t="s">
        <v>289</v>
      </c>
      <c r="I34" s="105" t="str">
        <f t="array" ref="I34">XLOOKUP('Joining Lists'!$H34,'Joining Lists'!$D$4:$D$75,'Joining Lists'!$E$4:$E$75)</f>
        <v>West</v>
      </c>
      <c r="J34" s="105" t="s">
        <v>216</v>
      </c>
      <c r="K34" s="105">
        <v>3.0</v>
      </c>
      <c r="L34" s="104">
        <f t="array" ref="L34">XLOOKUP('Joining Lists'!$J34,'Joining Lists'!$A$4:$A$15,'Joining Lists'!$B$4:$B$15)</f>
        <v>22.95</v>
      </c>
      <c r="M34" s="105">
        <f>'Joining Lists'!$K34*'Joining Lists'!$L34</f>
        <v>68.85</v>
      </c>
      <c r="O34" s="1" t="s">
        <v>290</v>
      </c>
      <c r="P34" s="1">
        <v>1998.75</v>
      </c>
    </row>
    <row r="35" ht="14.25" customHeight="1">
      <c r="D35" s="108" t="s">
        <v>289</v>
      </c>
      <c r="E35" s="110" t="s">
        <v>220</v>
      </c>
      <c r="G35" s="111">
        <v>44559.0</v>
      </c>
      <c r="H35" s="110" t="s">
        <v>257</v>
      </c>
      <c r="I35" s="110" t="str">
        <f t="array" ref="I35">XLOOKUP('Joining Lists'!$H35,'Joining Lists'!$D$4:$D$75,'Joining Lists'!$E$4:$E$75)</f>
        <v>South</v>
      </c>
      <c r="J35" s="110" t="s">
        <v>218</v>
      </c>
      <c r="K35" s="110">
        <v>1.0</v>
      </c>
      <c r="L35" s="109">
        <f t="array" ref="L35">XLOOKUP('Joining Lists'!$J35,'Joining Lists'!$A$4:$A$15,'Joining Lists'!$B$4:$B$15)</f>
        <v>22.95</v>
      </c>
      <c r="M35" s="110">
        <f>'Joining Lists'!$K35*'Joining Lists'!$L35</f>
        <v>22.95</v>
      </c>
      <c r="O35" s="1" t="s">
        <v>53</v>
      </c>
      <c r="P35" s="1">
        <v>915718.6499999906</v>
      </c>
    </row>
    <row r="36" ht="14.25" customHeight="1">
      <c r="D36" s="103" t="s">
        <v>291</v>
      </c>
      <c r="E36" s="105" t="s">
        <v>220</v>
      </c>
      <c r="G36" s="106">
        <v>44559.0</v>
      </c>
      <c r="H36" s="105" t="s">
        <v>251</v>
      </c>
      <c r="I36" s="105" t="str">
        <f t="array" ref="I36">XLOOKUP('Joining Lists'!$H36,'Joining Lists'!$D$4:$D$75,'Joining Lists'!$E$4:$E$75)</f>
        <v>MidWest</v>
      </c>
      <c r="J36" s="105" t="s">
        <v>239</v>
      </c>
      <c r="K36" s="105">
        <v>1.0</v>
      </c>
      <c r="L36" s="104">
        <f t="array" ref="L36">XLOOKUP('Joining Lists'!$J36,'Joining Lists'!$A$4:$A$15,'Joining Lists'!$B$4:$B$15)</f>
        <v>19</v>
      </c>
      <c r="M36" s="105">
        <f>'Joining Lists'!$K36*'Joining Lists'!$L36</f>
        <v>19</v>
      </c>
      <c r="O36" s="116" t="s">
        <v>48</v>
      </c>
      <c r="P36" s="116">
        <v>9999.0</v>
      </c>
    </row>
    <row r="37" ht="14.25" customHeight="1">
      <c r="D37" s="108" t="s">
        <v>250</v>
      </c>
      <c r="E37" s="110" t="s">
        <v>220</v>
      </c>
      <c r="G37" s="111">
        <v>44559.0</v>
      </c>
      <c r="H37" s="110" t="s">
        <v>284</v>
      </c>
      <c r="I37" s="110" t="str">
        <f t="array" ref="I37">XLOOKUP('Joining Lists'!$H37,'Joining Lists'!$D$4:$D$75,'Joining Lists'!$E$4:$E$75)</f>
        <v>MidWest</v>
      </c>
      <c r="J37" s="110" t="s">
        <v>245</v>
      </c>
      <c r="K37" s="110">
        <v>3.0</v>
      </c>
      <c r="L37" s="109">
        <f t="array" ref="L37">XLOOKUP('Joining Lists'!$J37,'Joining Lists'!$A$4:$A$15,'Joining Lists'!$B$4:$B$15)</f>
        <v>23.5</v>
      </c>
      <c r="M37" s="110">
        <f>'Joining Lists'!$K37*'Joining Lists'!$L37</f>
        <v>70.5</v>
      </c>
    </row>
    <row r="38" ht="14.25" customHeight="1">
      <c r="D38" s="103" t="s">
        <v>266</v>
      </c>
      <c r="E38" s="105" t="s">
        <v>220</v>
      </c>
      <c r="G38" s="106">
        <v>44559.0</v>
      </c>
      <c r="H38" s="105" t="s">
        <v>264</v>
      </c>
      <c r="I38" s="105" t="str">
        <f t="array" ref="I38">XLOOKUP('Joining Lists'!$H38,'Joining Lists'!$D$4:$D$75,'Joining Lists'!$E$4:$E$75)</f>
        <v>MidWest</v>
      </c>
      <c r="J38" s="105" t="s">
        <v>243</v>
      </c>
      <c r="K38" s="105">
        <v>1.0</v>
      </c>
      <c r="L38" s="104">
        <f t="array" ref="L38">XLOOKUP('Joining Lists'!$J38,'Joining Lists'!$A$4:$A$15,'Joining Lists'!$B$4:$B$15)</f>
        <v>25</v>
      </c>
      <c r="M38" s="105">
        <f>'Joining Lists'!$K38*'Joining Lists'!$L38</f>
        <v>25</v>
      </c>
    </row>
    <row r="39" ht="14.25" customHeight="1">
      <c r="D39" s="108" t="s">
        <v>284</v>
      </c>
      <c r="E39" s="110" t="s">
        <v>214</v>
      </c>
      <c r="G39" s="111">
        <v>44559.0</v>
      </c>
      <c r="H39" s="110" t="s">
        <v>255</v>
      </c>
      <c r="I39" s="110" t="str">
        <f t="array" ref="I39">XLOOKUP('Joining Lists'!$H39,'Joining Lists'!$D$4:$D$75,'Joining Lists'!$E$4:$E$75)</f>
        <v>MidWest</v>
      </c>
      <c r="J39" s="110" t="s">
        <v>235</v>
      </c>
      <c r="K39" s="110">
        <v>3.0</v>
      </c>
      <c r="L39" s="109">
        <f t="array" ref="L39">XLOOKUP('Joining Lists'!$J39,'Joining Lists'!$A$4:$A$15,'Joining Lists'!$B$4:$B$15)</f>
        <v>19.95</v>
      </c>
      <c r="M39" s="110">
        <f>'Joining Lists'!$K39*'Joining Lists'!$L39</f>
        <v>59.85</v>
      </c>
    </row>
    <row r="40" ht="14.25" customHeight="1">
      <c r="D40" s="103" t="s">
        <v>234</v>
      </c>
      <c r="E40" s="105" t="s">
        <v>224</v>
      </c>
      <c r="G40" s="106">
        <v>44559.0</v>
      </c>
      <c r="H40" s="105" t="s">
        <v>292</v>
      </c>
      <c r="I40" s="105" t="str">
        <f t="array" ref="I40">XLOOKUP('Joining Lists'!$H40,'Joining Lists'!$D$4:$D$75,'Joining Lists'!$E$4:$E$75)</f>
        <v>East</v>
      </c>
      <c r="J40" s="105" t="s">
        <v>245</v>
      </c>
      <c r="K40" s="105">
        <v>3.0</v>
      </c>
      <c r="L40" s="104">
        <f t="array" ref="L40">XLOOKUP('Joining Lists'!$J40,'Joining Lists'!$A$4:$A$15,'Joining Lists'!$B$4:$B$15)</f>
        <v>23.5</v>
      </c>
      <c r="M40" s="105">
        <f>'Joining Lists'!$K40*'Joining Lists'!$L40</f>
        <v>70.5</v>
      </c>
    </row>
    <row r="41" ht="14.25" customHeight="1">
      <c r="D41" s="108" t="s">
        <v>293</v>
      </c>
      <c r="E41" s="110" t="s">
        <v>220</v>
      </c>
      <c r="G41" s="111">
        <v>44559.0</v>
      </c>
      <c r="H41" s="110" t="s">
        <v>269</v>
      </c>
      <c r="I41" s="110" t="str">
        <f t="array" ref="I41">XLOOKUP('Joining Lists'!$H41,'Joining Lists'!$D$4:$D$75,'Joining Lists'!$E$4:$E$75)</f>
        <v>MidWest</v>
      </c>
      <c r="J41" s="110" t="s">
        <v>218</v>
      </c>
      <c r="K41" s="110">
        <v>8.0</v>
      </c>
      <c r="L41" s="109">
        <f t="array" ref="L41">XLOOKUP('Joining Lists'!$J41,'Joining Lists'!$A$4:$A$15,'Joining Lists'!$B$4:$B$15)</f>
        <v>22.95</v>
      </c>
      <c r="M41" s="110">
        <f>'Joining Lists'!$K41*'Joining Lists'!$L41</f>
        <v>183.6</v>
      </c>
    </row>
    <row r="42" ht="14.25" customHeight="1">
      <c r="D42" s="103" t="s">
        <v>292</v>
      </c>
      <c r="E42" s="105" t="s">
        <v>224</v>
      </c>
      <c r="G42" s="106">
        <v>44559.0</v>
      </c>
      <c r="H42" s="105" t="s">
        <v>281</v>
      </c>
      <c r="I42" s="105" t="str">
        <f t="array" ref="I42">XLOOKUP('Joining Lists'!$H42,'Joining Lists'!$D$4:$D$75,'Joining Lists'!$E$4:$E$75)</f>
        <v>MidWest</v>
      </c>
      <c r="J42" s="105" t="s">
        <v>243</v>
      </c>
      <c r="K42" s="105">
        <v>3.0</v>
      </c>
      <c r="L42" s="104">
        <f t="array" ref="L42">XLOOKUP('Joining Lists'!$J42,'Joining Lists'!$A$4:$A$15,'Joining Lists'!$B$4:$B$15)</f>
        <v>25</v>
      </c>
      <c r="M42" s="105">
        <f>'Joining Lists'!$K42*'Joining Lists'!$L42</f>
        <v>75</v>
      </c>
    </row>
    <row r="43" ht="14.25" customHeight="1">
      <c r="D43" s="108" t="s">
        <v>294</v>
      </c>
      <c r="E43" s="110" t="s">
        <v>220</v>
      </c>
      <c r="G43" s="111">
        <v>44559.0</v>
      </c>
      <c r="H43" s="110" t="s">
        <v>264</v>
      </c>
      <c r="I43" s="110" t="str">
        <f t="array" ref="I43">XLOOKUP('Joining Lists'!$H43,'Joining Lists'!$D$4:$D$75,'Joining Lists'!$E$4:$E$75)</f>
        <v>MidWest</v>
      </c>
      <c r="J43" s="110" t="s">
        <v>235</v>
      </c>
      <c r="K43" s="110">
        <v>3.0</v>
      </c>
      <c r="L43" s="109">
        <f t="array" ref="L43">XLOOKUP('Joining Lists'!$J43,'Joining Lists'!$A$4:$A$15,'Joining Lists'!$B$4:$B$15)</f>
        <v>19.95</v>
      </c>
      <c r="M43" s="110">
        <f>'Joining Lists'!$K43*'Joining Lists'!$L43</f>
        <v>59.85</v>
      </c>
    </row>
    <row r="44" ht="14.25" customHeight="1">
      <c r="D44" s="103" t="s">
        <v>295</v>
      </c>
      <c r="E44" s="105" t="s">
        <v>214</v>
      </c>
      <c r="G44" s="106">
        <v>44559.0</v>
      </c>
      <c r="H44" s="105" t="s">
        <v>296</v>
      </c>
      <c r="I44" s="105" t="str">
        <f t="array" ref="I44">XLOOKUP('Joining Lists'!$H44,'Joining Lists'!$D$4:$D$75,'Joining Lists'!$E$4:$E$75)</f>
        <v>West</v>
      </c>
      <c r="J44" s="105" t="s">
        <v>240</v>
      </c>
      <c r="K44" s="105">
        <v>3.0</v>
      </c>
      <c r="L44" s="104">
        <f t="array" ref="L44">XLOOKUP('Joining Lists'!$J44,'Joining Lists'!$A$4:$A$15,'Joining Lists'!$B$4:$B$15)</f>
        <v>34</v>
      </c>
      <c r="M44" s="105">
        <f>'Joining Lists'!$K44*'Joining Lists'!$L44</f>
        <v>102</v>
      </c>
    </row>
    <row r="45" ht="14.25" customHeight="1">
      <c r="D45" s="108" t="s">
        <v>297</v>
      </c>
      <c r="E45" s="110" t="s">
        <v>214</v>
      </c>
      <c r="G45" s="111">
        <v>44559.0</v>
      </c>
      <c r="H45" s="110" t="s">
        <v>252</v>
      </c>
      <c r="I45" s="110" t="str">
        <f t="array" ref="I45">XLOOKUP('Joining Lists'!$H45,'Joining Lists'!$D$4:$D$75,'Joining Lists'!$E$4:$E$75)</f>
        <v>West</v>
      </c>
      <c r="J45" s="110" t="s">
        <v>240</v>
      </c>
      <c r="K45" s="110">
        <v>3.0</v>
      </c>
      <c r="L45" s="109">
        <f t="array" ref="L45">XLOOKUP('Joining Lists'!$J45,'Joining Lists'!$A$4:$A$15,'Joining Lists'!$B$4:$B$15)</f>
        <v>34</v>
      </c>
      <c r="M45" s="110">
        <f>'Joining Lists'!$K45*'Joining Lists'!$L45</f>
        <v>102</v>
      </c>
    </row>
    <row r="46" ht="14.25" customHeight="1">
      <c r="D46" s="103" t="s">
        <v>298</v>
      </c>
      <c r="E46" s="105" t="s">
        <v>220</v>
      </c>
      <c r="G46" s="106">
        <v>44559.0</v>
      </c>
      <c r="H46" s="105" t="s">
        <v>296</v>
      </c>
      <c r="I46" s="105" t="str">
        <f t="array" ref="I46">XLOOKUP('Joining Lists'!$H46,'Joining Lists'!$D$4:$D$75,'Joining Lists'!$E$4:$E$75)</f>
        <v>West</v>
      </c>
      <c r="J46" s="105" t="s">
        <v>245</v>
      </c>
      <c r="K46" s="105">
        <v>8.0</v>
      </c>
      <c r="L46" s="104">
        <f t="array" ref="L46">XLOOKUP('Joining Lists'!$J46,'Joining Lists'!$A$4:$A$15,'Joining Lists'!$B$4:$B$15)</f>
        <v>23.5</v>
      </c>
      <c r="M46" s="105">
        <f>'Joining Lists'!$K46*'Joining Lists'!$L46</f>
        <v>188</v>
      </c>
    </row>
    <row r="47" ht="14.25" customHeight="1">
      <c r="D47" s="108" t="s">
        <v>299</v>
      </c>
      <c r="E47" s="110" t="s">
        <v>247</v>
      </c>
      <c r="G47" s="111">
        <v>44559.0</v>
      </c>
      <c r="H47" s="110" t="s">
        <v>292</v>
      </c>
      <c r="I47" s="110" t="str">
        <f t="array" ref="I47">XLOOKUP('Joining Lists'!$H47,'Joining Lists'!$D$4:$D$75,'Joining Lists'!$E$4:$E$75)</f>
        <v>East</v>
      </c>
      <c r="J47" s="110" t="s">
        <v>212</v>
      </c>
      <c r="K47" s="110">
        <v>2.0</v>
      </c>
      <c r="L47" s="109">
        <f t="array" ref="L47">XLOOKUP('Joining Lists'!$J47,'Joining Lists'!$A$4:$A$15,'Joining Lists'!$B$4:$B$15)</f>
        <v>21</v>
      </c>
      <c r="M47" s="110">
        <f>'Joining Lists'!$K47*'Joining Lists'!$L47</f>
        <v>42</v>
      </c>
    </row>
    <row r="48" ht="14.25" customHeight="1">
      <c r="D48" s="103" t="s">
        <v>258</v>
      </c>
      <c r="E48" s="105" t="s">
        <v>214</v>
      </c>
      <c r="G48" s="106">
        <v>44559.0</v>
      </c>
      <c r="H48" s="105" t="s">
        <v>215</v>
      </c>
      <c r="I48" s="105" t="str">
        <f t="array" ref="I48">XLOOKUP('Joining Lists'!$H48,'Joining Lists'!$D$4:$D$75,'Joining Lists'!$E$4:$E$75)</f>
        <v>East</v>
      </c>
      <c r="J48" s="105" t="s">
        <v>235</v>
      </c>
      <c r="K48" s="105">
        <v>2.0</v>
      </c>
      <c r="L48" s="104">
        <f t="array" ref="L48">XLOOKUP('Joining Lists'!$J48,'Joining Lists'!$A$4:$A$15,'Joining Lists'!$B$4:$B$15)</f>
        <v>19.95</v>
      </c>
      <c r="M48" s="105">
        <f>'Joining Lists'!$K48*'Joining Lists'!$L48</f>
        <v>39.9</v>
      </c>
    </row>
    <row r="49" ht="14.25" customHeight="1">
      <c r="D49" s="108" t="s">
        <v>260</v>
      </c>
      <c r="E49" s="110" t="s">
        <v>214</v>
      </c>
      <c r="G49" s="111">
        <v>44559.0</v>
      </c>
      <c r="H49" s="110" t="s">
        <v>284</v>
      </c>
      <c r="I49" s="110" t="str">
        <f t="array" ref="I49">XLOOKUP('Joining Lists'!$H49,'Joining Lists'!$D$4:$D$75,'Joining Lists'!$E$4:$E$75)</f>
        <v>MidWest</v>
      </c>
      <c r="J49" s="110" t="s">
        <v>245</v>
      </c>
      <c r="K49" s="110">
        <v>3.0</v>
      </c>
      <c r="L49" s="109">
        <f t="array" ref="L49">XLOOKUP('Joining Lists'!$J49,'Joining Lists'!$A$4:$A$15,'Joining Lists'!$B$4:$B$15)</f>
        <v>23.5</v>
      </c>
      <c r="M49" s="110">
        <f>'Joining Lists'!$K49*'Joining Lists'!$L49</f>
        <v>70.5</v>
      </c>
    </row>
    <row r="50" ht="14.25" customHeight="1">
      <c r="D50" s="103" t="s">
        <v>300</v>
      </c>
      <c r="E50" s="105" t="s">
        <v>214</v>
      </c>
      <c r="G50" s="106">
        <v>44559.0</v>
      </c>
      <c r="H50" s="105" t="s">
        <v>292</v>
      </c>
      <c r="I50" s="105" t="str">
        <f t="array" ref="I50">XLOOKUP('Joining Lists'!$H50,'Joining Lists'!$D$4:$D$75,'Joining Lists'!$E$4:$E$75)</f>
        <v>East</v>
      </c>
      <c r="J50" s="105" t="s">
        <v>240</v>
      </c>
      <c r="K50" s="105">
        <v>1.0</v>
      </c>
      <c r="L50" s="104">
        <f t="array" ref="L50">XLOOKUP('Joining Lists'!$J50,'Joining Lists'!$A$4:$A$15,'Joining Lists'!$B$4:$B$15)</f>
        <v>34</v>
      </c>
      <c r="M50" s="105">
        <f>'Joining Lists'!$K50*'Joining Lists'!$L50</f>
        <v>34</v>
      </c>
    </row>
    <row r="51" ht="14.25" customHeight="1">
      <c r="D51" s="108" t="s">
        <v>301</v>
      </c>
      <c r="E51" s="110" t="s">
        <v>224</v>
      </c>
      <c r="G51" s="111">
        <v>44559.0</v>
      </c>
      <c r="H51" s="110" t="s">
        <v>268</v>
      </c>
      <c r="I51" s="110" t="str">
        <f t="array" ref="I51">XLOOKUP('Joining Lists'!$H51,'Joining Lists'!$D$4:$D$75,'Joining Lists'!$E$4:$E$75)</f>
        <v>East</v>
      </c>
      <c r="J51" s="110" t="s">
        <v>245</v>
      </c>
      <c r="K51" s="110">
        <v>4.0</v>
      </c>
      <c r="L51" s="109">
        <f t="array" ref="L51">XLOOKUP('Joining Lists'!$J51,'Joining Lists'!$A$4:$A$15,'Joining Lists'!$B$4:$B$15)</f>
        <v>23.5</v>
      </c>
      <c r="M51" s="110">
        <f>'Joining Lists'!$K51*'Joining Lists'!$L51</f>
        <v>94</v>
      </c>
    </row>
    <row r="52" ht="14.25" customHeight="1">
      <c r="D52" s="103" t="s">
        <v>244</v>
      </c>
      <c r="E52" s="105" t="s">
        <v>214</v>
      </c>
      <c r="G52" s="106">
        <v>44559.0</v>
      </c>
      <c r="H52" s="105" t="s">
        <v>302</v>
      </c>
      <c r="I52" s="105" t="str">
        <f t="array" ref="I52">XLOOKUP('Joining Lists'!$H52,'Joining Lists'!$D$4:$D$75,'Joining Lists'!$E$4:$E$75)</f>
        <v>MidWest</v>
      </c>
      <c r="J52" s="105" t="s">
        <v>227</v>
      </c>
      <c r="K52" s="105">
        <v>1.0</v>
      </c>
      <c r="L52" s="104">
        <f t="array" ref="L52">XLOOKUP('Joining Lists'!$J52,'Joining Lists'!$A$4:$A$15,'Joining Lists'!$B$4:$B$15)</f>
        <v>25</v>
      </c>
      <c r="M52" s="105">
        <f>'Joining Lists'!$K52*'Joining Lists'!$L52</f>
        <v>25</v>
      </c>
    </row>
    <row r="53" ht="14.25" customHeight="1">
      <c r="D53" s="108" t="s">
        <v>248</v>
      </c>
      <c r="E53" s="110" t="s">
        <v>214</v>
      </c>
      <c r="G53" s="111">
        <v>44559.0</v>
      </c>
      <c r="H53" s="110" t="s">
        <v>276</v>
      </c>
      <c r="I53" s="110" t="str">
        <f t="array" ref="I53">XLOOKUP('Joining Lists'!$H53,'Joining Lists'!$D$4:$D$75,'Joining Lists'!$E$4:$E$75)</f>
        <v>East</v>
      </c>
      <c r="J53" s="110" t="s">
        <v>236</v>
      </c>
      <c r="K53" s="110">
        <v>1.0</v>
      </c>
      <c r="L53" s="109">
        <f t="array" ref="L53">XLOOKUP('Joining Lists'!$J53,'Joining Lists'!$A$4:$A$15,'Joining Lists'!$B$4:$B$15)</f>
        <v>30</v>
      </c>
      <c r="M53" s="110">
        <f>'Joining Lists'!$K53*'Joining Lists'!$L53</f>
        <v>30</v>
      </c>
    </row>
    <row r="54" ht="14.25" customHeight="1">
      <c r="D54" s="103" t="s">
        <v>303</v>
      </c>
      <c r="E54" s="105" t="s">
        <v>220</v>
      </c>
      <c r="G54" s="106">
        <v>44559.0</v>
      </c>
      <c r="H54" s="105" t="s">
        <v>297</v>
      </c>
      <c r="I54" s="105" t="str">
        <f t="array" ref="I54">XLOOKUP('Joining Lists'!$H54,'Joining Lists'!$D$4:$D$75,'Joining Lists'!$E$4:$E$75)</f>
        <v>MidWest</v>
      </c>
      <c r="J54" s="105" t="s">
        <v>216</v>
      </c>
      <c r="K54" s="105">
        <v>3.0</v>
      </c>
      <c r="L54" s="104">
        <f t="array" ref="L54">XLOOKUP('Joining Lists'!$J54,'Joining Lists'!$A$4:$A$15,'Joining Lists'!$B$4:$B$15)</f>
        <v>22.95</v>
      </c>
      <c r="M54" s="105">
        <f>'Joining Lists'!$K54*'Joining Lists'!$L54</f>
        <v>68.85</v>
      </c>
    </row>
    <row r="55" ht="14.25" customHeight="1">
      <c r="D55" s="108" t="s">
        <v>304</v>
      </c>
      <c r="E55" s="110" t="s">
        <v>247</v>
      </c>
      <c r="G55" s="111">
        <v>44559.0</v>
      </c>
      <c r="H55" s="110" t="s">
        <v>273</v>
      </c>
      <c r="I55" s="110" t="str">
        <f t="array" ref="I55">XLOOKUP('Joining Lists'!$H55,'Joining Lists'!$D$4:$D$75,'Joining Lists'!$E$4:$E$75)</f>
        <v>West</v>
      </c>
      <c r="J55" s="110" t="s">
        <v>218</v>
      </c>
      <c r="K55" s="110">
        <v>3.0</v>
      </c>
      <c r="L55" s="109">
        <f t="array" ref="L55">XLOOKUP('Joining Lists'!$J55,'Joining Lists'!$A$4:$A$15,'Joining Lists'!$B$4:$B$15)</f>
        <v>22.95</v>
      </c>
      <c r="M55" s="110">
        <f>'Joining Lists'!$K55*'Joining Lists'!$L55</f>
        <v>68.85</v>
      </c>
    </row>
    <row r="56" ht="14.25" customHeight="1">
      <c r="D56" s="103" t="s">
        <v>305</v>
      </c>
      <c r="E56" s="105" t="s">
        <v>224</v>
      </c>
      <c r="G56" s="106">
        <v>44559.0</v>
      </c>
      <c r="H56" s="105" t="s">
        <v>288</v>
      </c>
      <c r="I56" s="105" t="str">
        <f t="array" ref="I56">XLOOKUP('Joining Lists'!$H56,'Joining Lists'!$D$4:$D$75,'Joining Lists'!$E$4:$E$75)</f>
        <v>MidWest</v>
      </c>
      <c r="J56" s="105" t="s">
        <v>236</v>
      </c>
      <c r="K56" s="105">
        <v>2.0</v>
      </c>
      <c r="L56" s="104">
        <f t="array" ref="L56">XLOOKUP('Joining Lists'!$J56,'Joining Lists'!$A$4:$A$15,'Joining Lists'!$B$4:$B$15)</f>
        <v>30</v>
      </c>
      <c r="M56" s="105">
        <f>'Joining Lists'!$K56*'Joining Lists'!$L56</f>
        <v>60</v>
      </c>
    </row>
    <row r="57" ht="14.25" customHeight="1">
      <c r="D57" s="108" t="s">
        <v>306</v>
      </c>
      <c r="E57" s="110" t="s">
        <v>220</v>
      </c>
      <c r="G57" s="111">
        <v>44559.0</v>
      </c>
      <c r="H57" s="110" t="s">
        <v>248</v>
      </c>
      <c r="I57" s="110" t="str">
        <f t="array" ref="I57">XLOOKUP('Joining Lists'!$H57,'Joining Lists'!$D$4:$D$75,'Joining Lists'!$E$4:$E$75)</f>
        <v>MidWest</v>
      </c>
      <c r="J57" s="110" t="s">
        <v>243</v>
      </c>
      <c r="K57" s="110">
        <v>2.0</v>
      </c>
      <c r="L57" s="109">
        <f t="array" ref="L57">XLOOKUP('Joining Lists'!$J57,'Joining Lists'!$A$4:$A$15,'Joining Lists'!$B$4:$B$15)</f>
        <v>25</v>
      </c>
      <c r="M57" s="110">
        <f>'Joining Lists'!$K57*'Joining Lists'!$L57</f>
        <v>50</v>
      </c>
    </row>
    <row r="58" ht="14.25" customHeight="1">
      <c r="D58" s="103" t="s">
        <v>307</v>
      </c>
      <c r="E58" s="105" t="s">
        <v>224</v>
      </c>
      <c r="G58" s="106">
        <v>44559.0</v>
      </c>
      <c r="H58" s="105" t="s">
        <v>258</v>
      </c>
      <c r="I58" s="105" t="str">
        <f t="array" ref="I58">XLOOKUP('Joining Lists'!$H58,'Joining Lists'!$D$4:$D$75,'Joining Lists'!$E$4:$E$75)</f>
        <v>MidWest</v>
      </c>
      <c r="J58" s="105" t="s">
        <v>216</v>
      </c>
      <c r="K58" s="105">
        <v>2.0</v>
      </c>
      <c r="L58" s="104">
        <f t="array" ref="L58">XLOOKUP('Joining Lists'!$J58,'Joining Lists'!$A$4:$A$15,'Joining Lists'!$B$4:$B$15)</f>
        <v>22.95</v>
      </c>
      <c r="M58" s="105">
        <f>'Joining Lists'!$K58*'Joining Lists'!$L58</f>
        <v>45.9</v>
      </c>
    </row>
    <row r="59" ht="14.25" customHeight="1">
      <c r="D59" s="108" t="s">
        <v>308</v>
      </c>
      <c r="E59" s="110" t="s">
        <v>220</v>
      </c>
      <c r="G59" s="111">
        <v>44559.0</v>
      </c>
      <c r="H59" s="110" t="s">
        <v>271</v>
      </c>
      <c r="I59" s="110" t="str">
        <f t="array" ref="I59">XLOOKUP('Joining Lists'!$H59,'Joining Lists'!$D$4:$D$75,'Joining Lists'!$E$4:$E$75)</f>
        <v>South</v>
      </c>
      <c r="J59" s="110" t="s">
        <v>243</v>
      </c>
      <c r="K59" s="110">
        <v>1.0</v>
      </c>
      <c r="L59" s="109">
        <f t="array" ref="L59">XLOOKUP('Joining Lists'!$J59,'Joining Lists'!$A$4:$A$15,'Joining Lists'!$B$4:$B$15)</f>
        <v>25</v>
      </c>
      <c r="M59" s="110">
        <f>'Joining Lists'!$K59*'Joining Lists'!$L59</f>
        <v>25</v>
      </c>
    </row>
    <row r="60" ht="14.25" customHeight="1">
      <c r="D60" s="103" t="s">
        <v>309</v>
      </c>
      <c r="E60" s="105" t="s">
        <v>247</v>
      </c>
      <c r="G60" s="106">
        <v>44559.0</v>
      </c>
      <c r="H60" s="105" t="s">
        <v>304</v>
      </c>
      <c r="I60" s="105" t="str">
        <f t="array" ref="I60">XLOOKUP('Joining Lists'!$H60,'Joining Lists'!$D$4:$D$75,'Joining Lists'!$E$4:$E$75)</f>
        <v>South</v>
      </c>
      <c r="J60" s="105" t="s">
        <v>218</v>
      </c>
      <c r="K60" s="105">
        <v>3.0</v>
      </c>
      <c r="L60" s="104">
        <f t="array" ref="L60">XLOOKUP('Joining Lists'!$J60,'Joining Lists'!$A$4:$A$15,'Joining Lists'!$B$4:$B$15)</f>
        <v>22.95</v>
      </c>
      <c r="M60" s="105">
        <f>'Joining Lists'!$K60*'Joining Lists'!$L60</f>
        <v>68.85</v>
      </c>
    </row>
    <row r="61" ht="14.25" customHeight="1">
      <c r="D61" s="108" t="s">
        <v>310</v>
      </c>
      <c r="E61" s="110" t="s">
        <v>220</v>
      </c>
      <c r="G61" s="111">
        <v>44559.0</v>
      </c>
      <c r="H61" s="110" t="s">
        <v>221</v>
      </c>
      <c r="I61" s="110" t="str">
        <f t="array" ref="I61">XLOOKUP('Joining Lists'!$H61,'Joining Lists'!$D$4:$D$75,'Joining Lists'!$E$4:$E$75)</f>
        <v>East</v>
      </c>
      <c r="J61" s="110" t="s">
        <v>218</v>
      </c>
      <c r="K61" s="110">
        <v>3.0</v>
      </c>
      <c r="L61" s="109">
        <f t="array" ref="L61">XLOOKUP('Joining Lists'!$J61,'Joining Lists'!$A$4:$A$15,'Joining Lists'!$B$4:$B$15)</f>
        <v>22.95</v>
      </c>
      <c r="M61" s="110">
        <f>'Joining Lists'!$K61*'Joining Lists'!$L61</f>
        <v>68.85</v>
      </c>
    </row>
    <row r="62" ht="14.25" customHeight="1">
      <c r="D62" s="103" t="s">
        <v>278</v>
      </c>
      <c r="E62" s="105" t="s">
        <v>214</v>
      </c>
      <c r="G62" s="106">
        <v>44559.0</v>
      </c>
      <c r="H62" s="105" t="s">
        <v>254</v>
      </c>
      <c r="I62" s="105" t="str">
        <f t="array" ref="I62">XLOOKUP('Joining Lists'!$H62,'Joining Lists'!$D$4:$D$75,'Joining Lists'!$E$4:$E$75)</f>
        <v>South</v>
      </c>
      <c r="J62" s="105" t="s">
        <v>227</v>
      </c>
      <c r="K62" s="105">
        <v>2.0</v>
      </c>
      <c r="L62" s="104">
        <f t="array" ref="L62">XLOOKUP('Joining Lists'!$J62,'Joining Lists'!$A$4:$A$15,'Joining Lists'!$B$4:$B$15)</f>
        <v>25</v>
      </c>
      <c r="M62" s="105">
        <f>'Joining Lists'!$K62*'Joining Lists'!$L62</f>
        <v>50</v>
      </c>
    </row>
    <row r="63" ht="14.25" customHeight="1">
      <c r="D63" s="108" t="s">
        <v>281</v>
      </c>
      <c r="E63" s="110" t="s">
        <v>214</v>
      </c>
      <c r="G63" s="111">
        <v>44559.0</v>
      </c>
      <c r="H63" s="110" t="s">
        <v>231</v>
      </c>
      <c r="I63" s="110" t="str">
        <f t="array" ref="I63">XLOOKUP('Joining Lists'!$H63,'Joining Lists'!$D$4:$D$75,'Joining Lists'!$E$4:$E$75)</f>
        <v>West</v>
      </c>
      <c r="J63" s="110" t="s">
        <v>235</v>
      </c>
      <c r="K63" s="110">
        <v>3.0</v>
      </c>
      <c r="L63" s="109">
        <f t="array" ref="L63">XLOOKUP('Joining Lists'!$J63,'Joining Lists'!$A$4:$A$15,'Joining Lists'!$B$4:$B$15)</f>
        <v>19.95</v>
      </c>
      <c r="M63" s="110">
        <f>'Joining Lists'!$K63*'Joining Lists'!$L63</f>
        <v>59.85</v>
      </c>
    </row>
    <row r="64" ht="14.25" customHeight="1">
      <c r="D64" s="103" t="s">
        <v>269</v>
      </c>
      <c r="E64" s="105" t="s">
        <v>214</v>
      </c>
      <c r="G64" s="106">
        <v>44559.0</v>
      </c>
      <c r="H64" s="105" t="s">
        <v>295</v>
      </c>
      <c r="I64" s="105" t="str">
        <f t="array" ref="I64">XLOOKUP('Joining Lists'!$H64,'Joining Lists'!$D$4:$D$75,'Joining Lists'!$E$4:$E$75)</f>
        <v>MidWest</v>
      </c>
      <c r="J64" s="105" t="s">
        <v>218</v>
      </c>
      <c r="K64" s="105">
        <v>1.0</v>
      </c>
      <c r="L64" s="104">
        <f t="array" ref="L64">XLOOKUP('Joining Lists'!$J64,'Joining Lists'!$A$4:$A$15,'Joining Lists'!$B$4:$B$15)</f>
        <v>22.95</v>
      </c>
      <c r="M64" s="105">
        <f>'Joining Lists'!$K64*'Joining Lists'!$L64</f>
        <v>22.95</v>
      </c>
    </row>
    <row r="65" ht="14.25" customHeight="1">
      <c r="D65" s="108" t="s">
        <v>252</v>
      </c>
      <c r="E65" s="110" t="s">
        <v>220</v>
      </c>
      <c r="G65" s="111">
        <v>44559.0</v>
      </c>
      <c r="H65" s="110" t="s">
        <v>266</v>
      </c>
      <c r="I65" s="110" t="str">
        <f t="array" ref="I65">XLOOKUP('Joining Lists'!$H65,'Joining Lists'!$D$4:$D$75,'Joining Lists'!$E$4:$E$75)</f>
        <v>West</v>
      </c>
      <c r="J65" s="110" t="s">
        <v>240</v>
      </c>
      <c r="K65" s="110">
        <v>2.0</v>
      </c>
      <c r="L65" s="109">
        <f t="array" ref="L65">XLOOKUP('Joining Lists'!$J65,'Joining Lists'!$A$4:$A$15,'Joining Lists'!$B$4:$B$15)</f>
        <v>34</v>
      </c>
      <c r="M65" s="110">
        <f>'Joining Lists'!$K65*'Joining Lists'!$L65</f>
        <v>68</v>
      </c>
    </row>
    <row r="66" ht="14.25" customHeight="1">
      <c r="D66" s="103" t="s">
        <v>296</v>
      </c>
      <c r="E66" s="105" t="s">
        <v>220</v>
      </c>
      <c r="G66" s="106">
        <v>44559.0</v>
      </c>
      <c r="H66" s="105" t="s">
        <v>299</v>
      </c>
      <c r="I66" s="105" t="str">
        <f t="array" ref="I66">XLOOKUP('Joining Lists'!$H66,'Joining Lists'!$D$4:$D$75,'Joining Lists'!$E$4:$E$75)</f>
        <v>South</v>
      </c>
      <c r="J66" s="105" t="s">
        <v>240</v>
      </c>
      <c r="K66" s="105">
        <v>2.0</v>
      </c>
      <c r="L66" s="104">
        <f t="array" ref="L66">XLOOKUP('Joining Lists'!$J66,'Joining Lists'!$A$4:$A$15,'Joining Lists'!$B$4:$B$15)</f>
        <v>34</v>
      </c>
      <c r="M66" s="105">
        <f>'Joining Lists'!$K66*'Joining Lists'!$L66</f>
        <v>68</v>
      </c>
    </row>
    <row r="67" ht="14.25" customHeight="1">
      <c r="D67" s="108" t="s">
        <v>311</v>
      </c>
      <c r="E67" s="110" t="s">
        <v>214</v>
      </c>
      <c r="G67" s="111">
        <v>44558.0</v>
      </c>
      <c r="H67" s="110" t="s">
        <v>286</v>
      </c>
      <c r="I67" s="110" t="str">
        <f t="array" ref="I67">XLOOKUP('Joining Lists'!$H67,'Joining Lists'!$D$4:$D$75,'Joining Lists'!$E$4:$E$75)</f>
        <v>South</v>
      </c>
      <c r="J67" s="110" t="s">
        <v>245</v>
      </c>
      <c r="K67" s="110">
        <v>1.0</v>
      </c>
      <c r="L67" s="109">
        <f t="array" ref="L67">XLOOKUP('Joining Lists'!$J67,'Joining Lists'!$A$4:$A$15,'Joining Lists'!$B$4:$B$15)</f>
        <v>23.5</v>
      </c>
      <c r="M67" s="110">
        <f>'Joining Lists'!$K67*'Joining Lists'!$L67</f>
        <v>23.5</v>
      </c>
    </row>
    <row r="68" ht="14.25" customHeight="1">
      <c r="D68" s="103" t="s">
        <v>225</v>
      </c>
      <c r="E68" s="105" t="s">
        <v>247</v>
      </c>
      <c r="G68" s="106">
        <v>44558.0</v>
      </c>
      <c r="H68" s="105" t="s">
        <v>251</v>
      </c>
      <c r="I68" s="105" t="str">
        <f t="array" ref="I68">XLOOKUP('Joining Lists'!$H68,'Joining Lists'!$D$4:$D$75,'Joining Lists'!$E$4:$E$75)</f>
        <v>MidWest</v>
      </c>
      <c r="J68" s="105" t="s">
        <v>236</v>
      </c>
      <c r="K68" s="105">
        <v>2.0</v>
      </c>
      <c r="L68" s="104">
        <f t="array" ref="L68">XLOOKUP('Joining Lists'!$J68,'Joining Lists'!$A$4:$A$15,'Joining Lists'!$B$4:$B$15)</f>
        <v>30</v>
      </c>
      <c r="M68" s="105">
        <f>'Joining Lists'!$K68*'Joining Lists'!$L68</f>
        <v>60</v>
      </c>
    </row>
    <row r="69" ht="14.25" customHeight="1">
      <c r="D69" s="108" t="s">
        <v>312</v>
      </c>
      <c r="E69" s="110" t="s">
        <v>224</v>
      </c>
      <c r="G69" s="111">
        <v>44558.0</v>
      </c>
      <c r="H69" s="110" t="s">
        <v>310</v>
      </c>
      <c r="I69" s="110" t="str">
        <f t="array" ref="I69">XLOOKUP('Joining Lists'!$H69,'Joining Lists'!$D$4:$D$75,'Joining Lists'!$E$4:$E$75)</f>
        <v>West</v>
      </c>
      <c r="J69" s="110" t="s">
        <v>245</v>
      </c>
      <c r="K69" s="110">
        <v>2.0</v>
      </c>
      <c r="L69" s="109">
        <f t="array" ref="L69">XLOOKUP('Joining Lists'!$J69,'Joining Lists'!$A$4:$A$15,'Joining Lists'!$B$4:$B$15)</f>
        <v>23.5</v>
      </c>
      <c r="M69" s="110">
        <f>'Joining Lists'!$K69*'Joining Lists'!$L69</f>
        <v>47</v>
      </c>
    </row>
    <row r="70" ht="14.25" customHeight="1">
      <c r="D70" s="103" t="s">
        <v>313</v>
      </c>
      <c r="E70" s="105" t="s">
        <v>220</v>
      </c>
      <c r="G70" s="106">
        <v>44558.0</v>
      </c>
      <c r="H70" s="105" t="s">
        <v>228</v>
      </c>
      <c r="I70" s="105" t="str">
        <f t="array" ref="I70">XLOOKUP('Joining Lists'!$H70,'Joining Lists'!$D$4:$D$75,'Joining Lists'!$E$4:$E$75)</f>
        <v>MidWest</v>
      </c>
      <c r="J70" s="105" t="s">
        <v>243</v>
      </c>
      <c r="K70" s="105">
        <v>3.0</v>
      </c>
      <c r="L70" s="104">
        <f t="array" ref="L70">XLOOKUP('Joining Lists'!$J70,'Joining Lists'!$A$4:$A$15,'Joining Lists'!$B$4:$B$15)</f>
        <v>25</v>
      </c>
      <c r="M70" s="105">
        <f>'Joining Lists'!$K70*'Joining Lists'!$L70</f>
        <v>75</v>
      </c>
    </row>
    <row r="71" ht="14.25" customHeight="1">
      <c r="D71" s="108" t="s">
        <v>314</v>
      </c>
      <c r="E71" s="110" t="s">
        <v>220</v>
      </c>
      <c r="G71" s="111">
        <v>44558.0</v>
      </c>
      <c r="H71" s="110" t="s">
        <v>292</v>
      </c>
      <c r="I71" s="110" t="str">
        <f t="array" ref="I71">XLOOKUP('Joining Lists'!$H71,'Joining Lists'!$D$4:$D$75,'Joining Lists'!$E$4:$E$75)</f>
        <v>East</v>
      </c>
      <c r="J71" s="110" t="s">
        <v>240</v>
      </c>
      <c r="K71" s="110">
        <v>2.0</v>
      </c>
      <c r="L71" s="109">
        <f t="array" ref="L71">XLOOKUP('Joining Lists'!$J71,'Joining Lists'!$A$4:$A$15,'Joining Lists'!$B$4:$B$15)</f>
        <v>34</v>
      </c>
      <c r="M71" s="110">
        <f>'Joining Lists'!$K71*'Joining Lists'!$L71</f>
        <v>68</v>
      </c>
    </row>
    <row r="72" ht="14.25" customHeight="1">
      <c r="D72" s="103" t="s">
        <v>315</v>
      </c>
      <c r="E72" s="105" t="s">
        <v>214</v>
      </c>
      <c r="G72" s="106">
        <v>44558.0</v>
      </c>
      <c r="H72" s="105" t="s">
        <v>241</v>
      </c>
      <c r="I72" s="105" t="str">
        <f t="array" ref="I72">XLOOKUP('Joining Lists'!$H72,'Joining Lists'!$D$4:$D$75,'Joining Lists'!$E$4:$E$75)</f>
        <v>MidWest</v>
      </c>
      <c r="J72" s="105" t="s">
        <v>235</v>
      </c>
      <c r="K72" s="105">
        <v>1.0</v>
      </c>
      <c r="L72" s="104">
        <f t="array" ref="L72">XLOOKUP('Joining Lists'!$J72,'Joining Lists'!$A$4:$A$15,'Joining Lists'!$B$4:$B$15)</f>
        <v>19.95</v>
      </c>
      <c r="M72" s="105">
        <f>'Joining Lists'!$K72*'Joining Lists'!$L72</f>
        <v>19.95</v>
      </c>
    </row>
    <row r="73" ht="14.25" customHeight="1">
      <c r="D73" s="108" t="s">
        <v>316</v>
      </c>
      <c r="E73" s="110" t="s">
        <v>220</v>
      </c>
      <c r="G73" s="111">
        <v>44558.0</v>
      </c>
      <c r="H73" s="110" t="s">
        <v>225</v>
      </c>
      <c r="I73" s="110" t="str">
        <f t="array" ref="I73">XLOOKUP('Joining Lists'!$H73,'Joining Lists'!$D$4:$D$75,'Joining Lists'!$E$4:$E$75)</f>
        <v>South</v>
      </c>
      <c r="J73" s="110" t="s">
        <v>216</v>
      </c>
      <c r="K73" s="110">
        <v>14.0</v>
      </c>
      <c r="L73" s="109">
        <f t="array" ref="L73">XLOOKUP('Joining Lists'!$J73,'Joining Lists'!$A$4:$A$15,'Joining Lists'!$B$4:$B$15)</f>
        <v>22.95</v>
      </c>
      <c r="M73" s="110">
        <f>'Joining Lists'!$K73*'Joining Lists'!$L73</f>
        <v>321.3</v>
      </c>
    </row>
    <row r="74" ht="14.25" customHeight="1">
      <c r="D74" s="103" t="s">
        <v>302</v>
      </c>
      <c r="E74" s="105" t="s">
        <v>214</v>
      </c>
      <c r="G74" s="106">
        <v>44558.0</v>
      </c>
      <c r="H74" s="105" t="s">
        <v>269</v>
      </c>
      <c r="I74" s="105" t="str">
        <f t="array" ref="I74">XLOOKUP('Joining Lists'!$H74,'Joining Lists'!$D$4:$D$75,'Joining Lists'!$E$4:$E$75)</f>
        <v>MidWest</v>
      </c>
      <c r="J74" s="105" t="s">
        <v>240</v>
      </c>
      <c r="K74" s="105">
        <v>6.0</v>
      </c>
      <c r="L74" s="104">
        <f t="array" ref="L74">XLOOKUP('Joining Lists'!$J74,'Joining Lists'!$A$4:$A$15,'Joining Lists'!$B$4:$B$15)</f>
        <v>34</v>
      </c>
      <c r="M74" s="105">
        <f>'Joining Lists'!$K74*'Joining Lists'!$L74</f>
        <v>204</v>
      </c>
    </row>
    <row r="75" ht="14.25" customHeight="1">
      <c r="D75" s="108" t="s">
        <v>257</v>
      </c>
      <c r="E75" s="110" t="s">
        <v>247</v>
      </c>
      <c r="G75" s="111">
        <v>44558.0</v>
      </c>
      <c r="H75" s="110" t="s">
        <v>244</v>
      </c>
      <c r="I75" s="110" t="str">
        <f t="array" ref="I75">XLOOKUP('Joining Lists'!$H75,'Joining Lists'!$D$4:$D$75,'Joining Lists'!$E$4:$E$75)</f>
        <v>MidWest</v>
      </c>
      <c r="J75" s="110" t="s">
        <v>240</v>
      </c>
      <c r="K75" s="110">
        <v>2.0</v>
      </c>
      <c r="L75" s="109">
        <f t="array" ref="L75">XLOOKUP('Joining Lists'!$J75,'Joining Lists'!$A$4:$A$15,'Joining Lists'!$B$4:$B$15)</f>
        <v>34</v>
      </c>
      <c r="M75" s="110">
        <f>'Joining Lists'!$K75*'Joining Lists'!$L75</f>
        <v>68</v>
      </c>
    </row>
    <row r="76" ht="14.25" customHeight="1">
      <c r="G76" s="106">
        <v>44558.0</v>
      </c>
      <c r="H76" s="105" t="s">
        <v>251</v>
      </c>
      <c r="I76" s="105" t="str">
        <f t="array" ref="I76">XLOOKUP('Joining Lists'!$H76,'Joining Lists'!$D$4:$D$75,'Joining Lists'!$E$4:$E$75)</f>
        <v>MidWest</v>
      </c>
      <c r="J76" s="105" t="s">
        <v>243</v>
      </c>
      <c r="K76" s="105">
        <v>3.0</v>
      </c>
      <c r="L76" s="104">
        <f t="array" ref="L76">XLOOKUP('Joining Lists'!$J76,'Joining Lists'!$A$4:$A$15,'Joining Lists'!$B$4:$B$15)</f>
        <v>25</v>
      </c>
      <c r="M76" s="105">
        <f>'Joining Lists'!$K76*'Joining Lists'!$L76</f>
        <v>75</v>
      </c>
    </row>
    <row r="77" ht="14.25" customHeight="1">
      <c r="G77" s="111">
        <v>44558.0</v>
      </c>
      <c r="H77" s="110" t="s">
        <v>213</v>
      </c>
      <c r="I77" s="110" t="str">
        <f t="array" ref="I77">XLOOKUP('Joining Lists'!$H77,'Joining Lists'!$D$4:$D$75,'Joining Lists'!$E$4:$E$75)</f>
        <v>MidWest</v>
      </c>
      <c r="J77" s="110" t="s">
        <v>240</v>
      </c>
      <c r="K77" s="110">
        <v>2.0</v>
      </c>
      <c r="L77" s="109">
        <f t="array" ref="L77">XLOOKUP('Joining Lists'!$J77,'Joining Lists'!$A$4:$A$15,'Joining Lists'!$B$4:$B$15)</f>
        <v>34</v>
      </c>
      <c r="M77" s="110">
        <f>'Joining Lists'!$K77*'Joining Lists'!$L77</f>
        <v>68</v>
      </c>
    </row>
    <row r="78" ht="14.25" customHeight="1">
      <c r="G78" s="106">
        <v>44558.0</v>
      </c>
      <c r="H78" s="105" t="s">
        <v>306</v>
      </c>
      <c r="I78" s="105" t="str">
        <f t="array" ref="I78">XLOOKUP('Joining Lists'!$H78,'Joining Lists'!$D$4:$D$75,'Joining Lists'!$E$4:$E$75)</f>
        <v>West</v>
      </c>
      <c r="J78" s="105" t="s">
        <v>227</v>
      </c>
      <c r="K78" s="105">
        <v>2.0</v>
      </c>
      <c r="L78" s="104">
        <f t="array" ref="L78">XLOOKUP('Joining Lists'!$J78,'Joining Lists'!$A$4:$A$15,'Joining Lists'!$B$4:$B$15)</f>
        <v>25</v>
      </c>
      <c r="M78" s="105">
        <f>'Joining Lists'!$K78*'Joining Lists'!$L78</f>
        <v>50</v>
      </c>
    </row>
    <row r="79" ht="14.25" customHeight="1">
      <c r="G79" s="111">
        <v>44558.0</v>
      </c>
      <c r="H79" s="110" t="s">
        <v>303</v>
      </c>
      <c r="I79" s="110" t="str">
        <f t="array" ref="I79">XLOOKUP('Joining Lists'!$H79,'Joining Lists'!$D$4:$D$75,'Joining Lists'!$E$4:$E$75)</f>
        <v>West</v>
      </c>
      <c r="J79" s="110" t="s">
        <v>216</v>
      </c>
      <c r="K79" s="110">
        <v>3.0</v>
      </c>
      <c r="L79" s="109">
        <f t="array" ref="L79">XLOOKUP('Joining Lists'!$J79,'Joining Lists'!$A$4:$A$15,'Joining Lists'!$B$4:$B$15)</f>
        <v>22.95</v>
      </c>
      <c r="M79" s="110">
        <f>'Joining Lists'!$K79*'Joining Lists'!$L79</f>
        <v>68.85</v>
      </c>
    </row>
    <row r="80" ht="14.25" customHeight="1">
      <c r="G80" s="106">
        <v>44558.0</v>
      </c>
      <c r="H80" s="105" t="s">
        <v>311</v>
      </c>
      <c r="I80" s="105" t="str">
        <f t="array" ref="I80">XLOOKUP('Joining Lists'!$H80,'Joining Lists'!$D$4:$D$75,'Joining Lists'!$E$4:$E$75)</f>
        <v>MidWest</v>
      </c>
      <c r="J80" s="105" t="s">
        <v>239</v>
      </c>
      <c r="K80" s="105">
        <v>2.0</v>
      </c>
      <c r="L80" s="104">
        <f t="array" ref="L80">XLOOKUP('Joining Lists'!$J80,'Joining Lists'!$A$4:$A$15,'Joining Lists'!$B$4:$B$15)</f>
        <v>19</v>
      </c>
      <c r="M80" s="105">
        <f>'Joining Lists'!$K80*'Joining Lists'!$L80</f>
        <v>38</v>
      </c>
    </row>
    <row r="81" ht="14.25" customHeight="1">
      <c r="G81" s="111">
        <v>44558.0</v>
      </c>
      <c r="H81" s="110" t="s">
        <v>213</v>
      </c>
      <c r="I81" s="110" t="str">
        <f t="array" ref="I81">XLOOKUP('Joining Lists'!$H81,'Joining Lists'!$D$4:$D$75,'Joining Lists'!$E$4:$E$75)</f>
        <v>MidWest</v>
      </c>
      <c r="J81" s="110" t="s">
        <v>245</v>
      </c>
      <c r="K81" s="110">
        <v>16.0</v>
      </c>
      <c r="L81" s="109">
        <f t="array" ref="L81">XLOOKUP('Joining Lists'!$J81,'Joining Lists'!$A$4:$A$15,'Joining Lists'!$B$4:$B$15)</f>
        <v>23.5</v>
      </c>
      <c r="M81" s="110">
        <f>'Joining Lists'!$K81*'Joining Lists'!$L81</f>
        <v>376</v>
      </c>
    </row>
    <row r="82" ht="14.25" customHeight="1">
      <c r="G82" s="106">
        <v>44558.0</v>
      </c>
      <c r="H82" s="105" t="s">
        <v>241</v>
      </c>
      <c r="I82" s="105" t="str">
        <f t="array" ref="I82">XLOOKUP('Joining Lists'!$H82,'Joining Lists'!$D$4:$D$75,'Joining Lists'!$E$4:$E$75)</f>
        <v>MidWest</v>
      </c>
      <c r="J82" s="105" t="s">
        <v>218</v>
      </c>
      <c r="K82" s="105">
        <v>2.0</v>
      </c>
      <c r="L82" s="104">
        <f t="array" ref="L82">XLOOKUP('Joining Lists'!$J82,'Joining Lists'!$A$4:$A$15,'Joining Lists'!$B$4:$B$15)</f>
        <v>22.95</v>
      </c>
      <c r="M82" s="105">
        <f>'Joining Lists'!$K82*'Joining Lists'!$L82</f>
        <v>45.9</v>
      </c>
    </row>
    <row r="83" ht="14.25" customHeight="1">
      <c r="G83" s="111">
        <v>44558.0</v>
      </c>
      <c r="H83" s="110" t="s">
        <v>261</v>
      </c>
      <c r="I83" s="110" t="str">
        <f t="array" ref="I83">XLOOKUP('Joining Lists'!$H83,'Joining Lists'!$D$4:$D$75,'Joining Lists'!$E$4:$E$75)</f>
        <v>South</v>
      </c>
      <c r="J83" s="110" t="s">
        <v>212</v>
      </c>
      <c r="K83" s="110">
        <v>3.0</v>
      </c>
      <c r="L83" s="109">
        <f t="array" ref="L83">XLOOKUP('Joining Lists'!$J83,'Joining Lists'!$A$4:$A$15,'Joining Lists'!$B$4:$B$15)</f>
        <v>21</v>
      </c>
      <c r="M83" s="110">
        <f>'Joining Lists'!$K83*'Joining Lists'!$L83</f>
        <v>63</v>
      </c>
    </row>
    <row r="84" ht="14.25" customHeight="1">
      <c r="G84" s="106">
        <v>44558.0</v>
      </c>
      <c r="H84" s="105" t="s">
        <v>297</v>
      </c>
      <c r="I84" s="105" t="str">
        <f t="array" ref="I84">XLOOKUP('Joining Lists'!$H84,'Joining Lists'!$D$4:$D$75,'Joining Lists'!$E$4:$E$75)</f>
        <v>MidWest</v>
      </c>
      <c r="J84" s="105" t="s">
        <v>235</v>
      </c>
      <c r="K84" s="105">
        <v>3.0</v>
      </c>
      <c r="L84" s="104">
        <f t="array" ref="L84">XLOOKUP('Joining Lists'!$J84,'Joining Lists'!$A$4:$A$15,'Joining Lists'!$B$4:$B$15)</f>
        <v>19.95</v>
      </c>
      <c r="M84" s="105">
        <f>'Joining Lists'!$K84*'Joining Lists'!$L84</f>
        <v>59.85</v>
      </c>
    </row>
    <row r="85" ht="14.25" customHeight="1">
      <c r="G85" s="111">
        <v>44558.0</v>
      </c>
      <c r="H85" s="110" t="s">
        <v>215</v>
      </c>
      <c r="I85" s="110" t="str">
        <f t="array" ref="I85">XLOOKUP('Joining Lists'!$H85,'Joining Lists'!$D$4:$D$75,'Joining Lists'!$E$4:$E$75)</f>
        <v>East</v>
      </c>
      <c r="J85" s="110" t="s">
        <v>236</v>
      </c>
      <c r="K85" s="110">
        <v>3.0</v>
      </c>
      <c r="L85" s="109">
        <f t="array" ref="L85">XLOOKUP('Joining Lists'!$J85,'Joining Lists'!$A$4:$A$15,'Joining Lists'!$B$4:$B$15)</f>
        <v>30</v>
      </c>
      <c r="M85" s="110">
        <f>'Joining Lists'!$K85*'Joining Lists'!$L85</f>
        <v>90</v>
      </c>
    </row>
    <row r="86" ht="14.25" customHeight="1">
      <c r="G86" s="106">
        <v>44558.0</v>
      </c>
      <c r="H86" s="105" t="s">
        <v>310</v>
      </c>
      <c r="I86" s="105" t="str">
        <f t="array" ref="I86">XLOOKUP('Joining Lists'!$H86,'Joining Lists'!$D$4:$D$75,'Joining Lists'!$E$4:$E$75)</f>
        <v>West</v>
      </c>
      <c r="J86" s="105" t="s">
        <v>239</v>
      </c>
      <c r="K86" s="105">
        <v>4.0</v>
      </c>
      <c r="L86" s="104">
        <f t="array" ref="L86">XLOOKUP('Joining Lists'!$J86,'Joining Lists'!$A$4:$A$15,'Joining Lists'!$B$4:$B$15)</f>
        <v>19</v>
      </c>
      <c r="M86" s="105">
        <f>'Joining Lists'!$K86*'Joining Lists'!$L86</f>
        <v>76</v>
      </c>
    </row>
    <row r="87" ht="14.25" customHeight="1">
      <c r="G87" s="111">
        <v>44558.0</v>
      </c>
      <c r="H87" s="110" t="s">
        <v>238</v>
      </c>
      <c r="I87" s="110" t="str">
        <f t="array" ref="I87">XLOOKUP('Joining Lists'!$H87,'Joining Lists'!$D$4:$D$75,'Joining Lists'!$E$4:$E$75)</f>
        <v>West</v>
      </c>
      <c r="J87" s="110" t="s">
        <v>233</v>
      </c>
      <c r="K87" s="110">
        <v>2.0</v>
      </c>
      <c r="L87" s="109">
        <f t="array" ref="L87">XLOOKUP('Joining Lists'!$J87,'Joining Lists'!$A$4:$A$15,'Joining Lists'!$B$4:$B$15)</f>
        <v>27.5</v>
      </c>
      <c r="M87" s="110">
        <f>'Joining Lists'!$K87*'Joining Lists'!$L87</f>
        <v>55</v>
      </c>
    </row>
    <row r="88" ht="14.25" customHeight="1">
      <c r="G88" s="106">
        <v>44558.0</v>
      </c>
      <c r="H88" s="105" t="s">
        <v>254</v>
      </c>
      <c r="I88" s="105" t="str">
        <f t="array" ref="I88">XLOOKUP('Joining Lists'!$H88,'Joining Lists'!$D$4:$D$75,'Joining Lists'!$E$4:$E$75)</f>
        <v>South</v>
      </c>
      <c r="J88" s="105" t="s">
        <v>212</v>
      </c>
      <c r="K88" s="105">
        <v>2.0</v>
      </c>
      <c r="L88" s="104">
        <f t="array" ref="L88">XLOOKUP('Joining Lists'!$J88,'Joining Lists'!$A$4:$A$15,'Joining Lists'!$B$4:$B$15)</f>
        <v>21</v>
      </c>
      <c r="M88" s="105">
        <f>'Joining Lists'!$K88*'Joining Lists'!$L88</f>
        <v>42</v>
      </c>
    </row>
    <row r="89" ht="14.25" customHeight="1">
      <c r="G89" s="111">
        <v>44558.0</v>
      </c>
      <c r="H89" s="110" t="s">
        <v>228</v>
      </c>
      <c r="I89" s="110" t="str">
        <f t="array" ref="I89">XLOOKUP('Joining Lists'!$H89,'Joining Lists'!$D$4:$D$75,'Joining Lists'!$E$4:$E$75)</f>
        <v>MidWest</v>
      </c>
      <c r="J89" s="110" t="s">
        <v>235</v>
      </c>
      <c r="K89" s="110">
        <v>2.0</v>
      </c>
      <c r="L89" s="109">
        <f t="array" ref="L89">XLOOKUP('Joining Lists'!$J89,'Joining Lists'!$A$4:$A$15,'Joining Lists'!$B$4:$B$15)</f>
        <v>19.95</v>
      </c>
      <c r="M89" s="110">
        <f>'Joining Lists'!$K89*'Joining Lists'!$L89</f>
        <v>39.9</v>
      </c>
    </row>
    <row r="90" ht="14.25" customHeight="1">
      <c r="G90" s="106">
        <v>44558.0</v>
      </c>
      <c r="H90" s="105" t="s">
        <v>249</v>
      </c>
      <c r="I90" s="105" t="str">
        <f t="array" ref="I90">XLOOKUP('Joining Lists'!$H90,'Joining Lists'!$D$4:$D$75,'Joining Lists'!$E$4:$E$75)</f>
        <v>East</v>
      </c>
      <c r="J90" s="105" t="s">
        <v>227</v>
      </c>
      <c r="K90" s="105">
        <v>6.0</v>
      </c>
      <c r="L90" s="104">
        <f t="array" ref="L90">XLOOKUP('Joining Lists'!$J90,'Joining Lists'!$A$4:$A$15,'Joining Lists'!$B$4:$B$15)</f>
        <v>25</v>
      </c>
      <c r="M90" s="105">
        <f>'Joining Lists'!$K90*'Joining Lists'!$L90</f>
        <v>150</v>
      </c>
    </row>
    <row r="91" ht="14.25" customHeight="1">
      <c r="G91" s="111">
        <v>44558.0</v>
      </c>
      <c r="H91" s="110" t="s">
        <v>258</v>
      </c>
      <c r="I91" s="110" t="str">
        <f t="array" ref="I91">XLOOKUP('Joining Lists'!$H91,'Joining Lists'!$D$4:$D$75,'Joining Lists'!$E$4:$E$75)</f>
        <v>MidWest</v>
      </c>
      <c r="J91" s="110" t="s">
        <v>235</v>
      </c>
      <c r="K91" s="110">
        <v>2.0</v>
      </c>
      <c r="L91" s="109">
        <f t="array" ref="L91">XLOOKUP('Joining Lists'!$J91,'Joining Lists'!$A$4:$A$15,'Joining Lists'!$B$4:$B$15)</f>
        <v>19.95</v>
      </c>
      <c r="M91" s="110">
        <f>'Joining Lists'!$K91*'Joining Lists'!$L91</f>
        <v>39.9</v>
      </c>
    </row>
    <row r="92" ht="14.25" customHeight="1">
      <c r="G92" s="106">
        <v>44558.0</v>
      </c>
      <c r="H92" s="105" t="s">
        <v>281</v>
      </c>
      <c r="I92" s="105" t="str">
        <f t="array" ref="I92">XLOOKUP('Joining Lists'!$H92,'Joining Lists'!$D$4:$D$75,'Joining Lists'!$E$4:$E$75)</f>
        <v>MidWest</v>
      </c>
      <c r="J92" s="105" t="s">
        <v>240</v>
      </c>
      <c r="K92" s="105">
        <v>2.0</v>
      </c>
      <c r="L92" s="104">
        <f t="array" ref="L92">XLOOKUP('Joining Lists'!$J92,'Joining Lists'!$A$4:$A$15,'Joining Lists'!$B$4:$B$15)</f>
        <v>34</v>
      </c>
      <c r="M92" s="105">
        <f>'Joining Lists'!$K92*'Joining Lists'!$L92</f>
        <v>68</v>
      </c>
    </row>
    <row r="93" ht="14.25" customHeight="1">
      <c r="G93" s="111">
        <v>44558.0</v>
      </c>
      <c r="H93" s="110" t="s">
        <v>265</v>
      </c>
      <c r="I93" s="110" t="str">
        <f t="array" ref="I93">XLOOKUP('Joining Lists'!$H93,'Joining Lists'!$D$4:$D$75,'Joining Lists'!$E$4:$E$75)</f>
        <v>MidWest</v>
      </c>
      <c r="J93" s="110" t="s">
        <v>212</v>
      </c>
      <c r="K93" s="110">
        <v>2.0</v>
      </c>
      <c r="L93" s="109">
        <f t="array" ref="L93">XLOOKUP('Joining Lists'!$J93,'Joining Lists'!$A$4:$A$15,'Joining Lists'!$B$4:$B$15)</f>
        <v>21</v>
      </c>
      <c r="M93" s="110">
        <f>'Joining Lists'!$K93*'Joining Lists'!$L93</f>
        <v>42</v>
      </c>
    </row>
    <row r="94" ht="14.25" customHeight="1">
      <c r="G94" s="106">
        <v>44558.0</v>
      </c>
      <c r="H94" s="105" t="s">
        <v>225</v>
      </c>
      <c r="I94" s="105" t="str">
        <f t="array" ref="I94">XLOOKUP('Joining Lists'!$H94,'Joining Lists'!$D$4:$D$75,'Joining Lists'!$E$4:$E$75)</f>
        <v>South</v>
      </c>
      <c r="J94" s="105" t="s">
        <v>240</v>
      </c>
      <c r="K94" s="105">
        <v>3.0</v>
      </c>
      <c r="L94" s="104">
        <f t="array" ref="L94">XLOOKUP('Joining Lists'!$J94,'Joining Lists'!$A$4:$A$15,'Joining Lists'!$B$4:$B$15)</f>
        <v>34</v>
      </c>
      <c r="M94" s="105">
        <f>'Joining Lists'!$K94*'Joining Lists'!$L94</f>
        <v>102</v>
      </c>
    </row>
    <row r="95" ht="14.25" customHeight="1">
      <c r="G95" s="111">
        <v>44558.0</v>
      </c>
      <c r="H95" s="110" t="s">
        <v>314</v>
      </c>
      <c r="I95" s="110" t="str">
        <f t="array" ref="I95">XLOOKUP('Joining Lists'!$H95,'Joining Lists'!$D$4:$D$75,'Joining Lists'!$E$4:$E$75)</f>
        <v>West</v>
      </c>
      <c r="J95" s="110" t="s">
        <v>233</v>
      </c>
      <c r="K95" s="110">
        <v>24.0</v>
      </c>
      <c r="L95" s="109">
        <f t="array" ref="L95">XLOOKUP('Joining Lists'!$J95,'Joining Lists'!$A$4:$A$15,'Joining Lists'!$B$4:$B$15)</f>
        <v>27.5</v>
      </c>
      <c r="M95" s="110">
        <f>'Joining Lists'!$K95*'Joining Lists'!$L95</f>
        <v>660</v>
      </c>
    </row>
    <row r="96" ht="14.25" customHeight="1">
      <c r="G96" s="106">
        <v>44558.0</v>
      </c>
      <c r="H96" s="105" t="s">
        <v>241</v>
      </c>
      <c r="I96" s="105" t="str">
        <f t="array" ref="I96">XLOOKUP('Joining Lists'!$H96,'Joining Lists'!$D$4:$D$75,'Joining Lists'!$E$4:$E$75)</f>
        <v>MidWest</v>
      </c>
      <c r="J96" s="105" t="s">
        <v>212</v>
      </c>
      <c r="K96" s="105">
        <v>3.0</v>
      </c>
      <c r="L96" s="104">
        <f t="array" ref="L96">XLOOKUP('Joining Lists'!$J96,'Joining Lists'!$A$4:$A$15,'Joining Lists'!$B$4:$B$15)</f>
        <v>21</v>
      </c>
      <c r="M96" s="105">
        <f>'Joining Lists'!$K96*'Joining Lists'!$L96</f>
        <v>63</v>
      </c>
    </row>
    <row r="97" ht="14.25" customHeight="1">
      <c r="G97" s="111">
        <v>44558.0</v>
      </c>
      <c r="H97" s="110" t="s">
        <v>309</v>
      </c>
      <c r="I97" s="110" t="str">
        <f t="array" ref="I97">XLOOKUP('Joining Lists'!$H97,'Joining Lists'!$D$4:$D$75,'Joining Lists'!$E$4:$E$75)</f>
        <v>South</v>
      </c>
      <c r="J97" s="110" t="s">
        <v>227</v>
      </c>
      <c r="K97" s="110">
        <v>11.0</v>
      </c>
      <c r="L97" s="109">
        <f t="array" ref="L97">XLOOKUP('Joining Lists'!$J97,'Joining Lists'!$A$4:$A$15,'Joining Lists'!$B$4:$B$15)</f>
        <v>25</v>
      </c>
      <c r="M97" s="110">
        <f>'Joining Lists'!$K97*'Joining Lists'!$L97</f>
        <v>275</v>
      </c>
    </row>
    <row r="98" ht="14.25" customHeight="1">
      <c r="G98" s="106">
        <v>44558.0</v>
      </c>
      <c r="H98" s="105" t="s">
        <v>254</v>
      </c>
      <c r="I98" s="105" t="str">
        <f t="array" ref="I98">XLOOKUP('Joining Lists'!$H98,'Joining Lists'!$D$4:$D$75,'Joining Lists'!$E$4:$E$75)</f>
        <v>South</v>
      </c>
      <c r="J98" s="105" t="s">
        <v>216</v>
      </c>
      <c r="K98" s="105">
        <v>3.0</v>
      </c>
      <c r="L98" s="104">
        <f t="array" ref="L98">XLOOKUP('Joining Lists'!$J98,'Joining Lists'!$A$4:$A$15,'Joining Lists'!$B$4:$B$15)</f>
        <v>22.95</v>
      </c>
      <c r="M98" s="105">
        <f>'Joining Lists'!$K98*'Joining Lists'!$L98</f>
        <v>68.85</v>
      </c>
    </row>
    <row r="99" ht="14.25" customHeight="1">
      <c r="G99" s="111">
        <v>44558.0</v>
      </c>
      <c r="H99" s="110" t="s">
        <v>248</v>
      </c>
      <c r="I99" s="110" t="str">
        <f t="array" ref="I99">XLOOKUP('Joining Lists'!$H99,'Joining Lists'!$D$4:$D$75,'Joining Lists'!$E$4:$E$75)</f>
        <v>MidWest</v>
      </c>
      <c r="J99" s="110" t="s">
        <v>243</v>
      </c>
      <c r="K99" s="110">
        <v>3.0</v>
      </c>
      <c r="L99" s="109">
        <f t="array" ref="L99">XLOOKUP('Joining Lists'!$J99,'Joining Lists'!$A$4:$A$15,'Joining Lists'!$B$4:$B$15)</f>
        <v>25</v>
      </c>
      <c r="M99" s="110">
        <f>'Joining Lists'!$K99*'Joining Lists'!$L99</f>
        <v>75</v>
      </c>
    </row>
    <row r="100" ht="14.25" customHeight="1">
      <c r="G100" s="106">
        <v>44558.0</v>
      </c>
      <c r="H100" s="105" t="s">
        <v>298</v>
      </c>
      <c r="I100" s="105" t="str">
        <f t="array" ref="I100">XLOOKUP('Joining Lists'!$H100,'Joining Lists'!$D$4:$D$75,'Joining Lists'!$E$4:$E$75)</f>
        <v>West</v>
      </c>
      <c r="J100" s="105" t="s">
        <v>243</v>
      </c>
      <c r="K100" s="105">
        <v>4.0</v>
      </c>
      <c r="L100" s="104">
        <f t="array" ref="L100">XLOOKUP('Joining Lists'!$J100,'Joining Lists'!$A$4:$A$15,'Joining Lists'!$B$4:$B$15)</f>
        <v>25</v>
      </c>
      <c r="M100" s="105">
        <f>'Joining Lists'!$K100*'Joining Lists'!$L100</f>
        <v>100</v>
      </c>
    </row>
    <row r="101" ht="14.25" customHeight="1">
      <c r="G101" s="111">
        <v>44558.0</v>
      </c>
      <c r="H101" s="110" t="s">
        <v>264</v>
      </c>
      <c r="I101" s="110" t="str">
        <f t="array" ref="I101">XLOOKUP('Joining Lists'!$H101,'Joining Lists'!$D$4:$D$75,'Joining Lists'!$E$4:$E$75)</f>
        <v>MidWest</v>
      </c>
      <c r="J101" s="110" t="s">
        <v>236</v>
      </c>
      <c r="K101" s="110">
        <v>2.0</v>
      </c>
      <c r="L101" s="109">
        <f t="array" ref="L101">XLOOKUP('Joining Lists'!$J101,'Joining Lists'!$A$4:$A$15,'Joining Lists'!$B$4:$B$15)</f>
        <v>30</v>
      </c>
      <c r="M101" s="110">
        <f>'Joining Lists'!$K101*'Joining Lists'!$L101</f>
        <v>60</v>
      </c>
    </row>
    <row r="102" ht="14.25" customHeight="1">
      <c r="G102" s="106">
        <v>44558.0</v>
      </c>
      <c r="H102" s="105" t="s">
        <v>260</v>
      </c>
      <c r="I102" s="105" t="str">
        <f t="array" ref="I102">XLOOKUP('Joining Lists'!$H102,'Joining Lists'!$D$4:$D$75,'Joining Lists'!$E$4:$E$75)</f>
        <v>MidWest</v>
      </c>
      <c r="J102" s="105" t="s">
        <v>240</v>
      </c>
      <c r="K102" s="105">
        <v>2.0</v>
      </c>
      <c r="L102" s="104">
        <f t="array" ref="L102">XLOOKUP('Joining Lists'!$J102,'Joining Lists'!$A$4:$A$15,'Joining Lists'!$B$4:$B$15)</f>
        <v>34</v>
      </c>
      <c r="M102" s="105">
        <f>'Joining Lists'!$K102*'Joining Lists'!$L102</f>
        <v>68</v>
      </c>
    </row>
    <row r="103" ht="14.25" customHeight="1">
      <c r="G103" s="111">
        <v>44558.0</v>
      </c>
      <c r="H103" s="110" t="s">
        <v>223</v>
      </c>
      <c r="I103" s="110" t="str">
        <f t="array" ref="I103">XLOOKUP('Joining Lists'!$H103,'Joining Lists'!$D$4:$D$75,'Joining Lists'!$E$4:$E$75)</f>
        <v>East</v>
      </c>
      <c r="J103" s="110" t="s">
        <v>216</v>
      </c>
      <c r="K103" s="110">
        <v>3.0</v>
      </c>
      <c r="L103" s="109">
        <f t="array" ref="L103">XLOOKUP('Joining Lists'!$J103,'Joining Lists'!$A$4:$A$15,'Joining Lists'!$B$4:$B$15)</f>
        <v>22.95</v>
      </c>
      <c r="M103" s="110">
        <f>'Joining Lists'!$K103*'Joining Lists'!$L103</f>
        <v>68.85</v>
      </c>
    </row>
    <row r="104" ht="14.25" customHeight="1">
      <c r="G104" s="106">
        <v>44558.0</v>
      </c>
      <c r="H104" s="105" t="s">
        <v>246</v>
      </c>
      <c r="I104" s="105" t="str">
        <f t="array" ref="I104">XLOOKUP('Joining Lists'!$H104,'Joining Lists'!$D$4:$D$75,'Joining Lists'!$E$4:$E$75)</f>
        <v>South</v>
      </c>
      <c r="J104" s="105" t="s">
        <v>218</v>
      </c>
      <c r="K104" s="105">
        <v>1.0</v>
      </c>
      <c r="L104" s="104">
        <f t="array" ref="L104">XLOOKUP('Joining Lists'!$J104,'Joining Lists'!$A$4:$A$15,'Joining Lists'!$B$4:$B$15)</f>
        <v>22.95</v>
      </c>
      <c r="M104" s="105">
        <f>'Joining Lists'!$K104*'Joining Lists'!$L104</f>
        <v>22.95</v>
      </c>
    </row>
    <row r="105" ht="14.25" customHeight="1">
      <c r="G105" s="111">
        <v>44558.0</v>
      </c>
      <c r="H105" s="110" t="s">
        <v>303</v>
      </c>
      <c r="I105" s="110" t="str">
        <f t="array" ref="I105">XLOOKUP('Joining Lists'!$H105,'Joining Lists'!$D$4:$D$75,'Joining Lists'!$E$4:$E$75)</f>
        <v>West</v>
      </c>
      <c r="J105" s="110" t="s">
        <v>216</v>
      </c>
      <c r="K105" s="110">
        <v>3.0</v>
      </c>
      <c r="L105" s="109">
        <f t="array" ref="L105">XLOOKUP('Joining Lists'!$J105,'Joining Lists'!$A$4:$A$15,'Joining Lists'!$B$4:$B$15)</f>
        <v>22.95</v>
      </c>
      <c r="M105" s="110">
        <f>'Joining Lists'!$K105*'Joining Lists'!$L105</f>
        <v>68.85</v>
      </c>
    </row>
    <row r="106" ht="14.25" customHeight="1">
      <c r="G106" s="106">
        <v>44558.0</v>
      </c>
      <c r="H106" s="105" t="s">
        <v>219</v>
      </c>
      <c r="I106" s="105" t="str">
        <f t="array" ref="I106">XLOOKUP('Joining Lists'!$H106,'Joining Lists'!$D$4:$D$75,'Joining Lists'!$E$4:$E$75)</f>
        <v>West</v>
      </c>
      <c r="J106" s="105" t="s">
        <v>243</v>
      </c>
      <c r="K106" s="105">
        <v>2.0</v>
      </c>
      <c r="L106" s="104">
        <f t="array" ref="L106">XLOOKUP('Joining Lists'!$J106,'Joining Lists'!$A$4:$A$15,'Joining Lists'!$B$4:$B$15)</f>
        <v>25</v>
      </c>
      <c r="M106" s="105">
        <f>'Joining Lists'!$K106*'Joining Lists'!$L106</f>
        <v>50</v>
      </c>
    </row>
    <row r="107" ht="14.25" customHeight="1">
      <c r="G107" s="111">
        <v>44558.0</v>
      </c>
      <c r="H107" s="110" t="s">
        <v>301</v>
      </c>
      <c r="I107" s="110" t="str">
        <f t="array" ref="I107">XLOOKUP('Joining Lists'!$H107,'Joining Lists'!$D$4:$D$75,'Joining Lists'!$E$4:$E$75)</f>
        <v>East</v>
      </c>
      <c r="J107" s="110" t="s">
        <v>236</v>
      </c>
      <c r="K107" s="110">
        <v>2.0</v>
      </c>
      <c r="L107" s="109">
        <f t="array" ref="L107">XLOOKUP('Joining Lists'!$J107,'Joining Lists'!$A$4:$A$15,'Joining Lists'!$B$4:$B$15)</f>
        <v>30</v>
      </c>
      <c r="M107" s="110">
        <f>'Joining Lists'!$K107*'Joining Lists'!$L107</f>
        <v>60</v>
      </c>
    </row>
    <row r="108" ht="14.25" customHeight="1">
      <c r="G108" s="106">
        <v>44558.0</v>
      </c>
      <c r="H108" s="105" t="s">
        <v>276</v>
      </c>
      <c r="I108" s="105" t="str">
        <f t="array" ref="I108">XLOOKUP('Joining Lists'!$H108,'Joining Lists'!$D$4:$D$75,'Joining Lists'!$E$4:$E$75)</f>
        <v>East</v>
      </c>
      <c r="J108" s="105" t="s">
        <v>218</v>
      </c>
      <c r="K108" s="105">
        <v>3.0</v>
      </c>
      <c r="L108" s="104">
        <f t="array" ref="L108">XLOOKUP('Joining Lists'!$J108,'Joining Lists'!$A$4:$A$15,'Joining Lists'!$B$4:$B$15)</f>
        <v>22.95</v>
      </c>
      <c r="M108" s="105">
        <f>'Joining Lists'!$K108*'Joining Lists'!$L108</f>
        <v>68.85</v>
      </c>
    </row>
    <row r="109" ht="14.25" customHeight="1">
      <c r="G109" s="111">
        <v>44558.0</v>
      </c>
      <c r="H109" s="110" t="s">
        <v>255</v>
      </c>
      <c r="I109" s="110" t="str">
        <f t="array" ref="I109">XLOOKUP('Joining Lists'!$H109,'Joining Lists'!$D$4:$D$75,'Joining Lists'!$E$4:$E$75)</f>
        <v>MidWest</v>
      </c>
      <c r="J109" s="110" t="s">
        <v>235</v>
      </c>
      <c r="K109" s="110">
        <v>3.0</v>
      </c>
      <c r="L109" s="109">
        <f t="array" ref="L109">XLOOKUP('Joining Lists'!$J109,'Joining Lists'!$A$4:$A$15,'Joining Lists'!$B$4:$B$15)</f>
        <v>19.95</v>
      </c>
      <c r="M109" s="110">
        <f>'Joining Lists'!$K109*'Joining Lists'!$L109</f>
        <v>59.85</v>
      </c>
    </row>
    <row r="110" ht="14.25" customHeight="1">
      <c r="G110" s="106">
        <v>44558.0</v>
      </c>
      <c r="H110" s="105" t="s">
        <v>303</v>
      </c>
      <c r="I110" s="105" t="str">
        <f t="array" ref="I110">XLOOKUP('Joining Lists'!$H110,'Joining Lists'!$D$4:$D$75,'Joining Lists'!$E$4:$E$75)</f>
        <v>West</v>
      </c>
      <c r="J110" s="105" t="s">
        <v>240</v>
      </c>
      <c r="K110" s="105">
        <v>3.0</v>
      </c>
      <c r="L110" s="104">
        <f t="array" ref="L110">XLOOKUP('Joining Lists'!$J110,'Joining Lists'!$A$4:$A$15,'Joining Lists'!$B$4:$B$15)</f>
        <v>34</v>
      </c>
      <c r="M110" s="105">
        <f>'Joining Lists'!$K110*'Joining Lists'!$L110</f>
        <v>102</v>
      </c>
    </row>
    <row r="111" ht="14.25" customHeight="1">
      <c r="G111" s="111">
        <v>44558.0</v>
      </c>
      <c r="H111" s="110" t="s">
        <v>292</v>
      </c>
      <c r="I111" s="110" t="str">
        <f t="array" ref="I111">XLOOKUP('Joining Lists'!$H111,'Joining Lists'!$D$4:$D$75,'Joining Lists'!$E$4:$E$75)</f>
        <v>East</v>
      </c>
      <c r="J111" s="110" t="s">
        <v>243</v>
      </c>
      <c r="K111" s="110">
        <v>19.0</v>
      </c>
      <c r="L111" s="109">
        <f t="array" ref="L111">XLOOKUP('Joining Lists'!$J111,'Joining Lists'!$A$4:$A$15,'Joining Lists'!$B$4:$B$15)</f>
        <v>25</v>
      </c>
      <c r="M111" s="110">
        <f>'Joining Lists'!$K111*'Joining Lists'!$L111</f>
        <v>475</v>
      </c>
    </row>
    <row r="112" ht="14.25" customHeight="1">
      <c r="G112" s="106">
        <v>44558.0</v>
      </c>
      <c r="H112" s="105" t="s">
        <v>215</v>
      </c>
      <c r="I112" s="105" t="str">
        <f t="array" ref="I112">XLOOKUP('Joining Lists'!$H112,'Joining Lists'!$D$4:$D$75,'Joining Lists'!$E$4:$E$75)</f>
        <v>East</v>
      </c>
      <c r="J112" s="105" t="s">
        <v>240</v>
      </c>
      <c r="K112" s="105">
        <v>3.0</v>
      </c>
      <c r="L112" s="104">
        <f t="array" ref="L112">XLOOKUP('Joining Lists'!$J112,'Joining Lists'!$A$4:$A$15,'Joining Lists'!$B$4:$B$15)</f>
        <v>34</v>
      </c>
      <c r="M112" s="105">
        <f>'Joining Lists'!$K112*'Joining Lists'!$L112</f>
        <v>102</v>
      </c>
    </row>
    <row r="113" ht="14.25" customHeight="1">
      <c r="G113" s="111">
        <v>44558.0</v>
      </c>
      <c r="H113" s="110" t="s">
        <v>283</v>
      </c>
      <c r="I113" s="110" t="str">
        <f t="array" ref="I113">XLOOKUP('Joining Lists'!$H113,'Joining Lists'!$D$4:$D$75,'Joining Lists'!$E$4:$E$75)</f>
        <v>South</v>
      </c>
      <c r="J113" s="110" t="s">
        <v>218</v>
      </c>
      <c r="K113" s="110">
        <v>2.0</v>
      </c>
      <c r="L113" s="109">
        <f t="array" ref="L113">XLOOKUP('Joining Lists'!$J113,'Joining Lists'!$A$4:$A$15,'Joining Lists'!$B$4:$B$15)</f>
        <v>22.95</v>
      </c>
      <c r="M113" s="110">
        <f>'Joining Lists'!$K113*'Joining Lists'!$L113</f>
        <v>45.9</v>
      </c>
    </row>
    <row r="114" ht="14.25" customHeight="1">
      <c r="G114" s="106">
        <v>44558.0</v>
      </c>
      <c r="H114" s="105" t="s">
        <v>269</v>
      </c>
      <c r="I114" s="105" t="str">
        <f t="array" ref="I114">XLOOKUP('Joining Lists'!$H114,'Joining Lists'!$D$4:$D$75,'Joining Lists'!$E$4:$E$75)</f>
        <v>MidWest</v>
      </c>
      <c r="J114" s="105" t="s">
        <v>216</v>
      </c>
      <c r="K114" s="105">
        <v>2.0</v>
      </c>
      <c r="L114" s="104">
        <f t="array" ref="L114">XLOOKUP('Joining Lists'!$J114,'Joining Lists'!$A$4:$A$15,'Joining Lists'!$B$4:$B$15)</f>
        <v>22.95</v>
      </c>
      <c r="M114" s="105">
        <f>'Joining Lists'!$K114*'Joining Lists'!$L114</f>
        <v>45.9</v>
      </c>
    </row>
    <row r="115" ht="14.25" customHeight="1">
      <c r="G115" s="111">
        <v>44558.0</v>
      </c>
      <c r="H115" s="110" t="s">
        <v>281</v>
      </c>
      <c r="I115" s="110" t="str">
        <f t="array" ref="I115">XLOOKUP('Joining Lists'!$H115,'Joining Lists'!$D$4:$D$75,'Joining Lists'!$E$4:$E$75)</f>
        <v>MidWest</v>
      </c>
      <c r="J115" s="110" t="s">
        <v>216</v>
      </c>
      <c r="K115" s="110">
        <v>1.0</v>
      </c>
      <c r="L115" s="109">
        <f t="array" ref="L115">XLOOKUP('Joining Lists'!$J115,'Joining Lists'!$A$4:$A$15,'Joining Lists'!$B$4:$B$15)</f>
        <v>22.95</v>
      </c>
      <c r="M115" s="110">
        <f>'Joining Lists'!$K115*'Joining Lists'!$L115</f>
        <v>22.95</v>
      </c>
    </row>
    <row r="116" ht="14.25" customHeight="1">
      <c r="G116" s="106">
        <v>44558.0</v>
      </c>
      <c r="H116" s="105" t="s">
        <v>249</v>
      </c>
      <c r="I116" s="105" t="str">
        <f t="array" ref="I116">XLOOKUP('Joining Lists'!$H116,'Joining Lists'!$D$4:$D$75,'Joining Lists'!$E$4:$E$75)</f>
        <v>East</v>
      </c>
      <c r="J116" s="105" t="s">
        <v>212</v>
      </c>
      <c r="K116" s="105">
        <v>2.0</v>
      </c>
      <c r="L116" s="104">
        <f t="array" ref="L116">XLOOKUP('Joining Lists'!$J116,'Joining Lists'!$A$4:$A$15,'Joining Lists'!$B$4:$B$15)</f>
        <v>21</v>
      </c>
      <c r="M116" s="105">
        <f>'Joining Lists'!$K116*'Joining Lists'!$L116</f>
        <v>42</v>
      </c>
    </row>
    <row r="117" ht="14.25" customHeight="1">
      <c r="G117" s="111">
        <v>44558.0</v>
      </c>
      <c r="H117" s="110" t="s">
        <v>306</v>
      </c>
      <c r="I117" s="110" t="str">
        <f t="array" ref="I117">XLOOKUP('Joining Lists'!$H117,'Joining Lists'!$D$4:$D$75,'Joining Lists'!$E$4:$E$75)</f>
        <v>West</v>
      </c>
      <c r="J117" s="110" t="s">
        <v>243</v>
      </c>
      <c r="K117" s="110">
        <v>2.0</v>
      </c>
      <c r="L117" s="109">
        <f t="array" ref="L117">XLOOKUP('Joining Lists'!$J117,'Joining Lists'!$A$4:$A$15,'Joining Lists'!$B$4:$B$15)</f>
        <v>25</v>
      </c>
      <c r="M117" s="110">
        <f>'Joining Lists'!$K117*'Joining Lists'!$L117</f>
        <v>50</v>
      </c>
    </row>
    <row r="118" ht="14.25" customHeight="1">
      <c r="G118" s="106">
        <v>44558.0</v>
      </c>
      <c r="H118" s="105" t="s">
        <v>296</v>
      </c>
      <c r="I118" s="105" t="str">
        <f t="array" ref="I118">XLOOKUP('Joining Lists'!$H118,'Joining Lists'!$D$4:$D$75,'Joining Lists'!$E$4:$E$75)</f>
        <v>West</v>
      </c>
      <c r="J118" s="105" t="s">
        <v>227</v>
      </c>
      <c r="K118" s="105">
        <v>2.0</v>
      </c>
      <c r="L118" s="104">
        <f t="array" ref="L118">XLOOKUP('Joining Lists'!$J118,'Joining Lists'!$A$4:$A$15,'Joining Lists'!$B$4:$B$15)</f>
        <v>25</v>
      </c>
      <c r="M118" s="105">
        <f>'Joining Lists'!$K118*'Joining Lists'!$L118</f>
        <v>50</v>
      </c>
    </row>
    <row r="119" ht="14.25" customHeight="1">
      <c r="G119" s="111">
        <v>44558.0</v>
      </c>
      <c r="H119" s="110" t="s">
        <v>225</v>
      </c>
      <c r="I119" s="110" t="str">
        <f t="array" ref="I119">XLOOKUP('Joining Lists'!$H119,'Joining Lists'!$D$4:$D$75,'Joining Lists'!$E$4:$E$75)</f>
        <v>South</v>
      </c>
      <c r="J119" s="110" t="s">
        <v>218</v>
      </c>
      <c r="K119" s="110">
        <v>2.0</v>
      </c>
      <c r="L119" s="109">
        <f t="array" ref="L119">XLOOKUP('Joining Lists'!$J119,'Joining Lists'!$A$4:$A$15,'Joining Lists'!$B$4:$B$15)</f>
        <v>22.95</v>
      </c>
      <c r="M119" s="110">
        <f>'Joining Lists'!$K119*'Joining Lists'!$L119</f>
        <v>45.9</v>
      </c>
    </row>
    <row r="120" ht="14.25" customHeight="1">
      <c r="G120" s="106">
        <v>44558.0</v>
      </c>
      <c r="H120" s="105" t="s">
        <v>311</v>
      </c>
      <c r="I120" s="105" t="str">
        <f t="array" ref="I120">XLOOKUP('Joining Lists'!$H120,'Joining Lists'!$D$4:$D$75,'Joining Lists'!$E$4:$E$75)</f>
        <v>MidWest</v>
      </c>
      <c r="J120" s="105" t="s">
        <v>240</v>
      </c>
      <c r="K120" s="105">
        <v>3.0</v>
      </c>
      <c r="L120" s="104">
        <f t="array" ref="L120">XLOOKUP('Joining Lists'!$J120,'Joining Lists'!$A$4:$A$15,'Joining Lists'!$B$4:$B$15)</f>
        <v>34</v>
      </c>
      <c r="M120" s="105">
        <f>'Joining Lists'!$K120*'Joining Lists'!$L120</f>
        <v>102</v>
      </c>
    </row>
    <row r="121" ht="14.25" customHeight="1">
      <c r="G121" s="111">
        <v>44558.0</v>
      </c>
      <c r="H121" s="110" t="s">
        <v>303</v>
      </c>
      <c r="I121" s="110" t="str">
        <f t="array" ref="I121">XLOOKUP('Joining Lists'!$H121,'Joining Lists'!$D$4:$D$75,'Joining Lists'!$E$4:$E$75)</f>
        <v>West</v>
      </c>
      <c r="J121" s="110" t="s">
        <v>243</v>
      </c>
      <c r="K121" s="110">
        <v>2.0</v>
      </c>
      <c r="L121" s="109">
        <f t="array" ref="L121">XLOOKUP('Joining Lists'!$J121,'Joining Lists'!$A$4:$A$15,'Joining Lists'!$B$4:$B$15)</f>
        <v>25</v>
      </c>
      <c r="M121" s="110">
        <f>'Joining Lists'!$K121*'Joining Lists'!$L121</f>
        <v>50</v>
      </c>
    </row>
    <row r="122" ht="14.25" customHeight="1">
      <c r="G122" s="106">
        <v>44558.0</v>
      </c>
      <c r="H122" s="105" t="s">
        <v>309</v>
      </c>
      <c r="I122" s="105" t="str">
        <f t="array" ref="I122">XLOOKUP('Joining Lists'!$H122,'Joining Lists'!$D$4:$D$75,'Joining Lists'!$E$4:$E$75)</f>
        <v>South</v>
      </c>
      <c r="J122" s="105" t="s">
        <v>212</v>
      </c>
      <c r="K122" s="105">
        <v>2.0</v>
      </c>
      <c r="L122" s="104">
        <f t="array" ref="L122">XLOOKUP('Joining Lists'!$J122,'Joining Lists'!$A$4:$A$15,'Joining Lists'!$B$4:$B$15)</f>
        <v>21</v>
      </c>
      <c r="M122" s="105">
        <f>'Joining Lists'!$K122*'Joining Lists'!$L122</f>
        <v>42</v>
      </c>
    </row>
    <row r="123" ht="14.25" customHeight="1">
      <c r="G123" s="111">
        <v>44558.0</v>
      </c>
      <c r="H123" s="110" t="s">
        <v>225</v>
      </c>
      <c r="I123" s="110" t="str">
        <f t="array" ref="I123">XLOOKUP('Joining Lists'!$H123,'Joining Lists'!$D$4:$D$75,'Joining Lists'!$E$4:$E$75)</f>
        <v>South</v>
      </c>
      <c r="J123" s="110" t="s">
        <v>218</v>
      </c>
      <c r="K123" s="110">
        <v>4.0</v>
      </c>
      <c r="L123" s="109">
        <f t="array" ref="L123">XLOOKUP('Joining Lists'!$J123,'Joining Lists'!$A$4:$A$15,'Joining Lists'!$B$4:$B$15)</f>
        <v>22.95</v>
      </c>
      <c r="M123" s="110">
        <f>'Joining Lists'!$K123*'Joining Lists'!$L123</f>
        <v>91.8</v>
      </c>
    </row>
    <row r="124" ht="14.25" customHeight="1">
      <c r="G124" s="106">
        <v>44558.0</v>
      </c>
      <c r="H124" s="105" t="s">
        <v>261</v>
      </c>
      <c r="I124" s="105" t="str">
        <f t="array" ref="I124">XLOOKUP('Joining Lists'!$H124,'Joining Lists'!$D$4:$D$75,'Joining Lists'!$E$4:$E$75)</f>
        <v>South</v>
      </c>
      <c r="J124" s="105" t="s">
        <v>245</v>
      </c>
      <c r="K124" s="105">
        <v>2.0</v>
      </c>
      <c r="L124" s="104">
        <f t="array" ref="L124">XLOOKUP('Joining Lists'!$J124,'Joining Lists'!$A$4:$A$15,'Joining Lists'!$B$4:$B$15)</f>
        <v>23.5</v>
      </c>
      <c r="M124" s="105">
        <f>'Joining Lists'!$K124*'Joining Lists'!$L124</f>
        <v>47</v>
      </c>
    </row>
    <row r="125" ht="14.25" customHeight="1">
      <c r="G125" s="111">
        <v>44558.0</v>
      </c>
      <c r="H125" s="110" t="s">
        <v>299</v>
      </c>
      <c r="I125" s="110" t="str">
        <f t="array" ref="I125">XLOOKUP('Joining Lists'!$H125,'Joining Lists'!$D$4:$D$75,'Joining Lists'!$E$4:$E$75)</f>
        <v>South</v>
      </c>
      <c r="J125" s="110" t="s">
        <v>216</v>
      </c>
      <c r="K125" s="110">
        <v>1.0</v>
      </c>
      <c r="L125" s="109">
        <f t="array" ref="L125">XLOOKUP('Joining Lists'!$J125,'Joining Lists'!$A$4:$A$15,'Joining Lists'!$B$4:$B$15)</f>
        <v>22.95</v>
      </c>
      <c r="M125" s="110">
        <f>'Joining Lists'!$K125*'Joining Lists'!$L125</f>
        <v>22.95</v>
      </c>
    </row>
    <row r="126" ht="14.25" customHeight="1">
      <c r="G126" s="106">
        <v>44558.0</v>
      </c>
      <c r="H126" s="105" t="s">
        <v>225</v>
      </c>
      <c r="I126" s="105" t="str">
        <f t="array" ref="I126">XLOOKUP('Joining Lists'!$H126,'Joining Lists'!$D$4:$D$75,'Joining Lists'!$E$4:$E$75)</f>
        <v>South</v>
      </c>
      <c r="J126" s="105" t="s">
        <v>227</v>
      </c>
      <c r="K126" s="105">
        <v>1.0</v>
      </c>
      <c r="L126" s="104">
        <f t="array" ref="L126">XLOOKUP('Joining Lists'!$J126,'Joining Lists'!$A$4:$A$15,'Joining Lists'!$B$4:$B$15)</f>
        <v>25</v>
      </c>
      <c r="M126" s="105">
        <f>'Joining Lists'!$K126*'Joining Lists'!$L126</f>
        <v>25</v>
      </c>
    </row>
    <row r="127" ht="14.25" customHeight="1">
      <c r="G127" s="111">
        <v>44558.0</v>
      </c>
      <c r="H127" s="110" t="s">
        <v>268</v>
      </c>
      <c r="I127" s="110" t="str">
        <f t="array" ref="I127">XLOOKUP('Joining Lists'!$H127,'Joining Lists'!$D$4:$D$75,'Joining Lists'!$E$4:$E$75)</f>
        <v>East</v>
      </c>
      <c r="J127" s="110" t="s">
        <v>240</v>
      </c>
      <c r="K127" s="110">
        <v>9.0</v>
      </c>
      <c r="L127" s="109">
        <f t="array" ref="L127">XLOOKUP('Joining Lists'!$J127,'Joining Lists'!$A$4:$A$15,'Joining Lists'!$B$4:$B$15)</f>
        <v>34</v>
      </c>
      <c r="M127" s="110">
        <f>'Joining Lists'!$K127*'Joining Lists'!$L127</f>
        <v>306</v>
      </c>
    </row>
    <row r="128" ht="14.25" customHeight="1">
      <c r="G128" s="106">
        <v>44558.0</v>
      </c>
      <c r="H128" s="105" t="s">
        <v>286</v>
      </c>
      <c r="I128" s="105" t="str">
        <f t="array" ref="I128">XLOOKUP('Joining Lists'!$H128,'Joining Lists'!$D$4:$D$75,'Joining Lists'!$E$4:$E$75)</f>
        <v>South</v>
      </c>
      <c r="J128" s="105" t="s">
        <v>240</v>
      </c>
      <c r="K128" s="105">
        <v>2.0</v>
      </c>
      <c r="L128" s="104">
        <f t="array" ref="L128">XLOOKUP('Joining Lists'!$J128,'Joining Lists'!$A$4:$A$15,'Joining Lists'!$B$4:$B$15)</f>
        <v>34</v>
      </c>
      <c r="M128" s="105">
        <f>'Joining Lists'!$K128*'Joining Lists'!$L128</f>
        <v>68</v>
      </c>
    </row>
    <row r="129" ht="14.25" customHeight="1">
      <c r="G129" s="111">
        <v>44558.0</v>
      </c>
      <c r="H129" s="110" t="s">
        <v>297</v>
      </c>
      <c r="I129" s="110" t="str">
        <f t="array" ref="I129">XLOOKUP('Joining Lists'!$H129,'Joining Lists'!$D$4:$D$75,'Joining Lists'!$E$4:$E$75)</f>
        <v>MidWest</v>
      </c>
      <c r="J129" s="110" t="s">
        <v>240</v>
      </c>
      <c r="K129" s="110">
        <v>3.0</v>
      </c>
      <c r="L129" s="109">
        <f t="array" ref="L129">XLOOKUP('Joining Lists'!$J129,'Joining Lists'!$A$4:$A$15,'Joining Lists'!$B$4:$B$15)</f>
        <v>34</v>
      </c>
      <c r="M129" s="110">
        <f>'Joining Lists'!$K129*'Joining Lists'!$L129</f>
        <v>102</v>
      </c>
    </row>
    <row r="130" ht="14.25" customHeight="1">
      <c r="G130" s="106">
        <v>44558.0</v>
      </c>
      <c r="H130" s="105" t="s">
        <v>266</v>
      </c>
      <c r="I130" s="105" t="str">
        <f t="array" ref="I130">XLOOKUP('Joining Lists'!$H130,'Joining Lists'!$D$4:$D$75,'Joining Lists'!$E$4:$E$75)</f>
        <v>West</v>
      </c>
      <c r="J130" s="105" t="s">
        <v>216</v>
      </c>
      <c r="K130" s="105">
        <v>2.0</v>
      </c>
      <c r="L130" s="104">
        <f t="array" ref="L130">XLOOKUP('Joining Lists'!$J130,'Joining Lists'!$A$4:$A$15,'Joining Lists'!$B$4:$B$15)</f>
        <v>22.95</v>
      </c>
      <c r="M130" s="105">
        <f>'Joining Lists'!$K130*'Joining Lists'!$L130</f>
        <v>45.9</v>
      </c>
    </row>
    <row r="131" ht="14.25" customHeight="1">
      <c r="G131" s="111">
        <v>44558.0</v>
      </c>
      <c r="H131" s="110" t="s">
        <v>268</v>
      </c>
      <c r="I131" s="110" t="str">
        <f t="array" ref="I131">XLOOKUP('Joining Lists'!$H131,'Joining Lists'!$D$4:$D$75,'Joining Lists'!$E$4:$E$75)</f>
        <v>East</v>
      </c>
      <c r="J131" s="110" t="s">
        <v>236</v>
      </c>
      <c r="K131" s="110">
        <v>3.0</v>
      </c>
      <c r="L131" s="109">
        <f t="array" ref="L131">XLOOKUP('Joining Lists'!$J131,'Joining Lists'!$A$4:$A$15,'Joining Lists'!$B$4:$B$15)</f>
        <v>30</v>
      </c>
      <c r="M131" s="110">
        <f>'Joining Lists'!$K131*'Joining Lists'!$L131</f>
        <v>90</v>
      </c>
    </row>
    <row r="132" ht="14.25" customHeight="1">
      <c r="G132" s="106">
        <v>44558.0</v>
      </c>
      <c r="H132" s="105" t="s">
        <v>256</v>
      </c>
      <c r="I132" s="105" t="str">
        <f t="array" ref="I132">XLOOKUP('Joining Lists'!$H132,'Joining Lists'!$D$4:$D$75,'Joining Lists'!$E$4:$E$75)</f>
        <v>MidWest</v>
      </c>
      <c r="J132" s="105" t="s">
        <v>230</v>
      </c>
      <c r="K132" s="105">
        <v>2.0</v>
      </c>
      <c r="L132" s="104">
        <f t="array" ref="L132">XLOOKUP('Joining Lists'!$J132,'Joining Lists'!$A$4:$A$15,'Joining Lists'!$B$4:$B$15)</f>
        <v>79.95</v>
      </c>
      <c r="M132" s="105">
        <f>'Joining Lists'!$K132*'Joining Lists'!$L132</f>
        <v>159.9</v>
      </c>
    </row>
    <row r="133" ht="14.25" customHeight="1">
      <c r="G133" s="111">
        <v>44558.0</v>
      </c>
      <c r="H133" s="110" t="s">
        <v>269</v>
      </c>
      <c r="I133" s="110" t="str">
        <f t="array" ref="I133">XLOOKUP('Joining Lists'!$H133,'Joining Lists'!$D$4:$D$75,'Joining Lists'!$E$4:$E$75)</f>
        <v>MidWest</v>
      </c>
      <c r="J133" s="110" t="s">
        <v>243</v>
      </c>
      <c r="K133" s="110">
        <v>18.0</v>
      </c>
      <c r="L133" s="109">
        <f t="array" ref="L133">XLOOKUP('Joining Lists'!$J133,'Joining Lists'!$A$4:$A$15,'Joining Lists'!$B$4:$B$15)</f>
        <v>25</v>
      </c>
      <c r="M133" s="110">
        <f>'Joining Lists'!$K133*'Joining Lists'!$L133</f>
        <v>450</v>
      </c>
    </row>
    <row r="134" ht="14.25" customHeight="1">
      <c r="G134" s="106">
        <v>44558.0</v>
      </c>
      <c r="H134" s="105" t="s">
        <v>301</v>
      </c>
      <c r="I134" s="105" t="str">
        <f t="array" ref="I134">XLOOKUP('Joining Lists'!$H134,'Joining Lists'!$D$4:$D$75,'Joining Lists'!$E$4:$E$75)</f>
        <v>East</v>
      </c>
      <c r="J134" s="105" t="s">
        <v>218</v>
      </c>
      <c r="K134" s="105">
        <v>2.0</v>
      </c>
      <c r="L134" s="104">
        <f t="array" ref="L134">XLOOKUP('Joining Lists'!$J134,'Joining Lists'!$A$4:$A$15,'Joining Lists'!$B$4:$B$15)</f>
        <v>22.95</v>
      </c>
      <c r="M134" s="105">
        <f>'Joining Lists'!$K134*'Joining Lists'!$L134</f>
        <v>45.9</v>
      </c>
    </row>
    <row r="135" ht="14.25" customHeight="1">
      <c r="G135" s="111">
        <v>44558.0</v>
      </c>
      <c r="H135" s="110" t="s">
        <v>296</v>
      </c>
      <c r="I135" s="110" t="str">
        <f t="array" ref="I135">XLOOKUP('Joining Lists'!$H135,'Joining Lists'!$D$4:$D$75,'Joining Lists'!$E$4:$E$75)</f>
        <v>West</v>
      </c>
      <c r="J135" s="110" t="s">
        <v>236</v>
      </c>
      <c r="K135" s="110">
        <v>2.0</v>
      </c>
      <c r="L135" s="109">
        <f t="array" ref="L135">XLOOKUP('Joining Lists'!$J135,'Joining Lists'!$A$4:$A$15,'Joining Lists'!$B$4:$B$15)</f>
        <v>30</v>
      </c>
      <c r="M135" s="110">
        <f>'Joining Lists'!$K135*'Joining Lists'!$L135</f>
        <v>60</v>
      </c>
    </row>
    <row r="136" ht="14.25" customHeight="1">
      <c r="G136" s="106">
        <v>44558.0</v>
      </c>
      <c r="H136" s="105" t="s">
        <v>293</v>
      </c>
      <c r="I136" s="105" t="str">
        <f t="array" ref="I136">XLOOKUP('Joining Lists'!$H136,'Joining Lists'!$D$4:$D$75,'Joining Lists'!$E$4:$E$75)</f>
        <v>West</v>
      </c>
      <c r="J136" s="105" t="s">
        <v>218</v>
      </c>
      <c r="K136" s="105">
        <v>20.0</v>
      </c>
      <c r="L136" s="104">
        <f t="array" ref="L136">XLOOKUP('Joining Lists'!$J136,'Joining Lists'!$A$4:$A$15,'Joining Lists'!$B$4:$B$15)</f>
        <v>22.95</v>
      </c>
      <c r="M136" s="105">
        <f>'Joining Lists'!$K136*'Joining Lists'!$L136</f>
        <v>459</v>
      </c>
    </row>
    <row r="137" ht="14.25" customHeight="1">
      <c r="G137" s="111">
        <v>44558.0</v>
      </c>
      <c r="H137" s="110" t="s">
        <v>312</v>
      </c>
      <c r="I137" s="110" t="str">
        <f t="array" ref="I137">XLOOKUP('Joining Lists'!$H137,'Joining Lists'!$D$4:$D$75,'Joining Lists'!$E$4:$E$75)</f>
        <v>East</v>
      </c>
      <c r="J137" s="110" t="s">
        <v>236</v>
      </c>
      <c r="K137" s="110">
        <v>2.0</v>
      </c>
      <c r="L137" s="109">
        <f t="array" ref="L137">XLOOKUP('Joining Lists'!$J137,'Joining Lists'!$A$4:$A$15,'Joining Lists'!$B$4:$B$15)</f>
        <v>30</v>
      </c>
      <c r="M137" s="110">
        <f>'Joining Lists'!$K137*'Joining Lists'!$L137</f>
        <v>60</v>
      </c>
    </row>
    <row r="138" ht="14.25" customHeight="1">
      <c r="G138" s="106">
        <v>44557.0</v>
      </c>
      <c r="H138" s="105" t="s">
        <v>281</v>
      </c>
      <c r="I138" s="105" t="str">
        <f t="array" ref="I138">XLOOKUP('Joining Lists'!$H138,'Joining Lists'!$D$4:$D$75,'Joining Lists'!$E$4:$E$75)</f>
        <v>MidWest</v>
      </c>
      <c r="J138" s="105" t="s">
        <v>227</v>
      </c>
      <c r="K138" s="105">
        <v>3.0</v>
      </c>
      <c r="L138" s="104">
        <f t="array" ref="L138">XLOOKUP('Joining Lists'!$J138,'Joining Lists'!$A$4:$A$15,'Joining Lists'!$B$4:$B$15)</f>
        <v>25</v>
      </c>
      <c r="M138" s="105">
        <f>'Joining Lists'!$K138*'Joining Lists'!$L138</f>
        <v>75</v>
      </c>
    </row>
    <row r="139" ht="14.25" customHeight="1">
      <c r="G139" s="111">
        <v>44557.0</v>
      </c>
      <c r="H139" s="110" t="s">
        <v>213</v>
      </c>
      <c r="I139" s="110" t="str">
        <f t="array" ref="I139">XLOOKUP('Joining Lists'!$H139,'Joining Lists'!$D$4:$D$75,'Joining Lists'!$E$4:$E$75)</f>
        <v>MidWest</v>
      </c>
      <c r="J139" s="110" t="s">
        <v>212</v>
      </c>
      <c r="K139" s="110">
        <v>1.0</v>
      </c>
      <c r="L139" s="109">
        <f t="array" ref="L139">XLOOKUP('Joining Lists'!$J139,'Joining Lists'!$A$4:$A$15,'Joining Lists'!$B$4:$B$15)</f>
        <v>21</v>
      </c>
      <c r="M139" s="110">
        <f>'Joining Lists'!$K139*'Joining Lists'!$L139</f>
        <v>21</v>
      </c>
    </row>
    <row r="140" ht="14.25" customHeight="1">
      <c r="G140" s="106">
        <v>44557.0</v>
      </c>
      <c r="H140" s="105" t="s">
        <v>238</v>
      </c>
      <c r="I140" s="105" t="str">
        <f t="array" ref="I140">XLOOKUP('Joining Lists'!$H140,'Joining Lists'!$D$4:$D$75,'Joining Lists'!$E$4:$E$75)</f>
        <v>West</v>
      </c>
      <c r="J140" s="105" t="s">
        <v>235</v>
      </c>
      <c r="K140" s="105">
        <v>3.0</v>
      </c>
      <c r="L140" s="104">
        <f t="array" ref="L140">XLOOKUP('Joining Lists'!$J140,'Joining Lists'!$A$4:$A$15,'Joining Lists'!$B$4:$B$15)</f>
        <v>19.95</v>
      </c>
      <c r="M140" s="105">
        <f>'Joining Lists'!$K140*'Joining Lists'!$L140</f>
        <v>59.85</v>
      </c>
    </row>
    <row r="141" ht="14.25" customHeight="1">
      <c r="G141" s="111">
        <v>44557.0</v>
      </c>
      <c r="H141" s="110" t="s">
        <v>255</v>
      </c>
      <c r="I141" s="110" t="str">
        <f t="array" ref="I141">XLOOKUP('Joining Lists'!$H141,'Joining Lists'!$D$4:$D$75,'Joining Lists'!$E$4:$E$75)</f>
        <v>MidWest</v>
      </c>
      <c r="J141" s="110" t="s">
        <v>236</v>
      </c>
      <c r="K141" s="110">
        <v>2.0</v>
      </c>
      <c r="L141" s="109">
        <f t="array" ref="L141">XLOOKUP('Joining Lists'!$J141,'Joining Lists'!$A$4:$A$15,'Joining Lists'!$B$4:$B$15)</f>
        <v>30</v>
      </c>
      <c r="M141" s="110">
        <f>'Joining Lists'!$K141*'Joining Lists'!$L141</f>
        <v>60</v>
      </c>
    </row>
    <row r="142" ht="14.25" customHeight="1">
      <c r="G142" s="106">
        <v>44557.0</v>
      </c>
      <c r="H142" s="105" t="s">
        <v>268</v>
      </c>
      <c r="I142" s="105" t="str">
        <f t="array" ref="I142">XLOOKUP('Joining Lists'!$H142,'Joining Lists'!$D$4:$D$75,'Joining Lists'!$E$4:$E$75)</f>
        <v>East</v>
      </c>
      <c r="J142" s="105" t="s">
        <v>240</v>
      </c>
      <c r="K142" s="105">
        <v>2.0</v>
      </c>
      <c r="L142" s="104">
        <f t="array" ref="L142">XLOOKUP('Joining Lists'!$J142,'Joining Lists'!$A$4:$A$15,'Joining Lists'!$B$4:$B$15)</f>
        <v>34</v>
      </c>
      <c r="M142" s="105">
        <f>'Joining Lists'!$K142*'Joining Lists'!$L142</f>
        <v>68</v>
      </c>
    </row>
    <row r="143" ht="14.25" customHeight="1">
      <c r="G143" s="111">
        <v>44557.0</v>
      </c>
      <c r="H143" s="110" t="s">
        <v>250</v>
      </c>
      <c r="I143" s="110" t="str">
        <f t="array" ref="I143">XLOOKUP('Joining Lists'!$H143,'Joining Lists'!$D$4:$D$75,'Joining Lists'!$E$4:$E$75)</f>
        <v>West</v>
      </c>
      <c r="J143" s="110" t="s">
        <v>216</v>
      </c>
      <c r="K143" s="110">
        <v>4.0</v>
      </c>
      <c r="L143" s="109">
        <f t="array" ref="L143">XLOOKUP('Joining Lists'!$J143,'Joining Lists'!$A$4:$A$15,'Joining Lists'!$B$4:$B$15)</f>
        <v>22.95</v>
      </c>
      <c r="M143" s="110">
        <f>'Joining Lists'!$K143*'Joining Lists'!$L143</f>
        <v>91.8</v>
      </c>
    </row>
    <row r="144" ht="14.25" customHeight="1">
      <c r="G144" s="106">
        <v>44557.0</v>
      </c>
      <c r="H144" s="105" t="s">
        <v>242</v>
      </c>
      <c r="I144" s="105" t="str">
        <f t="array" ref="I144">XLOOKUP('Joining Lists'!$H144,'Joining Lists'!$D$4:$D$75,'Joining Lists'!$E$4:$E$75)</f>
        <v>MidWest</v>
      </c>
      <c r="J144" s="105" t="s">
        <v>227</v>
      </c>
      <c r="K144" s="105">
        <v>1.0</v>
      </c>
      <c r="L144" s="104">
        <f t="array" ref="L144">XLOOKUP('Joining Lists'!$J144,'Joining Lists'!$A$4:$A$15,'Joining Lists'!$B$4:$B$15)</f>
        <v>25</v>
      </c>
      <c r="M144" s="105">
        <f>'Joining Lists'!$K144*'Joining Lists'!$L144</f>
        <v>25</v>
      </c>
    </row>
    <row r="145" ht="14.25" customHeight="1">
      <c r="G145" s="111">
        <v>44557.0</v>
      </c>
      <c r="H145" s="110" t="s">
        <v>234</v>
      </c>
      <c r="I145" s="110" t="str">
        <f t="array" ref="I145">XLOOKUP('Joining Lists'!$H145,'Joining Lists'!$D$4:$D$75,'Joining Lists'!$E$4:$E$75)</f>
        <v>East</v>
      </c>
      <c r="J145" s="110" t="s">
        <v>227</v>
      </c>
      <c r="K145" s="110">
        <v>2.0</v>
      </c>
      <c r="L145" s="109">
        <f t="array" ref="L145">XLOOKUP('Joining Lists'!$J145,'Joining Lists'!$A$4:$A$15,'Joining Lists'!$B$4:$B$15)</f>
        <v>25</v>
      </c>
      <c r="M145" s="110">
        <f>'Joining Lists'!$K145*'Joining Lists'!$L145</f>
        <v>50</v>
      </c>
    </row>
    <row r="146" ht="14.25" customHeight="1">
      <c r="G146" s="106">
        <v>44557.0</v>
      </c>
      <c r="H146" s="105" t="s">
        <v>225</v>
      </c>
      <c r="I146" s="105" t="str">
        <f t="array" ref="I146">XLOOKUP('Joining Lists'!$H146,'Joining Lists'!$D$4:$D$75,'Joining Lists'!$E$4:$E$75)</f>
        <v>South</v>
      </c>
      <c r="J146" s="105" t="s">
        <v>236</v>
      </c>
      <c r="K146" s="105">
        <v>3.0</v>
      </c>
      <c r="L146" s="104">
        <f t="array" ref="L146">XLOOKUP('Joining Lists'!$J146,'Joining Lists'!$A$4:$A$15,'Joining Lists'!$B$4:$B$15)</f>
        <v>30</v>
      </c>
      <c r="M146" s="105">
        <f>'Joining Lists'!$K146*'Joining Lists'!$L146</f>
        <v>90</v>
      </c>
    </row>
    <row r="147" ht="14.25" customHeight="1">
      <c r="G147" s="111">
        <v>44557.0</v>
      </c>
      <c r="H147" s="110" t="s">
        <v>294</v>
      </c>
      <c r="I147" s="110" t="str">
        <f t="array" ref="I147">XLOOKUP('Joining Lists'!$H147,'Joining Lists'!$D$4:$D$75,'Joining Lists'!$E$4:$E$75)</f>
        <v>West</v>
      </c>
      <c r="J147" s="110" t="s">
        <v>243</v>
      </c>
      <c r="K147" s="110">
        <v>3.0</v>
      </c>
      <c r="L147" s="109">
        <f t="array" ref="L147">XLOOKUP('Joining Lists'!$J147,'Joining Lists'!$A$4:$A$15,'Joining Lists'!$B$4:$B$15)</f>
        <v>25</v>
      </c>
      <c r="M147" s="110">
        <f>'Joining Lists'!$K147*'Joining Lists'!$L147</f>
        <v>75</v>
      </c>
    </row>
    <row r="148" ht="14.25" customHeight="1">
      <c r="G148" s="106">
        <v>44557.0</v>
      </c>
      <c r="H148" s="105" t="s">
        <v>306</v>
      </c>
      <c r="I148" s="105" t="str">
        <f t="array" ref="I148">XLOOKUP('Joining Lists'!$H148,'Joining Lists'!$D$4:$D$75,'Joining Lists'!$E$4:$E$75)</f>
        <v>West</v>
      </c>
      <c r="J148" s="105" t="s">
        <v>218</v>
      </c>
      <c r="K148" s="105">
        <v>2.0</v>
      </c>
      <c r="L148" s="104">
        <f t="array" ref="L148">XLOOKUP('Joining Lists'!$J148,'Joining Lists'!$A$4:$A$15,'Joining Lists'!$B$4:$B$15)</f>
        <v>22.95</v>
      </c>
      <c r="M148" s="105">
        <f>'Joining Lists'!$K148*'Joining Lists'!$L148</f>
        <v>45.9</v>
      </c>
    </row>
    <row r="149" ht="14.25" customHeight="1">
      <c r="G149" s="111">
        <v>44557.0</v>
      </c>
      <c r="H149" s="110" t="s">
        <v>223</v>
      </c>
      <c r="I149" s="110" t="str">
        <f t="array" ref="I149">XLOOKUP('Joining Lists'!$H149,'Joining Lists'!$D$4:$D$75,'Joining Lists'!$E$4:$E$75)</f>
        <v>East</v>
      </c>
      <c r="J149" s="110" t="s">
        <v>216</v>
      </c>
      <c r="K149" s="110">
        <v>1.0</v>
      </c>
      <c r="L149" s="109">
        <f t="array" ref="L149">XLOOKUP('Joining Lists'!$J149,'Joining Lists'!$A$4:$A$15,'Joining Lists'!$B$4:$B$15)</f>
        <v>22.95</v>
      </c>
      <c r="M149" s="110">
        <f>'Joining Lists'!$K149*'Joining Lists'!$L149</f>
        <v>22.95</v>
      </c>
    </row>
    <row r="150" ht="14.25" customHeight="1">
      <c r="G150" s="106">
        <v>44557.0</v>
      </c>
      <c r="H150" s="105" t="s">
        <v>281</v>
      </c>
      <c r="I150" s="105" t="str">
        <f t="array" ref="I150">XLOOKUP('Joining Lists'!$H150,'Joining Lists'!$D$4:$D$75,'Joining Lists'!$E$4:$E$75)</f>
        <v>MidWest</v>
      </c>
      <c r="J150" s="105" t="s">
        <v>243</v>
      </c>
      <c r="K150" s="105">
        <v>3.0</v>
      </c>
      <c r="L150" s="104">
        <f t="array" ref="L150">XLOOKUP('Joining Lists'!$J150,'Joining Lists'!$A$4:$A$15,'Joining Lists'!$B$4:$B$15)</f>
        <v>25</v>
      </c>
      <c r="M150" s="105">
        <f>'Joining Lists'!$K150*'Joining Lists'!$L150</f>
        <v>75</v>
      </c>
    </row>
    <row r="151" ht="14.25" customHeight="1">
      <c r="G151" s="111">
        <v>44557.0</v>
      </c>
      <c r="H151" s="110" t="s">
        <v>255</v>
      </c>
      <c r="I151" s="110" t="str">
        <f t="array" ref="I151">XLOOKUP('Joining Lists'!$H151,'Joining Lists'!$D$4:$D$75,'Joining Lists'!$E$4:$E$75)</f>
        <v>MidWest</v>
      </c>
      <c r="J151" s="110" t="s">
        <v>212</v>
      </c>
      <c r="K151" s="110">
        <v>2.0</v>
      </c>
      <c r="L151" s="109">
        <f t="array" ref="L151">XLOOKUP('Joining Lists'!$J151,'Joining Lists'!$A$4:$A$15,'Joining Lists'!$B$4:$B$15)</f>
        <v>21</v>
      </c>
      <c r="M151" s="110">
        <f>'Joining Lists'!$K151*'Joining Lists'!$L151</f>
        <v>42</v>
      </c>
    </row>
    <row r="152" ht="14.25" customHeight="1">
      <c r="G152" s="106">
        <v>44557.0</v>
      </c>
      <c r="H152" s="105" t="s">
        <v>253</v>
      </c>
      <c r="I152" s="105" t="str">
        <f t="array" ref="I152">XLOOKUP('Joining Lists'!$H152,'Joining Lists'!$D$4:$D$75,'Joining Lists'!$E$4:$E$75)</f>
        <v>MidWest</v>
      </c>
      <c r="J152" s="105" t="s">
        <v>212</v>
      </c>
      <c r="K152" s="105">
        <v>9.0</v>
      </c>
      <c r="L152" s="104">
        <f t="array" ref="L152">XLOOKUP('Joining Lists'!$J152,'Joining Lists'!$A$4:$A$15,'Joining Lists'!$B$4:$B$15)</f>
        <v>21</v>
      </c>
      <c r="M152" s="105">
        <f>'Joining Lists'!$K152*'Joining Lists'!$L152</f>
        <v>189</v>
      </c>
    </row>
    <row r="153" ht="14.25" customHeight="1">
      <c r="G153" s="111">
        <v>44557.0</v>
      </c>
      <c r="H153" s="110" t="s">
        <v>303</v>
      </c>
      <c r="I153" s="110" t="str">
        <f t="array" ref="I153">XLOOKUP('Joining Lists'!$H153,'Joining Lists'!$D$4:$D$75,'Joining Lists'!$E$4:$E$75)</f>
        <v>West</v>
      </c>
      <c r="J153" s="110" t="s">
        <v>212</v>
      </c>
      <c r="K153" s="110">
        <v>1.0</v>
      </c>
      <c r="L153" s="109">
        <f t="array" ref="L153">XLOOKUP('Joining Lists'!$J153,'Joining Lists'!$A$4:$A$15,'Joining Lists'!$B$4:$B$15)</f>
        <v>21</v>
      </c>
      <c r="M153" s="110">
        <f>'Joining Lists'!$K153*'Joining Lists'!$L153</f>
        <v>21</v>
      </c>
    </row>
    <row r="154" ht="14.25" customHeight="1">
      <c r="G154" s="106">
        <v>44557.0</v>
      </c>
      <c r="H154" s="105" t="s">
        <v>248</v>
      </c>
      <c r="I154" s="105" t="str">
        <f t="array" ref="I154">XLOOKUP('Joining Lists'!$H154,'Joining Lists'!$D$4:$D$75,'Joining Lists'!$E$4:$E$75)</f>
        <v>MidWest</v>
      </c>
      <c r="J154" s="105" t="s">
        <v>240</v>
      </c>
      <c r="K154" s="105">
        <v>2.0</v>
      </c>
      <c r="L154" s="104">
        <f t="array" ref="L154">XLOOKUP('Joining Lists'!$J154,'Joining Lists'!$A$4:$A$15,'Joining Lists'!$B$4:$B$15)</f>
        <v>34</v>
      </c>
      <c r="M154" s="105">
        <f>'Joining Lists'!$K154*'Joining Lists'!$L154</f>
        <v>68</v>
      </c>
    </row>
    <row r="155" ht="14.25" customHeight="1">
      <c r="G155" s="111">
        <v>44557.0</v>
      </c>
      <c r="H155" s="110" t="s">
        <v>251</v>
      </c>
      <c r="I155" s="110" t="str">
        <f t="array" ref="I155">XLOOKUP('Joining Lists'!$H155,'Joining Lists'!$D$4:$D$75,'Joining Lists'!$E$4:$E$75)</f>
        <v>MidWest</v>
      </c>
      <c r="J155" s="110" t="s">
        <v>240</v>
      </c>
      <c r="K155" s="110">
        <v>3.0</v>
      </c>
      <c r="L155" s="109">
        <f t="array" ref="L155">XLOOKUP('Joining Lists'!$J155,'Joining Lists'!$A$4:$A$15,'Joining Lists'!$B$4:$B$15)</f>
        <v>34</v>
      </c>
      <c r="M155" s="110">
        <f>'Joining Lists'!$K155*'Joining Lists'!$L155</f>
        <v>102</v>
      </c>
    </row>
    <row r="156" ht="14.25" customHeight="1">
      <c r="G156" s="106">
        <v>44557.0</v>
      </c>
      <c r="H156" s="105" t="s">
        <v>294</v>
      </c>
      <c r="I156" s="105" t="str">
        <f t="array" ref="I156">XLOOKUP('Joining Lists'!$H156,'Joining Lists'!$D$4:$D$75,'Joining Lists'!$E$4:$E$75)</f>
        <v>West</v>
      </c>
      <c r="J156" s="105" t="s">
        <v>235</v>
      </c>
      <c r="K156" s="105">
        <v>1.0</v>
      </c>
      <c r="L156" s="104">
        <f t="array" ref="L156">XLOOKUP('Joining Lists'!$J156,'Joining Lists'!$A$4:$A$15,'Joining Lists'!$B$4:$B$15)</f>
        <v>19.95</v>
      </c>
      <c r="M156" s="105">
        <f>'Joining Lists'!$K156*'Joining Lists'!$L156</f>
        <v>19.95</v>
      </c>
    </row>
    <row r="157" ht="14.25" customHeight="1">
      <c r="G157" s="111">
        <v>44557.0</v>
      </c>
      <c r="H157" s="110" t="s">
        <v>296</v>
      </c>
      <c r="I157" s="110" t="str">
        <f t="array" ref="I157">XLOOKUP('Joining Lists'!$H157,'Joining Lists'!$D$4:$D$75,'Joining Lists'!$E$4:$E$75)</f>
        <v>West</v>
      </c>
      <c r="J157" s="110" t="s">
        <v>240</v>
      </c>
      <c r="K157" s="110">
        <v>2.0</v>
      </c>
      <c r="L157" s="109">
        <f t="array" ref="L157">XLOOKUP('Joining Lists'!$J157,'Joining Lists'!$A$4:$A$15,'Joining Lists'!$B$4:$B$15)</f>
        <v>34</v>
      </c>
      <c r="M157" s="110">
        <f>'Joining Lists'!$K157*'Joining Lists'!$L157</f>
        <v>68</v>
      </c>
    </row>
    <row r="158" ht="14.25" customHeight="1">
      <c r="G158" s="106">
        <v>44557.0</v>
      </c>
      <c r="H158" s="105" t="s">
        <v>297</v>
      </c>
      <c r="I158" s="105" t="str">
        <f t="array" ref="I158">XLOOKUP('Joining Lists'!$H158,'Joining Lists'!$D$4:$D$75,'Joining Lists'!$E$4:$E$75)</f>
        <v>MidWest</v>
      </c>
      <c r="J158" s="105" t="s">
        <v>240</v>
      </c>
      <c r="K158" s="105">
        <v>1.0</v>
      </c>
      <c r="L158" s="104">
        <f t="array" ref="L158">XLOOKUP('Joining Lists'!$J158,'Joining Lists'!$A$4:$A$15,'Joining Lists'!$B$4:$B$15)</f>
        <v>34</v>
      </c>
      <c r="M158" s="105">
        <f>'Joining Lists'!$K158*'Joining Lists'!$L158</f>
        <v>34</v>
      </c>
    </row>
    <row r="159" ht="14.25" customHeight="1">
      <c r="G159" s="111">
        <v>44557.0</v>
      </c>
      <c r="H159" s="110" t="s">
        <v>313</v>
      </c>
      <c r="I159" s="110" t="str">
        <f t="array" ref="I159">XLOOKUP('Joining Lists'!$H159,'Joining Lists'!$D$4:$D$75,'Joining Lists'!$E$4:$E$75)</f>
        <v>West</v>
      </c>
      <c r="J159" s="110" t="s">
        <v>216</v>
      </c>
      <c r="K159" s="110">
        <v>2.0</v>
      </c>
      <c r="L159" s="109">
        <f t="array" ref="L159">XLOOKUP('Joining Lists'!$J159,'Joining Lists'!$A$4:$A$15,'Joining Lists'!$B$4:$B$15)</f>
        <v>22.95</v>
      </c>
      <c r="M159" s="110">
        <f>'Joining Lists'!$K159*'Joining Lists'!$L159</f>
        <v>45.9</v>
      </c>
    </row>
    <row r="160" ht="14.25" customHeight="1">
      <c r="G160" s="106">
        <v>44557.0</v>
      </c>
      <c r="H160" s="105" t="s">
        <v>314</v>
      </c>
      <c r="I160" s="105" t="str">
        <f t="array" ref="I160">XLOOKUP('Joining Lists'!$H160,'Joining Lists'!$D$4:$D$75,'Joining Lists'!$E$4:$E$75)</f>
        <v>West</v>
      </c>
      <c r="J160" s="105" t="s">
        <v>218</v>
      </c>
      <c r="K160" s="105">
        <v>1.0</v>
      </c>
      <c r="L160" s="104">
        <f t="array" ref="L160">XLOOKUP('Joining Lists'!$J160,'Joining Lists'!$A$4:$A$15,'Joining Lists'!$B$4:$B$15)</f>
        <v>22.95</v>
      </c>
      <c r="M160" s="105">
        <f>'Joining Lists'!$K160*'Joining Lists'!$L160</f>
        <v>22.95</v>
      </c>
    </row>
    <row r="161" ht="14.25" customHeight="1">
      <c r="G161" s="111">
        <v>44557.0</v>
      </c>
      <c r="H161" s="110" t="s">
        <v>304</v>
      </c>
      <c r="I161" s="110" t="str">
        <f t="array" ref="I161">XLOOKUP('Joining Lists'!$H161,'Joining Lists'!$D$4:$D$75,'Joining Lists'!$E$4:$E$75)</f>
        <v>South</v>
      </c>
      <c r="J161" s="110" t="s">
        <v>218</v>
      </c>
      <c r="K161" s="110">
        <v>2.0</v>
      </c>
      <c r="L161" s="109">
        <f t="array" ref="L161">XLOOKUP('Joining Lists'!$J161,'Joining Lists'!$A$4:$A$15,'Joining Lists'!$B$4:$B$15)</f>
        <v>22.95</v>
      </c>
      <c r="M161" s="110">
        <f>'Joining Lists'!$K161*'Joining Lists'!$L161</f>
        <v>45.9</v>
      </c>
    </row>
    <row r="162" ht="14.25" customHeight="1">
      <c r="G162" s="106">
        <v>44557.0</v>
      </c>
      <c r="H162" s="105" t="s">
        <v>223</v>
      </c>
      <c r="I162" s="105" t="str">
        <f t="array" ref="I162">XLOOKUP('Joining Lists'!$H162,'Joining Lists'!$D$4:$D$75,'Joining Lists'!$E$4:$E$75)</f>
        <v>East</v>
      </c>
      <c r="J162" s="105" t="s">
        <v>218</v>
      </c>
      <c r="K162" s="105">
        <v>3.0</v>
      </c>
      <c r="L162" s="104">
        <f t="array" ref="L162">XLOOKUP('Joining Lists'!$J162,'Joining Lists'!$A$4:$A$15,'Joining Lists'!$B$4:$B$15)</f>
        <v>22.95</v>
      </c>
      <c r="M162" s="105">
        <f>'Joining Lists'!$K162*'Joining Lists'!$L162</f>
        <v>68.85</v>
      </c>
    </row>
    <row r="163" ht="14.25" customHeight="1">
      <c r="G163" s="111">
        <v>44557.0</v>
      </c>
      <c r="H163" s="110" t="s">
        <v>261</v>
      </c>
      <c r="I163" s="110" t="str">
        <f t="array" ref="I163">XLOOKUP('Joining Lists'!$H163,'Joining Lists'!$D$4:$D$75,'Joining Lists'!$E$4:$E$75)</f>
        <v>South</v>
      </c>
      <c r="J163" s="110" t="s">
        <v>239</v>
      </c>
      <c r="K163" s="110">
        <v>2.0</v>
      </c>
      <c r="L163" s="109">
        <f t="array" ref="L163">XLOOKUP('Joining Lists'!$J163,'Joining Lists'!$A$4:$A$15,'Joining Lists'!$B$4:$B$15)</f>
        <v>19</v>
      </c>
      <c r="M163" s="110">
        <f>'Joining Lists'!$K163*'Joining Lists'!$L163</f>
        <v>38</v>
      </c>
    </row>
    <row r="164" ht="14.25" customHeight="1">
      <c r="G164" s="106">
        <v>44557.0</v>
      </c>
      <c r="H164" s="105" t="s">
        <v>298</v>
      </c>
      <c r="I164" s="105" t="str">
        <f t="array" ref="I164">XLOOKUP('Joining Lists'!$H164,'Joining Lists'!$D$4:$D$75,'Joining Lists'!$E$4:$E$75)</f>
        <v>West</v>
      </c>
      <c r="J164" s="105" t="s">
        <v>236</v>
      </c>
      <c r="K164" s="105">
        <v>2.0</v>
      </c>
      <c r="L164" s="104">
        <f t="array" ref="L164">XLOOKUP('Joining Lists'!$J164,'Joining Lists'!$A$4:$A$15,'Joining Lists'!$B$4:$B$15)</f>
        <v>30</v>
      </c>
      <c r="M164" s="105">
        <f>'Joining Lists'!$K164*'Joining Lists'!$L164</f>
        <v>60</v>
      </c>
    </row>
    <row r="165" ht="14.25" customHeight="1">
      <c r="G165" s="111">
        <v>44557.0</v>
      </c>
      <c r="H165" s="110" t="s">
        <v>255</v>
      </c>
      <c r="I165" s="110" t="str">
        <f t="array" ref="I165">XLOOKUP('Joining Lists'!$H165,'Joining Lists'!$D$4:$D$75,'Joining Lists'!$E$4:$E$75)</f>
        <v>MidWest</v>
      </c>
      <c r="J165" s="110" t="s">
        <v>227</v>
      </c>
      <c r="K165" s="110">
        <v>2.0</v>
      </c>
      <c r="L165" s="109">
        <f t="array" ref="L165">XLOOKUP('Joining Lists'!$J165,'Joining Lists'!$A$4:$A$15,'Joining Lists'!$B$4:$B$15)</f>
        <v>25</v>
      </c>
      <c r="M165" s="110">
        <f>'Joining Lists'!$K165*'Joining Lists'!$L165</f>
        <v>50</v>
      </c>
    </row>
    <row r="166" ht="14.25" customHeight="1">
      <c r="G166" s="106">
        <v>44557.0</v>
      </c>
      <c r="H166" s="105" t="s">
        <v>280</v>
      </c>
      <c r="I166" s="105" t="str">
        <f t="array" ref="I166">XLOOKUP('Joining Lists'!$H166,'Joining Lists'!$D$4:$D$75,'Joining Lists'!$E$4:$E$75)</f>
        <v>South</v>
      </c>
      <c r="J166" s="105" t="s">
        <v>216</v>
      </c>
      <c r="K166" s="105">
        <v>3.0</v>
      </c>
      <c r="L166" s="104">
        <f t="array" ref="L166">XLOOKUP('Joining Lists'!$J166,'Joining Lists'!$A$4:$A$15,'Joining Lists'!$B$4:$B$15)</f>
        <v>22.95</v>
      </c>
      <c r="M166" s="105">
        <f>'Joining Lists'!$K166*'Joining Lists'!$L166</f>
        <v>68.85</v>
      </c>
    </row>
    <row r="167" ht="14.25" customHeight="1">
      <c r="G167" s="111">
        <v>44557.0</v>
      </c>
      <c r="H167" s="110" t="s">
        <v>248</v>
      </c>
      <c r="I167" s="110" t="str">
        <f t="array" ref="I167">XLOOKUP('Joining Lists'!$H167,'Joining Lists'!$D$4:$D$75,'Joining Lists'!$E$4:$E$75)</f>
        <v>MidWest</v>
      </c>
      <c r="J167" s="110" t="s">
        <v>235</v>
      </c>
      <c r="K167" s="110">
        <v>1.0</v>
      </c>
      <c r="L167" s="109">
        <f t="array" ref="L167">XLOOKUP('Joining Lists'!$J167,'Joining Lists'!$A$4:$A$15,'Joining Lists'!$B$4:$B$15)</f>
        <v>19.95</v>
      </c>
      <c r="M167" s="110">
        <f>'Joining Lists'!$K167*'Joining Lists'!$L167</f>
        <v>19.95</v>
      </c>
    </row>
    <row r="168" ht="14.25" customHeight="1">
      <c r="G168" s="106">
        <v>44557.0</v>
      </c>
      <c r="H168" s="105" t="s">
        <v>250</v>
      </c>
      <c r="I168" s="105" t="str">
        <f t="array" ref="I168">XLOOKUP('Joining Lists'!$H168,'Joining Lists'!$D$4:$D$75,'Joining Lists'!$E$4:$E$75)</f>
        <v>West</v>
      </c>
      <c r="J168" s="105" t="s">
        <v>235</v>
      </c>
      <c r="K168" s="105">
        <v>1.0</v>
      </c>
      <c r="L168" s="104">
        <f t="array" ref="L168">XLOOKUP('Joining Lists'!$J168,'Joining Lists'!$A$4:$A$15,'Joining Lists'!$B$4:$B$15)</f>
        <v>19.95</v>
      </c>
      <c r="M168" s="105">
        <f>'Joining Lists'!$K168*'Joining Lists'!$L168</f>
        <v>19.95</v>
      </c>
    </row>
    <row r="169" ht="14.25" customHeight="1">
      <c r="G169" s="111">
        <v>44557.0</v>
      </c>
      <c r="H169" s="110" t="s">
        <v>264</v>
      </c>
      <c r="I169" s="110" t="str">
        <f t="array" ref="I169">XLOOKUP('Joining Lists'!$H169,'Joining Lists'!$D$4:$D$75,'Joining Lists'!$E$4:$E$75)</f>
        <v>MidWest</v>
      </c>
      <c r="J169" s="110" t="s">
        <v>216</v>
      </c>
      <c r="K169" s="110">
        <v>2.0</v>
      </c>
      <c r="L169" s="109">
        <f t="array" ref="L169">XLOOKUP('Joining Lists'!$J169,'Joining Lists'!$A$4:$A$15,'Joining Lists'!$B$4:$B$15)</f>
        <v>22.95</v>
      </c>
      <c r="M169" s="110">
        <f>'Joining Lists'!$K169*'Joining Lists'!$L169</f>
        <v>45.9</v>
      </c>
    </row>
    <row r="170" ht="14.25" customHeight="1">
      <c r="G170" s="106">
        <v>44557.0</v>
      </c>
      <c r="H170" s="105" t="s">
        <v>255</v>
      </c>
      <c r="I170" s="105" t="str">
        <f t="array" ref="I170">XLOOKUP('Joining Lists'!$H170,'Joining Lists'!$D$4:$D$75,'Joining Lists'!$E$4:$E$75)</f>
        <v>MidWest</v>
      </c>
      <c r="J170" s="105" t="s">
        <v>216</v>
      </c>
      <c r="K170" s="105">
        <v>1.0</v>
      </c>
      <c r="L170" s="104">
        <f t="array" ref="L170">XLOOKUP('Joining Lists'!$J170,'Joining Lists'!$A$4:$A$15,'Joining Lists'!$B$4:$B$15)</f>
        <v>22.95</v>
      </c>
      <c r="M170" s="105">
        <f>'Joining Lists'!$K170*'Joining Lists'!$L170</f>
        <v>22.95</v>
      </c>
    </row>
    <row r="171" ht="14.25" customHeight="1">
      <c r="G171" s="111">
        <v>44557.0</v>
      </c>
      <c r="H171" s="110" t="s">
        <v>273</v>
      </c>
      <c r="I171" s="110" t="str">
        <f t="array" ref="I171">XLOOKUP('Joining Lists'!$H171,'Joining Lists'!$D$4:$D$75,'Joining Lists'!$E$4:$E$75)</f>
        <v>West</v>
      </c>
      <c r="J171" s="110" t="s">
        <v>216</v>
      </c>
      <c r="K171" s="110">
        <v>20.0</v>
      </c>
      <c r="L171" s="109">
        <f t="array" ref="L171">XLOOKUP('Joining Lists'!$J171,'Joining Lists'!$A$4:$A$15,'Joining Lists'!$B$4:$B$15)</f>
        <v>22.95</v>
      </c>
      <c r="M171" s="110">
        <f>'Joining Lists'!$K171*'Joining Lists'!$L171</f>
        <v>459</v>
      </c>
    </row>
    <row r="172" ht="14.25" customHeight="1">
      <c r="G172" s="106">
        <v>44557.0</v>
      </c>
      <c r="H172" s="105" t="s">
        <v>281</v>
      </c>
      <c r="I172" s="105" t="str">
        <f t="array" ref="I172">XLOOKUP('Joining Lists'!$H172,'Joining Lists'!$D$4:$D$75,'Joining Lists'!$E$4:$E$75)</f>
        <v>MidWest</v>
      </c>
      <c r="J172" s="105" t="s">
        <v>240</v>
      </c>
      <c r="K172" s="105">
        <v>2.0</v>
      </c>
      <c r="L172" s="104">
        <f t="array" ref="L172">XLOOKUP('Joining Lists'!$J172,'Joining Lists'!$A$4:$A$15,'Joining Lists'!$B$4:$B$15)</f>
        <v>34</v>
      </c>
      <c r="M172" s="105">
        <f>'Joining Lists'!$K172*'Joining Lists'!$L172</f>
        <v>68</v>
      </c>
    </row>
    <row r="173" ht="14.25" customHeight="1">
      <c r="G173" s="111">
        <v>44557.0</v>
      </c>
      <c r="H173" s="110" t="s">
        <v>312</v>
      </c>
      <c r="I173" s="110" t="str">
        <f t="array" ref="I173">XLOOKUP('Joining Lists'!$H173,'Joining Lists'!$D$4:$D$75,'Joining Lists'!$E$4:$E$75)</f>
        <v>East</v>
      </c>
      <c r="J173" s="110" t="s">
        <v>245</v>
      </c>
      <c r="K173" s="110">
        <v>2.0</v>
      </c>
      <c r="L173" s="109">
        <f t="array" ref="L173">XLOOKUP('Joining Lists'!$J173,'Joining Lists'!$A$4:$A$15,'Joining Lists'!$B$4:$B$15)</f>
        <v>23.5</v>
      </c>
      <c r="M173" s="110">
        <f>'Joining Lists'!$K173*'Joining Lists'!$L173</f>
        <v>47</v>
      </c>
    </row>
    <row r="174" ht="14.25" customHeight="1">
      <c r="G174" s="106">
        <v>44557.0</v>
      </c>
      <c r="H174" s="105" t="s">
        <v>255</v>
      </c>
      <c r="I174" s="105" t="str">
        <f t="array" ref="I174">XLOOKUP('Joining Lists'!$H174,'Joining Lists'!$D$4:$D$75,'Joining Lists'!$E$4:$E$75)</f>
        <v>MidWest</v>
      </c>
      <c r="J174" s="105" t="s">
        <v>245</v>
      </c>
      <c r="K174" s="105">
        <v>2.0</v>
      </c>
      <c r="L174" s="104">
        <f t="array" ref="L174">XLOOKUP('Joining Lists'!$J174,'Joining Lists'!$A$4:$A$15,'Joining Lists'!$B$4:$B$15)</f>
        <v>23.5</v>
      </c>
      <c r="M174" s="105">
        <f>'Joining Lists'!$K174*'Joining Lists'!$L174</f>
        <v>47</v>
      </c>
    </row>
    <row r="175" ht="14.25" customHeight="1">
      <c r="G175" s="111">
        <v>44557.0</v>
      </c>
      <c r="H175" s="110" t="s">
        <v>269</v>
      </c>
      <c r="I175" s="110" t="str">
        <f t="array" ref="I175">XLOOKUP('Joining Lists'!$H175,'Joining Lists'!$D$4:$D$75,'Joining Lists'!$E$4:$E$75)</f>
        <v>MidWest</v>
      </c>
      <c r="J175" s="110" t="s">
        <v>243</v>
      </c>
      <c r="K175" s="110">
        <v>3.0</v>
      </c>
      <c r="L175" s="109">
        <f t="array" ref="L175">XLOOKUP('Joining Lists'!$J175,'Joining Lists'!$A$4:$A$15,'Joining Lists'!$B$4:$B$15)</f>
        <v>25</v>
      </c>
      <c r="M175" s="110">
        <f>'Joining Lists'!$K175*'Joining Lists'!$L175</f>
        <v>75</v>
      </c>
    </row>
    <row r="176" ht="14.25" customHeight="1">
      <c r="G176" s="106">
        <v>44557.0</v>
      </c>
      <c r="H176" s="105" t="s">
        <v>228</v>
      </c>
      <c r="I176" s="105" t="str">
        <f t="array" ref="I176">XLOOKUP('Joining Lists'!$H176,'Joining Lists'!$D$4:$D$75,'Joining Lists'!$E$4:$E$75)</f>
        <v>MidWest</v>
      </c>
      <c r="J176" s="105" t="s">
        <v>216</v>
      </c>
      <c r="K176" s="105">
        <v>1.0</v>
      </c>
      <c r="L176" s="104">
        <f t="array" ref="L176">XLOOKUP('Joining Lists'!$J176,'Joining Lists'!$A$4:$A$15,'Joining Lists'!$B$4:$B$15)</f>
        <v>22.95</v>
      </c>
      <c r="M176" s="105">
        <f>'Joining Lists'!$K176*'Joining Lists'!$L176</f>
        <v>22.95</v>
      </c>
    </row>
    <row r="177" ht="14.25" customHeight="1">
      <c r="G177" s="111">
        <v>44557.0</v>
      </c>
      <c r="H177" s="110" t="s">
        <v>238</v>
      </c>
      <c r="I177" s="110" t="str">
        <f t="array" ref="I177">XLOOKUP('Joining Lists'!$H177,'Joining Lists'!$D$4:$D$75,'Joining Lists'!$E$4:$E$75)</f>
        <v>West</v>
      </c>
      <c r="J177" s="110" t="s">
        <v>216</v>
      </c>
      <c r="K177" s="110">
        <v>1.0</v>
      </c>
      <c r="L177" s="109">
        <f t="array" ref="L177">XLOOKUP('Joining Lists'!$J177,'Joining Lists'!$A$4:$A$15,'Joining Lists'!$B$4:$B$15)</f>
        <v>22.95</v>
      </c>
      <c r="M177" s="110">
        <f>'Joining Lists'!$K177*'Joining Lists'!$L177</f>
        <v>22.95</v>
      </c>
    </row>
    <row r="178" ht="14.25" customHeight="1">
      <c r="G178" s="106">
        <v>44557.0</v>
      </c>
      <c r="H178" s="105" t="s">
        <v>219</v>
      </c>
      <c r="I178" s="105" t="str">
        <f t="array" ref="I178">XLOOKUP('Joining Lists'!$H178,'Joining Lists'!$D$4:$D$75,'Joining Lists'!$E$4:$E$75)</f>
        <v>West</v>
      </c>
      <c r="J178" s="105" t="s">
        <v>236</v>
      </c>
      <c r="K178" s="105">
        <v>3.0</v>
      </c>
      <c r="L178" s="104">
        <f t="array" ref="L178">XLOOKUP('Joining Lists'!$J178,'Joining Lists'!$A$4:$A$15,'Joining Lists'!$B$4:$B$15)</f>
        <v>30</v>
      </c>
      <c r="M178" s="105">
        <f>'Joining Lists'!$K178*'Joining Lists'!$L178</f>
        <v>90</v>
      </c>
    </row>
    <row r="179" ht="14.25" customHeight="1">
      <c r="G179" s="111">
        <v>44557.0</v>
      </c>
      <c r="H179" s="110" t="s">
        <v>292</v>
      </c>
      <c r="I179" s="110" t="str">
        <f t="array" ref="I179">XLOOKUP('Joining Lists'!$H179,'Joining Lists'!$D$4:$D$75,'Joining Lists'!$E$4:$E$75)</f>
        <v>East</v>
      </c>
      <c r="J179" s="110" t="s">
        <v>212</v>
      </c>
      <c r="K179" s="110">
        <v>2.0</v>
      </c>
      <c r="L179" s="109">
        <f t="array" ref="L179">XLOOKUP('Joining Lists'!$J179,'Joining Lists'!$A$4:$A$15,'Joining Lists'!$B$4:$B$15)</f>
        <v>21</v>
      </c>
      <c r="M179" s="110">
        <f>'Joining Lists'!$K179*'Joining Lists'!$L179</f>
        <v>42</v>
      </c>
    </row>
    <row r="180" ht="14.25" customHeight="1">
      <c r="G180" s="106">
        <v>44557.0</v>
      </c>
      <c r="H180" s="105" t="s">
        <v>253</v>
      </c>
      <c r="I180" s="105" t="str">
        <f t="array" ref="I180">XLOOKUP('Joining Lists'!$H180,'Joining Lists'!$D$4:$D$75,'Joining Lists'!$E$4:$E$75)</f>
        <v>MidWest</v>
      </c>
      <c r="J180" s="105" t="s">
        <v>216</v>
      </c>
      <c r="K180" s="105">
        <v>2.0</v>
      </c>
      <c r="L180" s="104">
        <f t="array" ref="L180">XLOOKUP('Joining Lists'!$J180,'Joining Lists'!$A$4:$A$15,'Joining Lists'!$B$4:$B$15)</f>
        <v>22.95</v>
      </c>
      <c r="M180" s="105">
        <f>'Joining Lists'!$K180*'Joining Lists'!$L180</f>
        <v>45.9</v>
      </c>
    </row>
    <row r="181" ht="14.25" customHeight="1">
      <c r="G181" s="111">
        <v>44557.0</v>
      </c>
      <c r="H181" s="110" t="s">
        <v>316</v>
      </c>
      <c r="I181" s="110" t="str">
        <f t="array" ref="I181">XLOOKUP('Joining Lists'!$H181,'Joining Lists'!$D$4:$D$75,'Joining Lists'!$E$4:$E$75)</f>
        <v>West</v>
      </c>
      <c r="J181" s="110" t="s">
        <v>240</v>
      </c>
      <c r="K181" s="110">
        <v>3.0</v>
      </c>
      <c r="L181" s="109">
        <f t="array" ref="L181">XLOOKUP('Joining Lists'!$J181,'Joining Lists'!$A$4:$A$15,'Joining Lists'!$B$4:$B$15)</f>
        <v>34</v>
      </c>
      <c r="M181" s="110">
        <f>'Joining Lists'!$K181*'Joining Lists'!$L181</f>
        <v>102</v>
      </c>
    </row>
    <row r="182" ht="14.25" customHeight="1">
      <c r="G182" s="106">
        <v>44557.0</v>
      </c>
      <c r="H182" s="105" t="s">
        <v>269</v>
      </c>
      <c r="I182" s="105" t="str">
        <f t="array" ref="I182">XLOOKUP('Joining Lists'!$H182,'Joining Lists'!$D$4:$D$75,'Joining Lists'!$E$4:$E$75)</f>
        <v>MidWest</v>
      </c>
      <c r="J182" s="105" t="s">
        <v>240</v>
      </c>
      <c r="K182" s="105">
        <v>1.0</v>
      </c>
      <c r="L182" s="104">
        <f t="array" ref="L182">XLOOKUP('Joining Lists'!$J182,'Joining Lists'!$A$4:$A$15,'Joining Lists'!$B$4:$B$15)</f>
        <v>34</v>
      </c>
      <c r="M182" s="105">
        <f>'Joining Lists'!$K182*'Joining Lists'!$L182</f>
        <v>34</v>
      </c>
    </row>
    <row r="183" ht="14.25" customHeight="1">
      <c r="G183" s="111">
        <v>44557.0</v>
      </c>
      <c r="H183" s="110" t="s">
        <v>261</v>
      </c>
      <c r="I183" s="110" t="str">
        <f t="array" ref="I183">XLOOKUP('Joining Lists'!$H183,'Joining Lists'!$D$4:$D$75,'Joining Lists'!$E$4:$E$75)</f>
        <v>South</v>
      </c>
      <c r="J183" s="110" t="s">
        <v>235</v>
      </c>
      <c r="K183" s="110">
        <v>2.0</v>
      </c>
      <c r="L183" s="109">
        <f t="array" ref="L183">XLOOKUP('Joining Lists'!$J183,'Joining Lists'!$A$4:$A$15,'Joining Lists'!$B$4:$B$15)</f>
        <v>19.95</v>
      </c>
      <c r="M183" s="110">
        <f>'Joining Lists'!$K183*'Joining Lists'!$L183</f>
        <v>39.9</v>
      </c>
    </row>
    <row r="184" ht="14.25" customHeight="1">
      <c r="G184" s="106">
        <v>44557.0</v>
      </c>
      <c r="H184" s="105" t="s">
        <v>297</v>
      </c>
      <c r="I184" s="105" t="str">
        <f t="array" ref="I184">XLOOKUP('Joining Lists'!$H184,'Joining Lists'!$D$4:$D$75,'Joining Lists'!$E$4:$E$75)</f>
        <v>MidWest</v>
      </c>
      <c r="J184" s="105" t="s">
        <v>245</v>
      </c>
      <c r="K184" s="105">
        <v>1.0</v>
      </c>
      <c r="L184" s="104">
        <f t="array" ref="L184">XLOOKUP('Joining Lists'!$J184,'Joining Lists'!$A$4:$A$15,'Joining Lists'!$B$4:$B$15)</f>
        <v>23.5</v>
      </c>
      <c r="M184" s="105">
        <f>'Joining Lists'!$K184*'Joining Lists'!$L184</f>
        <v>23.5</v>
      </c>
    </row>
    <row r="185" ht="14.25" customHeight="1">
      <c r="G185" s="111">
        <v>44557.0</v>
      </c>
      <c r="H185" s="110" t="s">
        <v>225</v>
      </c>
      <c r="I185" s="110" t="str">
        <f t="array" ref="I185">XLOOKUP('Joining Lists'!$H185,'Joining Lists'!$D$4:$D$75,'Joining Lists'!$E$4:$E$75)</f>
        <v>South</v>
      </c>
      <c r="J185" s="110" t="s">
        <v>218</v>
      </c>
      <c r="K185" s="110">
        <v>2.0</v>
      </c>
      <c r="L185" s="109">
        <f t="array" ref="L185">XLOOKUP('Joining Lists'!$J185,'Joining Lists'!$A$4:$A$15,'Joining Lists'!$B$4:$B$15)</f>
        <v>22.95</v>
      </c>
      <c r="M185" s="110">
        <f>'Joining Lists'!$K185*'Joining Lists'!$L185</f>
        <v>45.9</v>
      </c>
    </row>
    <row r="186" ht="14.25" customHeight="1">
      <c r="G186" s="106">
        <v>44557.0</v>
      </c>
      <c r="H186" s="105" t="s">
        <v>316</v>
      </c>
      <c r="I186" s="105" t="str">
        <f t="array" ref="I186">XLOOKUP('Joining Lists'!$H186,'Joining Lists'!$D$4:$D$75,'Joining Lists'!$E$4:$E$75)</f>
        <v>West</v>
      </c>
      <c r="J186" s="105" t="s">
        <v>235</v>
      </c>
      <c r="K186" s="105">
        <v>1.0</v>
      </c>
      <c r="L186" s="104">
        <f t="array" ref="L186">XLOOKUP('Joining Lists'!$J186,'Joining Lists'!$A$4:$A$15,'Joining Lists'!$B$4:$B$15)</f>
        <v>19.95</v>
      </c>
      <c r="M186" s="105">
        <f>'Joining Lists'!$K186*'Joining Lists'!$L186</f>
        <v>19.95</v>
      </c>
    </row>
    <row r="187" ht="14.25" customHeight="1">
      <c r="G187" s="111">
        <v>44557.0</v>
      </c>
      <c r="H187" s="110" t="s">
        <v>291</v>
      </c>
      <c r="I187" s="110" t="str">
        <f t="array" ref="I187">XLOOKUP('Joining Lists'!$H187,'Joining Lists'!$D$4:$D$75,'Joining Lists'!$E$4:$E$75)</f>
        <v>West</v>
      </c>
      <c r="J187" s="110" t="s">
        <v>235</v>
      </c>
      <c r="K187" s="110">
        <v>14.0</v>
      </c>
      <c r="L187" s="109">
        <f t="array" ref="L187">XLOOKUP('Joining Lists'!$J187,'Joining Lists'!$A$4:$A$15,'Joining Lists'!$B$4:$B$15)</f>
        <v>19.95</v>
      </c>
      <c r="M187" s="110">
        <f>'Joining Lists'!$K187*'Joining Lists'!$L187</f>
        <v>279.3</v>
      </c>
    </row>
    <row r="188" ht="14.25" customHeight="1">
      <c r="G188" s="106">
        <v>44557.0</v>
      </c>
      <c r="H188" s="105" t="s">
        <v>256</v>
      </c>
      <c r="I188" s="105" t="str">
        <f t="array" ref="I188">XLOOKUP('Joining Lists'!$H188,'Joining Lists'!$D$4:$D$75,'Joining Lists'!$E$4:$E$75)</f>
        <v>MidWest</v>
      </c>
      <c r="J188" s="105" t="s">
        <v>216</v>
      </c>
      <c r="K188" s="105">
        <v>2.0</v>
      </c>
      <c r="L188" s="104">
        <f t="array" ref="L188">XLOOKUP('Joining Lists'!$J188,'Joining Lists'!$A$4:$A$15,'Joining Lists'!$B$4:$B$15)</f>
        <v>22.95</v>
      </c>
      <c r="M188" s="105">
        <f>'Joining Lists'!$K188*'Joining Lists'!$L188</f>
        <v>45.9</v>
      </c>
    </row>
    <row r="189" ht="14.25" customHeight="1">
      <c r="G189" s="111">
        <v>44557.0</v>
      </c>
      <c r="H189" s="110" t="s">
        <v>306</v>
      </c>
      <c r="I189" s="110" t="str">
        <f t="array" ref="I189">XLOOKUP('Joining Lists'!$H189,'Joining Lists'!$D$4:$D$75,'Joining Lists'!$E$4:$E$75)</f>
        <v>West</v>
      </c>
      <c r="J189" s="110" t="s">
        <v>235</v>
      </c>
      <c r="K189" s="110">
        <v>1.0</v>
      </c>
      <c r="L189" s="109">
        <f t="array" ref="L189">XLOOKUP('Joining Lists'!$J189,'Joining Lists'!$A$4:$A$15,'Joining Lists'!$B$4:$B$15)</f>
        <v>19.95</v>
      </c>
      <c r="M189" s="110">
        <f>'Joining Lists'!$K189*'Joining Lists'!$L189</f>
        <v>19.95</v>
      </c>
    </row>
    <row r="190" ht="14.25" customHeight="1">
      <c r="G190" s="106">
        <v>44557.0</v>
      </c>
      <c r="H190" s="105" t="s">
        <v>291</v>
      </c>
      <c r="I190" s="105" t="str">
        <f t="array" ref="I190">XLOOKUP('Joining Lists'!$H190,'Joining Lists'!$D$4:$D$75,'Joining Lists'!$E$4:$E$75)</f>
        <v>West</v>
      </c>
      <c r="J190" s="105" t="s">
        <v>240</v>
      </c>
      <c r="K190" s="105">
        <v>1.0</v>
      </c>
      <c r="L190" s="104">
        <f t="array" ref="L190">XLOOKUP('Joining Lists'!$J190,'Joining Lists'!$A$4:$A$15,'Joining Lists'!$B$4:$B$15)</f>
        <v>34</v>
      </c>
      <c r="M190" s="105">
        <f>'Joining Lists'!$K190*'Joining Lists'!$L190</f>
        <v>34</v>
      </c>
    </row>
    <row r="191" ht="14.25" customHeight="1">
      <c r="G191" s="111">
        <v>44557.0</v>
      </c>
      <c r="H191" s="110" t="s">
        <v>316</v>
      </c>
      <c r="I191" s="110" t="str">
        <f t="array" ref="I191">XLOOKUP('Joining Lists'!$H191,'Joining Lists'!$D$4:$D$75,'Joining Lists'!$E$4:$E$75)</f>
        <v>West</v>
      </c>
      <c r="J191" s="110" t="s">
        <v>227</v>
      </c>
      <c r="K191" s="110">
        <v>3.0</v>
      </c>
      <c r="L191" s="109">
        <f t="array" ref="L191">XLOOKUP('Joining Lists'!$J191,'Joining Lists'!$A$4:$A$15,'Joining Lists'!$B$4:$B$15)</f>
        <v>25</v>
      </c>
      <c r="M191" s="110">
        <f>'Joining Lists'!$K191*'Joining Lists'!$L191</f>
        <v>75</v>
      </c>
    </row>
    <row r="192" ht="14.25" customHeight="1">
      <c r="G192" s="106">
        <v>44557.0</v>
      </c>
      <c r="H192" s="105" t="s">
        <v>297</v>
      </c>
      <c r="I192" s="105" t="str">
        <f t="array" ref="I192">XLOOKUP('Joining Lists'!$H192,'Joining Lists'!$D$4:$D$75,'Joining Lists'!$E$4:$E$75)</f>
        <v>MidWest</v>
      </c>
      <c r="J192" s="105" t="s">
        <v>245</v>
      </c>
      <c r="K192" s="105">
        <v>4.0</v>
      </c>
      <c r="L192" s="104">
        <f t="array" ref="L192">XLOOKUP('Joining Lists'!$J192,'Joining Lists'!$A$4:$A$15,'Joining Lists'!$B$4:$B$15)</f>
        <v>23.5</v>
      </c>
      <c r="M192" s="105">
        <f>'Joining Lists'!$K192*'Joining Lists'!$L192</f>
        <v>94</v>
      </c>
    </row>
    <row r="193" ht="14.25" customHeight="1">
      <c r="G193" s="111">
        <v>44557.0</v>
      </c>
      <c r="H193" s="110" t="s">
        <v>255</v>
      </c>
      <c r="I193" s="110" t="str">
        <f t="array" ref="I193">XLOOKUP('Joining Lists'!$H193,'Joining Lists'!$D$4:$D$75,'Joining Lists'!$E$4:$E$75)</f>
        <v>MidWest</v>
      </c>
      <c r="J193" s="110" t="s">
        <v>235</v>
      </c>
      <c r="K193" s="110">
        <v>3.0</v>
      </c>
      <c r="L193" s="109">
        <f t="array" ref="L193">XLOOKUP('Joining Lists'!$J193,'Joining Lists'!$A$4:$A$15,'Joining Lists'!$B$4:$B$15)</f>
        <v>19.95</v>
      </c>
      <c r="M193" s="110">
        <f>'Joining Lists'!$K193*'Joining Lists'!$L193</f>
        <v>59.85</v>
      </c>
    </row>
    <row r="194" ht="14.25" customHeight="1">
      <c r="G194" s="106">
        <v>44557.0</v>
      </c>
      <c r="H194" s="105" t="s">
        <v>254</v>
      </c>
      <c r="I194" s="105" t="str">
        <f t="array" ref="I194">XLOOKUP('Joining Lists'!$H194,'Joining Lists'!$D$4:$D$75,'Joining Lists'!$E$4:$E$75)</f>
        <v>South</v>
      </c>
      <c r="J194" s="105" t="s">
        <v>216</v>
      </c>
      <c r="K194" s="105">
        <v>3.0</v>
      </c>
      <c r="L194" s="104">
        <f t="array" ref="L194">XLOOKUP('Joining Lists'!$J194,'Joining Lists'!$A$4:$A$15,'Joining Lists'!$B$4:$B$15)</f>
        <v>22.95</v>
      </c>
      <c r="M194" s="105">
        <f>'Joining Lists'!$K194*'Joining Lists'!$L194</f>
        <v>68.85</v>
      </c>
    </row>
    <row r="195" ht="14.25" customHeight="1">
      <c r="G195" s="111">
        <v>44557.0</v>
      </c>
      <c r="H195" s="110" t="s">
        <v>303</v>
      </c>
      <c r="I195" s="110" t="str">
        <f t="array" ref="I195">XLOOKUP('Joining Lists'!$H195,'Joining Lists'!$D$4:$D$75,'Joining Lists'!$E$4:$E$75)</f>
        <v>West</v>
      </c>
      <c r="J195" s="110" t="s">
        <v>216</v>
      </c>
      <c r="K195" s="110">
        <v>2.0</v>
      </c>
      <c r="L195" s="109">
        <f t="array" ref="L195">XLOOKUP('Joining Lists'!$J195,'Joining Lists'!$A$4:$A$15,'Joining Lists'!$B$4:$B$15)</f>
        <v>22.95</v>
      </c>
      <c r="M195" s="110">
        <f>'Joining Lists'!$K195*'Joining Lists'!$L195</f>
        <v>45.9</v>
      </c>
    </row>
    <row r="196" ht="14.25" customHeight="1">
      <c r="G196" s="106">
        <v>44557.0</v>
      </c>
      <c r="H196" s="105" t="s">
        <v>301</v>
      </c>
      <c r="I196" s="105" t="str">
        <f t="array" ref="I196">XLOOKUP('Joining Lists'!$H196,'Joining Lists'!$D$4:$D$75,'Joining Lists'!$E$4:$E$75)</f>
        <v>East</v>
      </c>
      <c r="J196" s="105" t="s">
        <v>235</v>
      </c>
      <c r="K196" s="105">
        <v>3.0</v>
      </c>
      <c r="L196" s="104">
        <f t="array" ref="L196">XLOOKUP('Joining Lists'!$J196,'Joining Lists'!$A$4:$A$15,'Joining Lists'!$B$4:$B$15)</f>
        <v>19.95</v>
      </c>
      <c r="M196" s="105">
        <f>'Joining Lists'!$K196*'Joining Lists'!$L196</f>
        <v>59.85</v>
      </c>
    </row>
    <row r="197" ht="14.25" customHeight="1">
      <c r="G197" s="111">
        <v>44557.0</v>
      </c>
      <c r="H197" s="110" t="s">
        <v>312</v>
      </c>
      <c r="I197" s="110" t="str">
        <f t="array" ref="I197">XLOOKUP('Joining Lists'!$H197,'Joining Lists'!$D$4:$D$75,'Joining Lists'!$E$4:$E$75)</f>
        <v>East</v>
      </c>
      <c r="J197" s="110" t="s">
        <v>239</v>
      </c>
      <c r="K197" s="110">
        <v>2.0</v>
      </c>
      <c r="L197" s="109">
        <f t="array" ref="L197">XLOOKUP('Joining Lists'!$J197,'Joining Lists'!$A$4:$A$15,'Joining Lists'!$B$4:$B$15)</f>
        <v>19</v>
      </c>
      <c r="M197" s="110">
        <f>'Joining Lists'!$K197*'Joining Lists'!$L197</f>
        <v>38</v>
      </c>
    </row>
    <row r="198" ht="14.25" customHeight="1">
      <c r="G198" s="106">
        <v>44557.0</v>
      </c>
      <c r="H198" s="105" t="s">
        <v>278</v>
      </c>
      <c r="I198" s="105" t="str">
        <f t="array" ref="I198">XLOOKUP('Joining Lists'!$H198,'Joining Lists'!$D$4:$D$75,'Joining Lists'!$E$4:$E$75)</f>
        <v>MidWest</v>
      </c>
      <c r="J198" s="105" t="s">
        <v>227</v>
      </c>
      <c r="K198" s="105">
        <v>2.0</v>
      </c>
      <c r="L198" s="104">
        <f t="array" ref="L198">XLOOKUP('Joining Lists'!$J198,'Joining Lists'!$A$4:$A$15,'Joining Lists'!$B$4:$B$15)</f>
        <v>25</v>
      </c>
      <c r="M198" s="105">
        <f>'Joining Lists'!$K198*'Joining Lists'!$L198</f>
        <v>50</v>
      </c>
    </row>
    <row r="199" ht="14.25" customHeight="1">
      <c r="G199" s="111">
        <v>44557.0</v>
      </c>
      <c r="H199" s="110" t="s">
        <v>225</v>
      </c>
      <c r="I199" s="110" t="str">
        <f t="array" ref="I199">XLOOKUP('Joining Lists'!$H199,'Joining Lists'!$D$4:$D$75,'Joining Lists'!$E$4:$E$75)</f>
        <v>South</v>
      </c>
      <c r="J199" s="110" t="s">
        <v>240</v>
      </c>
      <c r="K199" s="110">
        <v>1.0</v>
      </c>
      <c r="L199" s="109">
        <f t="array" ref="L199">XLOOKUP('Joining Lists'!$J199,'Joining Lists'!$A$4:$A$15,'Joining Lists'!$B$4:$B$15)</f>
        <v>34</v>
      </c>
      <c r="M199" s="110">
        <f>'Joining Lists'!$K199*'Joining Lists'!$L199</f>
        <v>34</v>
      </c>
    </row>
    <row r="200" ht="14.25" customHeight="1">
      <c r="G200" s="106">
        <v>44557.0</v>
      </c>
      <c r="H200" s="105" t="s">
        <v>266</v>
      </c>
      <c r="I200" s="105" t="str">
        <f t="array" ref="I200">XLOOKUP('Joining Lists'!$H200,'Joining Lists'!$D$4:$D$75,'Joining Lists'!$E$4:$E$75)</f>
        <v>West</v>
      </c>
      <c r="J200" s="105" t="s">
        <v>218</v>
      </c>
      <c r="K200" s="105">
        <v>4.0</v>
      </c>
      <c r="L200" s="104">
        <f t="array" ref="L200">XLOOKUP('Joining Lists'!$J200,'Joining Lists'!$A$4:$A$15,'Joining Lists'!$B$4:$B$15)</f>
        <v>22.95</v>
      </c>
      <c r="M200" s="105">
        <f>'Joining Lists'!$K200*'Joining Lists'!$L200</f>
        <v>91.8</v>
      </c>
    </row>
    <row r="201" ht="14.25" customHeight="1">
      <c r="G201" s="111">
        <v>44557.0</v>
      </c>
      <c r="H201" s="110" t="s">
        <v>300</v>
      </c>
      <c r="I201" s="110" t="str">
        <f t="array" ref="I201">XLOOKUP('Joining Lists'!$H201,'Joining Lists'!$D$4:$D$75,'Joining Lists'!$E$4:$E$75)</f>
        <v>MidWest</v>
      </c>
      <c r="J201" s="110" t="s">
        <v>235</v>
      </c>
      <c r="K201" s="110">
        <v>1.0</v>
      </c>
      <c r="L201" s="109">
        <f t="array" ref="L201">XLOOKUP('Joining Lists'!$J201,'Joining Lists'!$A$4:$A$15,'Joining Lists'!$B$4:$B$15)</f>
        <v>19.95</v>
      </c>
      <c r="M201" s="110">
        <f>'Joining Lists'!$K201*'Joining Lists'!$L201</f>
        <v>19.95</v>
      </c>
    </row>
    <row r="202" ht="14.25" customHeight="1">
      <c r="G202" s="106">
        <v>44557.0</v>
      </c>
      <c r="H202" s="105" t="s">
        <v>254</v>
      </c>
      <c r="I202" s="105" t="str">
        <f t="array" ref="I202">XLOOKUP('Joining Lists'!$H202,'Joining Lists'!$D$4:$D$75,'Joining Lists'!$E$4:$E$75)</f>
        <v>South</v>
      </c>
      <c r="J202" s="105" t="s">
        <v>245</v>
      </c>
      <c r="K202" s="105">
        <v>3.0</v>
      </c>
      <c r="L202" s="104">
        <f t="array" ref="L202">XLOOKUP('Joining Lists'!$J202,'Joining Lists'!$A$4:$A$15,'Joining Lists'!$B$4:$B$15)</f>
        <v>23.5</v>
      </c>
      <c r="M202" s="105">
        <f>'Joining Lists'!$K202*'Joining Lists'!$L202</f>
        <v>70.5</v>
      </c>
    </row>
    <row r="203" ht="14.25" customHeight="1">
      <c r="G203" s="111">
        <v>44557.0</v>
      </c>
      <c r="H203" s="110" t="s">
        <v>260</v>
      </c>
      <c r="I203" s="110" t="str">
        <f t="array" ref="I203">XLOOKUP('Joining Lists'!$H203,'Joining Lists'!$D$4:$D$75,'Joining Lists'!$E$4:$E$75)</f>
        <v>MidWest</v>
      </c>
      <c r="J203" s="110" t="s">
        <v>218</v>
      </c>
      <c r="K203" s="110">
        <v>3.0</v>
      </c>
      <c r="L203" s="109">
        <f t="array" ref="L203">XLOOKUP('Joining Lists'!$J203,'Joining Lists'!$A$4:$A$15,'Joining Lists'!$B$4:$B$15)</f>
        <v>22.95</v>
      </c>
      <c r="M203" s="110">
        <f>'Joining Lists'!$K203*'Joining Lists'!$L203</f>
        <v>68.85</v>
      </c>
    </row>
    <row r="204" ht="14.25" customHeight="1">
      <c r="G204" s="106">
        <v>44557.0</v>
      </c>
      <c r="H204" s="105" t="s">
        <v>288</v>
      </c>
      <c r="I204" s="105" t="str">
        <f t="array" ref="I204">XLOOKUP('Joining Lists'!$H204,'Joining Lists'!$D$4:$D$75,'Joining Lists'!$E$4:$E$75)</f>
        <v>MidWest</v>
      </c>
      <c r="J204" s="105" t="s">
        <v>227</v>
      </c>
      <c r="K204" s="105">
        <v>3.0</v>
      </c>
      <c r="L204" s="104">
        <f t="array" ref="L204">XLOOKUP('Joining Lists'!$J204,'Joining Lists'!$A$4:$A$15,'Joining Lists'!$B$4:$B$15)</f>
        <v>25</v>
      </c>
      <c r="M204" s="105">
        <f>'Joining Lists'!$K204*'Joining Lists'!$L204</f>
        <v>75</v>
      </c>
    </row>
    <row r="205" ht="14.25" customHeight="1">
      <c r="G205" s="111">
        <v>44557.0</v>
      </c>
      <c r="H205" s="110" t="s">
        <v>286</v>
      </c>
      <c r="I205" s="110" t="str">
        <f t="array" ref="I205">XLOOKUP('Joining Lists'!$H205,'Joining Lists'!$D$4:$D$75,'Joining Lists'!$E$4:$E$75)</f>
        <v>South</v>
      </c>
      <c r="J205" s="110" t="s">
        <v>218</v>
      </c>
      <c r="K205" s="110">
        <v>2.0</v>
      </c>
      <c r="L205" s="109">
        <f t="array" ref="L205">XLOOKUP('Joining Lists'!$J205,'Joining Lists'!$A$4:$A$15,'Joining Lists'!$B$4:$B$15)</f>
        <v>22.95</v>
      </c>
      <c r="M205" s="110">
        <f>'Joining Lists'!$K205*'Joining Lists'!$L205</f>
        <v>45.9</v>
      </c>
    </row>
    <row r="206" ht="14.25" customHeight="1">
      <c r="G206" s="106">
        <v>44557.0</v>
      </c>
      <c r="H206" s="105" t="s">
        <v>281</v>
      </c>
      <c r="I206" s="105" t="str">
        <f t="array" ref="I206">XLOOKUP('Joining Lists'!$H206,'Joining Lists'!$D$4:$D$75,'Joining Lists'!$E$4:$E$75)</f>
        <v>MidWest</v>
      </c>
      <c r="J206" s="105" t="s">
        <v>218</v>
      </c>
      <c r="K206" s="105">
        <v>2.0</v>
      </c>
      <c r="L206" s="104">
        <f t="array" ref="L206">XLOOKUP('Joining Lists'!$J206,'Joining Lists'!$A$4:$A$15,'Joining Lists'!$B$4:$B$15)</f>
        <v>22.95</v>
      </c>
      <c r="M206" s="105">
        <f>'Joining Lists'!$K206*'Joining Lists'!$L206</f>
        <v>45.9</v>
      </c>
    </row>
    <row r="207" ht="14.25" customHeight="1">
      <c r="G207" s="111">
        <v>44557.0</v>
      </c>
      <c r="H207" s="110" t="s">
        <v>297</v>
      </c>
      <c r="I207" s="110" t="str">
        <f t="array" ref="I207">XLOOKUP('Joining Lists'!$H207,'Joining Lists'!$D$4:$D$75,'Joining Lists'!$E$4:$E$75)</f>
        <v>MidWest</v>
      </c>
      <c r="J207" s="110" t="s">
        <v>216</v>
      </c>
      <c r="K207" s="110">
        <v>6.0</v>
      </c>
      <c r="L207" s="109">
        <f t="array" ref="L207">XLOOKUP('Joining Lists'!$J207,'Joining Lists'!$A$4:$A$15,'Joining Lists'!$B$4:$B$15)</f>
        <v>22.95</v>
      </c>
      <c r="M207" s="110">
        <f>'Joining Lists'!$K207*'Joining Lists'!$L207</f>
        <v>137.7</v>
      </c>
    </row>
    <row r="208" ht="14.25" customHeight="1">
      <c r="G208" s="106">
        <v>44557.0</v>
      </c>
      <c r="H208" s="105" t="s">
        <v>306</v>
      </c>
      <c r="I208" s="105" t="str">
        <f t="array" ref="I208">XLOOKUP('Joining Lists'!$H208,'Joining Lists'!$D$4:$D$75,'Joining Lists'!$E$4:$E$75)</f>
        <v>West</v>
      </c>
      <c r="J208" s="105" t="s">
        <v>235</v>
      </c>
      <c r="K208" s="105">
        <v>3.0</v>
      </c>
      <c r="L208" s="104">
        <f t="array" ref="L208">XLOOKUP('Joining Lists'!$J208,'Joining Lists'!$A$4:$A$15,'Joining Lists'!$B$4:$B$15)</f>
        <v>19.95</v>
      </c>
      <c r="M208" s="105">
        <f>'Joining Lists'!$K208*'Joining Lists'!$L208</f>
        <v>59.85</v>
      </c>
    </row>
    <row r="209" ht="14.25" customHeight="1">
      <c r="G209" s="111">
        <v>44557.0</v>
      </c>
      <c r="H209" s="110" t="s">
        <v>307</v>
      </c>
      <c r="I209" s="110" t="str">
        <f t="array" ref="I209">XLOOKUP('Joining Lists'!$H209,'Joining Lists'!$D$4:$D$75,'Joining Lists'!$E$4:$E$75)</f>
        <v>East</v>
      </c>
      <c r="J209" s="110" t="s">
        <v>218</v>
      </c>
      <c r="K209" s="110">
        <v>3.0</v>
      </c>
      <c r="L209" s="109">
        <f t="array" ref="L209">XLOOKUP('Joining Lists'!$J209,'Joining Lists'!$A$4:$A$15,'Joining Lists'!$B$4:$B$15)</f>
        <v>22.95</v>
      </c>
      <c r="M209" s="110">
        <f>'Joining Lists'!$K209*'Joining Lists'!$L209</f>
        <v>68.85</v>
      </c>
    </row>
    <row r="210" ht="14.25" customHeight="1">
      <c r="G210" s="106">
        <v>44557.0</v>
      </c>
      <c r="H210" s="105" t="s">
        <v>265</v>
      </c>
      <c r="I210" s="105" t="str">
        <f t="array" ref="I210">XLOOKUP('Joining Lists'!$H210,'Joining Lists'!$D$4:$D$75,'Joining Lists'!$E$4:$E$75)</f>
        <v>MidWest</v>
      </c>
      <c r="J210" s="105" t="s">
        <v>216</v>
      </c>
      <c r="K210" s="105">
        <v>1.0</v>
      </c>
      <c r="L210" s="104">
        <f t="array" ref="L210">XLOOKUP('Joining Lists'!$J210,'Joining Lists'!$A$4:$A$15,'Joining Lists'!$B$4:$B$15)</f>
        <v>22.95</v>
      </c>
      <c r="M210" s="105">
        <f>'Joining Lists'!$K210*'Joining Lists'!$L210</f>
        <v>22.95</v>
      </c>
    </row>
    <row r="211" ht="14.25" customHeight="1">
      <c r="G211" s="111">
        <v>44557.0</v>
      </c>
      <c r="H211" s="110" t="s">
        <v>307</v>
      </c>
      <c r="I211" s="110" t="str">
        <f t="array" ref="I211">XLOOKUP('Joining Lists'!$H211,'Joining Lists'!$D$4:$D$75,'Joining Lists'!$E$4:$E$75)</f>
        <v>East</v>
      </c>
      <c r="J211" s="110" t="s">
        <v>239</v>
      </c>
      <c r="K211" s="110">
        <v>1.0</v>
      </c>
      <c r="L211" s="109">
        <f t="array" ref="L211">XLOOKUP('Joining Lists'!$J211,'Joining Lists'!$A$4:$A$15,'Joining Lists'!$B$4:$B$15)</f>
        <v>19</v>
      </c>
      <c r="M211" s="110">
        <f>'Joining Lists'!$K211*'Joining Lists'!$L211</f>
        <v>19</v>
      </c>
    </row>
    <row r="212" ht="14.25" customHeight="1">
      <c r="G212" s="106">
        <v>44557.0</v>
      </c>
      <c r="H212" s="105" t="s">
        <v>307</v>
      </c>
      <c r="I212" s="105" t="str">
        <f t="array" ref="I212">XLOOKUP('Joining Lists'!$H212,'Joining Lists'!$D$4:$D$75,'Joining Lists'!$E$4:$E$75)</f>
        <v>East</v>
      </c>
      <c r="J212" s="105" t="s">
        <v>212</v>
      </c>
      <c r="K212" s="105">
        <v>3.0</v>
      </c>
      <c r="L212" s="104">
        <f t="array" ref="L212">XLOOKUP('Joining Lists'!$J212,'Joining Lists'!$A$4:$A$15,'Joining Lists'!$B$4:$B$15)</f>
        <v>21</v>
      </c>
      <c r="M212" s="105">
        <f>'Joining Lists'!$K212*'Joining Lists'!$L212</f>
        <v>63</v>
      </c>
    </row>
    <row r="213" ht="14.25" customHeight="1">
      <c r="G213" s="111">
        <v>44557.0</v>
      </c>
      <c r="H213" s="110" t="s">
        <v>302</v>
      </c>
      <c r="I213" s="110" t="str">
        <f t="array" ref="I213">XLOOKUP('Joining Lists'!$H213,'Joining Lists'!$D$4:$D$75,'Joining Lists'!$E$4:$E$75)</f>
        <v>MidWest</v>
      </c>
      <c r="J213" s="110" t="s">
        <v>212</v>
      </c>
      <c r="K213" s="110">
        <v>1.0</v>
      </c>
      <c r="L213" s="109">
        <f t="array" ref="L213">XLOOKUP('Joining Lists'!$J213,'Joining Lists'!$A$4:$A$15,'Joining Lists'!$B$4:$B$15)</f>
        <v>21</v>
      </c>
      <c r="M213" s="110">
        <f>'Joining Lists'!$K213*'Joining Lists'!$L213</f>
        <v>21</v>
      </c>
    </row>
    <row r="214" ht="14.25" customHeight="1">
      <c r="G214" s="106">
        <v>44556.0</v>
      </c>
      <c r="H214" s="105" t="s">
        <v>273</v>
      </c>
      <c r="I214" s="105" t="str">
        <f t="array" ref="I214">XLOOKUP('Joining Lists'!$H214,'Joining Lists'!$D$4:$D$75,'Joining Lists'!$E$4:$E$75)</f>
        <v>West</v>
      </c>
      <c r="J214" s="105" t="s">
        <v>240</v>
      </c>
      <c r="K214" s="105">
        <v>3.0</v>
      </c>
      <c r="L214" s="104">
        <f t="array" ref="L214">XLOOKUP('Joining Lists'!$J214,'Joining Lists'!$A$4:$A$15,'Joining Lists'!$B$4:$B$15)</f>
        <v>34</v>
      </c>
      <c r="M214" s="105">
        <f>'Joining Lists'!$K214*'Joining Lists'!$L214</f>
        <v>102</v>
      </c>
    </row>
    <row r="215" ht="14.25" customHeight="1">
      <c r="G215" s="111">
        <v>44556.0</v>
      </c>
      <c r="H215" s="110" t="s">
        <v>264</v>
      </c>
      <c r="I215" s="110" t="str">
        <f t="array" ref="I215">XLOOKUP('Joining Lists'!$H215,'Joining Lists'!$D$4:$D$75,'Joining Lists'!$E$4:$E$75)</f>
        <v>MidWest</v>
      </c>
      <c r="J215" s="110" t="s">
        <v>240</v>
      </c>
      <c r="K215" s="110">
        <v>2.0</v>
      </c>
      <c r="L215" s="109">
        <f t="array" ref="L215">XLOOKUP('Joining Lists'!$J215,'Joining Lists'!$A$4:$A$15,'Joining Lists'!$B$4:$B$15)</f>
        <v>34</v>
      </c>
      <c r="M215" s="110">
        <f>'Joining Lists'!$K215*'Joining Lists'!$L215</f>
        <v>68</v>
      </c>
    </row>
    <row r="216" ht="14.25" customHeight="1">
      <c r="G216" s="106">
        <v>44556.0</v>
      </c>
      <c r="H216" s="105" t="s">
        <v>313</v>
      </c>
      <c r="I216" s="105" t="str">
        <f t="array" ref="I216">XLOOKUP('Joining Lists'!$H216,'Joining Lists'!$D$4:$D$75,'Joining Lists'!$E$4:$E$75)</f>
        <v>West</v>
      </c>
      <c r="J216" s="105" t="s">
        <v>233</v>
      </c>
      <c r="K216" s="105">
        <v>3.0</v>
      </c>
      <c r="L216" s="104">
        <f t="array" ref="L216">XLOOKUP('Joining Lists'!$J216,'Joining Lists'!$A$4:$A$15,'Joining Lists'!$B$4:$B$15)</f>
        <v>27.5</v>
      </c>
      <c r="M216" s="105">
        <f>'Joining Lists'!$K216*'Joining Lists'!$L216</f>
        <v>82.5</v>
      </c>
    </row>
    <row r="217" ht="14.25" customHeight="1">
      <c r="G217" s="111">
        <v>44556.0</v>
      </c>
      <c r="H217" s="110" t="s">
        <v>281</v>
      </c>
      <c r="I217" s="110" t="str">
        <f t="array" ref="I217">XLOOKUP('Joining Lists'!$H217,'Joining Lists'!$D$4:$D$75,'Joining Lists'!$E$4:$E$75)</f>
        <v>MidWest</v>
      </c>
      <c r="J217" s="110" t="s">
        <v>235</v>
      </c>
      <c r="K217" s="110">
        <v>3.0</v>
      </c>
      <c r="L217" s="109">
        <f t="array" ref="L217">XLOOKUP('Joining Lists'!$J217,'Joining Lists'!$A$4:$A$15,'Joining Lists'!$B$4:$B$15)</f>
        <v>19.95</v>
      </c>
      <c r="M217" s="110">
        <f>'Joining Lists'!$K217*'Joining Lists'!$L217</f>
        <v>59.85</v>
      </c>
    </row>
    <row r="218" ht="14.25" customHeight="1">
      <c r="G218" s="106">
        <v>44556.0</v>
      </c>
      <c r="H218" s="105" t="s">
        <v>281</v>
      </c>
      <c r="I218" s="105" t="str">
        <f t="array" ref="I218">XLOOKUP('Joining Lists'!$H218,'Joining Lists'!$D$4:$D$75,'Joining Lists'!$E$4:$E$75)</f>
        <v>MidWest</v>
      </c>
      <c r="J218" s="105" t="s">
        <v>212</v>
      </c>
      <c r="K218" s="105">
        <v>3.0</v>
      </c>
      <c r="L218" s="104">
        <f t="array" ref="L218">XLOOKUP('Joining Lists'!$J218,'Joining Lists'!$A$4:$A$15,'Joining Lists'!$B$4:$B$15)</f>
        <v>21</v>
      </c>
      <c r="M218" s="105">
        <f>'Joining Lists'!$K218*'Joining Lists'!$L218</f>
        <v>63</v>
      </c>
    </row>
    <row r="219" ht="14.25" customHeight="1">
      <c r="G219" s="111">
        <v>44556.0</v>
      </c>
      <c r="H219" s="110" t="s">
        <v>303</v>
      </c>
      <c r="I219" s="110" t="str">
        <f t="array" ref="I219">XLOOKUP('Joining Lists'!$H219,'Joining Lists'!$D$4:$D$75,'Joining Lists'!$E$4:$E$75)</f>
        <v>West</v>
      </c>
      <c r="J219" s="110" t="s">
        <v>240</v>
      </c>
      <c r="K219" s="110">
        <v>8.0</v>
      </c>
      <c r="L219" s="109">
        <f t="array" ref="L219">XLOOKUP('Joining Lists'!$J219,'Joining Lists'!$A$4:$A$15,'Joining Lists'!$B$4:$B$15)</f>
        <v>34</v>
      </c>
      <c r="M219" s="110">
        <f>'Joining Lists'!$K219*'Joining Lists'!$L219</f>
        <v>272</v>
      </c>
    </row>
    <row r="220" ht="14.25" customHeight="1">
      <c r="G220" s="106">
        <v>44556.0</v>
      </c>
      <c r="H220" s="105" t="s">
        <v>255</v>
      </c>
      <c r="I220" s="105" t="str">
        <f t="array" ref="I220">XLOOKUP('Joining Lists'!$H220,'Joining Lists'!$D$4:$D$75,'Joining Lists'!$E$4:$E$75)</f>
        <v>MidWest</v>
      </c>
      <c r="J220" s="105" t="s">
        <v>216</v>
      </c>
      <c r="K220" s="105">
        <v>24.0</v>
      </c>
      <c r="L220" s="104">
        <f t="array" ref="L220">XLOOKUP('Joining Lists'!$J220,'Joining Lists'!$A$4:$A$15,'Joining Lists'!$B$4:$B$15)</f>
        <v>22.95</v>
      </c>
      <c r="M220" s="105">
        <f>'Joining Lists'!$K220*'Joining Lists'!$L220</f>
        <v>550.8</v>
      </c>
    </row>
    <row r="221" ht="14.25" customHeight="1">
      <c r="G221" s="111">
        <v>44556.0</v>
      </c>
      <c r="H221" s="110" t="s">
        <v>225</v>
      </c>
      <c r="I221" s="110" t="str">
        <f t="array" ref="I221">XLOOKUP('Joining Lists'!$H221,'Joining Lists'!$D$4:$D$75,'Joining Lists'!$E$4:$E$75)</f>
        <v>South</v>
      </c>
      <c r="J221" s="110" t="s">
        <v>236</v>
      </c>
      <c r="K221" s="110">
        <v>2.0</v>
      </c>
      <c r="L221" s="109">
        <f t="array" ref="L221">XLOOKUP('Joining Lists'!$J221,'Joining Lists'!$A$4:$A$15,'Joining Lists'!$B$4:$B$15)</f>
        <v>30</v>
      </c>
      <c r="M221" s="110">
        <f>'Joining Lists'!$K221*'Joining Lists'!$L221</f>
        <v>60</v>
      </c>
    </row>
    <row r="222" ht="14.25" customHeight="1">
      <c r="G222" s="106">
        <v>44556.0</v>
      </c>
      <c r="H222" s="105" t="s">
        <v>254</v>
      </c>
      <c r="I222" s="105" t="str">
        <f t="array" ref="I222">XLOOKUP('Joining Lists'!$H222,'Joining Lists'!$D$4:$D$75,'Joining Lists'!$E$4:$E$75)</f>
        <v>South</v>
      </c>
      <c r="J222" s="105" t="s">
        <v>243</v>
      </c>
      <c r="K222" s="105">
        <v>3.0</v>
      </c>
      <c r="L222" s="104">
        <f t="array" ref="L222">XLOOKUP('Joining Lists'!$J222,'Joining Lists'!$A$4:$A$15,'Joining Lists'!$B$4:$B$15)</f>
        <v>25</v>
      </c>
      <c r="M222" s="105">
        <f>'Joining Lists'!$K222*'Joining Lists'!$L222</f>
        <v>75</v>
      </c>
    </row>
    <row r="223" ht="14.25" customHeight="1">
      <c r="G223" s="111">
        <v>44556.0</v>
      </c>
      <c r="H223" s="110" t="s">
        <v>306</v>
      </c>
      <c r="I223" s="110" t="str">
        <f t="array" ref="I223">XLOOKUP('Joining Lists'!$H223,'Joining Lists'!$D$4:$D$75,'Joining Lists'!$E$4:$E$75)</f>
        <v>West</v>
      </c>
      <c r="J223" s="110" t="s">
        <v>243</v>
      </c>
      <c r="K223" s="110">
        <v>1.0</v>
      </c>
      <c r="L223" s="109">
        <f t="array" ref="L223">XLOOKUP('Joining Lists'!$J223,'Joining Lists'!$A$4:$A$15,'Joining Lists'!$B$4:$B$15)</f>
        <v>25</v>
      </c>
      <c r="M223" s="110">
        <f>'Joining Lists'!$K223*'Joining Lists'!$L223</f>
        <v>25</v>
      </c>
    </row>
    <row r="224" ht="14.25" customHeight="1">
      <c r="G224" s="106">
        <v>44556.0</v>
      </c>
      <c r="H224" s="105" t="s">
        <v>225</v>
      </c>
      <c r="I224" s="105" t="str">
        <f t="array" ref="I224">XLOOKUP('Joining Lists'!$H224,'Joining Lists'!$D$4:$D$75,'Joining Lists'!$E$4:$E$75)</f>
        <v>South</v>
      </c>
      <c r="J224" s="105" t="s">
        <v>218</v>
      </c>
      <c r="K224" s="105">
        <v>2.0</v>
      </c>
      <c r="L224" s="104">
        <f t="array" ref="L224">XLOOKUP('Joining Lists'!$J224,'Joining Lists'!$A$4:$A$15,'Joining Lists'!$B$4:$B$15)</f>
        <v>22.95</v>
      </c>
      <c r="M224" s="105">
        <f>'Joining Lists'!$K224*'Joining Lists'!$L224</f>
        <v>45.9</v>
      </c>
    </row>
    <row r="225" ht="14.25" customHeight="1">
      <c r="G225" s="111">
        <v>44556.0</v>
      </c>
      <c r="H225" s="110" t="s">
        <v>281</v>
      </c>
      <c r="I225" s="110" t="str">
        <f t="array" ref="I225">XLOOKUP('Joining Lists'!$H225,'Joining Lists'!$D$4:$D$75,'Joining Lists'!$E$4:$E$75)</f>
        <v>MidWest</v>
      </c>
      <c r="J225" s="110" t="s">
        <v>227</v>
      </c>
      <c r="K225" s="110">
        <v>2.0</v>
      </c>
      <c r="L225" s="109">
        <f t="array" ref="L225">XLOOKUP('Joining Lists'!$J225,'Joining Lists'!$A$4:$A$15,'Joining Lists'!$B$4:$B$15)</f>
        <v>25</v>
      </c>
      <c r="M225" s="110">
        <f>'Joining Lists'!$K225*'Joining Lists'!$L225</f>
        <v>50</v>
      </c>
    </row>
    <row r="226" ht="14.25" customHeight="1">
      <c r="G226" s="106">
        <v>44556.0</v>
      </c>
      <c r="H226" s="105" t="s">
        <v>283</v>
      </c>
      <c r="I226" s="105" t="str">
        <f t="array" ref="I226">XLOOKUP('Joining Lists'!$H226,'Joining Lists'!$D$4:$D$75,'Joining Lists'!$E$4:$E$75)</f>
        <v>South</v>
      </c>
      <c r="J226" s="105" t="s">
        <v>235</v>
      </c>
      <c r="K226" s="105">
        <v>13.0</v>
      </c>
      <c r="L226" s="104">
        <f t="array" ref="L226">XLOOKUP('Joining Lists'!$J226,'Joining Lists'!$A$4:$A$15,'Joining Lists'!$B$4:$B$15)</f>
        <v>19.95</v>
      </c>
      <c r="M226" s="105">
        <f>'Joining Lists'!$K226*'Joining Lists'!$L226</f>
        <v>259.35</v>
      </c>
    </row>
    <row r="227" ht="14.25" customHeight="1">
      <c r="G227" s="111">
        <v>44556.0</v>
      </c>
      <c r="H227" s="110" t="s">
        <v>273</v>
      </c>
      <c r="I227" s="110" t="str">
        <f t="array" ref="I227">XLOOKUP('Joining Lists'!$H227,'Joining Lists'!$D$4:$D$75,'Joining Lists'!$E$4:$E$75)</f>
        <v>West</v>
      </c>
      <c r="J227" s="110" t="s">
        <v>218</v>
      </c>
      <c r="K227" s="110">
        <v>2.0</v>
      </c>
      <c r="L227" s="109">
        <f t="array" ref="L227">XLOOKUP('Joining Lists'!$J227,'Joining Lists'!$A$4:$A$15,'Joining Lists'!$B$4:$B$15)</f>
        <v>22.95</v>
      </c>
      <c r="M227" s="110">
        <f>'Joining Lists'!$K227*'Joining Lists'!$L227</f>
        <v>45.9</v>
      </c>
    </row>
    <row r="228" ht="14.25" customHeight="1">
      <c r="G228" s="106">
        <v>44556.0</v>
      </c>
      <c r="H228" s="105" t="s">
        <v>305</v>
      </c>
      <c r="I228" s="105" t="str">
        <f t="array" ref="I228">XLOOKUP('Joining Lists'!$H228,'Joining Lists'!$D$4:$D$75,'Joining Lists'!$E$4:$E$75)</f>
        <v>East</v>
      </c>
      <c r="J228" s="105" t="s">
        <v>212</v>
      </c>
      <c r="K228" s="105">
        <v>1.0</v>
      </c>
      <c r="L228" s="104">
        <f t="array" ref="L228">XLOOKUP('Joining Lists'!$J228,'Joining Lists'!$A$4:$A$15,'Joining Lists'!$B$4:$B$15)</f>
        <v>21</v>
      </c>
      <c r="M228" s="105">
        <f>'Joining Lists'!$K228*'Joining Lists'!$L228</f>
        <v>21</v>
      </c>
    </row>
    <row r="229" ht="14.25" customHeight="1">
      <c r="G229" s="111">
        <v>44556.0</v>
      </c>
      <c r="H229" s="110" t="s">
        <v>264</v>
      </c>
      <c r="I229" s="110" t="str">
        <f t="array" ref="I229">XLOOKUP('Joining Lists'!$H229,'Joining Lists'!$D$4:$D$75,'Joining Lists'!$E$4:$E$75)</f>
        <v>MidWest</v>
      </c>
      <c r="J229" s="110" t="s">
        <v>227</v>
      </c>
      <c r="K229" s="110">
        <v>2.0</v>
      </c>
      <c r="L229" s="109">
        <f t="array" ref="L229">XLOOKUP('Joining Lists'!$J229,'Joining Lists'!$A$4:$A$15,'Joining Lists'!$B$4:$B$15)</f>
        <v>25</v>
      </c>
      <c r="M229" s="110">
        <f>'Joining Lists'!$K229*'Joining Lists'!$L229</f>
        <v>50</v>
      </c>
    </row>
    <row r="230" ht="14.25" customHeight="1">
      <c r="G230" s="106">
        <v>44556.0</v>
      </c>
      <c r="H230" s="105" t="s">
        <v>307</v>
      </c>
      <c r="I230" s="105" t="str">
        <f t="array" ref="I230">XLOOKUP('Joining Lists'!$H230,'Joining Lists'!$D$4:$D$75,'Joining Lists'!$E$4:$E$75)</f>
        <v>East</v>
      </c>
      <c r="J230" s="105" t="s">
        <v>245</v>
      </c>
      <c r="K230" s="105">
        <v>2.0</v>
      </c>
      <c r="L230" s="104">
        <f t="array" ref="L230">XLOOKUP('Joining Lists'!$J230,'Joining Lists'!$A$4:$A$15,'Joining Lists'!$B$4:$B$15)</f>
        <v>23.5</v>
      </c>
      <c r="M230" s="105">
        <f>'Joining Lists'!$K230*'Joining Lists'!$L230</f>
        <v>47</v>
      </c>
    </row>
    <row r="231" ht="14.25" customHeight="1">
      <c r="G231" s="111">
        <v>44556.0</v>
      </c>
      <c r="H231" s="110" t="s">
        <v>253</v>
      </c>
      <c r="I231" s="110" t="str">
        <f t="array" ref="I231">XLOOKUP('Joining Lists'!$H231,'Joining Lists'!$D$4:$D$75,'Joining Lists'!$E$4:$E$75)</f>
        <v>MidWest</v>
      </c>
      <c r="J231" s="110" t="s">
        <v>227</v>
      </c>
      <c r="K231" s="110">
        <v>3.0</v>
      </c>
      <c r="L231" s="109">
        <f t="array" ref="L231">XLOOKUP('Joining Lists'!$J231,'Joining Lists'!$A$4:$A$15,'Joining Lists'!$B$4:$B$15)</f>
        <v>25</v>
      </c>
      <c r="M231" s="110">
        <f>'Joining Lists'!$K231*'Joining Lists'!$L231</f>
        <v>75</v>
      </c>
    </row>
    <row r="232" ht="14.25" customHeight="1">
      <c r="G232" s="106">
        <v>44556.0</v>
      </c>
      <c r="H232" s="105" t="s">
        <v>269</v>
      </c>
      <c r="I232" s="105" t="str">
        <f t="array" ref="I232">XLOOKUP('Joining Lists'!$H232,'Joining Lists'!$D$4:$D$75,'Joining Lists'!$E$4:$E$75)</f>
        <v>MidWest</v>
      </c>
      <c r="J232" s="105" t="s">
        <v>240</v>
      </c>
      <c r="K232" s="105">
        <v>2.0</v>
      </c>
      <c r="L232" s="104">
        <f t="array" ref="L232">XLOOKUP('Joining Lists'!$J232,'Joining Lists'!$A$4:$A$15,'Joining Lists'!$B$4:$B$15)</f>
        <v>34</v>
      </c>
      <c r="M232" s="105">
        <f>'Joining Lists'!$K232*'Joining Lists'!$L232</f>
        <v>68</v>
      </c>
    </row>
    <row r="233" ht="14.25" customHeight="1">
      <c r="G233" s="111">
        <v>44556.0</v>
      </c>
      <c r="H233" s="110" t="s">
        <v>219</v>
      </c>
      <c r="I233" s="110" t="str">
        <f t="array" ref="I233">XLOOKUP('Joining Lists'!$H233,'Joining Lists'!$D$4:$D$75,'Joining Lists'!$E$4:$E$75)</f>
        <v>West</v>
      </c>
      <c r="J233" s="110" t="s">
        <v>230</v>
      </c>
      <c r="K233" s="110">
        <v>2.0</v>
      </c>
      <c r="L233" s="109">
        <f t="array" ref="L233">XLOOKUP('Joining Lists'!$J233,'Joining Lists'!$A$4:$A$15,'Joining Lists'!$B$4:$B$15)</f>
        <v>79.95</v>
      </c>
      <c r="M233" s="110">
        <f>'Joining Lists'!$K233*'Joining Lists'!$L233</f>
        <v>159.9</v>
      </c>
    </row>
    <row r="234" ht="14.25" customHeight="1">
      <c r="G234" s="106">
        <v>44556.0</v>
      </c>
      <c r="H234" s="105" t="s">
        <v>289</v>
      </c>
      <c r="I234" s="105" t="str">
        <f t="array" ref="I234">XLOOKUP('Joining Lists'!$H234,'Joining Lists'!$D$4:$D$75,'Joining Lists'!$E$4:$E$75)</f>
        <v>West</v>
      </c>
      <c r="J234" s="105" t="s">
        <v>218</v>
      </c>
      <c r="K234" s="105">
        <v>3.0</v>
      </c>
      <c r="L234" s="104">
        <f t="array" ref="L234">XLOOKUP('Joining Lists'!$J234,'Joining Lists'!$A$4:$A$15,'Joining Lists'!$B$4:$B$15)</f>
        <v>22.95</v>
      </c>
      <c r="M234" s="105">
        <f>'Joining Lists'!$K234*'Joining Lists'!$L234</f>
        <v>68.85</v>
      </c>
    </row>
    <row r="235" ht="14.25" customHeight="1">
      <c r="G235" s="111">
        <v>44556.0</v>
      </c>
      <c r="H235" s="110" t="s">
        <v>215</v>
      </c>
      <c r="I235" s="110" t="str">
        <f t="array" ref="I235">XLOOKUP('Joining Lists'!$H235,'Joining Lists'!$D$4:$D$75,'Joining Lists'!$E$4:$E$75)</f>
        <v>East</v>
      </c>
      <c r="J235" s="110" t="s">
        <v>240</v>
      </c>
      <c r="K235" s="110">
        <v>3.0</v>
      </c>
      <c r="L235" s="109">
        <f t="array" ref="L235">XLOOKUP('Joining Lists'!$J235,'Joining Lists'!$A$4:$A$15,'Joining Lists'!$B$4:$B$15)</f>
        <v>34</v>
      </c>
      <c r="M235" s="110">
        <f>'Joining Lists'!$K235*'Joining Lists'!$L235</f>
        <v>102</v>
      </c>
    </row>
    <row r="236" ht="14.25" customHeight="1">
      <c r="G236" s="106">
        <v>44556.0</v>
      </c>
      <c r="H236" s="105" t="s">
        <v>297</v>
      </c>
      <c r="I236" s="105" t="str">
        <f t="array" ref="I236">XLOOKUP('Joining Lists'!$H236,'Joining Lists'!$D$4:$D$75,'Joining Lists'!$E$4:$E$75)</f>
        <v>MidWest</v>
      </c>
      <c r="J236" s="105" t="s">
        <v>245</v>
      </c>
      <c r="K236" s="105">
        <v>3.0</v>
      </c>
      <c r="L236" s="104">
        <f t="array" ref="L236">XLOOKUP('Joining Lists'!$J236,'Joining Lists'!$A$4:$A$15,'Joining Lists'!$B$4:$B$15)</f>
        <v>23.5</v>
      </c>
      <c r="M236" s="105">
        <f>'Joining Lists'!$K236*'Joining Lists'!$L236</f>
        <v>70.5</v>
      </c>
    </row>
    <row r="237" ht="14.25" customHeight="1">
      <c r="G237" s="111">
        <v>44556.0</v>
      </c>
      <c r="H237" s="110" t="s">
        <v>271</v>
      </c>
      <c r="I237" s="110" t="str">
        <f t="array" ref="I237">XLOOKUP('Joining Lists'!$H237,'Joining Lists'!$D$4:$D$75,'Joining Lists'!$E$4:$E$75)</f>
        <v>South</v>
      </c>
      <c r="J237" s="110" t="s">
        <v>240</v>
      </c>
      <c r="K237" s="110">
        <v>2.0</v>
      </c>
      <c r="L237" s="109">
        <f t="array" ref="L237">XLOOKUP('Joining Lists'!$J237,'Joining Lists'!$A$4:$A$15,'Joining Lists'!$B$4:$B$15)</f>
        <v>34</v>
      </c>
      <c r="M237" s="110">
        <f>'Joining Lists'!$K237*'Joining Lists'!$L237</f>
        <v>68</v>
      </c>
    </row>
    <row r="238" ht="14.25" customHeight="1">
      <c r="G238" s="106">
        <v>44556.0</v>
      </c>
      <c r="H238" s="105" t="s">
        <v>225</v>
      </c>
      <c r="I238" s="105" t="str">
        <f t="array" ref="I238">XLOOKUP('Joining Lists'!$H238,'Joining Lists'!$D$4:$D$75,'Joining Lists'!$E$4:$E$75)</f>
        <v>South</v>
      </c>
      <c r="J238" s="105" t="s">
        <v>235</v>
      </c>
      <c r="K238" s="105">
        <v>15.0</v>
      </c>
      <c r="L238" s="104">
        <f t="array" ref="L238">XLOOKUP('Joining Lists'!$J238,'Joining Lists'!$A$4:$A$15,'Joining Lists'!$B$4:$B$15)</f>
        <v>19.95</v>
      </c>
      <c r="M238" s="105">
        <f>'Joining Lists'!$K238*'Joining Lists'!$L238</f>
        <v>299.25</v>
      </c>
    </row>
    <row r="239" ht="14.25" customHeight="1">
      <c r="G239" s="111">
        <v>44556.0</v>
      </c>
      <c r="H239" s="110" t="s">
        <v>281</v>
      </c>
      <c r="I239" s="110" t="str">
        <f t="array" ref="I239">XLOOKUP('Joining Lists'!$H239,'Joining Lists'!$D$4:$D$75,'Joining Lists'!$E$4:$E$75)</f>
        <v>MidWest</v>
      </c>
      <c r="J239" s="110" t="s">
        <v>218</v>
      </c>
      <c r="K239" s="110">
        <v>3.0</v>
      </c>
      <c r="L239" s="109">
        <f t="array" ref="L239">XLOOKUP('Joining Lists'!$J239,'Joining Lists'!$A$4:$A$15,'Joining Lists'!$B$4:$B$15)</f>
        <v>22.95</v>
      </c>
      <c r="M239" s="110">
        <f>'Joining Lists'!$K239*'Joining Lists'!$L239</f>
        <v>68.85</v>
      </c>
    </row>
    <row r="240" ht="14.25" customHeight="1">
      <c r="G240" s="106">
        <v>44556.0</v>
      </c>
      <c r="H240" s="105" t="s">
        <v>215</v>
      </c>
      <c r="I240" s="105" t="str">
        <f t="array" ref="I240">XLOOKUP('Joining Lists'!$H240,'Joining Lists'!$D$4:$D$75,'Joining Lists'!$E$4:$E$75)</f>
        <v>East</v>
      </c>
      <c r="J240" s="105" t="s">
        <v>239</v>
      </c>
      <c r="K240" s="105">
        <v>2.0</v>
      </c>
      <c r="L240" s="104">
        <f t="array" ref="L240">XLOOKUP('Joining Lists'!$J240,'Joining Lists'!$A$4:$A$15,'Joining Lists'!$B$4:$B$15)</f>
        <v>19</v>
      </c>
      <c r="M240" s="105">
        <f>'Joining Lists'!$K240*'Joining Lists'!$L240</f>
        <v>38</v>
      </c>
    </row>
    <row r="241" ht="14.25" customHeight="1">
      <c r="G241" s="111">
        <v>44556.0</v>
      </c>
      <c r="H241" s="110" t="s">
        <v>234</v>
      </c>
      <c r="I241" s="110" t="str">
        <f t="array" ref="I241">XLOOKUP('Joining Lists'!$H241,'Joining Lists'!$D$4:$D$75,'Joining Lists'!$E$4:$E$75)</f>
        <v>East</v>
      </c>
      <c r="J241" s="110" t="s">
        <v>212</v>
      </c>
      <c r="K241" s="110">
        <v>3.0</v>
      </c>
      <c r="L241" s="109">
        <f t="array" ref="L241">XLOOKUP('Joining Lists'!$J241,'Joining Lists'!$A$4:$A$15,'Joining Lists'!$B$4:$B$15)</f>
        <v>21</v>
      </c>
      <c r="M241" s="110">
        <f>'Joining Lists'!$K241*'Joining Lists'!$L241</f>
        <v>63</v>
      </c>
    </row>
    <row r="242" ht="14.25" customHeight="1">
      <c r="G242" s="106">
        <v>44556.0</v>
      </c>
      <c r="H242" s="105" t="s">
        <v>308</v>
      </c>
      <c r="I242" s="105" t="str">
        <f t="array" ref="I242">XLOOKUP('Joining Lists'!$H242,'Joining Lists'!$D$4:$D$75,'Joining Lists'!$E$4:$E$75)</f>
        <v>West</v>
      </c>
      <c r="J242" s="105" t="s">
        <v>227</v>
      </c>
      <c r="K242" s="105">
        <v>2.0</v>
      </c>
      <c r="L242" s="104">
        <f t="array" ref="L242">XLOOKUP('Joining Lists'!$J242,'Joining Lists'!$A$4:$A$15,'Joining Lists'!$B$4:$B$15)</f>
        <v>25</v>
      </c>
      <c r="M242" s="105">
        <f>'Joining Lists'!$K242*'Joining Lists'!$L242</f>
        <v>50</v>
      </c>
    </row>
    <row r="243" ht="14.25" customHeight="1">
      <c r="G243" s="111">
        <v>44556.0</v>
      </c>
      <c r="H243" s="110" t="s">
        <v>231</v>
      </c>
      <c r="I243" s="110" t="str">
        <f t="array" ref="I243">XLOOKUP('Joining Lists'!$H243,'Joining Lists'!$D$4:$D$75,'Joining Lists'!$E$4:$E$75)</f>
        <v>West</v>
      </c>
      <c r="J243" s="110" t="s">
        <v>236</v>
      </c>
      <c r="K243" s="110">
        <v>4.0</v>
      </c>
      <c r="L243" s="109">
        <f t="array" ref="L243">XLOOKUP('Joining Lists'!$J243,'Joining Lists'!$A$4:$A$15,'Joining Lists'!$B$4:$B$15)</f>
        <v>30</v>
      </c>
      <c r="M243" s="110">
        <f>'Joining Lists'!$K243*'Joining Lists'!$L243</f>
        <v>120</v>
      </c>
    </row>
    <row r="244" ht="14.25" customHeight="1">
      <c r="G244" s="106">
        <v>44556.0</v>
      </c>
      <c r="H244" s="105" t="s">
        <v>234</v>
      </c>
      <c r="I244" s="105" t="str">
        <f t="array" ref="I244">XLOOKUP('Joining Lists'!$H244,'Joining Lists'!$D$4:$D$75,'Joining Lists'!$E$4:$E$75)</f>
        <v>East</v>
      </c>
      <c r="J244" s="105" t="s">
        <v>218</v>
      </c>
      <c r="K244" s="105">
        <v>2.0</v>
      </c>
      <c r="L244" s="104">
        <f t="array" ref="L244">XLOOKUP('Joining Lists'!$J244,'Joining Lists'!$A$4:$A$15,'Joining Lists'!$B$4:$B$15)</f>
        <v>22.95</v>
      </c>
      <c r="M244" s="105">
        <f>'Joining Lists'!$K244*'Joining Lists'!$L244</f>
        <v>45.9</v>
      </c>
    </row>
    <row r="245" ht="14.25" customHeight="1">
      <c r="G245" s="111">
        <v>44556.0</v>
      </c>
      <c r="H245" s="110" t="s">
        <v>225</v>
      </c>
      <c r="I245" s="110" t="str">
        <f t="array" ref="I245">XLOOKUP('Joining Lists'!$H245,'Joining Lists'!$D$4:$D$75,'Joining Lists'!$E$4:$E$75)</f>
        <v>South</v>
      </c>
      <c r="J245" s="110" t="s">
        <v>243</v>
      </c>
      <c r="K245" s="110">
        <v>1.0</v>
      </c>
      <c r="L245" s="109">
        <f t="array" ref="L245">XLOOKUP('Joining Lists'!$J245,'Joining Lists'!$A$4:$A$15,'Joining Lists'!$B$4:$B$15)</f>
        <v>25</v>
      </c>
      <c r="M245" s="110">
        <f>'Joining Lists'!$K245*'Joining Lists'!$L245</f>
        <v>25</v>
      </c>
    </row>
    <row r="246" ht="14.25" customHeight="1">
      <c r="G246" s="106">
        <v>44556.0</v>
      </c>
      <c r="H246" s="105" t="s">
        <v>259</v>
      </c>
      <c r="I246" s="105" t="str">
        <f t="array" ref="I246">XLOOKUP('Joining Lists'!$H246,'Joining Lists'!$D$4:$D$75,'Joining Lists'!$E$4:$E$75)</f>
        <v>West</v>
      </c>
      <c r="J246" s="105" t="s">
        <v>227</v>
      </c>
      <c r="K246" s="105">
        <v>2.0</v>
      </c>
      <c r="L246" s="104">
        <f t="array" ref="L246">XLOOKUP('Joining Lists'!$J246,'Joining Lists'!$A$4:$A$15,'Joining Lists'!$B$4:$B$15)</f>
        <v>25</v>
      </c>
      <c r="M246" s="105">
        <f>'Joining Lists'!$K246*'Joining Lists'!$L246</f>
        <v>50</v>
      </c>
    </row>
    <row r="247" ht="14.25" customHeight="1">
      <c r="G247" s="111">
        <v>44556.0</v>
      </c>
      <c r="H247" s="110" t="s">
        <v>297</v>
      </c>
      <c r="I247" s="110" t="str">
        <f t="array" ref="I247">XLOOKUP('Joining Lists'!$H247,'Joining Lists'!$D$4:$D$75,'Joining Lists'!$E$4:$E$75)</f>
        <v>MidWest</v>
      </c>
      <c r="J247" s="110" t="s">
        <v>240</v>
      </c>
      <c r="K247" s="110">
        <v>4.0</v>
      </c>
      <c r="L247" s="109">
        <f t="array" ref="L247">XLOOKUP('Joining Lists'!$J247,'Joining Lists'!$A$4:$A$15,'Joining Lists'!$B$4:$B$15)</f>
        <v>34</v>
      </c>
      <c r="M247" s="110">
        <f>'Joining Lists'!$K247*'Joining Lists'!$L247</f>
        <v>136</v>
      </c>
    </row>
    <row r="248" ht="14.25" customHeight="1">
      <c r="G248" s="106">
        <v>44556.0</v>
      </c>
      <c r="H248" s="105" t="s">
        <v>255</v>
      </c>
      <c r="I248" s="105" t="str">
        <f t="array" ref="I248">XLOOKUP('Joining Lists'!$H248,'Joining Lists'!$D$4:$D$75,'Joining Lists'!$E$4:$E$75)</f>
        <v>MidWest</v>
      </c>
      <c r="J248" s="105" t="s">
        <v>245</v>
      </c>
      <c r="K248" s="105">
        <v>10.0</v>
      </c>
      <c r="L248" s="104">
        <f t="array" ref="L248">XLOOKUP('Joining Lists'!$J248,'Joining Lists'!$A$4:$A$15,'Joining Lists'!$B$4:$B$15)</f>
        <v>23.5</v>
      </c>
      <c r="M248" s="105">
        <f>'Joining Lists'!$K248*'Joining Lists'!$L248</f>
        <v>235</v>
      </c>
    </row>
    <row r="249" ht="14.25" customHeight="1">
      <c r="G249" s="111">
        <v>44556.0</v>
      </c>
      <c r="H249" s="110" t="s">
        <v>269</v>
      </c>
      <c r="I249" s="110" t="str">
        <f t="array" ref="I249">XLOOKUP('Joining Lists'!$H249,'Joining Lists'!$D$4:$D$75,'Joining Lists'!$E$4:$E$75)</f>
        <v>MidWest</v>
      </c>
      <c r="J249" s="110" t="s">
        <v>236</v>
      </c>
      <c r="K249" s="110">
        <v>2.0</v>
      </c>
      <c r="L249" s="109">
        <f t="array" ref="L249">XLOOKUP('Joining Lists'!$J249,'Joining Lists'!$A$4:$A$15,'Joining Lists'!$B$4:$B$15)</f>
        <v>30</v>
      </c>
      <c r="M249" s="110">
        <f>'Joining Lists'!$K249*'Joining Lists'!$L249</f>
        <v>60</v>
      </c>
    </row>
    <row r="250" ht="14.25" customHeight="1">
      <c r="G250" s="106">
        <v>44556.0</v>
      </c>
      <c r="H250" s="105" t="s">
        <v>294</v>
      </c>
      <c r="I250" s="105" t="str">
        <f t="array" ref="I250">XLOOKUP('Joining Lists'!$H250,'Joining Lists'!$D$4:$D$75,'Joining Lists'!$E$4:$E$75)</f>
        <v>West</v>
      </c>
      <c r="J250" s="105" t="s">
        <v>245</v>
      </c>
      <c r="K250" s="105">
        <v>1.0</v>
      </c>
      <c r="L250" s="104">
        <f t="array" ref="L250">XLOOKUP('Joining Lists'!$J250,'Joining Lists'!$A$4:$A$15,'Joining Lists'!$B$4:$B$15)</f>
        <v>23.5</v>
      </c>
      <c r="M250" s="105">
        <f>'Joining Lists'!$K250*'Joining Lists'!$L250</f>
        <v>23.5</v>
      </c>
    </row>
    <row r="251" ht="14.25" customHeight="1">
      <c r="G251" s="111">
        <v>44556.0</v>
      </c>
      <c r="H251" s="110" t="s">
        <v>253</v>
      </c>
      <c r="I251" s="110" t="str">
        <f t="array" ref="I251">XLOOKUP('Joining Lists'!$H251,'Joining Lists'!$D$4:$D$75,'Joining Lists'!$E$4:$E$75)</f>
        <v>MidWest</v>
      </c>
      <c r="J251" s="110" t="s">
        <v>227</v>
      </c>
      <c r="K251" s="110">
        <v>2.0</v>
      </c>
      <c r="L251" s="109">
        <f t="array" ref="L251">XLOOKUP('Joining Lists'!$J251,'Joining Lists'!$A$4:$A$15,'Joining Lists'!$B$4:$B$15)</f>
        <v>25</v>
      </c>
      <c r="M251" s="110">
        <f>'Joining Lists'!$K251*'Joining Lists'!$L251</f>
        <v>50</v>
      </c>
    </row>
    <row r="252" ht="14.25" customHeight="1">
      <c r="G252" s="106">
        <v>44556.0</v>
      </c>
      <c r="H252" s="105" t="s">
        <v>301</v>
      </c>
      <c r="I252" s="105" t="str">
        <f t="array" ref="I252">XLOOKUP('Joining Lists'!$H252,'Joining Lists'!$D$4:$D$75,'Joining Lists'!$E$4:$E$75)</f>
        <v>East</v>
      </c>
      <c r="J252" s="105" t="s">
        <v>216</v>
      </c>
      <c r="K252" s="105">
        <v>2.0</v>
      </c>
      <c r="L252" s="104">
        <f t="array" ref="L252">XLOOKUP('Joining Lists'!$J252,'Joining Lists'!$A$4:$A$15,'Joining Lists'!$B$4:$B$15)</f>
        <v>22.95</v>
      </c>
      <c r="M252" s="105">
        <f>'Joining Lists'!$K252*'Joining Lists'!$L252</f>
        <v>45.9</v>
      </c>
    </row>
    <row r="253" ht="14.25" customHeight="1">
      <c r="G253" s="111">
        <v>44556.0</v>
      </c>
      <c r="H253" s="110" t="s">
        <v>241</v>
      </c>
      <c r="I253" s="110" t="str">
        <f t="array" ref="I253">XLOOKUP('Joining Lists'!$H253,'Joining Lists'!$D$4:$D$75,'Joining Lists'!$E$4:$E$75)</f>
        <v>MidWest</v>
      </c>
      <c r="J253" s="110" t="s">
        <v>230</v>
      </c>
      <c r="K253" s="110">
        <v>2.0</v>
      </c>
      <c r="L253" s="109">
        <f t="array" ref="L253">XLOOKUP('Joining Lists'!$J253,'Joining Lists'!$A$4:$A$15,'Joining Lists'!$B$4:$B$15)</f>
        <v>79.95</v>
      </c>
      <c r="M253" s="110">
        <f>'Joining Lists'!$K253*'Joining Lists'!$L253</f>
        <v>159.9</v>
      </c>
    </row>
    <row r="254" ht="14.25" customHeight="1">
      <c r="G254" s="106">
        <v>44556.0</v>
      </c>
      <c r="H254" s="105" t="s">
        <v>288</v>
      </c>
      <c r="I254" s="105" t="str">
        <f t="array" ref="I254">XLOOKUP('Joining Lists'!$H254,'Joining Lists'!$D$4:$D$75,'Joining Lists'!$E$4:$E$75)</f>
        <v>MidWest</v>
      </c>
      <c r="J254" s="105" t="s">
        <v>212</v>
      </c>
      <c r="K254" s="105">
        <v>2.0</v>
      </c>
      <c r="L254" s="104">
        <f t="array" ref="L254">XLOOKUP('Joining Lists'!$J254,'Joining Lists'!$A$4:$A$15,'Joining Lists'!$B$4:$B$15)</f>
        <v>21</v>
      </c>
      <c r="M254" s="105">
        <f>'Joining Lists'!$K254*'Joining Lists'!$L254</f>
        <v>42</v>
      </c>
    </row>
    <row r="255" ht="14.25" customHeight="1">
      <c r="G255" s="111">
        <v>44556.0</v>
      </c>
      <c r="H255" s="110" t="s">
        <v>255</v>
      </c>
      <c r="I255" s="110" t="str">
        <f t="array" ref="I255">XLOOKUP('Joining Lists'!$H255,'Joining Lists'!$D$4:$D$75,'Joining Lists'!$E$4:$E$75)</f>
        <v>MidWest</v>
      </c>
      <c r="J255" s="110" t="s">
        <v>233</v>
      </c>
      <c r="K255" s="110">
        <v>12.0</v>
      </c>
      <c r="L255" s="109">
        <f t="array" ref="L255">XLOOKUP('Joining Lists'!$J255,'Joining Lists'!$A$4:$A$15,'Joining Lists'!$B$4:$B$15)</f>
        <v>27.5</v>
      </c>
      <c r="M255" s="110">
        <f>'Joining Lists'!$K255*'Joining Lists'!$L255</f>
        <v>330</v>
      </c>
    </row>
    <row r="256" ht="14.25" customHeight="1">
      <c r="G256" s="106">
        <v>44556.0</v>
      </c>
      <c r="H256" s="105" t="s">
        <v>250</v>
      </c>
      <c r="I256" s="105" t="str">
        <f t="array" ref="I256">XLOOKUP('Joining Lists'!$H256,'Joining Lists'!$D$4:$D$75,'Joining Lists'!$E$4:$E$75)</f>
        <v>West</v>
      </c>
      <c r="J256" s="105" t="s">
        <v>240</v>
      </c>
      <c r="K256" s="105">
        <v>3.0</v>
      </c>
      <c r="L256" s="104">
        <f t="array" ref="L256">XLOOKUP('Joining Lists'!$J256,'Joining Lists'!$A$4:$A$15,'Joining Lists'!$B$4:$B$15)</f>
        <v>34</v>
      </c>
      <c r="M256" s="105">
        <f>'Joining Lists'!$K256*'Joining Lists'!$L256</f>
        <v>102</v>
      </c>
    </row>
    <row r="257" ht="14.25" customHeight="1">
      <c r="G257" s="111">
        <v>44556.0</v>
      </c>
      <c r="H257" s="110" t="s">
        <v>238</v>
      </c>
      <c r="I257" s="110" t="str">
        <f t="array" ref="I257">XLOOKUP('Joining Lists'!$H257,'Joining Lists'!$D$4:$D$75,'Joining Lists'!$E$4:$E$75)</f>
        <v>West</v>
      </c>
      <c r="J257" s="110" t="s">
        <v>212</v>
      </c>
      <c r="K257" s="110">
        <v>2.0</v>
      </c>
      <c r="L257" s="109">
        <f t="array" ref="L257">XLOOKUP('Joining Lists'!$J257,'Joining Lists'!$A$4:$A$15,'Joining Lists'!$B$4:$B$15)</f>
        <v>21</v>
      </c>
      <c r="M257" s="110">
        <f>'Joining Lists'!$K257*'Joining Lists'!$L257</f>
        <v>42</v>
      </c>
    </row>
    <row r="258" ht="14.25" customHeight="1">
      <c r="G258" s="106">
        <v>44556.0</v>
      </c>
      <c r="H258" s="105" t="s">
        <v>281</v>
      </c>
      <c r="I258" s="105" t="str">
        <f t="array" ref="I258">XLOOKUP('Joining Lists'!$H258,'Joining Lists'!$D$4:$D$75,'Joining Lists'!$E$4:$E$75)</f>
        <v>MidWest</v>
      </c>
      <c r="J258" s="105" t="s">
        <v>236</v>
      </c>
      <c r="K258" s="105">
        <v>2.0</v>
      </c>
      <c r="L258" s="104">
        <f t="array" ref="L258">XLOOKUP('Joining Lists'!$J258,'Joining Lists'!$A$4:$A$15,'Joining Lists'!$B$4:$B$15)</f>
        <v>30</v>
      </c>
      <c r="M258" s="105">
        <f>'Joining Lists'!$K258*'Joining Lists'!$L258</f>
        <v>60</v>
      </c>
    </row>
    <row r="259" ht="14.25" customHeight="1">
      <c r="G259" s="111">
        <v>44556.0</v>
      </c>
      <c r="H259" s="110" t="s">
        <v>249</v>
      </c>
      <c r="I259" s="110" t="str">
        <f t="array" ref="I259">XLOOKUP('Joining Lists'!$H259,'Joining Lists'!$D$4:$D$75,'Joining Lists'!$E$4:$E$75)</f>
        <v>East</v>
      </c>
      <c r="J259" s="110" t="s">
        <v>235</v>
      </c>
      <c r="K259" s="110">
        <v>2.0</v>
      </c>
      <c r="L259" s="109">
        <f t="array" ref="L259">XLOOKUP('Joining Lists'!$J259,'Joining Lists'!$A$4:$A$15,'Joining Lists'!$B$4:$B$15)</f>
        <v>19.95</v>
      </c>
      <c r="M259" s="110">
        <f>'Joining Lists'!$K259*'Joining Lists'!$L259</f>
        <v>39.9</v>
      </c>
    </row>
    <row r="260" ht="14.25" customHeight="1">
      <c r="G260" s="106">
        <v>44556.0</v>
      </c>
      <c r="H260" s="105" t="s">
        <v>258</v>
      </c>
      <c r="I260" s="105" t="str">
        <f t="array" ref="I260">XLOOKUP('Joining Lists'!$H260,'Joining Lists'!$D$4:$D$75,'Joining Lists'!$E$4:$E$75)</f>
        <v>MidWest</v>
      </c>
      <c r="J260" s="105" t="s">
        <v>235</v>
      </c>
      <c r="K260" s="105">
        <v>3.0</v>
      </c>
      <c r="L260" s="104">
        <f t="array" ref="L260">XLOOKUP('Joining Lists'!$J260,'Joining Lists'!$A$4:$A$15,'Joining Lists'!$B$4:$B$15)</f>
        <v>19.95</v>
      </c>
      <c r="M260" s="105">
        <f>'Joining Lists'!$K260*'Joining Lists'!$L260</f>
        <v>59.85</v>
      </c>
    </row>
    <row r="261" ht="14.25" customHeight="1">
      <c r="G261" s="111">
        <v>44556.0</v>
      </c>
      <c r="H261" s="110" t="s">
        <v>278</v>
      </c>
      <c r="I261" s="110" t="str">
        <f t="array" ref="I261">XLOOKUP('Joining Lists'!$H261,'Joining Lists'!$D$4:$D$75,'Joining Lists'!$E$4:$E$75)</f>
        <v>MidWest</v>
      </c>
      <c r="J261" s="110" t="s">
        <v>243</v>
      </c>
      <c r="K261" s="110">
        <v>2.0</v>
      </c>
      <c r="L261" s="109">
        <f t="array" ref="L261">XLOOKUP('Joining Lists'!$J261,'Joining Lists'!$A$4:$A$15,'Joining Lists'!$B$4:$B$15)</f>
        <v>25</v>
      </c>
      <c r="M261" s="110">
        <f>'Joining Lists'!$K261*'Joining Lists'!$L261</f>
        <v>50</v>
      </c>
    </row>
    <row r="262" ht="14.25" customHeight="1">
      <c r="G262" s="106">
        <v>44556.0</v>
      </c>
      <c r="H262" s="105" t="s">
        <v>276</v>
      </c>
      <c r="I262" s="105" t="str">
        <f t="array" ref="I262">XLOOKUP('Joining Lists'!$H262,'Joining Lists'!$D$4:$D$75,'Joining Lists'!$E$4:$E$75)</f>
        <v>East</v>
      </c>
      <c r="J262" s="105" t="s">
        <v>233</v>
      </c>
      <c r="K262" s="105">
        <v>6.0</v>
      </c>
      <c r="L262" s="104">
        <f t="array" ref="L262">XLOOKUP('Joining Lists'!$J262,'Joining Lists'!$A$4:$A$15,'Joining Lists'!$B$4:$B$15)</f>
        <v>27.5</v>
      </c>
      <c r="M262" s="105">
        <f>'Joining Lists'!$K262*'Joining Lists'!$L262</f>
        <v>165</v>
      </c>
    </row>
    <row r="263" ht="14.25" customHeight="1">
      <c r="G263" s="111">
        <v>44556.0</v>
      </c>
      <c r="H263" s="110" t="s">
        <v>219</v>
      </c>
      <c r="I263" s="110" t="str">
        <f t="array" ref="I263">XLOOKUP('Joining Lists'!$H263,'Joining Lists'!$D$4:$D$75,'Joining Lists'!$E$4:$E$75)</f>
        <v>West</v>
      </c>
      <c r="J263" s="110" t="s">
        <v>243</v>
      </c>
      <c r="K263" s="110">
        <v>14.0</v>
      </c>
      <c r="L263" s="109">
        <f t="array" ref="L263">XLOOKUP('Joining Lists'!$J263,'Joining Lists'!$A$4:$A$15,'Joining Lists'!$B$4:$B$15)</f>
        <v>25</v>
      </c>
      <c r="M263" s="110">
        <f>'Joining Lists'!$K263*'Joining Lists'!$L263</f>
        <v>350</v>
      </c>
    </row>
    <row r="264" ht="14.25" customHeight="1">
      <c r="G264" s="106">
        <v>44556.0</v>
      </c>
      <c r="H264" s="105" t="s">
        <v>256</v>
      </c>
      <c r="I264" s="105" t="str">
        <f t="array" ref="I264">XLOOKUP('Joining Lists'!$H264,'Joining Lists'!$D$4:$D$75,'Joining Lists'!$E$4:$E$75)</f>
        <v>MidWest</v>
      </c>
      <c r="J264" s="105" t="s">
        <v>218</v>
      </c>
      <c r="K264" s="105">
        <v>1.0</v>
      </c>
      <c r="L264" s="104">
        <f t="array" ref="L264">XLOOKUP('Joining Lists'!$J264,'Joining Lists'!$A$4:$A$15,'Joining Lists'!$B$4:$B$15)</f>
        <v>22.95</v>
      </c>
      <c r="M264" s="105">
        <f>'Joining Lists'!$K264*'Joining Lists'!$L264</f>
        <v>22.95</v>
      </c>
    </row>
    <row r="265" ht="14.25" customHeight="1">
      <c r="G265" s="111">
        <v>44556.0</v>
      </c>
      <c r="H265" s="110" t="s">
        <v>286</v>
      </c>
      <c r="I265" s="110" t="str">
        <f t="array" ref="I265">XLOOKUP('Joining Lists'!$H265,'Joining Lists'!$D$4:$D$75,'Joining Lists'!$E$4:$E$75)</f>
        <v>South</v>
      </c>
      <c r="J265" s="110" t="s">
        <v>212</v>
      </c>
      <c r="K265" s="110">
        <v>3.0</v>
      </c>
      <c r="L265" s="109">
        <f t="array" ref="L265">XLOOKUP('Joining Lists'!$J265,'Joining Lists'!$A$4:$A$15,'Joining Lists'!$B$4:$B$15)</f>
        <v>21</v>
      </c>
      <c r="M265" s="110">
        <f>'Joining Lists'!$K265*'Joining Lists'!$L265</f>
        <v>63</v>
      </c>
    </row>
    <row r="266" ht="14.25" customHeight="1">
      <c r="G266" s="106">
        <v>44556.0</v>
      </c>
      <c r="H266" s="105" t="s">
        <v>215</v>
      </c>
      <c r="I266" s="105" t="str">
        <f t="array" ref="I266">XLOOKUP('Joining Lists'!$H266,'Joining Lists'!$D$4:$D$75,'Joining Lists'!$E$4:$E$75)</f>
        <v>East</v>
      </c>
      <c r="J266" s="105" t="s">
        <v>245</v>
      </c>
      <c r="K266" s="105">
        <v>3.0</v>
      </c>
      <c r="L266" s="104">
        <f t="array" ref="L266">XLOOKUP('Joining Lists'!$J266,'Joining Lists'!$A$4:$A$15,'Joining Lists'!$B$4:$B$15)</f>
        <v>23.5</v>
      </c>
      <c r="M266" s="105">
        <f>'Joining Lists'!$K266*'Joining Lists'!$L266</f>
        <v>70.5</v>
      </c>
    </row>
    <row r="267" ht="14.25" customHeight="1">
      <c r="G267" s="111">
        <v>44556.0</v>
      </c>
      <c r="H267" s="110" t="s">
        <v>296</v>
      </c>
      <c r="I267" s="110" t="str">
        <f t="array" ref="I267">XLOOKUP('Joining Lists'!$H267,'Joining Lists'!$D$4:$D$75,'Joining Lists'!$E$4:$E$75)</f>
        <v>West</v>
      </c>
      <c r="J267" s="110" t="s">
        <v>216</v>
      </c>
      <c r="K267" s="110">
        <v>3.0</v>
      </c>
      <c r="L267" s="109">
        <f t="array" ref="L267">XLOOKUP('Joining Lists'!$J267,'Joining Lists'!$A$4:$A$15,'Joining Lists'!$B$4:$B$15)</f>
        <v>22.95</v>
      </c>
      <c r="M267" s="110">
        <f>'Joining Lists'!$K267*'Joining Lists'!$L267</f>
        <v>68.85</v>
      </c>
    </row>
    <row r="268" ht="14.25" customHeight="1">
      <c r="G268" s="106">
        <v>44556.0</v>
      </c>
      <c r="H268" s="105" t="s">
        <v>305</v>
      </c>
      <c r="I268" s="105" t="str">
        <f t="array" ref="I268">XLOOKUP('Joining Lists'!$H268,'Joining Lists'!$D$4:$D$75,'Joining Lists'!$E$4:$E$75)</f>
        <v>East</v>
      </c>
      <c r="J268" s="105" t="s">
        <v>233</v>
      </c>
      <c r="K268" s="105">
        <v>4.0</v>
      </c>
      <c r="L268" s="104">
        <f t="array" ref="L268">XLOOKUP('Joining Lists'!$J268,'Joining Lists'!$A$4:$A$15,'Joining Lists'!$B$4:$B$15)</f>
        <v>27.5</v>
      </c>
      <c r="M268" s="105">
        <f>'Joining Lists'!$K268*'Joining Lists'!$L268</f>
        <v>110</v>
      </c>
    </row>
    <row r="269" ht="14.25" customHeight="1">
      <c r="G269" s="111">
        <v>44556.0</v>
      </c>
      <c r="H269" s="110" t="s">
        <v>292</v>
      </c>
      <c r="I269" s="110" t="str">
        <f t="array" ref="I269">XLOOKUP('Joining Lists'!$H269,'Joining Lists'!$D$4:$D$75,'Joining Lists'!$E$4:$E$75)</f>
        <v>East</v>
      </c>
      <c r="J269" s="110" t="s">
        <v>216</v>
      </c>
      <c r="K269" s="110">
        <v>23.0</v>
      </c>
      <c r="L269" s="109">
        <f t="array" ref="L269">XLOOKUP('Joining Lists'!$J269,'Joining Lists'!$A$4:$A$15,'Joining Lists'!$B$4:$B$15)</f>
        <v>22.95</v>
      </c>
      <c r="M269" s="110">
        <f>'Joining Lists'!$K269*'Joining Lists'!$L269</f>
        <v>527.85</v>
      </c>
    </row>
    <row r="270" ht="14.25" customHeight="1">
      <c r="G270" s="106">
        <v>44556.0</v>
      </c>
      <c r="H270" s="105" t="s">
        <v>258</v>
      </c>
      <c r="I270" s="105" t="str">
        <f t="array" ref="I270">XLOOKUP('Joining Lists'!$H270,'Joining Lists'!$D$4:$D$75,'Joining Lists'!$E$4:$E$75)</f>
        <v>MidWest</v>
      </c>
      <c r="J270" s="105" t="s">
        <v>236</v>
      </c>
      <c r="K270" s="105">
        <v>2.0</v>
      </c>
      <c r="L270" s="104">
        <f t="array" ref="L270">XLOOKUP('Joining Lists'!$J270,'Joining Lists'!$A$4:$A$15,'Joining Lists'!$B$4:$B$15)</f>
        <v>30</v>
      </c>
      <c r="M270" s="105">
        <f>'Joining Lists'!$K270*'Joining Lists'!$L270</f>
        <v>60</v>
      </c>
    </row>
    <row r="271" ht="14.25" customHeight="1">
      <c r="G271" s="111">
        <v>44555.0</v>
      </c>
      <c r="H271" s="110" t="s">
        <v>268</v>
      </c>
      <c r="I271" s="110" t="str">
        <f t="array" ref="I271">XLOOKUP('Joining Lists'!$H271,'Joining Lists'!$D$4:$D$75,'Joining Lists'!$E$4:$E$75)</f>
        <v>East</v>
      </c>
      <c r="J271" s="110" t="s">
        <v>218</v>
      </c>
      <c r="K271" s="110">
        <v>2.0</v>
      </c>
      <c r="L271" s="109">
        <f t="array" ref="L271">XLOOKUP('Joining Lists'!$J271,'Joining Lists'!$A$4:$A$15,'Joining Lists'!$B$4:$B$15)</f>
        <v>22.95</v>
      </c>
      <c r="M271" s="110">
        <f>'Joining Lists'!$K271*'Joining Lists'!$L271</f>
        <v>45.9</v>
      </c>
    </row>
    <row r="272" ht="14.25" customHeight="1">
      <c r="G272" s="106">
        <v>44555.0</v>
      </c>
      <c r="H272" s="105" t="s">
        <v>306</v>
      </c>
      <c r="I272" s="105" t="str">
        <f t="array" ref="I272">XLOOKUP('Joining Lists'!$H272,'Joining Lists'!$D$4:$D$75,'Joining Lists'!$E$4:$E$75)</f>
        <v>West</v>
      </c>
      <c r="J272" s="105" t="s">
        <v>218</v>
      </c>
      <c r="K272" s="105">
        <v>2.0</v>
      </c>
      <c r="L272" s="104">
        <f t="array" ref="L272">XLOOKUP('Joining Lists'!$J272,'Joining Lists'!$A$4:$A$15,'Joining Lists'!$B$4:$B$15)</f>
        <v>22.95</v>
      </c>
      <c r="M272" s="105">
        <f>'Joining Lists'!$K272*'Joining Lists'!$L272</f>
        <v>45.9</v>
      </c>
    </row>
    <row r="273" ht="14.25" customHeight="1">
      <c r="G273" s="111">
        <v>44555.0</v>
      </c>
      <c r="H273" s="110" t="s">
        <v>254</v>
      </c>
      <c r="I273" s="110" t="str">
        <f t="array" ref="I273">XLOOKUP('Joining Lists'!$H273,'Joining Lists'!$D$4:$D$75,'Joining Lists'!$E$4:$E$75)</f>
        <v>South</v>
      </c>
      <c r="J273" s="110" t="s">
        <v>240</v>
      </c>
      <c r="K273" s="110">
        <v>1.0</v>
      </c>
      <c r="L273" s="109">
        <f t="array" ref="L273">XLOOKUP('Joining Lists'!$J273,'Joining Lists'!$A$4:$A$15,'Joining Lists'!$B$4:$B$15)</f>
        <v>34</v>
      </c>
      <c r="M273" s="110">
        <f>'Joining Lists'!$K273*'Joining Lists'!$L273</f>
        <v>34</v>
      </c>
    </row>
    <row r="274" ht="14.25" customHeight="1">
      <c r="G274" s="106">
        <v>44555.0</v>
      </c>
      <c r="H274" s="105" t="s">
        <v>316</v>
      </c>
      <c r="I274" s="105" t="str">
        <f t="array" ref="I274">XLOOKUP('Joining Lists'!$H274,'Joining Lists'!$D$4:$D$75,'Joining Lists'!$E$4:$E$75)</f>
        <v>West</v>
      </c>
      <c r="J274" s="105" t="s">
        <v>236</v>
      </c>
      <c r="K274" s="105">
        <v>4.0</v>
      </c>
      <c r="L274" s="104">
        <f t="array" ref="L274">XLOOKUP('Joining Lists'!$J274,'Joining Lists'!$A$4:$A$15,'Joining Lists'!$B$4:$B$15)</f>
        <v>30</v>
      </c>
      <c r="M274" s="105">
        <f>'Joining Lists'!$K274*'Joining Lists'!$L274</f>
        <v>120</v>
      </c>
    </row>
    <row r="275" ht="14.25" customHeight="1">
      <c r="G275" s="111">
        <v>44555.0</v>
      </c>
      <c r="H275" s="110" t="s">
        <v>291</v>
      </c>
      <c r="I275" s="110" t="str">
        <f t="array" ref="I275">XLOOKUP('Joining Lists'!$H275,'Joining Lists'!$D$4:$D$75,'Joining Lists'!$E$4:$E$75)</f>
        <v>West</v>
      </c>
      <c r="J275" s="110" t="s">
        <v>243</v>
      </c>
      <c r="K275" s="110">
        <v>2.0</v>
      </c>
      <c r="L275" s="109">
        <f t="array" ref="L275">XLOOKUP('Joining Lists'!$J275,'Joining Lists'!$A$4:$A$15,'Joining Lists'!$B$4:$B$15)</f>
        <v>25</v>
      </c>
      <c r="M275" s="110">
        <f>'Joining Lists'!$K275*'Joining Lists'!$L275</f>
        <v>50</v>
      </c>
    </row>
    <row r="276" ht="14.25" customHeight="1">
      <c r="G276" s="106">
        <v>44555.0</v>
      </c>
      <c r="H276" s="105" t="s">
        <v>316</v>
      </c>
      <c r="I276" s="105" t="str">
        <f t="array" ref="I276">XLOOKUP('Joining Lists'!$H276,'Joining Lists'!$D$4:$D$75,'Joining Lists'!$E$4:$E$75)</f>
        <v>West</v>
      </c>
      <c r="J276" s="105" t="s">
        <v>239</v>
      </c>
      <c r="K276" s="105">
        <v>4.0</v>
      </c>
      <c r="L276" s="104">
        <f t="array" ref="L276">XLOOKUP('Joining Lists'!$J276,'Joining Lists'!$A$4:$A$15,'Joining Lists'!$B$4:$B$15)</f>
        <v>19</v>
      </c>
      <c r="M276" s="105">
        <f>'Joining Lists'!$K276*'Joining Lists'!$L276</f>
        <v>76</v>
      </c>
    </row>
    <row r="277" ht="14.25" customHeight="1">
      <c r="G277" s="111">
        <v>44555.0</v>
      </c>
      <c r="H277" s="110" t="s">
        <v>295</v>
      </c>
      <c r="I277" s="110" t="str">
        <f t="array" ref="I277">XLOOKUP('Joining Lists'!$H277,'Joining Lists'!$D$4:$D$75,'Joining Lists'!$E$4:$E$75)</f>
        <v>MidWest</v>
      </c>
      <c r="J277" s="110" t="s">
        <v>216</v>
      </c>
      <c r="K277" s="110">
        <v>2.0</v>
      </c>
      <c r="L277" s="109">
        <f t="array" ref="L277">XLOOKUP('Joining Lists'!$J277,'Joining Lists'!$A$4:$A$15,'Joining Lists'!$B$4:$B$15)</f>
        <v>22.95</v>
      </c>
      <c r="M277" s="110">
        <f>'Joining Lists'!$K277*'Joining Lists'!$L277</f>
        <v>45.9</v>
      </c>
    </row>
    <row r="278" ht="14.25" customHeight="1">
      <c r="G278" s="106">
        <v>44555.0</v>
      </c>
      <c r="H278" s="105" t="s">
        <v>268</v>
      </c>
      <c r="I278" s="105" t="str">
        <f t="array" ref="I278">XLOOKUP('Joining Lists'!$H278,'Joining Lists'!$D$4:$D$75,'Joining Lists'!$E$4:$E$75)</f>
        <v>East</v>
      </c>
      <c r="J278" s="105" t="s">
        <v>240</v>
      </c>
      <c r="K278" s="105">
        <v>16.0</v>
      </c>
      <c r="L278" s="104">
        <f t="array" ref="L278">XLOOKUP('Joining Lists'!$J278,'Joining Lists'!$A$4:$A$15,'Joining Lists'!$B$4:$B$15)</f>
        <v>34</v>
      </c>
      <c r="M278" s="105">
        <f>'Joining Lists'!$K278*'Joining Lists'!$L278</f>
        <v>544</v>
      </c>
    </row>
    <row r="279" ht="14.25" customHeight="1">
      <c r="G279" s="111">
        <v>44555.0</v>
      </c>
      <c r="H279" s="110" t="s">
        <v>300</v>
      </c>
      <c r="I279" s="110" t="str">
        <f t="array" ref="I279">XLOOKUP('Joining Lists'!$H279,'Joining Lists'!$D$4:$D$75,'Joining Lists'!$E$4:$E$75)</f>
        <v>MidWest</v>
      </c>
      <c r="J279" s="110" t="s">
        <v>243</v>
      </c>
      <c r="K279" s="110">
        <v>3.0</v>
      </c>
      <c r="L279" s="109">
        <f t="array" ref="L279">XLOOKUP('Joining Lists'!$J279,'Joining Lists'!$A$4:$A$15,'Joining Lists'!$B$4:$B$15)</f>
        <v>25</v>
      </c>
      <c r="M279" s="110">
        <f>'Joining Lists'!$K279*'Joining Lists'!$L279</f>
        <v>75</v>
      </c>
    </row>
    <row r="280" ht="14.25" customHeight="1">
      <c r="G280" s="106">
        <v>44555.0</v>
      </c>
      <c r="H280" s="105" t="s">
        <v>297</v>
      </c>
      <c r="I280" s="105" t="str">
        <f t="array" ref="I280">XLOOKUP('Joining Lists'!$H280,'Joining Lists'!$D$4:$D$75,'Joining Lists'!$E$4:$E$75)</f>
        <v>MidWest</v>
      </c>
      <c r="J280" s="105" t="s">
        <v>216</v>
      </c>
      <c r="K280" s="105">
        <v>2.0</v>
      </c>
      <c r="L280" s="104">
        <f t="array" ref="L280">XLOOKUP('Joining Lists'!$J280,'Joining Lists'!$A$4:$A$15,'Joining Lists'!$B$4:$B$15)</f>
        <v>22.95</v>
      </c>
      <c r="M280" s="105">
        <f>'Joining Lists'!$K280*'Joining Lists'!$L280</f>
        <v>45.9</v>
      </c>
    </row>
    <row r="281" ht="14.25" customHeight="1">
      <c r="G281" s="111">
        <v>44555.0</v>
      </c>
      <c r="H281" s="110" t="s">
        <v>295</v>
      </c>
      <c r="I281" s="110" t="str">
        <f t="array" ref="I281">XLOOKUP('Joining Lists'!$H281,'Joining Lists'!$D$4:$D$75,'Joining Lists'!$E$4:$E$75)</f>
        <v>MidWest</v>
      </c>
      <c r="J281" s="110" t="s">
        <v>218</v>
      </c>
      <c r="K281" s="110">
        <v>4.0</v>
      </c>
      <c r="L281" s="109">
        <f t="array" ref="L281">XLOOKUP('Joining Lists'!$J281,'Joining Lists'!$A$4:$A$15,'Joining Lists'!$B$4:$B$15)</f>
        <v>22.95</v>
      </c>
      <c r="M281" s="110">
        <f>'Joining Lists'!$K281*'Joining Lists'!$L281</f>
        <v>91.8</v>
      </c>
    </row>
    <row r="282" ht="14.25" customHeight="1">
      <c r="G282" s="106">
        <v>44555.0</v>
      </c>
      <c r="H282" s="105" t="s">
        <v>249</v>
      </c>
      <c r="I282" s="105" t="str">
        <f t="array" ref="I282">XLOOKUP('Joining Lists'!$H282,'Joining Lists'!$D$4:$D$75,'Joining Lists'!$E$4:$E$75)</f>
        <v>East</v>
      </c>
      <c r="J282" s="105" t="s">
        <v>218</v>
      </c>
      <c r="K282" s="105">
        <v>3.0</v>
      </c>
      <c r="L282" s="104">
        <f t="array" ref="L282">XLOOKUP('Joining Lists'!$J282,'Joining Lists'!$A$4:$A$15,'Joining Lists'!$B$4:$B$15)</f>
        <v>22.95</v>
      </c>
      <c r="M282" s="105">
        <f>'Joining Lists'!$K282*'Joining Lists'!$L282</f>
        <v>68.85</v>
      </c>
    </row>
    <row r="283" ht="14.25" customHeight="1">
      <c r="G283" s="111">
        <v>44555.0</v>
      </c>
      <c r="H283" s="110" t="s">
        <v>268</v>
      </c>
      <c r="I283" s="110" t="str">
        <f t="array" ref="I283">XLOOKUP('Joining Lists'!$H283,'Joining Lists'!$D$4:$D$75,'Joining Lists'!$E$4:$E$75)</f>
        <v>East</v>
      </c>
      <c r="J283" s="110" t="s">
        <v>218</v>
      </c>
      <c r="K283" s="110">
        <v>1.0</v>
      </c>
      <c r="L283" s="109">
        <f t="array" ref="L283">XLOOKUP('Joining Lists'!$J283,'Joining Lists'!$A$4:$A$15,'Joining Lists'!$B$4:$B$15)</f>
        <v>22.95</v>
      </c>
      <c r="M283" s="110">
        <f>'Joining Lists'!$K283*'Joining Lists'!$L283</f>
        <v>22.95</v>
      </c>
    </row>
    <row r="284" ht="14.25" customHeight="1">
      <c r="G284" s="106">
        <v>44555.0</v>
      </c>
      <c r="H284" s="105" t="s">
        <v>312</v>
      </c>
      <c r="I284" s="105" t="str">
        <f t="array" ref="I284">XLOOKUP('Joining Lists'!$H284,'Joining Lists'!$D$4:$D$75,'Joining Lists'!$E$4:$E$75)</f>
        <v>East</v>
      </c>
      <c r="J284" s="105" t="s">
        <v>216</v>
      </c>
      <c r="K284" s="105">
        <v>2.0</v>
      </c>
      <c r="L284" s="104">
        <f t="array" ref="L284">XLOOKUP('Joining Lists'!$J284,'Joining Lists'!$A$4:$A$15,'Joining Lists'!$B$4:$B$15)</f>
        <v>22.95</v>
      </c>
      <c r="M284" s="105">
        <f>'Joining Lists'!$K284*'Joining Lists'!$L284</f>
        <v>45.9</v>
      </c>
    </row>
    <row r="285" ht="14.25" customHeight="1">
      <c r="G285" s="111">
        <v>44555.0</v>
      </c>
      <c r="H285" s="110" t="s">
        <v>251</v>
      </c>
      <c r="I285" s="110" t="str">
        <f t="array" ref="I285">XLOOKUP('Joining Lists'!$H285,'Joining Lists'!$D$4:$D$75,'Joining Lists'!$E$4:$E$75)</f>
        <v>MidWest</v>
      </c>
      <c r="J285" s="110" t="s">
        <v>235</v>
      </c>
      <c r="K285" s="110">
        <v>4.0</v>
      </c>
      <c r="L285" s="109">
        <f t="array" ref="L285">XLOOKUP('Joining Lists'!$J285,'Joining Lists'!$A$4:$A$15,'Joining Lists'!$B$4:$B$15)</f>
        <v>19.95</v>
      </c>
      <c r="M285" s="110">
        <f>'Joining Lists'!$K285*'Joining Lists'!$L285</f>
        <v>79.8</v>
      </c>
    </row>
    <row r="286" ht="14.25" customHeight="1">
      <c r="G286" s="106">
        <v>44555.0</v>
      </c>
      <c r="H286" s="105" t="s">
        <v>269</v>
      </c>
      <c r="I286" s="105" t="str">
        <f t="array" ref="I286">XLOOKUP('Joining Lists'!$H286,'Joining Lists'!$D$4:$D$75,'Joining Lists'!$E$4:$E$75)</f>
        <v>MidWest</v>
      </c>
      <c r="J286" s="105" t="s">
        <v>218</v>
      </c>
      <c r="K286" s="105">
        <v>14.0</v>
      </c>
      <c r="L286" s="104">
        <f t="array" ref="L286">XLOOKUP('Joining Lists'!$J286,'Joining Lists'!$A$4:$A$15,'Joining Lists'!$B$4:$B$15)</f>
        <v>22.95</v>
      </c>
      <c r="M286" s="105">
        <f>'Joining Lists'!$K286*'Joining Lists'!$L286</f>
        <v>321.3</v>
      </c>
    </row>
    <row r="287" ht="14.25" customHeight="1">
      <c r="G287" s="111">
        <v>44555.0</v>
      </c>
      <c r="H287" s="110" t="s">
        <v>297</v>
      </c>
      <c r="I287" s="110" t="str">
        <f t="array" ref="I287">XLOOKUP('Joining Lists'!$H287,'Joining Lists'!$D$4:$D$75,'Joining Lists'!$E$4:$E$75)</f>
        <v>MidWest</v>
      </c>
      <c r="J287" s="110" t="s">
        <v>216</v>
      </c>
      <c r="K287" s="110">
        <v>24.0</v>
      </c>
      <c r="L287" s="109">
        <f t="array" ref="L287">XLOOKUP('Joining Lists'!$J287,'Joining Lists'!$A$4:$A$15,'Joining Lists'!$B$4:$B$15)</f>
        <v>22.95</v>
      </c>
      <c r="M287" s="110">
        <f>'Joining Lists'!$K287*'Joining Lists'!$L287</f>
        <v>550.8</v>
      </c>
    </row>
    <row r="288" ht="14.25" customHeight="1">
      <c r="G288" s="106">
        <v>44555.0</v>
      </c>
      <c r="H288" s="105" t="s">
        <v>263</v>
      </c>
      <c r="I288" s="105" t="str">
        <f t="array" ref="I288">XLOOKUP('Joining Lists'!$H288,'Joining Lists'!$D$4:$D$75,'Joining Lists'!$E$4:$E$75)</f>
        <v>West</v>
      </c>
      <c r="J288" s="105" t="s">
        <v>243</v>
      </c>
      <c r="K288" s="105">
        <v>1.0</v>
      </c>
      <c r="L288" s="104">
        <f t="array" ref="L288">XLOOKUP('Joining Lists'!$J288,'Joining Lists'!$A$4:$A$15,'Joining Lists'!$B$4:$B$15)</f>
        <v>25</v>
      </c>
      <c r="M288" s="105">
        <f>'Joining Lists'!$K288*'Joining Lists'!$L288</f>
        <v>25</v>
      </c>
    </row>
    <row r="289" ht="14.25" customHeight="1">
      <c r="G289" s="111">
        <v>44555.0</v>
      </c>
      <c r="H289" s="110" t="s">
        <v>221</v>
      </c>
      <c r="I289" s="110" t="str">
        <f t="array" ref="I289">XLOOKUP('Joining Lists'!$H289,'Joining Lists'!$D$4:$D$75,'Joining Lists'!$E$4:$E$75)</f>
        <v>East</v>
      </c>
      <c r="J289" s="110" t="s">
        <v>227</v>
      </c>
      <c r="K289" s="110">
        <v>2.0</v>
      </c>
      <c r="L289" s="109">
        <f t="array" ref="L289">XLOOKUP('Joining Lists'!$J289,'Joining Lists'!$A$4:$A$15,'Joining Lists'!$B$4:$B$15)</f>
        <v>25</v>
      </c>
      <c r="M289" s="110">
        <f>'Joining Lists'!$K289*'Joining Lists'!$L289</f>
        <v>50</v>
      </c>
    </row>
    <row r="290" ht="14.25" customHeight="1">
      <c r="G290" s="106">
        <v>44555.0</v>
      </c>
      <c r="H290" s="105" t="s">
        <v>291</v>
      </c>
      <c r="I290" s="105" t="str">
        <f t="array" ref="I290">XLOOKUP('Joining Lists'!$H290,'Joining Lists'!$D$4:$D$75,'Joining Lists'!$E$4:$E$75)</f>
        <v>West</v>
      </c>
      <c r="J290" s="105" t="s">
        <v>243</v>
      </c>
      <c r="K290" s="105">
        <v>3.0</v>
      </c>
      <c r="L290" s="104">
        <f t="array" ref="L290">XLOOKUP('Joining Lists'!$J290,'Joining Lists'!$A$4:$A$15,'Joining Lists'!$B$4:$B$15)</f>
        <v>25</v>
      </c>
      <c r="M290" s="105">
        <f>'Joining Lists'!$K290*'Joining Lists'!$L290</f>
        <v>75</v>
      </c>
    </row>
    <row r="291" ht="14.25" customHeight="1">
      <c r="G291" s="111">
        <v>44555.0</v>
      </c>
      <c r="H291" s="110" t="s">
        <v>283</v>
      </c>
      <c r="I291" s="110" t="str">
        <f t="array" ref="I291">XLOOKUP('Joining Lists'!$H291,'Joining Lists'!$D$4:$D$75,'Joining Lists'!$E$4:$E$75)</f>
        <v>South</v>
      </c>
      <c r="J291" s="110" t="s">
        <v>216</v>
      </c>
      <c r="K291" s="110">
        <v>24.0</v>
      </c>
      <c r="L291" s="109">
        <f t="array" ref="L291">XLOOKUP('Joining Lists'!$J291,'Joining Lists'!$A$4:$A$15,'Joining Lists'!$B$4:$B$15)</f>
        <v>22.95</v>
      </c>
      <c r="M291" s="110">
        <f>'Joining Lists'!$K291*'Joining Lists'!$L291</f>
        <v>550.8</v>
      </c>
    </row>
    <row r="292" ht="14.25" customHeight="1">
      <c r="G292" s="106">
        <v>44555.0</v>
      </c>
      <c r="H292" s="105" t="s">
        <v>283</v>
      </c>
      <c r="I292" s="105" t="str">
        <f t="array" ref="I292">XLOOKUP('Joining Lists'!$H292,'Joining Lists'!$D$4:$D$75,'Joining Lists'!$E$4:$E$75)</f>
        <v>South</v>
      </c>
      <c r="J292" s="105" t="s">
        <v>216</v>
      </c>
      <c r="K292" s="105">
        <v>2.0</v>
      </c>
      <c r="L292" s="104">
        <f t="array" ref="L292">XLOOKUP('Joining Lists'!$J292,'Joining Lists'!$A$4:$A$15,'Joining Lists'!$B$4:$B$15)</f>
        <v>22.95</v>
      </c>
      <c r="M292" s="105">
        <f>'Joining Lists'!$K292*'Joining Lists'!$L292</f>
        <v>45.9</v>
      </c>
    </row>
    <row r="293" ht="14.25" customHeight="1">
      <c r="G293" s="111">
        <v>44555.0</v>
      </c>
      <c r="H293" s="110" t="s">
        <v>281</v>
      </c>
      <c r="I293" s="110" t="str">
        <f t="array" ref="I293">XLOOKUP('Joining Lists'!$H293,'Joining Lists'!$D$4:$D$75,'Joining Lists'!$E$4:$E$75)</f>
        <v>MidWest</v>
      </c>
      <c r="J293" s="110" t="s">
        <v>235</v>
      </c>
      <c r="K293" s="110">
        <v>3.0</v>
      </c>
      <c r="L293" s="109">
        <f t="array" ref="L293">XLOOKUP('Joining Lists'!$J293,'Joining Lists'!$A$4:$A$15,'Joining Lists'!$B$4:$B$15)</f>
        <v>19.95</v>
      </c>
      <c r="M293" s="110">
        <f>'Joining Lists'!$K293*'Joining Lists'!$L293</f>
        <v>59.85</v>
      </c>
    </row>
    <row r="294" ht="14.25" customHeight="1">
      <c r="G294" s="106">
        <v>44555.0</v>
      </c>
      <c r="H294" s="105" t="s">
        <v>269</v>
      </c>
      <c r="I294" s="105" t="str">
        <f t="array" ref="I294">XLOOKUP('Joining Lists'!$H294,'Joining Lists'!$D$4:$D$75,'Joining Lists'!$E$4:$E$75)</f>
        <v>MidWest</v>
      </c>
      <c r="J294" s="105" t="s">
        <v>245</v>
      </c>
      <c r="K294" s="105">
        <v>3.0</v>
      </c>
      <c r="L294" s="104">
        <f t="array" ref="L294">XLOOKUP('Joining Lists'!$J294,'Joining Lists'!$A$4:$A$15,'Joining Lists'!$B$4:$B$15)</f>
        <v>23.5</v>
      </c>
      <c r="M294" s="105">
        <f>'Joining Lists'!$K294*'Joining Lists'!$L294</f>
        <v>70.5</v>
      </c>
    </row>
    <row r="295" ht="14.25" customHeight="1">
      <c r="G295" s="111">
        <v>44555.0</v>
      </c>
      <c r="H295" s="110" t="s">
        <v>303</v>
      </c>
      <c r="I295" s="110" t="str">
        <f t="array" ref="I295">XLOOKUP('Joining Lists'!$H295,'Joining Lists'!$D$4:$D$75,'Joining Lists'!$E$4:$E$75)</f>
        <v>West</v>
      </c>
      <c r="J295" s="110" t="s">
        <v>216</v>
      </c>
      <c r="K295" s="110">
        <v>2.0</v>
      </c>
      <c r="L295" s="109">
        <f t="array" ref="L295">XLOOKUP('Joining Lists'!$J295,'Joining Lists'!$A$4:$A$15,'Joining Lists'!$B$4:$B$15)</f>
        <v>22.95</v>
      </c>
      <c r="M295" s="110">
        <f>'Joining Lists'!$K295*'Joining Lists'!$L295</f>
        <v>45.9</v>
      </c>
    </row>
    <row r="296" ht="14.25" customHeight="1">
      <c r="G296" s="106">
        <v>44555.0</v>
      </c>
      <c r="H296" s="105" t="s">
        <v>271</v>
      </c>
      <c r="I296" s="105" t="str">
        <f t="array" ref="I296">XLOOKUP('Joining Lists'!$H296,'Joining Lists'!$D$4:$D$75,'Joining Lists'!$E$4:$E$75)</f>
        <v>South</v>
      </c>
      <c r="J296" s="105" t="s">
        <v>227</v>
      </c>
      <c r="K296" s="105">
        <v>2.0</v>
      </c>
      <c r="L296" s="104">
        <f t="array" ref="L296">XLOOKUP('Joining Lists'!$J296,'Joining Lists'!$A$4:$A$15,'Joining Lists'!$B$4:$B$15)</f>
        <v>25</v>
      </c>
      <c r="M296" s="105">
        <f>'Joining Lists'!$K296*'Joining Lists'!$L296</f>
        <v>50</v>
      </c>
    </row>
    <row r="297" ht="14.25" customHeight="1">
      <c r="G297" s="111">
        <v>44555.0</v>
      </c>
      <c r="H297" s="110" t="s">
        <v>296</v>
      </c>
      <c r="I297" s="110" t="str">
        <f t="array" ref="I297">XLOOKUP('Joining Lists'!$H297,'Joining Lists'!$D$4:$D$75,'Joining Lists'!$E$4:$E$75)</f>
        <v>West</v>
      </c>
      <c r="J297" s="110" t="s">
        <v>233</v>
      </c>
      <c r="K297" s="110">
        <v>1.0</v>
      </c>
      <c r="L297" s="109">
        <f t="array" ref="L297">XLOOKUP('Joining Lists'!$J297,'Joining Lists'!$A$4:$A$15,'Joining Lists'!$B$4:$B$15)</f>
        <v>27.5</v>
      </c>
      <c r="M297" s="110">
        <f>'Joining Lists'!$K297*'Joining Lists'!$L297</f>
        <v>27.5</v>
      </c>
    </row>
    <row r="298" ht="14.25" customHeight="1">
      <c r="G298" s="106">
        <v>44555.0</v>
      </c>
      <c r="H298" s="105" t="s">
        <v>253</v>
      </c>
      <c r="I298" s="105" t="str">
        <f t="array" ref="I298">XLOOKUP('Joining Lists'!$H298,'Joining Lists'!$D$4:$D$75,'Joining Lists'!$E$4:$E$75)</f>
        <v>MidWest</v>
      </c>
      <c r="J298" s="105" t="s">
        <v>243</v>
      </c>
      <c r="K298" s="105">
        <v>3.0</v>
      </c>
      <c r="L298" s="104">
        <f t="array" ref="L298">XLOOKUP('Joining Lists'!$J298,'Joining Lists'!$A$4:$A$15,'Joining Lists'!$B$4:$B$15)</f>
        <v>25</v>
      </c>
      <c r="M298" s="105">
        <f>'Joining Lists'!$K298*'Joining Lists'!$L298</f>
        <v>75</v>
      </c>
    </row>
    <row r="299" ht="14.25" customHeight="1">
      <c r="G299" s="111">
        <v>44555.0</v>
      </c>
      <c r="H299" s="110" t="s">
        <v>302</v>
      </c>
      <c r="I299" s="110" t="str">
        <f t="array" ref="I299">XLOOKUP('Joining Lists'!$H299,'Joining Lists'!$D$4:$D$75,'Joining Lists'!$E$4:$E$75)</f>
        <v>MidWest</v>
      </c>
      <c r="J299" s="110" t="s">
        <v>239</v>
      </c>
      <c r="K299" s="110">
        <v>2.0</v>
      </c>
      <c r="L299" s="109">
        <f t="array" ref="L299">XLOOKUP('Joining Lists'!$J299,'Joining Lists'!$A$4:$A$15,'Joining Lists'!$B$4:$B$15)</f>
        <v>19</v>
      </c>
      <c r="M299" s="110">
        <f>'Joining Lists'!$K299*'Joining Lists'!$L299</f>
        <v>38</v>
      </c>
    </row>
    <row r="300" ht="14.25" customHeight="1">
      <c r="G300" s="106">
        <v>44555.0</v>
      </c>
      <c r="H300" s="105" t="s">
        <v>223</v>
      </c>
      <c r="I300" s="105" t="str">
        <f t="array" ref="I300">XLOOKUP('Joining Lists'!$H300,'Joining Lists'!$D$4:$D$75,'Joining Lists'!$E$4:$E$75)</f>
        <v>East</v>
      </c>
      <c r="J300" s="105" t="s">
        <v>240</v>
      </c>
      <c r="K300" s="105">
        <v>1.0</v>
      </c>
      <c r="L300" s="104">
        <f t="array" ref="L300">XLOOKUP('Joining Lists'!$J300,'Joining Lists'!$A$4:$A$15,'Joining Lists'!$B$4:$B$15)</f>
        <v>34</v>
      </c>
      <c r="M300" s="105">
        <f>'Joining Lists'!$K300*'Joining Lists'!$L300</f>
        <v>34</v>
      </c>
    </row>
    <row r="301" ht="14.25" customHeight="1">
      <c r="G301" s="111">
        <v>44555.0</v>
      </c>
      <c r="H301" s="110" t="s">
        <v>215</v>
      </c>
      <c r="I301" s="110" t="str">
        <f t="array" ref="I301">XLOOKUP('Joining Lists'!$H301,'Joining Lists'!$D$4:$D$75,'Joining Lists'!$E$4:$E$75)</f>
        <v>East</v>
      </c>
      <c r="J301" s="110" t="s">
        <v>218</v>
      </c>
      <c r="K301" s="110">
        <v>2.0</v>
      </c>
      <c r="L301" s="109">
        <f t="array" ref="L301">XLOOKUP('Joining Lists'!$J301,'Joining Lists'!$A$4:$A$15,'Joining Lists'!$B$4:$B$15)</f>
        <v>22.95</v>
      </c>
      <c r="M301" s="110">
        <f>'Joining Lists'!$K301*'Joining Lists'!$L301</f>
        <v>45.9</v>
      </c>
    </row>
    <row r="302" ht="14.25" customHeight="1">
      <c r="G302" s="106">
        <v>44555.0</v>
      </c>
      <c r="H302" s="105" t="s">
        <v>248</v>
      </c>
      <c r="I302" s="105" t="str">
        <f t="array" ref="I302">XLOOKUP('Joining Lists'!$H302,'Joining Lists'!$D$4:$D$75,'Joining Lists'!$E$4:$E$75)</f>
        <v>MidWest</v>
      </c>
      <c r="J302" s="105" t="s">
        <v>227</v>
      </c>
      <c r="K302" s="105">
        <v>3.0</v>
      </c>
      <c r="L302" s="104">
        <f t="array" ref="L302">XLOOKUP('Joining Lists'!$J302,'Joining Lists'!$A$4:$A$15,'Joining Lists'!$B$4:$B$15)</f>
        <v>25</v>
      </c>
      <c r="M302" s="105">
        <f>'Joining Lists'!$K302*'Joining Lists'!$L302</f>
        <v>75</v>
      </c>
    </row>
    <row r="303" ht="14.25" customHeight="1">
      <c r="G303" s="111">
        <v>44555.0</v>
      </c>
      <c r="H303" s="110" t="s">
        <v>315</v>
      </c>
      <c r="I303" s="110" t="str">
        <f t="array" ref="I303">XLOOKUP('Joining Lists'!$H303,'Joining Lists'!$D$4:$D$75,'Joining Lists'!$E$4:$E$75)</f>
        <v>MidWest</v>
      </c>
      <c r="J303" s="110" t="s">
        <v>216</v>
      </c>
      <c r="K303" s="110">
        <v>3.0</v>
      </c>
      <c r="L303" s="109">
        <f t="array" ref="L303">XLOOKUP('Joining Lists'!$J303,'Joining Lists'!$A$4:$A$15,'Joining Lists'!$B$4:$B$15)</f>
        <v>22.95</v>
      </c>
      <c r="M303" s="110">
        <f>'Joining Lists'!$K303*'Joining Lists'!$L303</f>
        <v>68.85</v>
      </c>
    </row>
    <row r="304" ht="14.25" customHeight="1">
      <c r="G304" s="106">
        <v>44555.0</v>
      </c>
      <c r="H304" s="105" t="s">
        <v>295</v>
      </c>
      <c r="I304" s="105" t="str">
        <f t="array" ref="I304">XLOOKUP('Joining Lists'!$H304,'Joining Lists'!$D$4:$D$75,'Joining Lists'!$E$4:$E$75)</f>
        <v>MidWest</v>
      </c>
      <c r="J304" s="105" t="s">
        <v>218</v>
      </c>
      <c r="K304" s="105">
        <v>2.0</v>
      </c>
      <c r="L304" s="104">
        <f t="array" ref="L304">XLOOKUP('Joining Lists'!$J304,'Joining Lists'!$A$4:$A$15,'Joining Lists'!$B$4:$B$15)</f>
        <v>22.95</v>
      </c>
      <c r="M304" s="105">
        <f>'Joining Lists'!$K304*'Joining Lists'!$L304</f>
        <v>45.9</v>
      </c>
    </row>
    <row r="305" ht="14.25" customHeight="1">
      <c r="G305" s="111">
        <v>44555.0</v>
      </c>
      <c r="H305" s="110" t="s">
        <v>299</v>
      </c>
      <c r="I305" s="110" t="str">
        <f t="array" ref="I305">XLOOKUP('Joining Lists'!$H305,'Joining Lists'!$D$4:$D$75,'Joining Lists'!$E$4:$E$75)</f>
        <v>South</v>
      </c>
      <c r="J305" s="110" t="s">
        <v>240</v>
      </c>
      <c r="K305" s="110">
        <v>3.0</v>
      </c>
      <c r="L305" s="109">
        <f t="array" ref="L305">XLOOKUP('Joining Lists'!$J305,'Joining Lists'!$A$4:$A$15,'Joining Lists'!$B$4:$B$15)</f>
        <v>34</v>
      </c>
      <c r="M305" s="110">
        <f>'Joining Lists'!$K305*'Joining Lists'!$L305</f>
        <v>102</v>
      </c>
    </row>
    <row r="306" ht="14.25" customHeight="1">
      <c r="G306" s="106">
        <v>44555.0</v>
      </c>
      <c r="H306" s="105" t="s">
        <v>293</v>
      </c>
      <c r="I306" s="105" t="str">
        <f t="array" ref="I306">XLOOKUP('Joining Lists'!$H306,'Joining Lists'!$D$4:$D$75,'Joining Lists'!$E$4:$E$75)</f>
        <v>West</v>
      </c>
      <c r="J306" s="105" t="s">
        <v>216</v>
      </c>
      <c r="K306" s="105">
        <v>25.0</v>
      </c>
      <c r="L306" s="104">
        <f t="array" ref="L306">XLOOKUP('Joining Lists'!$J306,'Joining Lists'!$A$4:$A$15,'Joining Lists'!$B$4:$B$15)</f>
        <v>22.95</v>
      </c>
      <c r="M306" s="105">
        <f>'Joining Lists'!$K306*'Joining Lists'!$L306</f>
        <v>573.75</v>
      </c>
    </row>
    <row r="307" ht="14.25" customHeight="1">
      <c r="G307" s="111">
        <v>44555.0</v>
      </c>
      <c r="H307" s="110" t="s">
        <v>302</v>
      </c>
      <c r="I307" s="110" t="str">
        <f t="array" ref="I307">XLOOKUP('Joining Lists'!$H307,'Joining Lists'!$D$4:$D$75,'Joining Lists'!$E$4:$E$75)</f>
        <v>MidWest</v>
      </c>
      <c r="J307" s="110" t="s">
        <v>235</v>
      </c>
      <c r="K307" s="110">
        <v>1.0</v>
      </c>
      <c r="L307" s="109">
        <f t="array" ref="L307">XLOOKUP('Joining Lists'!$J307,'Joining Lists'!$A$4:$A$15,'Joining Lists'!$B$4:$B$15)</f>
        <v>19.95</v>
      </c>
      <c r="M307" s="110">
        <f>'Joining Lists'!$K307*'Joining Lists'!$L307</f>
        <v>19.95</v>
      </c>
    </row>
    <row r="308" ht="14.25" customHeight="1">
      <c r="G308" s="106">
        <v>44555.0</v>
      </c>
      <c r="H308" s="105" t="s">
        <v>238</v>
      </c>
      <c r="I308" s="105" t="str">
        <f t="array" ref="I308">XLOOKUP('Joining Lists'!$H308,'Joining Lists'!$D$4:$D$75,'Joining Lists'!$E$4:$E$75)</f>
        <v>West</v>
      </c>
      <c r="J308" s="105" t="s">
        <v>233</v>
      </c>
      <c r="K308" s="105">
        <v>2.0</v>
      </c>
      <c r="L308" s="104">
        <f t="array" ref="L308">XLOOKUP('Joining Lists'!$J308,'Joining Lists'!$A$4:$A$15,'Joining Lists'!$B$4:$B$15)</f>
        <v>27.5</v>
      </c>
      <c r="M308" s="105">
        <f>'Joining Lists'!$K308*'Joining Lists'!$L308</f>
        <v>55</v>
      </c>
    </row>
    <row r="309" ht="14.25" customHeight="1">
      <c r="G309" s="111">
        <v>44555.0</v>
      </c>
      <c r="H309" s="110" t="s">
        <v>292</v>
      </c>
      <c r="I309" s="110" t="str">
        <f t="array" ref="I309">XLOOKUP('Joining Lists'!$H309,'Joining Lists'!$D$4:$D$75,'Joining Lists'!$E$4:$E$75)</f>
        <v>East</v>
      </c>
      <c r="J309" s="110" t="s">
        <v>233</v>
      </c>
      <c r="K309" s="110">
        <v>3.0</v>
      </c>
      <c r="L309" s="109">
        <f t="array" ref="L309">XLOOKUP('Joining Lists'!$J309,'Joining Lists'!$A$4:$A$15,'Joining Lists'!$B$4:$B$15)</f>
        <v>27.5</v>
      </c>
      <c r="M309" s="110">
        <f>'Joining Lists'!$K309*'Joining Lists'!$L309</f>
        <v>82.5</v>
      </c>
    </row>
    <row r="310" ht="14.25" customHeight="1">
      <c r="G310" s="106">
        <v>44555.0</v>
      </c>
      <c r="H310" s="105" t="s">
        <v>219</v>
      </c>
      <c r="I310" s="105" t="str">
        <f t="array" ref="I310">XLOOKUP('Joining Lists'!$H310,'Joining Lists'!$D$4:$D$75,'Joining Lists'!$E$4:$E$75)</f>
        <v>West</v>
      </c>
      <c r="J310" s="105" t="s">
        <v>230</v>
      </c>
      <c r="K310" s="105">
        <v>2.0</v>
      </c>
      <c r="L310" s="104">
        <f t="array" ref="L310">XLOOKUP('Joining Lists'!$J310,'Joining Lists'!$A$4:$A$15,'Joining Lists'!$B$4:$B$15)</f>
        <v>79.95</v>
      </c>
      <c r="M310" s="105">
        <f>'Joining Lists'!$K310*'Joining Lists'!$L310</f>
        <v>159.9</v>
      </c>
    </row>
    <row r="311" ht="14.25" customHeight="1">
      <c r="G311" s="111">
        <v>44555.0</v>
      </c>
      <c r="H311" s="110" t="s">
        <v>296</v>
      </c>
      <c r="I311" s="110" t="str">
        <f t="array" ref="I311">XLOOKUP('Joining Lists'!$H311,'Joining Lists'!$D$4:$D$75,'Joining Lists'!$E$4:$E$75)</f>
        <v>West</v>
      </c>
      <c r="J311" s="110" t="s">
        <v>245</v>
      </c>
      <c r="K311" s="110">
        <v>2.0</v>
      </c>
      <c r="L311" s="109">
        <f t="array" ref="L311">XLOOKUP('Joining Lists'!$J311,'Joining Lists'!$A$4:$A$15,'Joining Lists'!$B$4:$B$15)</f>
        <v>23.5</v>
      </c>
      <c r="M311" s="110">
        <f>'Joining Lists'!$K311*'Joining Lists'!$L311</f>
        <v>47</v>
      </c>
    </row>
    <row r="312" ht="14.25" customHeight="1">
      <c r="G312" s="106">
        <v>44555.0</v>
      </c>
      <c r="H312" s="105" t="s">
        <v>303</v>
      </c>
      <c r="I312" s="105" t="str">
        <f t="array" ref="I312">XLOOKUP('Joining Lists'!$H312,'Joining Lists'!$D$4:$D$75,'Joining Lists'!$E$4:$E$75)</f>
        <v>West</v>
      </c>
      <c r="J312" s="105" t="s">
        <v>240</v>
      </c>
      <c r="K312" s="105">
        <v>2.0</v>
      </c>
      <c r="L312" s="104">
        <f t="array" ref="L312">XLOOKUP('Joining Lists'!$J312,'Joining Lists'!$A$4:$A$15,'Joining Lists'!$B$4:$B$15)</f>
        <v>34</v>
      </c>
      <c r="M312" s="105">
        <f>'Joining Lists'!$K312*'Joining Lists'!$L312</f>
        <v>68</v>
      </c>
    </row>
    <row r="313" ht="14.25" customHeight="1">
      <c r="G313" s="111">
        <v>44555.0</v>
      </c>
      <c r="H313" s="110" t="s">
        <v>225</v>
      </c>
      <c r="I313" s="110" t="str">
        <f t="array" ref="I313">XLOOKUP('Joining Lists'!$H313,'Joining Lists'!$D$4:$D$75,'Joining Lists'!$E$4:$E$75)</f>
        <v>South</v>
      </c>
      <c r="J313" s="110" t="s">
        <v>243</v>
      </c>
      <c r="K313" s="110">
        <v>17.0</v>
      </c>
      <c r="L313" s="109">
        <f t="array" ref="L313">XLOOKUP('Joining Lists'!$J313,'Joining Lists'!$A$4:$A$15,'Joining Lists'!$B$4:$B$15)</f>
        <v>25</v>
      </c>
      <c r="M313" s="110">
        <f>'Joining Lists'!$K313*'Joining Lists'!$L313</f>
        <v>425</v>
      </c>
    </row>
    <row r="314" ht="14.25" customHeight="1">
      <c r="G314" s="106">
        <v>44555.0</v>
      </c>
      <c r="H314" s="105" t="s">
        <v>231</v>
      </c>
      <c r="I314" s="105" t="str">
        <f t="array" ref="I314">XLOOKUP('Joining Lists'!$H314,'Joining Lists'!$D$4:$D$75,'Joining Lists'!$E$4:$E$75)</f>
        <v>West</v>
      </c>
      <c r="J314" s="105" t="s">
        <v>236</v>
      </c>
      <c r="K314" s="105">
        <v>2.0</v>
      </c>
      <c r="L314" s="104">
        <f t="array" ref="L314">XLOOKUP('Joining Lists'!$J314,'Joining Lists'!$A$4:$A$15,'Joining Lists'!$B$4:$B$15)</f>
        <v>30</v>
      </c>
      <c r="M314" s="105">
        <f>'Joining Lists'!$K314*'Joining Lists'!$L314</f>
        <v>60</v>
      </c>
    </row>
    <row r="315" ht="14.25" customHeight="1">
      <c r="G315" s="111">
        <v>44555.0</v>
      </c>
      <c r="H315" s="110" t="s">
        <v>313</v>
      </c>
      <c r="I315" s="110" t="str">
        <f t="array" ref="I315">XLOOKUP('Joining Lists'!$H315,'Joining Lists'!$D$4:$D$75,'Joining Lists'!$E$4:$E$75)</f>
        <v>West</v>
      </c>
      <c r="J315" s="110" t="s">
        <v>218</v>
      </c>
      <c r="K315" s="110">
        <v>1.0</v>
      </c>
      <c r="L315" s="109">
        <f t="array" ref="L315">XLOOKUP('Joining Lists'!$J315,'Joining Lists'!$A$4:$A$15,'Joining Lists'!$B$4:$B$15)</f>
        <v>22.95</v>
      </c>
      <c r="M315" s="110">
        <f>'Joining Lists'!$K315*'Joining Lists'!$L315</f>
        <v>22.95</v>
      </c>
    </row>
    <row r="316" ht="14.25" customHeight="1">
      <c r="G316" s="106">
        <v>44555.0</v>
      </c>
      <c r="H316" s="105" t="s">
        <v>238</v>
      </c>
      <c r="I316" s="105" t="str">
        <f t="array" ref="I316">XLOOKUP('Joining Lists'!$H316,'Joining Lists'!$D$4:$D$75,'Joining Lists'!$E$4:$E$75)</f>
        <v>West</v>
      </c>
      <c r="J316" s="105" t="s">
        <v>227</v>
      </c>
      <c r="K316" s="105">
        <v>2.0</v>
      </c>
      <c r="L316" s="104">
        <f t="array" ref="L316">XLOOKUP('Joining Lists'!$J316,'Joining Lists'!$A$4:$A$15,'Joining Lists'!$B$4:$B$15)</f>
        <v>25</v>
      </c>
      <c r="M316" s="105">
        <f>'Joining Lists'!$K316*'Joining Lists'!$L316</f>
        <v>50</v>
      </c>
    </row>
    <row r="317" ht="14.25" customHeight="1">
      <c r="G317" s="111">
        <v>44555.0</v>
      </c>
      <c r="H317" s="110" t="s">
        <v>306</v>
      </c>
      <c r="I317" s="110" t="str">
        <f t="array" ref="I317">XLOOKUP('Joining Lists'!$H317,'Joining Lists'!$D$4:$D$75,'Joining Lists'!$E$4:$E$75)</f>
        <v>West</v>
      </c>
      <c r="J317" s="110" t="s">
        <v>233</v>
      </c>
      <c r="K317" s="110">
        <v>24.0</v>
      </c>
      <c r="L317" s="109">
        <f t="array" ref="L317">XLOOKUP('Joining Lists'!$J317,'Joining Lists'!$A$4:$A$15,'Joining Lists'!$B$4:$B$15)</f>
        <v>27.5</v>
      </c>
      <c r="M317" s="110">
        <f>'Joining Lists'!$K317*'Joining Lists'!$L317</f>
        <v>660</v>
      </c>
    </row>
    <row r="318" ht="14.25" customHeight="1">
      <c r="G318" s="106">
        <v>44555.0</v>
      </c>
      <c r="H318" s="105" t="s">
        <v>281</v>
      </c>
      <c r="I318" s="105" t="str">
        <f t="array" ref="I318">XLOOKUP('Joining Lists'!$H318,'Joining Lists'!$D$4:$D$75,'Joining Lists'!$E$4:$E$75)</f>
        <v>MidWest</v>
      </c>
      <c r="J318" s="105" t="s">
        <v>240</v>
      </c>
      <c r="K318" s="105">
        <v>1.0</v>
      </c>
      <c r="L318" s="104">
        <f t="array" ref="L318">XLOOKUP('Joining Lists'!$J318,'Joining Lists'!$A$4:$A$15,'Joining Lists'!$B$4:$B$15)</f>
        <v>34</v>
      </c>
      <c r="M318" s="105">
        <f>'Joining Lists'!$K318*'Joining Lists'!$L318</f>
        <v>34</v>
      </c>
    </row>
    <row r="319" ht="14.25" customHeight="1">
      <c r="G319" s="111">
        <v>44555.0</v>
      </c>
      <c r="H319" s="110" t="s">
        <v>281</v>
      </c>
      <c r="I319" s="110" t="str">
        <f t="array" ref="I319">XLOOKUP('Joining Lists'!$H319,'Joining Lists'!$D$4:$D$75,'Joining Lists'!$E$4:$E$75)</f>
        <v>MidWest</v>
      </c>
      <c r="J319" s="110" t="s">
        <v>240</v>
      </c>
      <c r="K319" s="110">
        <v>3.0</v>
      </c>
      <c r="L319" s="109">
        <f t="array" ref="L319">XLOOKUP('Joining Lists'!$J319,'Joining Lists'!$A$4:$A$15,'Joining Lists'!$B$4:$B$15)</f>
        <v>34</v>
      </c>
      <c r="M319" s="110">
        <f>'Joining Lists'!$K319*'Joining Lists'!$L319</f>
        <v>102</v>
      </c>
    </row>
    <row r="320" ht="14.25" customHeight="1">
      <c r="G320" s="106">
        <v>44555.0</v>
      </c>
      <c r="H320" s="105" t="s">
        <v>303</v>
      </c>
      <c r="I320" s="105" t="str">
        <f t="array" ref="I320">XLOOKUP('Joining Lists'!$H320,'Joining Lists'!$D$4:$D$75,'Joining Lists'!$E$4:$E$75)</f>
        <v>West</v>
      </c>
      <c r="J320" s="105" t="s">
        <v>235</v>
      </c>
      <c r="K320" s="105">
        <v>1.0</v>
      </c>
      <c r="L320" s="104">
        <f t="array" ref="L320">XLOOKUP('Joining Lists'!$J320,'Joining Lists'!$A$4:$A$15,'Joining Lists'!$B$4:$B$15)</f>
        <v>19.95</v>
      </c>
      <c r="M320" s="105">
        <f>'Joining Lists'!$K320*'Joining Lists'!$L320</f>
        <v>19.95</v>
      </c>
    </row>
    <row r="321" ht="14.25" customHeight="1">
      <c r="G321" s="111">
        <v>44555.0</v>
      </c>
      <c r="H321" s="110" t="s">
        <v>254</v>
      </c>
      <c r="I321" s="110" t="str">
        <f t="array" ref="I321">XLOOKUP('Joining Lists'!$H321,'Joining Lists'!$D$4:$D$75,'Joining Lists'!$E$4:$E$75)</f>
        <v>South</v>
      </c>
      <c r="J321" s="110" t="s">
        <v>243</v>
      </c>
      <c r="K321" s="110">
        <v>2.0</v>
      </c>
      <c r="L321" s="109">
        <f t="array" ref="L321">XLOOKUP('Joining Lists'!$J321,'Joining Lists'!$A$4:$A$15,'Joining Lists'!$B$4:$B$15)</f>
        <v>25</v>
      </c>
      <c r="M321" s="110">
        <f>'Joining Lists'!$K321*'Joining Lists'!$L321</f>
        <v>50</v>
      </c>
    </row>
    <row r="322" ht="14.25" customHeight="1">
      <c r="G322" s="106">
        <v>44555.0</v>
      </c>
      <c r="H322" s="105" t="s">
        <v>264</v>
      </c>
      <c r="I322" s="105" t="str">
        <f t="array" ref="I322">XLOOKUP('Joining Lists'!$H322,'Joining Lists'!$D$4:$D$75,'Joining Lists'!$E$4:$E$75)</f>
        <v>MidWest</v>
      </c>
      <c r="J322" s="105" t="s">
        <v>240</v>
      </c>
      <c r="K322" s="105">
        <v>3.0</v>
      </c>
      <c r="L322" s="104">
        <f t="array" ref="L322">XLOOKUP('Joining Lists'!$J322,'Joining Lists'!$A$4:$A$15,'Joining Lists'!$B$4:$B$15)</f>
        <v>34</v>
      </c>
      <c r="M322" s="105">
        <f>'Joining Lists'!$K322*'Joining Lists'!$L322</f>
        <v>102</v>
      </c>
    </row>
    <row r="323" ht="14.25" customHeight="1">
      <c r="G323" s="111">
        <v>44555.0</v>
      </c>
      <c r="H323" s="110" t="s">
        <v>251</v>
      </c>
      <c r="I323" s="110" t="str">
        <f t="array" ref="I323">XLOOKUP('Joining Lists'!$H323,'Joining Lists'!$D$4:$D$75,'Joining Lists'!$E$4:$E$75)</f>
        <v>MidWest</v>
      </c>
      <c r="J323" s="110" t="s">
        <v>235</v>
      </c>
      <c r="K323" s="110">
        <v>3.0</v>
      </c>
      <c r="L323" s="109">
        <f t="array" ref="L323">XLOOKUP('Joining Lists'!$J323,'Joining Lists'!$A$4:$A$15,'Joining Lists'!$B$4:$B$15)</f>
        <v>19.95</v>
      </c>
      <c r="M323" s="110">
        <f>'Joining Lists'!$K323*'Joining Lists'!$L323</f>
        <v>59.85</v>
      </c>
    </row>
    <row r="324" ht="14.25" customHeight="1">
      <c r="G324" s="106">
        <v>44555.0</v>
      </c>
      <c r="H324" s="105" t="s">
        <v>215</v>
      </c>
      <c r="I324" s="105" t="str">
        <f t="array" ref="I324">XLOOKUP('Joining Lists'!$H324,'Joining Lists'!$D$4:$D$75,'Joining Lists'!$E$4:$E$75)</f>
        <v>East</v>
      </c>
      <c r="J324" s="105" t="s">
        <v>218</v>
      </c>
      <c r="K324" s="105">
        <v>15.0</v>
      </c>
      <c r="L324" s="104">
        <f t="array" ref="L324">XLOOKUP('Joining Lists'!$J324,'Joining Lists'!$A$4:$A$15,'Joining Lists'!$B$4:$B$15)</f>
        <v>22.95</v>
      </c>
      <c r="M324" s="105">
        <f>'Joining Lists'!$K324*'Joining Lists'!$L324</f>
        <v>344.25</v>
      </c>
    </row>
    <row r="325" ht="14.25" customHeight="1">
      <c r="G325" s="111">
        <v>44555.0</v>
      </c>
      <c r="H325" s="110" t="s">
        <v>278</v>
      </c>
      <c r="I325" s="110" t="str">
        <f t="array" ref="I325">XLOOKUP('Joining Lists'!$H325,'Joining Lists'!$D$4:$D$75,'Joining Lists'!$E$4:$E$75)</f>
        <v>MidWest</v>
      </c>
      <c r="J325" s="110" t="s">
        <v>235</v>
      </c>
      <c r="K325" s="110">
        <v>4.0</v>
      </c>
      <c r="L325" s="109">
        <f t="array" ref="L325">XLOOKUP('Joining Lists'!$J325,'Joining Lists'!$A$4:$A$15,'Joining Lists'!$B$4:$B$15)</f>
        <v>19.95</v>
      </c>
      <c r="M325" s="110">
        <f>'Joining Lists'!$K325*'Joining Lists'!$L325</f>
        <v>79.8</v>
      </c>
    </row>
    <row r="326" ht="14.25" customHeight="1">
      <c r="G326" s="106">
        <v>44555.0</v>
      </c>
      <c r="H326" s="105" t="s">
        <v>271</v>
      </c>
      <c r="I326" s="105" t="str">
        <f t="array" ref="I326">XLOOKUP('Joining Lists'!$H326,'Joining Lists'!$D$4:$D$75,'Joining Lists'!$E$4:$E$75)</f>
        <v>South</v>
      </c>
      <c r="J326" s="105" t="s">
        <v>227</v>
      </c>
      <c r="K326" s="105">
        <v>2.0</v>
      </c>
      <c r="L326" s="104">
        <f t="array" ref="L326">XLOOKUP('Joining Lists'!$J326,'Joining Lists'!$A$4:$A$15,'Joining Lists'!$B$4:$B$15)</f>
        <v>25</v>
      </c>
      <c r="M326" s="105">
        <f>'Joining Lists'!$K326*'Joining Lists'!$L326</f>
        <v>50</v>
      </c>
    </row>
    <row r="327" ht="14.25" customHeight="1">
      <c r="G327" s="111">
        <v>44555.0</v>
      </c>
      <c r="H327" s="110" t="s">
        <v>292</v>
      </c>
      <c r="I327" s="110" t="str">
        <f t="array" ref="I327">XLOOKUP('Joining Lists'!$H327,'Joining Lists'!$D$4:$D$75,'Joining Lists'!$E$4:$E$75)</f>
        <v>East</v>
      </c>
      <c r="J327" s="110" t="s">
        <v>227</v>
      </c>
      <c r="K327" s="110">
        <v>2.0</v>
      </c>
      <c r="L327" s="109">
        <f t="array" ref="L327">XLOOKUP('Joining Lists'!$J327,'Joining Lists'!$A$4:$A$15,'Joining Lists'!$B$4:$B$15)</f>
        <v>25</v>
      </c>
      <c r="M327" s="110">
        <f>'Joining Lists'!$K327*'Joining Lists'!$L327</f>
        <v>50</v>
      </c>
    </row>
    <row r="328" ht="14.25" customHeight="1">
      <c r="G328" s="106">
        <v>44555.0</v>
      </c>
      <c r="H328" s="105" t="s">
        <v>292</v>
      </c>
      <c r="I328" s="105" t="str">
        <f t="array" ref="I328">XLOOKUP('Joining Lists'!$H328,'Joining Lists'!$D$4:$D$75,'Joining Lists'!$E$4:$E$75)</f>
        <v>East</v>
      </c>
      <c r="J328" s="105" t="s">
        <v>233</v>
      </c>
      <c r="K328" s="105">
        <v>2.0</v>
      </c>
      <c r="L328" s="104">
        <f t="array" ref="L328">XLOOKUP('Joining Lists'!$J328,'Joining Lists'!$A$4:$A$15,'Joining Lists'!$B$4:$B$15)</f>
        <v>27.5</v>
      </c>
      <c r="M328" s="105">
        <f>'Joining Lists'!$K328*'Joining Lists'!$L328</f>
        <v>55</v>
      </c>
    </row>
    <row r="329" ht="14.25" customHeight="1">
      <c r="G329" s="111">
        <v>44555.0</v>
      </c>
      <c r="H329" s="110" t="s">
        <v>215</v>
      </c>
      <c r="I329" s="110" t="str">
        <f t="array" ref="I329">XLOOKUP('Joining Lists'!$H329,'Joining Lists'!$D$4:$D$75,'Joining Lists'!$E$4:$E$75)</f>
        <v>East</v>
      </c>
      <c r="J329" s="110" t="s">
        <v>245</v>
      </c>
      <c r="K329" s="110">
        <v>1.0</v>
      </c>
      <c r="L329" s="109">
        <f t="array" ref="L329">XLOOKUP('Joining Lists'!$J329,'Joining Lists'!$A$4:$A$15,'Joining Lists'!$B$4:$B$15)</f>
        <v>23.5</v>
      </c>
      <c r="M329" s="110">
        <f>'Joining Lists'!$K329*'Joining Lists'!$L329</f>
        <v>23.5</v>
      </c>
    </row>
    <row r="330" ht="14.25" customHeight="1">
      <c r="G330" s="106">
        <v>44555.0</v>
      </c>
      <c r="H330" s="105" t="s">
        <v>248</v>
      </c>
      <c r="I330" s="105" t="str">
        <f t="array" ref="I330">XLOOKUP('Joining Lists'!$H330,'Joining Lists'!$D$4:$D$75,'Joining Lists'!$E$4:$E$75)</f>
        <v>MidWest</v>
      </c>
      <c r="J330" s="105" t="s">
        <v>218</v>
      </c>
      <c r="K330" s="105">
        <v>2.0</v>
      </c>
      <c r="L330" s="104">
        <f t="array" ref="L330">XLOOKUP('Joining Lists'!$J330,'Joining Lists'!$A$4:$A$15,'Joining Lists'!$B$4:$B$15)</f>
        <v>22.95</v>
      </c>
      <c r="M330" s="105">
        <f>'Joining Lists'!$K330*'Joining Lists'!$L330</f>
        <v>45.9</v>
      </c>
    </row>
    <row r="331" ht="14.25" customHeight="1">
      <c r="G331" s="111">
        <v>44555.0</v>
      </c>
      <c r="H331" s="110" t="s">
        <v>306</v>
      </c>
      <c r="I331" s="110" t="str">
        <f t="array" ref="I331">XLOOKUP('Joining Lists'!$H331,'Joining Lists'!$D$4:$D$75,'Joining Lists'!$E$4:$E$75)</f>
        <v>West</v>
      </c>
      <c r="J331" s="110" t="s">
        <v>243</v>
      </c>
      <c r="K331" s="110">
        <v>2.0</v>
      </c>
      <c r="L331" s="109">
        <f t="array" ref="L331">XLOOKUP('Joining Lists'!$J331,'Joining Lists'!$A$4:$A$15,'Joining Lists'!$B$4:$B$15)</f>
        <v>25</v>
      </c>
      <c r="M331" s="110">
        <f>'Joining Lists'!$K331*'Joining Lists'!$L331</f>
        <v>50</v>
      </c>
    </row>
    <row r="332" ht="14.25" customHeight="1">
      <c r="G332" s="106">
        <v>44555.0</v>
      </c>
      <c r="H332" s="105" t="s">
        <v>280</v>
      </c>
      <c r="I332" s="105" t="str">
        <f t="array" ref="I332">XLOOKUP('Joining Lists'!$H332,'Joining Lists'!$D$4:$D$75,'Joining Lists'!$E$4:$E$75)</f>
        <v>South</v>
      </c>
      <c r="J332" s="105" t="s">
        <v>240</v>
      </c>
      <c r="K332" s="105">
        <v>2.0</v>
      </c>
      <c r="L332" s="104">
        <f t="array" ref="L332">XLOOKUP('Joining Lists'!$J332,'Joining Lists'!$A$4:$A$15,'Joining Lists'!$B$4:$B$15)</f>
        <v>34</v>
      </c>
      <c r="M332" s="105">
        <f>'Joining Lists'!$K332*'Joining Lists'!$L332</f>
        <v>68</v>
      </c>
    </row>
    <row r="333" ht="14.25" customHeight="1">
      <c r="G333" s="111">
        <v>44555.0</v>
      </c>
      <c r="H333" s="110" t="s">
        <v>265</v>
      </c>
      <c r="I333" s="110" t="str">
        <f t="array" ref="I333">XLOOKUP('Joining Lists'!$H333,'Joining Lists'!$D$4:$D$75,'Joining Lists'!$E$4:$E$75)</f>
        <v>MidWest</v>
      </c>
      <c r="J333" s="110" t="s">
        <v>243</v>
      </c>
      <c r="K333" s="110">
        <v>1.0</v>
      </c>
      <c r="L333" s="109">
        <f t="array" ref="L333">XLOOKUP('Joining Lists'!$J333,'Joining Lists'!$A$4:$A$15,'Joining Lists'!$B$4:$B$15)</f>
        <v>25</v>
      </c>
      <c r="M333" s="110">
        <f>'Joining Lists'!$K333*'Joining Lists'!$L333</f>
        <v>25</v>
      </c>
    </row>
    <row r="334" ht="14.25" customHeight="1">
      <c r="G334" s="106">
        <v>44555.0</v>
      </c>
      <c r="H334" s="105" t="s">
        <v>273</v>
      </c>
      <c r="I334" s="105" t="str">
        <f t="array" ref="I334">XLOOKUP('Joining Lists'!$H334,'Joining Lists'!$D$4:$D$75,'Joining Lists'!$E$4:$E$75)</f>
        <v>West</v>
      </c>
      <c r="J334" s="105" t="s">
        <v>216</v>
      </c>
      <c r="K334" s="105">
        <v>14.0</v>
      </c>
      <c r="L334" s="104">
        <f t="array" ref="L334">XLOOKUP('Joining Lists'!$J334,'Joining Lists'!$A$4:$A$15,'Joining Lists'!$B$4:$B$15)</f>
        <v>22.95</v>
      </c>
      <c r="M334" s="105">
        <f>'Joining Lists'!$K334*'Joining Lists'!$L334</f>
        <v>321.3</v>
      </c>
    </row>
    <row r="335" ht="14.25" customHeight="1">
      <c r="G335" s="111">
        <v>44555.0</v>
      </c>
      <c r="H335" s="110" t="s">
        <v>295</v>
      </c>
      <c r="I335" s="110" t="str">
        <f t="array" ref="I335">XLOOKUP('Joining Lists'!$H335,'Joining Lists'!$D$4:$D$75,'Joining Lists'!$E$4:$E$75)</f>
        <v>MidWest</v>
      </c>
      <c r="J335" s="110" t="s">
        <v>240</v>
      </c>
      <c r="K335" s="110">
        <v>2.0</v>
      </c>
      <c r="L335" s="109">
        <f t="array" ref="L335">XLOOKUP('Joining Lists'!$J335,'Joining Lists'!$A$4:$A$15,'Joining Lists'!$B$4:$B$15)</f>
        <v>34</v>
      </c>
      <c r="M335" s="110">
        <f>'Joining Lists'!$K335*'Joining Lists'!$L335</f>
        <v>68</v>
      </c>
    </row>
    <row r="336" ht="14.25" customHeight="1">
      <c r="G336" s="106">
        <v>44555.0</v>
      </c>
      <c r="H336" s="105" t="s">
        <v>273</v>
      </c>
      <c r="I336" s="105" t="str">
        <f t="array" ref="I336">XLOOKUP('Joining Lists'!$H336,'Joining Lists'!$D$4:$D$75,'Joining Lists'!$E$4:$E$75)</f>
        <v>West</v>
      </c>
      <c r="J336" s="105" t="s">
        <v>243</v>
      </c>
      <c r="K336" s="105">
        <v>1.0</v>
      </c>
      <c r="L336" s="104">
        <f t="array" ref="L336">XLOOKUP('Joining Lists'!$J336,'Joining Lists'!$A$4:$A$15,'Joining Lists'!$B$4:$B$15)</f>
        <v>25</v>
      </c>
      <c r="M336" s="105">
        <f>'Joining Lists'!$K336*'Joining Lists'!$L336</f>
        <v>25</v>
      </c>
    </row>
    <row r="337" ht="14.25" customHeight="1">
      <c r="G337" s="111">
        <v>44555.0</v>
      </c>
      <c r="H337" s="110" t="s">
        <v>244</v>
      </c>
      <c r="I337" s="110" t="str">
        <f t="array" ref="I337">XLOOKUP('Joining Lists'!$H337,'Joining Lists'!$D$4:$D$75,'Joining Lists'!$E$4:$E$75)</f>
        <v>MidWest</v>
      </c>
      <c r="J337" s="110" t="s">
        <v>245</v>
      </c>
      <c r="K337" s="110">
        <v>1.0</v>
      </c>
      <c r="L337" s="109">
        <f t="array" ref="L337">XLOOKUP('Joining Lists'!$J337,'Joining Lists'!$A$4:$A$15,'Joining Lists'!$B$4:$B$15)</f>
        <v>23.5</v>
      </c>
      <c r="M337" s="110">
        <f>'Joining Lists'!$K337*'Joining Lists'!$L337</f>
        <v>23.5</v>
      </c>
    </row>
    <row r="338" ht="14.25" customHeight="1">
      <c r="G338" s="106">
        <v>44555.0</v>
      </c>
      <c r="H338" s="105" t="s">
        <v>309</v>
      </c>
      <c r="I338" s="105" t="str">
        <f t="array" ref="I338">XLOOKUP('Joining Lists'!$H338,'Joining Lists'!$D$4:$D$75,'Joining Lists'!$E$4:$E$75)</f>
        <v>South</v>
      </c>
      <c r="J338" s="105" t="s">
        <v>216</v>
      </c>
      <c r="K338" s="105">
        <v>1.0</v>
      </c>
      <c r="L338" s="104">
        <f t="array" ref="L338">XLOOKUP('Joining Lists'!$J338,'Joining Lists'!$A$4:$A$15,'Joining Lists'!$B$4:$B$15)</f>
        <v>22.95</v>
      </c>
      <c r="M338" s="105">
        <f>'Joining Lists'!$K338*'Joining Lists'!$L338</f>
        <v>22.95</v>
      </c>
    </row>
    <row r="339" ht="14.25" customHeight="1">
      <c r="G339" s="111">
        <v>44555.0</v>
      </c>
      <c r="H339" s="110" t="s">
        <v>255</v>
      </c>
      <c r="I339" s="110" t="str">
        <f t="array" ref="I339">XLOOKUP('Joining Lists'!$H339,'Joining Lists'!$D$4:$D$75,'Joining Lists'!$E$4:$E$75)</f>
        <v>MidWest</v>
      </c>
      <c r="J339" s="110" t="s">
        <v>230</v>
      </c>
      <c r="K339" s="110">
        <v>1.0</v>
      </c>
      <c r="L339" s="109">
        <f t="array" ref="L339">XLOOKUP('Joining Lists'!$J339,'Joining Lists'!$A$4:$A$15,'Joining Lists'!$B$4:$B$15)</f>
        <v>79.95</v>
      </c>
      <c r="M339" s="110">
        <f>'Joining Lists'!$K339*'Joining Lists'!$L339</f>
        <v>79.95</v>
      </c>
    </row>
    <row r="340" ht="14.25" customHeight="1">
      <c r="G340" s="106">
        <v>44555.0</v>
      </c>
      <c r="H340" s="105" t="s">
        <v>294</v>
      </c>
      <c r="I340" s="105" t="str">
        <f t="array" ref="I340">XLOOKUP('Joining Lists'!$H340,'Joining Lists'!$D$4:$D$75,'Joining Lists'!$E$4:$E$75)</f>
        <v>West</v>
      </c>
      <c r="J340" s="105" t="s">
        <v>218</v>
      </c>
      <c r="K340" s="105">
        <v>2.0</v>
      </c>
      <c r="L340" s="104">
        <f t="array" ref="L340">XLOOKUP('Joining Lists'!$J340,'Joining Lists'!$A$4:$A$15,'Joining Lists'!$B$4:$B$15)</f>
        <v>22.95</v>
      </c>
      <c r="M340" s="105">
        <f>'Joining Lists'!$K340*'Joining Lists'!$L340</f>
        <v>45.9</v>
      </c>
    </row>
    <row r="341" ht="14.25" customHeight="1">
      <c r="G341" s="111">
        <v>44555.0</v>
      </c>
      <c r="H341" s="110" t="s">
        <v>295</v>
      </c>
      <c r="I341" s="110" t="str">
        <f t="array" ref="I341">XLOOKUP('Joining Lists'!$H341,'Joining Lists'!$D$4:$D$75,'Joining Lists'!$E$4:$E$75)</f>
        <v>MidWest</v>
      </c>
      <c r="J341" s="110" t="s">
        <v>212</v>
      </c>
      <c r="K341" s="110">
        <v>2.0</v>
      </c>
      <c r="L341" s="109">
        <f t="array" ref="L341">XLOOKUP('Joining Lists'!$J341,'Joining Lists'!$A$4:$A$15,'Joining Lists'!$B$4:$B$15)</f>
        <v>21</v>
      </c>
      <c r="M341" s="110">
        <f>'Joining Lists'!$K341*'Joining Lists'!$L341</f>
        <v>42</v>
      </c>
    </row>
    <row r="342" ht="14.25" customHeight="1">
      <c r="G342" s="106">
        <v>44555.0</v>
      </c>
      <c r="H342" s="105" t="s">
        <v>253</v>
      </c>
      <c r="I342" s="105" t="str">
        <f t="array" ref="I342">XLOOKUP('Joining Lists'!$H342,'Joining Lists'!$D$4:$D$75,'Joining Lists'!$E$4:$E$75)</f>
        <v>MidWest</v>
      </c>
      <c r="J342" s="105" t="s">
        <v>212</v>
      </c>
      <c r="K342" s="105">
        <v>1.0</v>
      </c>
      <c r="L342" s="104">
        <f t="array" ref="L342">XLOOKUP('Joining Lists'!$J342,'Joining Lists'!$A$4:$A$15,'Joining Lists'!$B$4:$B$15)</f>
        <v>21</v>
      </c>
      <c r="M342" s="105">
        <f>'Joining Lists'!$K342*'Joining Lists'!$L342</f>
        <v>21</v>
      </c>
    </row>
    <row r="343" ht="14.25" customHeight="1">
      <c r="G343" s="111">
        <v>44554.0</v>
      </c>
      <c r="H343" s="110" t="s">
        <v>215</v>
      </c>
      <c r="I343" s="110" t="str">
        <f t="array" ref="I343">XLOOKUP('Joining Lists'!$H343,'Joining Lists'!$D$4:$D$75,'Joining Lists'!$E$4:$E$75)</f>
        <v>East</v>
      </c>
      <c r="J343" s="110" t="s">
        <v>218</v>
      </c>
      <c r="K343" s="110">
        <v>2.0</v>
      </c>
      <c r="L343" s="109">
        <f t="array" ref="L343">XLOOKUP('Joining Lists'!$J343,'Joining Lists'!$A$4:$A$15,'Joining Lists'!$B$4:$B$15)</f>
        <v>22.95</v>
      </c>
      <c r="M343" s="110">
        <f>'Joining Lists'!$K343*'Joining Lists'!$L343</f>
        <v>45.9</v>
      </c>
    </row>
    <row r="344" ht="14.25" customHeight="1">
      <c r="G344" s="106">
        <v>44554.0</v>
      </c>
      <c r="H344" s="105" t="s">
        <v>219</v>
      </c>
      <c r="I344" s="105" t="str">
        <f t="array" ref="I344">XLOOKUP('Joining Lists'!$H344,'Joining Lists'!$D$4:$D$75,'Joining Lists'!$E$4:$E$75)</f>
        <v>West</v>
      </c>
      <c r="J344" s="105" t="s">
        <v>218</v>
      </c>
      <c r="K344" s="105">
        <v>2.0</v>
      </c>
      <c r="L344" s="104">
        <f t="array" ref="L344">XLOOKUP('Joining Lists'!$J344,'Joining Lists'!$A$4:$A$15,'Joining Lists'!$B$4:$B$15)</f>
        <v>22.95</v>
      </c>
      <c r="M344" s="105">
        <f>'Joining Lists'!$K344*'Joining Lists'!$L344</f>
        <v>45.9</v>
      </c>
    </row>
    <row r="345" ht="14.25" customHeight="1">
      <c r="G345" s="111">
        <v>44554.0</v>
      </c>
      <c r="H345" s="110" t="s">
        <v>215</v>
      </c>
      <c r="I345" s="110" t="str">
        <f t="array" ref="I345">XLOOKUP('Joining Lists'!$H345,'Joining Lists'!$D$4:$D$75,'Joining Lists'!$E$4:$E$75)</f>
        <v>East</v>
      </c>
      <c r="J345" s="110" t="s">
        <v>218</v>
      </c>
      <c r="K345" s="110">
        <v>2.0</v>
      </c>
      <c r="L345" s="109">
        <f t="array" ref="L345">XLOOKUP('Joining Lists'!$J345,'Joining Lists'!$A$4:$A$15,'Joining Lists'!$B$4:$B$15)</f>
        <v>22.95</v>
      </c>
      <c r="M345" s="110">
        <f>'Joining Lists'!$K345*'Joining Lists'!$L345</f>
        <v>45.9</v>
      </c>
    </row>
    <row r="346" ht="14.25" customHeight="1">
      <c r="G346" s="106">
        <v>44554.0</v>
      </c>
      <c r="H346" s="105" t="s">
        <v>298</v>
      </c>
      <c r="I346" s="105" t="str">
        <f t="array" ref="I346">XLOOKUP('Joining Lists'!$H346,'Joining Lists'!$D$4:$D$75,'Joining Lists'!$E$4:$E$75)</f>
        <v>West</v>
      </c>
      <c r="J346" s="105" t="s">
        <v>245</v>
      </c>
      <c r="K346" s="105">
        <v>3.0</v>
      </c>
      <c r="L346" s="104">
        <f t="array" ref="L346">XLOOKUP('Joining Lists'!$J346,'Joining Lists'!$A$4:$A$15,'Joining Lists'!$B$4:$B$15)</f>
        <v>23.5</v>
      </c>
      <c r="M346" s="105">
        <f>'Joining Lists'!$K346*'Joining Lists'!$L346</f>
        <v>70.5</v>
      </c>
    </row>
    <row r="347" ht="14.25" customHeight="1">
      <c r="G347" s="111">
        <v>44554.0</v>
      </c>
      <c r="H347" s="110" t="s">
        <v>281</v>
      </c>
      <c r="I347" s="110" t="str">
        <f t="array" ref="I347">XLOOKUP('Joining Lists'!$H347,'Joining Lists'!$D$4:$D$75,'Joining Lists'!$E$4:$E$75)</f>
        <v>MidWest</v>
      </c>
      <c r="J347" s="110" t="s">
        <v>240</v>
      </c>
      <c r="K347" s="110">
        <v>3.0</v>
      </c>
      <c r="L347" s="109">
        <f t="array" ref="L347">XLOOKUP('Joining Lists'!$J347,'Joining Lists'!$A$4:$A$15,'Joining Lists'!$B$4:$B$15)</f>
        <v>34</v>
      </c>
      <c r="M347" s="110">
        <f>'Joining Lists'!$K347*'Joining Lists'!$L347</f>
        <v>102</v>
      </c>
    </row>
    <row r="348" ht="14.25" customHeight="1">
      <c r="G348" s="106">
        <v>44554.0</v>
      </c>
      <c r="H348" s="105" t="s">
        <v>307</v>
      </c>
      <c r="I348" s="105" t="str">
        <f t="array" ref="I348">XLOOKUP('Joining Lists'!$H348,'Joining Lists'!$D$4:$D$75,'Joining Lists'!$E$4:$E$75)</f>
        <v>East</v>
      </c>
      <c r="J348" s="105" t="s">
        <v>236</v>
      </c>
      <c r="K348" s="105">
        <v>3.0</v>
      </c>
      <c r="L348" s="104">
        <f t="array" ref="L348">XLOOKUP('Joining Lists'!$J348,'Joining Lists'!$A$4:$A$15,'Joining Lists'!$B$4:$B$15)</f>
        <v>30</v>
      </c>
      <c r="M348" s="105">
        <f>'Joining Lists'!$K348*'Joining Lists'!$L348</f>
        <v>90</v>
      </c>
    </row>
    <row r="349" ht="14.25" customHeight="1">
      <c r="G349" s="111">
        <v>44554.0</v>
      </c>
      <c r="H349" s="110" t="s">
        <v>257</v>
      </c>
      <c r="I349" s="110" t="str">
        <f t="array" ref="I349">XLOOKUP('Joining Lists'!$H349,'Joining Lists'!$D$4:$D$75,'Joining Lists'!$E$4:$E$75)</f>
        <v>South</v>
      </c>
      <c r="J349" s="110" t="s">
        <v>239</v>
      </c>
      <c r="K349" s="110">
        <v>2.0</v>
      </c>
      <c r="L349" s="109">
        <f t="array" ref="L349">XLOOKUP('Joining Lists'!$J349,'Joining Lists'!$A$4:$A$15,'Joining Lists'!$B$4:$B$15)</f>
        <v>19</v>
      </c>
      <c r="M349" s="110">
        <f>'Joining Lists'!$K349*'Joining Lists'!$L349</f>
        <v>38</v>
      </c>
    </row>
    <row r="350" ht="14.25" customHeight="1">
      <c r="G350" s="106">
        <v>44554.0</v>
      </c>
      <c r="H350" s="105" t="s">
        <v>284</v>
      </c>
      <c r="I350" s="105" t="str">
        <f t="array" ref="I350">XLOOKUP('Joining Lists'!$H350,'Joining Lists'!$D$4:$D$75,'Joining Lists'!$E$4:$E$75)</f>
        <v>MidWest</v>
      </c>
      <c r="J350" s="105" t="s">
        <v>218</v>
      </c>
      <c r="K350" s="105">
        <v>2.0</v>
      </c>
      <c r="L350" s="104">
        <f t="array" ref="L350">XLOOKUP('Joining Lists'!$J350,'Joining Lists'!$A$4:$A$15,'Joining Lists'!$B$4:$B$15)</f>
        <v>22.95</v>
      </c>
      <c r="M350" s="105">
        <f>'Joining Lists'!$K350*'Joining Lists'!$L350</f>
        <v>45.9</v>
      </c>
    </row>
    <row r="351" ht="14.25" customHeight="1">
      <c r="G351" s="111">
        <v>44554.0</v>
      </c>
      <c r="H351" s="110" t="s">
        <v>254</v>
      </c>
      <c r="I351" s="110" t="str">
        <f t="array" ref="I351">XLOOKUP('Joining Lists'!$H351,'Joining Lists'!$D$4:$D$75,'Joining Lists'!$E$4:$E$75)</f>
        <v>South</v>
      </c>
      <c r="J351" s="110" t="s">
        <v>218</v>
      </c>
      <c r="K351" s="110">
        <v>2.0</v>
      </c>
      <c r="L351" s="109">
        <f t="array" ref="L351">XLOOKUP('Joining Lists'!$J351,'Joining Lists'!$A$4:$A$15,'Joining Lists'!$B$4:$B$15)</f>
        <v>22.95</v>
      </c>
      <c r="M351" s="110">
        <f>'Joining Lists'!$K351*'Joining Lists'!$L351</f>
        <v>45.9</v>
      </c>
    </row>
    <row r="352" ht="14.25" customHeight="1">
      <c r="G352" s="106">
        <v>44554.0</v>
      </c>
      <c r="H352" s="105" t="s">
        <v>228</v>
      </c>
      <c r="I352" s="105" t="str">
        <f t="array" ref="I352">XLOOKUP('Joining Lists'!$H352,'Joining Lists'!$D$4:$D$75,'Joining Lists'!$E$4:$E$75)</f>
        <v>MidWest</v>
      </c>
      <c r="J352" s="105" t="s">
        <v>212</v>
      </c>
      <c r="K352" s="105">
        <v>4.0</v>
      </c>
      <c r="L352" s="104">
        <f t="array" ref="L352">XLOOKUP('Joining Lists'!$J352,'Joining Lists'!$A$4:$A$15,'Joining Lists'!$B$4:$B$15)</f>
        <v>21</v>
      </c>
      <c r="M352" s="105">
        <f>'Joining Lists'!$K352*'Joining Lists'!$L352</f>
        <v>84</v>
      </c>
    </row>
    <row r="353" ht="14.25" customHeight="1">
      <c r="G353" s="111">
        <v>44554.0</v>
      </c>
      <c r="H353" s="110" t="s">
        <v>292</v>
      </c>
      <c r="I353" s="110" t="str">
        <f t="array" ref="I353">XLOOKUP('Joining Lists'!$H353,'Joining Lists'!$D$4:$D$75,'Joining Lists'!$E$4:$E$75)</f>
        <v>East</v>
      </c>
      <c r="J353" s="110" t="s">
        <v>212</v>
      </c>
      <c r="K353" s="110">
        <v>2.0</v>
      </c>
      <c r="L353" s="109">
        <f t="array" ref="L353">XLOOKUP('Joining Lists'!$J353,'Joining Lists'!$A$4:$A$15,'Joining Lists'!$B$4:$B$15)</f>
        <v>21</v>
      </c>
      <c r="M353" s="110">
        <f>'Joining Lists'!$K353*'Joining Lists'!$L353</f>
        <v>42</v>
      </c>
    </row>
    <row r="354" ht="14.25" customHeight="1">
      <c r="G354" s="106">
        <v>44554.0</v>
      </c>
      <c r="H354" s="105" t="s">
        <v>284</v>
      </c>
      <c r="I354" s="105" t="str">
        <f t="array" ref="I354">XLOOKUP('Joining Lists'!$H354,'Joining Lists'!$D$4:$D$75,'Joining Lists'!$E$4:$E$75)</f>
        <v>MidWest</v>
      </c>
      <c r="J354" s="105" t="s">
        <v>218</v>
      </c>
      <c r="K354" s="105">
        <v>4.0</v>
      </c>
      <c r="L354" s="104">
        <f t="array" ref="L354">XLOOKUP('Joining Lists'!$J354,'Joining Lists'!$A$4:$A$15,'Joining Lists'!$B$4:$B$15)</f>
        <v>22.95</v>
      </c>
      <c r="M354" s="105">
        <f>'Joining Lists'!$K354*'Joining Lists'!$L354</f>
        <v>91.8</v>
      </c>
    </row>
    <row r="355" ht="14.25" customHeight="1">
      <c r="G355" s="111">
        <v>44554.0</v>
      </c>
      <c r="H355" s="110" t="s">
        <v>306</v>
      </c>
      <c r="I355" s="110" t="str">
        <f t="array" ref="I355">XLOOKUP('Joining Lists'!$H355,'Joining Lists'!$D$4:$D$75,'Joining Lists'!$E$4:$E$75)</f>
        <v>West</v>
      </c>
      <c r="J355" s="110" t="s">
        <v>245</v>
      </c>
      <c r="K355" s="110">
        <v>2.0</v>
      </c>
      <c r="L355" s="109">
        <f t="array" ref="L355">XLOOKUP('Joining Lists'!$J355,'Joining Lists'!$A$4:$A$15,'Joining Lists'!$B$4:$B$15)</f>
        <v>23.5</v>
      </c>
      <c r="M355" s="110">
        <f>'Joining Lists'!$K355*'Joining Lists'!$L355</f>
        <v>47</v>
      </c>
    </row>
    <row r="356" ht="14.25" customHeight="1">
      <c r="G356" s="106">
        <v>44554.0</v>
      </c>
      <c r="H356" s="105" t="s">
        <v>281</v>
      </c>
      <c r="I356" s="105" t="str">
        <f t="array" ref="I356">XLOOKUP('Joining Lists'!$H356,'Joining Lists'!$D$4:$D$75,'Joining Lists'!$E$4:$E$75)</f>
        <v>MidWest</v>
      </c>
      <c r="J356" s="105" t="s">
        <v>216</v>
      </c>
      <c r="K356" s="105">
        <v>2.0</v>
      </c>
      <c r="L356" s="104">
        <f t="array" ref="L356">XLOOKUP('Joining Lists'!$J356,'Joining Lists'!$A$4:$A$15,'Joining Lists'!$B$4:$B$15)</f>
        <v>22.95</v>
      </c>
      <c r="M356" s="105">
        <f>'Joining Lists'!$K356*'Joining Lists'!$L356</f>
        <v>45.9</v>
      </c>
    </row>
    <row r="357" ht="14.25" customHeight="1">
      <c r="G357" s="111">
        <v>44554.0</v>
      </c>
      <c r="H357" s="110" t="s">
        <v>261</v>
      </c>
      <c r="I357" s="110" t="str">
        <f t="array" ref="I357">XLOOKUP('Joining Lists'!$H357,'Joining Lists'!$D$4:$D$75,'Joining Lists'!$E$4:$E$75)</f>
        <v>South</v>
      </c>
      <c r="J357" s="110" t="s">
        <v>240</v>
      </c>
      <c r="K357" s="110">
        <v>3.0</v>
      </c>
      <c r="L357" s="109">
        <f t="array" ref="L357">XLOOKUP('Joining Lists'!$J357,'Joining Lists'!$A$4:$A$15,'Joining Lists'!$B$4:$B$15)</f>
        <v>34</v>
      </c>
      <c r="M357" s="110">
        <f>'Joining Lists'!$K357*'Joining Lists'!$L357</f>
        <v>102</v>
      </c>
    </row>
    <row r="358" ht="14.25" customHeight="1">
      <c r="G358" s="106">
        <v>44554.0</v>
      </c>
      <c r="H358" s="105" t="s">
        <v>259</v>
      </c>
      <c r="I358" s="105" t="str">
        <f t="array" ref="I358">XLOOKUP('Joining Lists'!$H358,'Joining Lists'!$D$4:$D$75,'Joining Lists'!$E$4:$E$75)</f>
        <v>West</v>
      </c>
      <c r="J358" s="105" t="s">
        <v>218</v>
      </c>
      <c r="K358" s="105">
        <v>1.0</v>
      </c>
      <c r="L358" s="104">
        <f t="array" ref="L358">XLOOKUP('Joining Lists'!$J358,'Joining Lists'!$A$4:$A$15,'Joining Lists'!$B$4:$B$15)</f>
        <v>22.95</v>
      </c>
      <c r="M358" s="105">
        <f>'Joining Lists'!$K358*'Joining Lists'!$L358</f>
        <v>22.95</v>
      </c>
    </row>
    <row r="359" ht="14.25" customHeight="1">
      <c r="G359" s="111">
        <v>44554.0</v>
      </c>
      <c r="H359" s="110" t="s">
        <v>296</v>
      </c>
      <c r="I359" s="110" t="str">
        <f t="array" ref="I359">XLOOKUP('Joining Lists'!$H359,'Joining Lists'!$D$4:$D$75,'Joining Lists'!$E$4:$E$75)</f>
        <v>West</v>
      </c>
      <c r="J359" s="110" t="s">
        <v>227</v>
      </c>
      <c r="K359" s="110">
        <v>2.0</v>
      </c>
      <c r="L359" s="109">
        <f t="array" ref="L359">XLOOKUP('Joining Lists'!$J359,'Joining Lists'!$A$4:$A$15,'Joining Lists'!$B$4:$B$15)</f>
        <v>25</v>
      </c>
      <c r="M359" s="110">
        <f>'Joining Lists'!$K359*'Joining Lists'!$L359</f>
        <v>50</v>
      </c>
    </row>
    <row r="360" ht="14.25" customHeight="1">
      <c r="G360" s="106">
        <v>44554.0</v>
      </c>
      <c r="H360" s="105" t="s">
        <v>268</v>
      </c>
      <c r="I360" s="105" t="str">
        <f t="array" ref="I360">XLOOKUP('Joining Lists'!$H360,'Joining Lists'!$D$4:$D$75,'Joining Lists'!$E$4:$E$75)</f>
        <v>East</v>
      </c>
      <c r="J360" s="105" t="s">
        <v>243</v>
      </c>
      <c r="K360" s="105">
        <v>2.0</v>
      </c>
      <c r="L360" s="104">
        <f t="array" ref="L360">XLOOKUP('Joining Lists'!$J360,'Joining Lists'!$A$4:$A$15,'Joining Lists'!$B$4:$B$15)</f>
        <v>25</v>
      </c>
      <c r="M360" s="105">
        <f>'Joining Lists'!$K360*'Joining Lists'!$L360</f>
        <v>50</v>
      </c>
    </row>
    <row r="361" ht="14.25" customHeight="1">
      <c r="G361" s="111">
        <v>44554.0</v>
      </c>
      <c r="H361" s="110" t="s">
        <v>284</v>
      </c>
      <c r="I361" s="110" t="str">
        <f t="array" ref="I361">XLOOKUP('Joining Lists'!$H361,'Joining Lists'!$D$4:$D$75,'Joining Lists'!$E$4:$E$75)</f>
        <v>MidWest</v>
      </c>
      <c r="J361" s="110" t="s">
        <v>216</v>
      </c>
      <c r="K361" s="110">
        <v>4.0</v>
      </c>
      <c r="L361" s="109">
        <f t="array" ref="L361">XLOOKUP('Joining Lists'!$J361,'Joining Lists'!$A$4:$A$15,'Joining Lists'!$B$4:$B$15)</f>
        <v>22.95</v>
      </c>
      <c r="M361" s="110">
        <f>'Joining Lists'!$K361*'Joining Lists'!$L361</f>
        <v>91.8</v>
      </c>
    </row>
    <row r="362" ht="14.25" customHeight="1">
      <c r="G362" s="106">
        <v>44554.0</v>
      </c>
      <c r="H362" s="105" t="s">
        <v>254</v>
      </c>
      <c r="I362" s="105" t="str">
        <f t="array" ref="I362">XLOOKUP('Joining Lists'!$H362,'Joining Lists'!$D$4:$D$75,'Joining Lists'!$E$4:$E$75)</f>
        <v>South</v>
      </c>
      <c r="J362" s="105" t="s">
        <v>218</v>
      </c>
      <c r="K362" s="105">
        <v>3.0</v>
      </c>
      <c r="L362" s="104">
        <f t="array" ref="L362">XLOOKUP('Joining Lists'!$J362,'Joining Lists'!$A$4:$A$15,'Joining Lists'!$B$4:$B$15)</f>
        <v>22.95</v>
      </c>
      <c r="M362" s="105">
        <f>'Joining Lists'!$K362*'Joining Lists'!$L362</f>
        <v>68.85</v>
      </c>
    </row>
    <row r="363" ht="14.25" customHeight="1">
      <c r="G363" s="111">
        <v>44554.0</v>
      </c>
      <c r="H363" s="110" t="s">
        <v>307</v>
      </c>
      <c r="I363" s="110" t="str">
        <f t="array" ref="I363">XLOOKUP('Joining Lists'!$H363,'Joining Lists'!$D$4:$D$75,'Joining Lists'!$E$4:$E$75)</f>
        <v>East</v>
      </c>
      <c r="J363" s="110" t="s">
        <v>227</v>
      </c>
      <c r="K363" s="110">
        <v>3.0</v>
      </c>
      <c r="L363" s="109">
        <f t="array" ref="L363">XLOOKUP('Joining Lists'!$J363,'Joining Lists'!$A$4:$A$15,'Joining Lists'!$B$4:$B$15)</f>
        <v>25</v>
      </c>
      <c r="M363" s="110">
        <f>'Joining Lists'!$K363*'Joining Lists'!$L363</f>
        <v>75</v>
      </c>
    </row>
    <row r="364" ht="14.25" customHeight="1">
      <c r="G364" s="106">
        <v>44554.0</v>
      </c>
      <c r="H364" s="105" t="s">
        <v>298</v>
      </c>
      <c r="I364" s="105" t="str">
        <f t="array" ref="I364">XLOOKUP('Joining Lists'!$H364,'Joining Lists'!$D$4:$D$75,'Joining Lists'!$E$4:$E$75)</f>
        <v>West</v>
      </c>
      <c r="J364" s="105" t="s">
        <v>235</v>
      </c>
      <c r="K364" s="105">
        <v>2.0</v>
      </c>
      <c r="L364" s="104">
        <f t="array" ref="L364">XLOOKUP('Joining Lists'!$J364,'Joining Lists'!$A$4:$A$15,'Joining Lists'!$B$4:$B$15)</f>
        <v>19.95</v>
      </c>
      <c r="M364" s="105">
        <f>'Joining Lists'!$K364*'Joining Lists'!$L364</f>
        <v>39.9</v>
      </c>
    </row>
    <row r="365" ht="14.25" customHeight="1">
      <c r="G365" s="111">
        <v>44554.0</v>
      </c>
      <c r="H365" s="110" t="s">
        <v>248</v>
      </c>
      <c r="I365" s="110" t="str">
        <f t="array" ref="I365">XLOOKUP('Joining Lists'!$H365,'Joining Lists'!$D$4:$D$75,'Joining Lists'!$E$4:$E$75)</f>
        <v>MidWest</v>
      </c>
      <c r="J365" s="110" t="s">
        <v>218</v>
      </c>
      <c r="K365" s="110">
        <v>2.0</v>
      </c>
      <c r="L365" s="109">
        <f t="array" ref="L365">XLOOKUP('Joining Lists'!$J365,'Joining Lists'!$A$4:$A$15,'Joining Lists'!$B$4:$B$15)</f>
        <v>22.95</v>
      </c>
      <c r="M365" s="110">
        <f>'Joining Lists'!$K365*'Joining Lists'!$L365</f>
        <v>45.9</v>
      </c>
    </row>
    <row r="366" ht="14.25" customHeight="1">
      <c r="G366" s="106">
        <v>44554.0</v>
      </c>
      <c r="H366" s="105" t="s">
        <v>255</v>
      </c>
      <c r="I366" s="105" t="str">
        <f t="array" ref="I366">XLOOKUP('Joining Lists'!$H366,'Joining Lists'!$D$4:$D$75,'Joining Lists'!$E$4:$E$75)</f>
        <v>MidWest</v>
      </c>
      <c r="J366" s="105" t="s">
        <v>240</v>
      </c>
      <c r="K366" s="105">
        <v>2.0</v>
      </c>
      <c r="L366" s="104">
        <f t="array" ref="L366">XLOOKUP('Joining Lists'!$J366,'Joining Lists'!$A$4:$A$15,'Joining Lists'!$B$4:$B$15)</f>
        <v>34</v>
      </c>
      <c r="M366" s="105">
        <f>'Joining Lists'!$K366*'Joining Lists'!$L366</f>
        <v>68</v>
      </c>
    </row>
    <row r="367" ht="14.25" customHeight="1">
      <c r="G367" s="111">
        <v>44554.0</v>
      </c>
      <c r="H367" s="110" t="s">
        <v>255</v>
      </c>
      <c r="I367" s="110" t="str">
        <f t="array" ref="I367">XLOOKUP('Joining Lists'!$H367,'Joining Lists'!$D$4:$D$75,'Joining Lists'!$E$4:$E$75)</f>
        <v>MidWest</v>
      </c>
      <c r="J367" s="110" t="s">
        <v>240</v>
      </c>
      <c r="K367" s="110">
        <v>2.0</v>
      </c>
      <c r="L367" s="109">
        <f t="array" ref="L367">XLOOKUP('Joining Lists'!$J367,'Joining Lists'!$A$4:$A$15,'Joining Lists'!$B$4:$B$15)</f>
        <v>34</v>
      </c>
      <c r="M367" s="110">
        <f>'Joining Lists'!$K367*'Joining Lists'!$L367</f>
        <v>68</v>
      </c>
    </row>
    <row r="368" ht="14.25" customHeight="1">
      <c r="G368" s="106">
        <v>44554.0</v>
      </c>
      <c r="H368" s="105" t="s">
        <v>292</v>
      </c>
      <c r="I368" s="105" t="str">
        <f t="array" ref="I368">XLOOKUP('Joining Lists'!$H368,'Joining Lists'!$D$4:$D$75,'Joining Lists'!$E$4:$E$75)</f>
        <v>East</v>
      </c>
      <c r="J368" s="105" t="s">
        <v>218</v>
      </c>
      <c r="K368" s="105">
        <v>23.0</v>
      </c>
      <c r="L368" s="104">
        <f t="array" ref="L368">XLOOKUP('Joining Lists'!$J368,'Joining Lists'!$A$4:$A$15,'Joining Lists'!$B$4:$B$15)</f>
        <v>22.95</v>
      </c>
      <c r="M368" s="105">
        <f>'Joining Lists'!$K368*'Joining Lists'!$L368</f>
        <v>527.85</v>
      </c>
    </row>
    <row r="369" ht="14.25" customHeight="1">
      <c r="G369" s="111">
        <v>44554.0</v>
      </c>
      <c r="H369" s="110" t="s">
        <v>261</v>
      </c>
      <c r="I369" s="110" t="str">
        <f t="array" ref="I369">XLOOKUP('Joining Lists'!$H369,'Joining Lists'!$D$4:$D$75,'Joining Lists'!$E$4:$E$75)</f>
        <v>South</v>
      </c>
      <c r="J369" s="110" t="s">
        <v>216</v>
      </c>
      <c r="K369" s="110">
        <v>3.0</v>
      </c>
      <c r="L369" s="109">
        <f t="array" ref="L369">XLOOKUP('Joining Lists'!$J369,'Joining Lists'!$A$4:$A$15,'Joining Lists'!$B$4:$B$15)</f>
        <v>22.95</v>
      </c>
      <c r="M369" s="110">
        <f>'Joining Lists'!$K369*'Joining Lists'!$L369</f>
        <v>68.85</v>
      </c>
    </row>
    <row r="370" ht="14.25" customHeight="1">
      <c r="G370" s="106">
        <v>44554.0</v>
      </c>
      <c r="H370" s="105" t="s">
        <v>281</v>
      </c>
      <c r="I370" s="105" t="str">
        <f t="array" ref="I370">XLOOKUP('Joining Lists'!$H370,'Joining Lists'!$D$4:$D$75,'Joining Lists'!$E$4:$E$75)</f>
        <v>MidWest</v>
      </c>
      <c r="J370" s="105" t="s">
        <v>243</v>
      </c>
      <c r="K370" s="105">
        <v>3.0</v>
      </c>
      <c r="L370" s="104">
        <f t="array" ref="L370">XLOOKUP('Joining Lists'!$J370,'Joining Lists'!$A$4:$A$15,'Joining Lists'!$B$4:$B$15)</f>
        <v>25</v>
      </c>
      <c r="M370" s="105">
        <f>'Joining Lists'!$K370*'Joining Lists'!$L370</f>
        <v>75</v>
      </c>
    </row>
    <row r="371" ht="14.25" customHeight="1">
      <c r="G371" s="111">
        <v>44554.0</v>
      </c>
      <c r="H371" s="110" t="s">
        <v>253</v>
      </c>
      <c r="I371" s="110" t="str">
        <f t="array" ref="I371">XLOOKUP('Joining Lists'!$H371,'Joining Lists'!$D$4:$D$75,'Joining Lists'!$E$4:$E$75)</f>
        <v>MidWest</v>
      </c>
      <c r="J371" s="110" t="s">
        <v>243</v>
      </c>
      <c r="K371" s="110">
        <v>1.0</v>
      </c>
      <c r="L371" s="109">
        <f t="array" ref="L371">XLOOKUP('Joining Lists'!$J371,'Joining Lists'!$A$4:$A$15,'Joining Lists'!$B$4:$B$15)</f>
        <v>25</v>
      </c>
      <c r="M371" s="110">
        <f>'Joining Lists'!$K371*'Joining Lists'!$L371</f>
        <v>25</v>
      </c>
    </row>
    <row r="372" ht="14.25" customHeight="1">
      <c r="G372" s="106">
        <v>44554.0</v>
      </c>
      <c r="H372" s="105" t="s">
        <v>300</v>
      </c>
      <c r="I372" s="105" t="str">
        <f t="array" ref="I372">XLOOKUP('Joining Lists'!$H372,'Joining Lists'!$D$4:$D$75,'Joining Lists'!$E$4:$E$75)</f>
        <v>MidWest</v>
      </c>
      <c r="J372" s="105" t="s">
        <v>227</v>
      </c>
      <c r="K372" s="105">
        <v>3.0</v>
      </c>
      <c r="L372" s="104">
        <f t="array" ref="L372">XLOOKUP('Joining Lists'!$J372,'Joining Lists'!$A$4:$A$15,'Joining Lists'!$B$4:$B$15)</f>
        <v>25</v>
      </c>
      <c r="M372" s="105">
        <f>'Joining Lists'!$K372*'Joining Lists'!$L372</f>
        <v>75</v>
      </c>
    </row>
    <row r="373" ht="14.25" customHeight="1">
      <c r="G373" s="111">
        <v>44554.0</v>
      </c>
      <c r="H373" s="110" t="s">
        <v>255</v>
      </c>
      <c r="I373" s="110" t="str">
        <f t="array" ref="I373">XLOOKUP('Joining Lists'!$H373,'Joining Lists'!$D$4:$D$75,'Joining Lists'!$E$4:$E$75)</f>
        <v>MidWest</v>
      </c>
      <c r="J373" s="110" t="s">
        <v>216</v>
      </c>
      <c r="K373" s="110">
        <v>1.0</v>
      </c>
      <c r="L373" s="109">
        <f t="array" ref="L373">XLOOKUP('Joining Lists'!$J373,'Joining Lists'!$A$4:$A$15,'Joining Lists'!$B$4:$B$15)</f>
        <v>22.95</v>
      </c>
      <c r="M373" s="110">
        <f>'Joining Lists'!$K373*'Joining Lists'!$L373</f>
        <v>22.95</v>
      </c>
    </row>
    <row r="374" ht="14.25" customHeight="1">
      <c r="G374" s="106">
        <v>44554.0</v>
      </c>
      <c r="H374" s="105" t="s">
        <v>291</v>
      </c>
      <c r="I374" s="105" t="str">
        <f t="array" ref="I374">XLOOKUP('Joining Lists'!$H374,'Joining Lists'!$D$4:$D$75,'Joining Lists'!$E$4:$E$75)</f>
        <v>West</v>
      </c>
      <c r="J374" s="105" t="s">
        <v>218</v>
      </c>
      <c r="K374" s="105">
        <v>2.0</v>
      </c>
      <c r="L374" s="104">
        <f t="array" ref="L374">XLOOKUP('Joining Lists'!$J374,'Joining Lists'!$A$4:$A$15,'Joining Lists'!$B$4:$B$15)</f>
        <v>22.95</v>
      </c>
      <c r="M374" s="105">
        <f>'Joining Lists'!$K374*'Joining Lists'!$L374</f>
        <v>45.9</v>
      </c>
    </row>
    <row r="375" ht="14.25" customHeight="1">
      <c r="G375" s="111">
        <v>44554.0</v>
      </c>
      <c r="H375" s="110" t="s">
        <v>223</v>
      </c>
      <c r="I375" s="110" t="str">
        <f t="array" ref="I375">XLOOKUP('Joining Lists'!$H375,'Joining Lists'!$D$4:$D$75,'Joining Lists'!$E$4:$E$75)</f>
        <v>East</v>
      </c>
      <c r="J375" s="110" t="s">
        <v>243</v>
      </c>
      <c r="K375" s="110">
        <v>2.0</v>
      </c>
      <c r="L375" s="109">
        <f t="array" ref="L375">XLOOKUP('Joining Lists'!$J375,'Joining Lists'!$A$4:$A$15,'Joining Lists'!$B$4:$B$15)</f>
        <v>25</v>
      </c>
      <c r="M375" s="110">
        <f>'Joining Lists'!$K375*'Joining Lists'!$L375</f>
        <v>50</v>
      </c>
    </row>
    <row r="376" ht="14.25" customHeight="1">
      <c r="G376" s="106">
        <v>44554.0</v>
      </c>
      <c r="H376" s="105" t="s">
        <v>299</v>
      </c>
      <c r="I376" s="105" t="str">
        <f t="array" ref="I376">XLOOKUP('Joining Lists'!$H376,'Joining Lists'!$D$4:$D$75,'Joining Lists'!$E$4:$E$75)</f>
        <v>South</v>
      </c>
      <c r="J376" s="105" t="s">
        <v>216</v>
      </c>
      <c r="K376" s="105">
        <v>2.0</v>
      </c>
      <c r="L376" s="104">
        <f t="array" ref="L376">XLOOKUP('Joining Lists'!$J376,'Joining Lists'!$A$4:$A$15,'Joining Lists'!$B$4:$B$15)</f>
        <v>22.95</v>
      </c>
      <c r="M376" s="105">
        <f>'Joining Lists'!$K376*'Joining Lists'!$L376</f>
        <v>45.9</v>
      </c>
    </row>
    <row r="377" ht="14.25" customHeight="1">
      <c r="G377" s="111">
        <v>44554.0</v>
      </c>
      <c r="H377" s="110" t="s">
        <v>303</v>
      </c>
      <c r="I377" s="110" t="str">
        <f t="array" ref="I377">XLOOKUP('Joining Lists'!$H377,'Joining Lists'!$D$4:$D$75,'Joining Lists'!$E$4:$E$75)</f>
        <v>West</v>
      </c>
      <c r="J377" s="110" t="s">
        <v>218</v>
      </c>
      <c r="K377" s="110">
        <v>3.0</v>
      </c>
      <c r="L377" s="109">
        <f t="array" ref="L377">XLOOKUP('Joining Lists'!$J377,'Joining Lists'!$A$4:$A$15,'Joining Lists'!$B$4:$B$15)</f>
        <v>22.95</v>
      </c>
      <c r="M377" s="110">
        <f>'Joining Lists'!$K377*'Joining Lists'!$L377</f>
        <v>68.85</v>
      </c>
    </row>
    <row r="378" ht="14.25" customHeight="1">
      <c r="G378" s="106">
        <v>44554.0</v>
      </c>
      <c r="H378" s="105" t="s">
        <v>242</v>
      </c>
      <c r="I378" s="105" t="str">
        <f t="array" ref="I378">XLOOKUP('Joining Lists'!$H378,'Joining Lists'!$D$4:$D$75,'Joining Lists'!$E$4:$E$75)</f>
        <v>MidWest</v>
      </c>
      <c r="J378" s="105" t="s">
        <v>245</v>
      </c>
      <c r="K378" s="105">
        <v>18.0</v>
      </c>
      <c r="L378" s="104">
        <f t="array" ref="L378">XLOOKUP('Joining Lists'!$J378,'Joining Lists'!$A$4:$A$15,'Joining Lists'!$B$4:$B$15)</f>
        <v>23.5</v>
      </c>
      <c r="M378" s="105">
        <f>'Joining Lists'!$K378*'Joining Lists'!$L378</f>
        <v>423</v>
      </c>
    </row>
    <row r="379" ht="14.25" customHeight="1">
      <c r="G379" s="111">
        <v>44554.0</v>
      </c>
      <c r="H379" s="110" t="s">
        <v>264</v>
      </c>
      <c r="I379" s="110" t="str">
        <f t="array" ref="I379">XLOOKUP('Joining Lists'!$H379,'Joining Lists'!$D$4:$D$75,'Joining Lists'!$E$4:$E$75)</f>
        <v>MidWest</v>
      </c>
      <c r="J379" s="110" t="s">
        <v>216</v>
      </c>
      <c r="K379" s="110">
        <v>2.0</v>
      </c>
      <c r="L379" s="109">
        <f t="array" ref="L379">XLOOKUP('Joining Lists'!$J379,'Joining Lists'!$A$4:$A$15,'Joining Lists'!$B$4:$B$15)</f>
        <v>22.95</v>
      </c>
      <c r="M379" s="110">
        <f>'Joining Lists'!$K379*'Joining Lists'!$L379</f>
        <v>45.9</v>
      </c>
    </row>
    <row r="380" ht="14.25" customHeight="1">
      <c r="G380" s="106">
        <v>44554.0</v>
      </c>
      <c r="H380" s="105" t="s">
        <v>292</v>
      </c>
      <c r="I380" s="105" t="str">
        <f t="array" ref="I380">XLOOKUP('Joining Lists'!$H380,'Joining Lists'!$D$4:$D$75,'Joining Lists'!$E$4:$E$75)</f>
        <v>East</v>
      </c>
      <c r="J380" s="105" t="s">
        <v>240</v>
      </c>
      <c r="K380" s="105">
        <v>2.0</v>
      </c>
      <c r="L380" s="104">
        <f t="array" ref="L380">XLOOKUP('Joining Lists'!$J380,'Joining Lists'!$A$4:$A$15,'Joining Lists'!$B$4:$B$15)</f>
        <v>34</v>
      </c>
      <c r="M380" s="105">
        <f>'Joining Lists'!$K380*'Joining Lists'!$L380</f>
        <v>68</v>
      </c>
    </row>
    <row r="381" ht="14.25" customHeight="1">
      <c r="G381" s="111">
        <v>44554.0</v>
      </c>
      <c r="H381" s="110" t="s">
        <v>269</v>
      </c>
      <c r="I381" s="110" t="str">
        <f t="array" ref="I381">XLOOKUP('Joining Lists'!$H381,'Joining Lists'!$D$4:$D$75,'Joining Lists'!$E$4:$E$75)</f>
        <v>MidWest</v>
      </c>
      <c r="J381" s="110" t="s">
        <v>212</v>
      </c>
      <c r="K381" s="110">
        <v>1.0</v>
      </c>
      <c r="L381" s="109">
        <f t="array" ref="L381">XLOOKUP('Joining Lists'!$J381,'Joining Lists'!$A$4:$A$15,'Joining Lists'!$B$4:$B$15)</f>
        <v>21</v>
      </c>
      <c r="M381" s="110">
        <f>'Joining Lists'!$K381*'Joining Lists'!$L381</f>
        <v>21</v>
      </c>
    </row>
    <row r="382" ht="14.25" customHeight="1">
      <c r="G382" s="106">
        <v>44554.0</v>
      </c>
      <c r="H382" s="105" t="s">
        <v>296</v>
      </c>
      <c r="I382" s="105" t="str">
        <f t="array" ref="I382">XLOOKUP('Joining Lists'!$H382,'Joining Lists'!$D$4:$D$75,'Joining Lists'!$E$4:$E$75)</f>
        <v>West</v>
      </c>
      <c r="J382" s="105" t="s">
        <v>216</v>
      </c>
      <c r="K382" s="105">
        <v>2.0</v>
      </c>
      <c r="L382" s="104">
        <f t="array" ref="L382">XLOOKUP('Joining Lists'!$J382,'Joining Lists'!$A$4:$A$15,'Joining Lists'!$B$4:$B$15)</f>
        <v>22.95</v>
      </c>
      <c r="M382" s="105">
        <f>'Joining Lists'!$K382*'Joining Lists'!$L382</f>
        <v>45.9</v>
      </c>
    </row>
    <row r="383" ht="14.25" customHeight="1">
      <c r="G383" s="111">
        <v>44554.0</v>
      </c>
      <c r="H383" s="110" t="s">
        <v>316</v>
      </c>
      <c r="I383" s="110" t="str">
        <f t="array" ref="I383">XLOOKUP('Joining Lists'!$H383,'Joining Lists'!$D$4:$D$75,'Joining Lists'!$E$4:$E$75)</f>
        <v>West</v>
      </c>
      <c r="J383" s="110" t="s">
        <v>243</v>
      </c>
      <c r="K383" s="110">
        <v>1.0</v>
      </c>
      <c r="L383" s="109">
        <f t="array" ref="L383">XLOOKUP('Joining Lists'!$J383,'Joining Lists'!$A$4:$A$15,'Joining Lists'!$B$4:$B$15)</f>
        <v>25</v>
      </c>
      <c r="M383" s="110">
        <f>'Joining Lists'!$K383*'Joining Lists'!$L383</f>
        <v>25</v>
      </c>
    </row>
    <row r="384" ht="14.25" customHeight="1">
      <c r="G384" s="106">
        <v>44554.0</v>
      </c>
      <c r="H384" s="105" t="s">
        <v>296</v>
      </c>
      <c r="I384" s="105" t="str">
        <f t="array" ref="I384">XLOOKUP('Joining Lists'!$H384,'Joining Lists'!$D$4:$D$75,'Joining Lists'!$E$4:$E$75)</f>
        <v>West</v>
      </c>
      <c r="J384" s="105" t="s">
        <v>240</v>
      </c>
      <c r="K384" s="105">
        <v>1.0</v>
      </c>
      <c r="L384" s="104">
        <f t="array" ref="L384">XLOOKUP('Joining Lists'!$J384,'Joining Lists'!$A$4:$A$15,'Joining Lists'!$B$4:$B$15)</f>
        <v>34</v>
      </c>
      <c r="M384" s="105">
        <f>'Joining Lists'!$K384*'Joining Lists'!$L384</f>
        <v>34</v>
      </c>
    </row>
    <row r="385" ht="14.25" customHeight="1">
      <c r="G385" s="111">
        <v>44554.0</v>
      </c>
      <c r="H385" s="110" t="s">
        <v>299</v>
      </c>
      <c r="I385" s="110" t="str">
        <f t="array" ref="I385">XLOOKUP('Joining Lists'!$H385,'Joining Lists'!$D$4:$D$75,'Joining Lists'!$E$4:$E$75)</f>
        <v>South</v>
      </c>
      <c r="J385" s="110" t="s">
        <v>243</v>
      </c>
      <c r="K385" s="110">
        <v>3.0</v>
      </c>
      <c r="L385" s="109">
        <f t="array" ref="L385">XLOOKUP('Joining Lists'!$J385,'Joining Lists'!$A$4:$A$15,'Joining Lists'!$B$4:$B$15)</f>
        <v>25</v>
      </c>
      <c r="M385" s="110">
        <f>'Joining Lists'!$K385*'Joining Lists'!$L385</f>
        <v>75</v>
      </c>
    </row>
    <row r="386" ht="14.25" customHeight="1">
      <c r="G386" s="106">
        <v>44554.0</v>
      </c>
      <c r="H386" s="105" t="s">
        <v>219</v>
      </c>
      <c r="I386" s="105" t="str">
        <f t="array" ref="I386">XLOOKUP('Joining Lists'!$H386,'Joining Lists'!$D$4:$D$75,'Joining Lists'!$E$4:$E$75)</f>
        <v>West</v>
      </c>
      <c r="J386" s="105" t="s">
        <v>245</v>
      </c>
      <c r="K386" s="105">
        <v>4.0</v>
      </c>
      <c r="L386" s="104">
        <f t="array" ref="L386">XLOOKUP('Joining Lists'!$J386,'Joining Lists'!$A$4:$A$15,'Joining Lists'!$B$4:$B$15)</f>
        <v>23.5</v>
      </c>
      <c r="M386" s="105">
        <f>'Joining Lists'!$K386*'Joining Lists'!$L386</f>
        <v>94</v>
      </c>
    </row>
    <row r="387" ht="14.25" customHeight="1">
      <c r="G387" s="111">
        <v>44554.0</v>
      </c>
      <c r="H387" s="110" t="s">
        <v>231</v>
      </c>
      <c r="I387" s="110" t="str">
        <f t="array" ref="I387">XLOOKUP('Joining Lists'!$H387,'Joining Lists'!$D$4:$D$75,'Joining Lists'!$E$4:$E$75)</f>
        <v>West</v>
      </c>
      <c r="J387" s="110" t="s">
        <v>240</v>
      </c>
      <c r="K387" s="110">
        <v>1.0</v>
      </c>
      <c r="L387" s="109">
        <f t="array" ref="L387">XLOOKUP('Joining Lists'!$J387,'Joining Lists'!$A$4:$A$15,'Joining Lists'!$B$4:$B$15)</f>
        <v>34</v>
      </c>
      <c r="M387" s="110">
        <f>'Joining Lists'!$K387*'Joining Lists'!$L387</f>
        <v>34</v>
      </c>
    </row>
    <row r="388" ht="14.25" customHeight="1">
      <c r="G388" s="106">
        <v>44554.0</v>
      </c>
      <c r="H388" s="105" t="s">
        <v>307</v>
      </c>
      <c r="I388" s="105" t="str">
        <f t="array" ref="I388">XLOOKUP('Joining Lists'!$H388,'Joining Lists'!$D$4:$D$75,'Joining Lists'!$E$4:$E$75)</f>
        <v>East</v>
      </c>
      <c r="J388" s="105" t="s">
        <v>230</v>
      </c>
      <c r="K388" s="105">
        <v>3.0</v>
      </c>
      <c r="L388" s="104">
        <f t="array" ref="L388">XLOOKUP('Joining Lists'!$J388,'Joining Lists'!$A$4:$A$15,'Joining Lists'!$B$4:$B$15)</f>
        <v>79.95</v>
      </c>
      <c r="M388" s="105">
        <f>'Joining Lists'!$K388*'Joining Lists'!$L388</f>
        <v>239.85</v>
      </c>
    </row>
    <row r="389" ht="14.25" customHeight="1">
      <c r="G389" s="111">
        <v>44554.0</v>
      </c>
      <c r="H389" s="110" t="s">
        <v>251</v>
      </c>
      <c r="I389" s="110" t="str">
        <f t="array" ref="I389">XLOOKUP('Joining Lists'!$H389,'Joining Lists'!$D$4:$D$75,'Joining Lists'!$E$4:$E$75)</f>
        <v>MidWest</v>
      </c>
      <c r="J389" s="110" t="s">
        <v>236</v>
      </c>
      <c r="K389" s="110">
        <v>23.0</v>
      </c>
      <c r="L389" s="109">
        <f t="array" ref="L389">XLOOKUP('Joining Lists'!$J389,'Joining Lists'!$A$4:$A$15,'Joining Lists'!$B$4:$B$15)</f>
        <v>30</v>
      </c>
      <c r="M389" s="110">
        <f>'Joining Lists'!$K389*'Joining Lists'!$L389</f>
        <v>690</v>
      </c>
    </row>
    <row r="390" ht="14.25" customHeight="1">
      <c r="G390" s="106">
        <v>44554.0</v>
      </c>
      <c r="H390" s="105" t="s">
        <v>252</v>
      </c>
      <c r="I390" s="105" t="str">
        <f t="array" ref="I390">XLOOKUP('Joining Lists'!$H390,'Joining Lists'!$D$4:$D$75,'Joining Lists'!$E$4:$E$75)</f>
        <v>West</v>
      </c>
      <c r="J390" s="105" t="s">
        <v>212</v>
      </c>
      <c r="K390" s="105">
        <v>19.0</v>
      </c>
      <c r="L390" s="104">
        <f t="array" ref="L390">XLOOKUP('Joining Lists'!$J390,'Joining Lists'!$A$4:$A$15,'Joining Lists'!$B$4:$B$15)</f>
        <v>21</v>
      </c>
      <c r="M390" s="105">
        <f>'Joining Lists'!$K390*'Joining Lists'!$L390</f>
        <v>399</v>
      </c>
    </row>
    <row r="391" ht="14.25" customHeight="1">
      <c r="G391" s="111">
        <v>44554.0</v>
      </c>
      <c r="H391" s="110" t="s">
        <v>219</v>
      </c>
      <c r="I391" s="110" t="str">
        <f t="array" ref="I391">XLOOKUP('Joining Lists'!$H391,'Joining Lists'!$D$4:$D$75,'Joining Lists'!$E$4:$E$75)</f>
        <v>West</v>
      </c>
      <c r="J391" s="110" t="s">
        <v>218</v>
      </c>
      <c r="K391" s="110">
        <v>4.0</v>
      </c>
      <c r="L391" s="109">
        <f t="array" ref="L391">XLOOKUP('Joining Lists'!$J391,'Joining Lists'!$A$4:$A$15,'Joining Lists'!$B$4:$B$15)</f>
        <v>22.95</v>
      </c>
      <c r="M391" s="110">
        <f>'Joining Lists'!$K391*'Joining Lists'!$L391</f>
        <v>91.8</v>
      </c>
    </row>
    <row r="392" ht="14.25" customHeight="1">
      <c r="G392" s="106">
        <v>44554.0</v>
      </c>
      <c r="H392" s="105" t="s">
        <v>292</v>
      </c>
      <c r="I392" s="105" t="str">
        <f t="array" ref="I392">XLOOKUP('Joining Lists'!$H392,'Joining Lists'!$D$4:$D$75,'Joining Lists'!$E$4:$E$75)</f>
        <v>East</v>
      </c>
      <c r="J392" s="105" t="s">
        <v>245</v>
      </c>
      <c r="K392" s="105">
        <v>3.0</v>
      </c>
      <c r="L392" s="104">
        <f t="array" ref="L392">XLOOKUP('Joining Lists'!$J392,'Joining Lists'!$A$4:$A$15,'Joining Lists'!$B$4:$B$15)</f>
        <v>23.5</v>
      </c>
      <c r="M392" s="105">
        <f>'Joining Lists'!$K392*'Joining Lists'!$L392</f>
        <v>70.5</v>
      </c>
    </row>
    <row r="393" ht="14.25" customHeight="1">
      <c r="G393" s="111">
        <v>44554.0</v>
      </c>
      <c r="H393" s="110" t="s">
        <v>266</v>
      </c>
      <c r="I393" s="110" t="str">
        <f t="array" ref="I393">XLOOKUP('Joining Lists'!$H393,'Joining Lists'!$D$4:$D$75,'Joining Lists'!$E$4:$E$75)</f>
        <v>West</v>
      </c>
      <c r="J393" s="110" t="s">
        <v>218</v>
      </c>
      <c r="K393" s="110">
        <v>1.0</v>
      </c>
      <c r="L393" s="109">
        <f t="array" ref="L393">XLOOKUP('Joining Lists'!$J393,'Joining Lists'!$A$4:$A$15,'Joining Lists'!$B$4:$B$15)</f>
        <v>22.95</v>
      </c>
      <c r="M393" s="110">
        <f>'Joining Lists'!$K393*'Joining Lists'!$L393</f>
        <v>22.95</v>
      </c>
    </row>
    <row r="394" ht="14.25" customHeight="1">
      <c r="G394" s="106">
        <v>44554.0</v>
      </c>
      <c r="H394" s="105" t="s">
        <v>289</v>
      </c>
      <c r="I394" s="105" t="str">
        <f t="array" ref="I394">XLOOKUP('Joining Lists'!$H394,'Joining Lists'!$D$4:$D$75,'Joining Lists'!$E$4:$E$75)</f>
        <v>West</v>
      </c>
      <c r="J394" s="105" t="s">
        <v>235</v>
      </c>
      <c r="K394" s="105">
        <v>2.0</v>
      </c>
      <c r="L394" s="104">
        <f t="array" ref="L394">XLOOKUP('Joining Lists'!$J394,'Joining Lists'!$A$4:$A$15,'Joining Lists'!$B$4:$B$15)</f>
        <v>19.95</v>
      </c>
      <c r="M394" s="105">
        <f>'Joining Lists'!$K394*'Joining Lists'!$L394</f>
        <v>39.9</v>
      </c>
    </row>
    <row r="395" ht="14.25" customHeight="1">
      <c r="G395" s="111">
        <v>44554.0</v>
      </c>
      <c r="H395" s="110" t="s">
        <v>281</v>
      </c>
      <c r="I395" s="110" t="str">
        <f t="array" ref="I395">XLOOKUP('Joining Lists'!$H395,'Joining Lists'!$D$4:$D$75,'Joining Lists'!$E$4:$E$75)</f>
        <v>MidWest</v>
      </c>
      <c r="J395" s="110" t="s">
        <v>216</v>
      </c>
      <c r="K395" s="110">
        <v>2.0</v>
      </c>
      <c r="L395" s="109">
        <f t="array" ref="L395">XLOOKUP('Joining Lists'!$J395,'Joining Lists'!$A$4:$A$15,'Joining Lists'!$B$4:$B$15)</f>
        <v>22.95</v>
      </c>
      <c r="M395" s="110">
        <f>'Joining Lists'!$K395*'Joining Lists'!$L395</f>
        <v>45.9</v>
      </c>
    </row>
    <row r="396" ht="14.25" customHeight="1">
      <c r="G396" s="106">
        <v>44554.0</v>
      </c>
      <c r="H396" s="105" t="s">
        <v>283</v>
      </c>
      <c r="I396" s="105" t="str">
        <f t="array" ref="I396">XLOOKUP('Joining Lists'!$H396,'Joining Lists'!$D$4:$D$75,'Joining Lists'!$E$4:$E$75)</f>
        <v>South</v>
      </c>
      <c r="J396" s="105" t="s">
        <v>240</v>
      </c>
      <c r="K396" s="105">
        <v>3.0</v>
      </c>
      <c r="L396" s="104">
        <f t="array" ref="L396">XLOOKUP('Joining Lists'!$J396,'Joining Lists'!$A$4:$A$15,'Joining Lists'!$B$4:$B$15)</f>
        <v>34</v>
      </c>
      <c r="M396" s="105">
        <f>'Joining Lists'!$K396*'Joining Lists'!$L396</f>
        <v>102</v>
      </c>
    </row>
    <row r="397" ht="14.25" customHeight="1">
      <c r="G397" s="111">
        <v>44554.0</v>
      </c>
      <c r="H397" s="110" t="s">
        <v>281</v>
      </c>
      <c r="I397" s="110" t="str">
        <f t="array" ref="I397">XLOOKUP('Joining Lists'!$H397,'Joining Lists'!$D$4:$D$75,'Joining Lists'!$E$4:$E$75)</f>
        <v>MidWest</v>
      </c>
      <c r="J397" s="110" t="s">
        <v>235</v>
      </c>
      <c r="K397" s="110">
        <v>2.0</v>
      </c>
      <c r="L397" s="109">
        <f t="array" ref="L397">XLOOKUP('Joining Lists'!$J397,'Joining Lists'!$A$4:$A$15,'Joining Lists'!$B$4:$B$15)</f>
        <v>19.95</v>
      </c>
      <c r="M397" s="110">
        <f>'Joining Lists'!$K397*'Joining Lists'!$L397</f>
        <v>39.9</v>
      </c>
    </row>
    <row r="398" ht="14.25" customHeight="1">
      <c r="G398" s="106">
        <v>44554.0</v>
      </c>
      <c r="H398" s="105" t="s">
        <v>237</v>
      </c>
      <c r="I398" s="105" t="str">
        <f t="array" ref="I398">XLOOKUP('Joining Lists'!$H398,'Joining Lists'!$D$4:$D$75,'Joining Lists'!$E$4:$E$75)</f>
        <v>West</v>
      </c>
      <c r="J398" s="105" t="s">
        <v>212</v>
      </c>
      <c r="K398" s="105">
        <v>3.0</v>
      </c>
      <c r="L398" s="104">
        <f t="array" ref="L398">XLOOKUP('Joining Lists'!$J398,'Joining Lists'!$A$4:$A$15,'Joining Lists'!$B$4:$B$15)</f>
        <v>21</v>
      </c>
      <c r="M398" s="105">
        <f>'Joining Lists'!$K398*'Joining Lists'!$L398</f>
        <v>63</v>
      </c>
    </row>
    <row r="399" ht="14.25" customHeight="1">
      <c r="G399" s="111">
        <v>44554.0</v>
      </c>
      <c r="H399" s="110" t="s">
        <v>278</v>
      </c>
      <c r="I399" s="110" t="str">
        <f t="array" ref="I399">XLOOKUP('Joining Lists'!$H399,'Joining Lists'!$D$4:$D$75,'Joining Lists'!$E$4:$E$75)</f>
        <v>MidWest</v>
      </c>
      <c r="J399" s="110" t="s">
        <v>243</v>
      </c>
      <c r="K399" s="110">
        <v>2.0</v>
      </c>
      <c r="L399" s="109">
        <f t="array" ref="L399">XLOOKUP('Joining Lists'!$J399,'Joining Lists'!$A$4:$A$15,'Joining Lists'!$B$4:$B$15)</f>
        <v>25</v>
      </c>
      <c r="M399" s="110">
        <f>'Joining Lists'!$K399*'Joining Lists'!$L399</f>
        <v>50</v>
      </c>
    </row>
    <row r="400" ht="14.25" customHeight="1">
      <c r="G400" s="106">
        <v>44554.0</v>
      </c>
      <c r="H400" s="105" t="s">
        <v>292</v>
      </c>
      <c r="I400" s="105" t="str">
        <f t="array" ref="I400">XLOOKUP('Joining Lists'!$H400,'Joining Lists'!$D$4:$D$75,'Joining Lists'!$E$4:$E$75)</f>
        <v>East</v>
      </c>
      <c r="J400" s="105" t="s">
        <v>240</v>
      </c>
      <c r="K400" s="105">
        <v>1.0</v>
      </c>
      <c r="L400" s="104">
        <f t="array" ref="L400">XLOOKUP('Joining Lists'!$J400,'Joining Lists'!$A$4:$A$15,'Joining Lists'!$B$4:$B$15)</f>
        <v>34</v>
      </c>
      <c r="M400" s="105">
        <f>'Joining Lists'!$K400*'Joining Lists'!$L400</f>
        <v>34</v>
      </c>
    </row>
    <row r="401" ht="14.25" customHeight="1">
      <c r="G401" s="111">
        <v>44554.0</v>
      </c>
      <c r="H401" s="110" t="s">
        <v>231</v>
      </c>
      <c r="I401" s="110" t="str">
        <f t="array" ref="I401">XLOOKUP('Joining Lists'!$H401,'Joining Lists'!$D$4:$D$75,'Joining Lists'!$E$4:$E$75)</f>
        <v>West</v>
      </c>
      <c r="J401" s="110" t="s">
        <v>227</v>
      </c>
      <c r="K401" s="110">
        <v>2.0</v>
      </c>
      <c r="L401" s="109">
        <f t="array" ref="L401">XLOOKUP('Joining Lists'!$J401,'Joining Lists'!$A$4:$A$15,'Joining Lists'!$B$4:$B$15)</f>
        <v>25</v>
      </c>
      <c r="M401" s="110">
        <f>'Joining Lists'!$K401*'Joining Lists'!$L401</f>
        <v>50</v>
      </c>
    </row>
    <row r="402" ht="14.25" customHeight="1">
      <c r="G402" s="106">
        <v>44554.0</v>
      </c>
      <c r="H402" s="105" t="s">
        <v>264</v>
      </c>
      <c r="I402" s="105" t="str">
        <f t="array" ref="I402">XLOOKUP('Joining Lists'!$H402,'Joining Lists'!$D$4:$D$75,'Joining Lists'!$E$4:$E$75)</f>
        <v>MidWest</v>
      </c>
      <c r="J402" s="105" t="s">
        <v>227</v>
      </c>
      <c r="K402" s="105">
        <v>3.0</v>
      </c>
      <c r="L402" s="104">
        <f t="array" ref="L402">XLOOKUP('Joining Lists'!$J402,'Joining Lists'!$A$4:$A$15,'Joining Lists'!$B$4:$B$15)</f>
        <v>25</v>
      </c>
      <c r="M402" s="105">
        <f>'Joining Lists'!$K402*'Joining Lists'!$L402</f>
        <v>75</v>
      </c>
    </row>
    <row r="403" ht="14.25" customHeight="1">
      <c r="G403" s="111">
        <v>44554.0</v>
      </c>
      <c r="H403" s="110" t="s">
        <v>296</v>
      </c>
      <c r="I403" s="110" t="str">
        <f t="array" ref="I403">XLOOKUP('Joining Lists'!$H403,'Joining Lists'!$D$4:$D$75,'Joining Lists'!$E$4:$E$75)</f>
        <v>West</v>
      </c>
      <c r="J403" s="110" t="s">
        <v>236</v>
      </c>
      <c r="K403" s="110">
        <v>1.0</v>
      </c>
      <c r="L403" s="109">
        <f t="array" ref="L403">XLOOKUP('Joining Lists'!$J403,'Joining Lists'!$A$4:$A$15,'Joining Lists'!$B$4:$B$15)</f>
        <v>30</v>
      </c>
      <c r="M403" s="110">
        <f>'Joining Lists'!$K403*'Joining Lists'!$L403</f>
        <v>30</v>
      </c>
    </row>
    <row r="404" ht="14.25" customHeight="1">
      <c r="G404" s="106">
        <v>44554.0</v>
      </c>
      <c r="H404" s="105" t="s">
        <v>306</v>
      </c>
      <c r="I404" s="105" t="str">
        <f t="array" ref="I404">XLOOKUP('Joining Lists'!$H404,'Joining Lists'!$D$4:$D$75,'Joining Lists'!$E$4:$E$75)</f>
        <v>West</v>
      </c>
      <c r="J404" s="105" t="s">
        <v>218</v>
      </c>
      <c r="K404" s="105">
        <v>1.0</v>
      </c>
      <c r="L404" s="104">
        <f t="array" ref="L404">XLOOKUP('Joining Lists'!$J404,'Joining Lists'!$A$4:$A$15,'Joining Lists'!$B$4:$B$15)</f>
        <v>22.95</v>
      </c>
      <c r="M404" s="105">
        <f>'Joining Lists'!$K404*'Joining Lists'!$L404</f>
        <v>22.95</v>
      </c>
    </row>
    <row r="405" ht="14.25" customHeight="1">
      <c r="G405" s="111">
        <v>44554.0</v>
      </c>
      <c r="H405" s="110" t="s">
        <v>292</v>
      </c>
      <c r="I405" s="110" t="str">
        <f t="array" ref="I405">XLOOKUP('Joining Lists'!$H405,'Joining Lists'!$D$4:$D$75,'Joining Lists'!$E$4:$E$75)</f>
        <v>East</v>
      </c>
      <c r="J405" s="110" t="s">
        <v>243</v>
      </c>
      <c r="K405" s="110">
        <v>2.0</v>
      </c>
      <c r="L405" s="109">
        <f t="array" ref="L405">XLOOKUP('Joining Lists'!$J405,'Joining Lists'!$A$4:$A$15,'Joining Lists'!$B$4:$B$15)</f>
        <v>25</v>
      </c>
      <c r="M405" s="110">
        <f>'Joining Lists'!$K405*'Joining Lists'!$L405</f>
        <v>50</v>
      </c>
    </row>
    <row r="406" ht="14.25" customHeight="1">
      <c r="G406" s="106">
        <v>44553.0</v>
      </c>
      <c r="H406" s="105" t="s">
        <v>299</v>
      </c>
      <c r="I406" s="105" t="str">
        <f t="array" ref="I406">XLOOKUP('Joining Lists'!$H406,'Joining Lists'!$D$4:$D$75,'Joining Lists'!$E$4:$E$75)</f>
        <v>South</v>
      </c>
      <c r="J406" s="105" t="s">
        <v>240</v>
      </c>
      <c r="K406" s="105">
        <v>1.0</v>
      </c>
      <c r="L406" s="104">
        <f t="array" ref="L406">XLOOKUP('Joining Lists'!$J406,'Joining Lists'!$A$4:$A$15,'Joining Lists'!$B$4:$B$15)</f>
        <v>34</v>
      </c>
      <c r="M406" s="105">
        <f>'Joining Lists'!$K406*'Joining Lists'!$L406</f>
        <v>34</v>
      </c>
    </row>
    <row r="407" ht="14.25" customHeight="1">
      <c r="G407" s="111">
        <v>44553.0</v>
      </c>
      <c r="H407" s="110" t="s">
        <v>312</v>
      </c>
      <c r="I407" s="110" t="str">
        <f t="array" ref="I407">XLOOKUP('Joining Lists'!$H407,'Joining Lists'!$D$4:$D$75,'Joining Lists'!$E$4:$E$75)</f>
        <v>East</v>
      </c>
      <c r="J407" s="110" t="s">
        <v>235</v>
      </c>
      <c r="K407" s="110">
        <v>3.0</v>
      </c>
      <c r="L407" s="109">
        <f t="array" ref="L407">XLOOKUP('Joining Lists'!$J407,'Joining Lists'!$A$4:$A$15,'Joining Lists'!$B$4:$B$15)</f>
        <v>19.95</v>
      </c>
      <c r="M407" s="110">
        <f>'Joining Lists'!$K407*'Joining Lists'!$L407</f>
        <v>59.85</v>
      </c>
    </row>
    <row r="408" ht="14.25" customHeight="1">
      <c r="G408" s="106">
        <v>44553.0</v>
      </c>
      <c r="H408" s="105" t="s">
        <v>268</v>
      </c>
      <c r="I408" s="105" t="str">
        <f t="array" ref="I408">XLOOKUP('Joining Lists'!$H408,'Joining Lists'!$D$4:$D$75,'Joining Lists'!$E$4:$E$75)</f>
        <v>East</v>
      </c>
      <c r="J408" s="105" t="s">
        <v>216</v>
      </c>
      <c r="K408" s="105">
        <v>3.0</v>
      </c>
      <c r="L408" s="104">
        <f t="array" ref="L408">XLOOKUP('Joining Lists'!$J408,'Joining Lists'!$A$4:$A$15,'Joining Lists'!$B$4:$B$15)</f>
        <v>22.95</v>
      </c>
      <c r="M408" s="105">
        <f>'Joining Lists'!$K408*'Joining Lists'!$L408</f>
        <v>68.85</v>
      </c>
    </row>
    <row r="409" ht="14.25" customHeight="1">
      <c r="G409" s="111">
        <v>44553.0</v>
      </c>
      <c r="H409" s="110" t="s">
        <v>251</v>
      </c>
      <c r="I409" s="110" t="str">
        <f t="array" ref="I409">XLOOKUP('Joining Lists'!$H409,'Joining Lists'!$D$4:$D$75,'Joining Lists'!$E$4:$E$75)</f>
        <v>MidWest</v>
      </c>
      <c r="J409" s="110" t="s">
        <v>240</v>
      </c>
      <c r="K409" s="110">
        <v>3.0</v>
      </c>
      <c r="L409" s="109">
        <f t="array" ref="L409">XLOOKUP('Joining Lists'!$J409,'Joining Lists'!$A$4:$A$15,'Joining Lists'!$B$4:$B$15)</f>
        <v>34</v>
      </c>
      <c r="M409" s="110">
        <f>'Joining Lists'!$K409*'Joining Lists'!$L409</f>
        <v>102</v>
      </c>
    </row>
    <row r="410" ht="14.25" customHeight="1">
      <c r="G410" s="106">
        <v>44553.0</v>
      </c>
      <c r="H410" s="105" t="s">
        <v>296</v>
      </c>
      <c r="I410" s="105" t="str">
        <f t="array" ref="I410">XLOOKUP('Joining Lists'!$H410,'Joining Lists'!$D$4:$D$75,'Joining Lists'!$E$4:$E$75)</f>
        <v>West</v>
      </c>
      <c r="J410" s="105" t="s">
        <v>235</v>
      </c>
      <c r="K410" s="105">
        <v>2.0</v>
      </c>
      <c r="L410" s="104">
        <f t="array" ref="L410">XLOOKUP('Joining Lists'!$J410,'Joining Lists'!$A$4:$A$15,'Joining Lists'!$B$4:$B$15)</f>
        <v>19.95</v>
      </c>
      <c r="M410" s="105">
        <f>'Joining Lists'!$K410*'Joining Lists'!$L410</f>
        <v>39.9</v>
      </c>
    </row>
    <row r="411" ht="14.25" customHeight="1">
      <c r="G411" s="111">
        <v>44553.0</v>
      </c>
      <c r="H411" s="110" t="s">
        <v>251</v>
      </c>
      <c r="I411" s="110" t="str">
        <f t="array" ref="I411">XLOOKUP('Joining Lists'!$H411,'Joining Lists'!$D$4:$D$75,'Joining Lists'!$E$4:$E$75)</f>
        <v>MidWest</v>
      </c>
      <c r="J411" s="110" t="s">
        <v>236</v>
      </c>
      <c r="K411" s="110">
        <v>1.0</v>
      </c>
      <c r="L411" s="109">
        <f t="array" ref="L411">XLOOKUP('Joining Lists'!$J411,'Joining Lists'!$A$4:$A$15,'Joining Lists'!$B$4:$B$15)</f>
        <v>30</v>
      </c>
      <c r="M411" s="110">
        <f>'Joining Lists'!$K411*'Joining Lists'!$L411</f>
        <v>30</v>
      </c>
    </row>
    <row r="412" ht="14.25" customHeight="1">
      <c r="G412" s="106">
        <v>44553.0</v>
      </c>
      <c r="H412" s="105" t="s">
        <v>242</v>
      </c>
      <c r="I412" s="105" t="str">
        <f t="array" ref="I412">XLOOKUP('Joining Lists'!$H412,'Joining Lists'!$D$4:$D$75,'Joining Lists'!$E$4:$E$75)</f>
        <v>MidWest</v>
      </c>
      <c r="J412" s="105" t="s">
        <v>236</v>
      </c>
      <c r="K412" s="105">
        <v>1.0</v>
      </c>
      <c r="L412" s="104">
        <f t="array" ref="L412">XLOOKUP('Joining Lists'!$J412,'Joining Lists'!$A$4:$A$15,'Joining Lists'!$B$4:$B$15)</f>
        <v>30</v>
      </c>
      <c r="M412" s="105">
        <f>'Joining Lists'!$K412*'Joining Lists'!$L412</f>
        <v>30</v>
      </c>
    </row>
    <row r="413" ht="14.25" customHeight="1">
      <c r="G413" s="111">
        <v>44553.0</v>
      </c>
      <c r="H413" s="110" t="s">
        <v>215</v>
      </c>
      <c r="I413" s="110" t="str">
        <f t="array" ref="I413">XLOOKUP('Joining Lists'!$H413,'Joining Lists'!$D$4:$D$75,'Joining Lists'!$E$4:$E$75)</f>
        <v>East</v>
      </c>
      <c r="J413" s="110" t="s">
        <v>240</v>
      </c>
      <c r="K413" s="110">
        <v>3.0</v>
      </c>
      <c r="L413" s="109">
        <f t="array" ref="L413">XLOOKUP('Joining Lists'!$J413,'Joining Lists'!$A$4:$A$15,'Joining Lists'!$B$4:$B$15)</f>
        <v>34</v>
      </c>
      <c r="M413" s="110">
        <f>'Joining Lists'!$K413*'Joining Lists'!$L413</f>
        <v>102</v>
      </c>
    </row>
    <row r="414" ht="14.25" customHeight="1">
      <c r="G414" s="106">
        <v>44553.0</v>
      </c>
      <c r="H414" s="105" t="s">
        <v>284</v>
      </c>
      <c r="I414" s="105" t="str">
        <f t="array" ref="I414">XLOOKUP('Joining Lists'!$H414,'Joining Lists'!$D$4:$D$75,'Joining Lists'!$E$4:$E$75)</f>
        <v>MidWest</v>
      </c>
      <c r="J414" s="105" t="s">
        <v>212</v>
      </c>
      <c r="K414" s="105">
        <v>1.0</v>
      </c>
      <c r="L414" s="104">
        <f t="array" ref="L414">XLOOKUP('Joining Lists'!$J414,'Joining Lists'!$A$4:$A$15,'Joining Lists'!$B$4:$B$15)</f>
        <v>21</v>
      </c>
      <c r="M414" s="105">
        <f>'Joining Lists'!$K414*'Joining Lists'!$L414</f>
        <v>21</v>
      </c>
    </row>
    <row r="415" ht="14.25" customHeight="1">
      <c r="G415" s="111">
        <v>44553.0</v>
      </c>
      <c r="H415" s="110" t="s">
        <v>316</v>
      </c>
      <c r="I415" s="110" t="str">
        <f t="array" ref="I415">XLOOKUP('Joining Lists'!$H415,'Joining Lists'!$D$4:$D$75,'Joining Lists'!$E$4:$E$75)</f>
        <v>West</v>
      </c>
      <c r="J415" s="110" t="s">
        <v>235</v>
      </c>
      <c r="K415" s="110">
        <v>3.0</v>
      </c>
      <c r="L415" s="109">
        <f t="array" ref="L415">XLOOKUP('Joining Lists'!$J415,'Joining Lists'!$A$4:$A$15,'Joining Lists'!$B$4:$B$15)</f>
        <v>19.95</v>
      </c>
      <c r="M415" s="110">
        <f>'Joining Lists'!$K415*'Joining Lists'!$L415</f>
        <v>59.85</v>
      </c>
    </row>
    <row r="416" ht="14.25" customHeight="1">
      <c r="G416" s="106">
        <v>44553.0</v>
      </c>
      <c r="H416" s="105" t="s">
        <v>283</v>
      </c>
      <c r="I416" s="105" t="str">
        <f t="array" ref="I416">XLOOKUP('Joining Lists'!$H416,'Joining Lists'!$D$4:$D$75,'Joining Lists'!$E$4:$E$75)</f>
        <v>South</v>
      </c>
      <c r="J416" s="105" t="s">
        <v>240</v>
      </c>
      <c r="K416" s="105">
        <v>3.0</v>
      </c>
      <c r="L416" s="104">
        <f t="array" ref="L416">XLOOKUP('Joining Lists'!$J416,'Joining Lists'!$A$4:$A$15,'Joining Lists'!$B$4:$B$15)</f>
        <v>34</v>
      </c>
      <c r="M416" s="105">
        <f>'Joining Lists'!$K416*'Joining Lists'!$L416</f>
        <v>102</v>
      </c>
    </row>
    <row r="417" ht="14.25" customHeight="1">
      <c r="G417" s="111">
        <v>44553.0</v>
      </c>
      <c r="H417" s="110" t="s">
        <v>268</v>
      </c>
      <c r="I417" s="110" t="str">
        <f t="array" ref="I417">XLOOKUP('Joining Lists'!$H417,'Joining Lists'!$D$4:$D$75,'Joining Lists'!$E$4:$E$75)</f>
        <v>East</v>
      </c>
      <c r="J417" s="110" t="s">
        <v>240</v>
      </c>
      <c r="K417" s="110">
        <v>3.0</v>
      </c>
      <c r="L417" s="109">
        <f t="array" ref="L417">XLOOKUP('Joining Lists'!$J417,'Joining Lists'!$A$4:$A$15,'Joining Lists'!$B$4:$B$15)</f>
        <v>34</v>
      </c>
      <c r="M417" s="110">
        <f>'Joining Lists'!$K417*'Joining Lists'!$L417</f>
        <v>102</v>
      </c>
    </row>
    <row r="418" ht="14.25" customHeight="1">
      <c r="G418" s="106">
        <v>44553.0</v>
      </c>
      <c r="H418" s="105" t="s">
        <v>291</v>
      </c>
      <c r="I418" s="105" t="str">
        <f t="array" ref="I418">XLOOKUP('Joining Lists'!$H418,'Joining Lists'!$D$4:$D$75,'Joining Lists'!$E$4:$E$75)</f>
        <v>West</v>
      </c>
      <c r="J418" s="105" t="s">
        <v>245</v>
      </c>
      <c r="K418" s="105">
        <v>21.0</v>
      </c>
      <c r="L418" s="104">
        <f t="array" ref="L418">XLOOKUP('Joining Lists'!$J418,'Joining Lists'!$A$4:$A$15,'Joining Lists'!$B$4:$B$15)</f>
        <v>23.5</v>
      </c>
      <c r="M418" s="105">
        <f>'Joining Lists'!$K418*'Joining Lists'!$L418</f>
        <v>493.5</v>
      </c>
    </row>
    <row r="419" ht="14.25" customHeight="1">
      <c r="G419" s="111">
        <v>44553.0</v>
      </c>
      <c r="H419" s="110" t="s">
        <v>307</v>
      </c>
      <c r="I419" s="110" t="str">
        <f t="array" ref="I419">XLOOKUP('Joining Lists'!$H419,'Joining Lists'!$D$4:$D$75,'Joining Lists'!$E$4:$E$75)</f>
        <v>East</v>
      </c>
      <c r="J419" s="110" t="s">
        <v>216</v>
      </c>
      <c r="K419" s="110">
        <v>2.0</v>
      </c>
      <c r="L419" s="109">
        <f t="array" ref="L419">XLOOKUP('Joining Lists'!$J419,'Joining Lists'!$A$4:$A$15,'Joining Lists'!$B$4:$B$15)</f>
        <v>22.95</v>
      </c>
      <c r="M419" s="110">
        <f>'Joining Lists'!$K419*'Joining Lists'!$L419</f>
        <v>45.9</v>
      </c>
    </row>
    <row r="420" ht="14.25" customHeight="1">
      <c r="G420" s="106">
        <v>44553.0</v>
      </c>
      <c r="H420" s="105" t="s">
        <v>264</v>
      </c>
      <c r="I420" s="105" t="str">
        <f t="array" ref="I420">XLOOKUP('Joining Lists'!$H420,'Joining Lists'!$D$4:$D$75,'Joining Lists'!$E$4:$E$75)</f>
        <v>MidWest</v>
      </c>
      <c r="J420" s="105" t="s">
        <v>233</v>
      </c>
      <c r="K420" s="105">
        <v>3.0</v>
      </c>
      <c r="L420" s="104">
        <f t="array" ref="L420">XLOOKUP('Joining Lists'!$J420,'Joining Lists'!$A$4:$A$15,'Joining Lists'!$B$4:$B$15)</f>
        <v>27.5</v>
      </c>
      <c r="M420" s="105">
        <f>'Joining Lists'!$K420*'Joining Lists'!$L420</f>
        <v>82.5</v>
      </c>
    </row>
    <row r="421" ht="14.25" customHeight="1">
      <c r="G421" s="111">
        <v>44553.0</v>
      </c>
      <c r="H421" s="110" t="s">
        <v>242</v>
      </c>
      <c r="I421" s="110" t="str">
        <f t="array" ref="I421">XLOOKUP('Joining Lists'!$H421,'Joining Lists'!$D$4:$D$75,'Joining Lists'!$E$4:$E$75)</f>
        <v>MidWest</v>
      </c>
      <c r="J421" s="110" t="s">
        <v>218</v>
      </c>
      <c r="K421" s="110">
        <v>2.0</v>
      </c>
      <c r="L421" s="109">
        <f t="array" ref="L421">XLOOKUP('Joining Lists'!$J421,'Joining Lists'!$A$4:$A$15,'Joining Lists'!$B$4:$B$15)</f>
        <v>22.95</v>
      </c>
      <c r="M421" s="110">
        <f>'Joining Lists'!$K421*'Joining Lists'!$L421</f>
        <v>45.9</v>
      </c>
    </row>
    <row r="422" ht="14.25" customHeight="1">
      <c r="G422" s="106">
        <v>44553.0</v>
      </c>
      <c r="H422" s="105" t="s">
        <v>316</v>
      </c>
      <c r="I422" s="105" t="str">
        <f t="array" ref="I422">XLOOKUP('Joining Lists'!$H422,'Joining Lists'!$D$4:$D$75,'Joining Lists'!$E$4:$E$75)</f>
        <v>West</v>
      </c>
      <c r="J422" s="105" t="s">
        <v>235</v>
      </c>
      <c r="K422" s="105">
        <v>2.0</v>
      </c>
      <c r="L422" s="104">
        <f t="array" ref="L422">XLOOKUP('Joining Lists'!$J422,'Joining Lists'!$A$4:$A$15,'Joining Lists'!$B$4:$B$15)</f>
        <v>19.95</v>
      </c>
      <c r="M422" s="105">
        <f>'Joining Lists'!$K422*'Joining Lists'!$L422</f>
        <v>39.9</v>
      </c>
    </row>
    <row r="423" ht="14.25" customHeight="1">
      <c r="G423" s="111">
        <v>44553.0</v>
      </c>
      <c r="H423" s="110" t="s">
        <v>288</v>
      </c>
      <c r="I423" s="110" t="str">
        <f t="array" ref="I423">XLOOKUP('Joining Lists'!$H423,'Joining Lists'!$D$4:$D$75,'Joining Lists'!$E$4:$E$75)</f>
        <v>MidWest</v>
      </c>
      <c r="J423" s="110" t="s">
        <v>218</v>
      </c>
      <c r="K423" s="110">
        <v>2.0</v>
      </c>
      <c r="L423" s="109">
        <f t="array" ref="L423">XLOOKUP('Joining Lists'!$J423,'Joining Lists'!$A$4:$A$15,'Joining Lists'!$B$4:$B$15)</f>
        <v>22.95</v>
      </c>
      <c r="M423" s="110">
        <f>'Joining Lists'!$K423*'Joining Lists'!$L423</f>
        <v>45.9</v>
      </c>
    </row>
    <row r="424" ht="14.25" customHeight="1">
      <c r="G424" s="106">
        <v>44553.0</v>
      </c>
      <c r="H424" s="105" t="s">
        <v>306</v>
      </c>
      <c r="I424" s="105" t="str">
        <f t="array" ref="I424">XLOOKUP('Joining Lists'!$H424,'Joining Lists'!$D$4:$D$75,'Joining Lists'!$E$4:$E$75)</f>
        <v>West</v>
      </c>
      <c r="J424" s="105" t="s">
        <v>230</v>
      </c>
      <c r="K424" s="105">
        <v>2.0</v>
      </c>
      <c r="L424" s="104">
        <f t="array" ref="L424">XLOOKUP('Joining Lists'!$J424,'Joining Lists'!$A$4:$A$15,'Joining Lists'!$B$4:$B$15)</f>
        <v>79.95</v>
      </c>
      <c r="M424" s="105">
        <f>'Joining Lists'!$K424*'Joining Lists'!$L424</f>
        <v>159.9</v>
      </c>
    </row>
    <row r="425" ht="14.25" customHeight="1">
      <c r="G425" s="111">
        <v>44553.0</v>
      </c>
      <c r="H425" s="110" t="s">
        <v>252</v>
      </c>
      <c r="I425" s="110" t="str">
        <f t="array" ref="I425">XLOOKUP('Joining Lists'!$H425,'Joining Lists'!$D$4:$D$75,'Joining Lists'!$E$4:$E$75)</f>
        <v>West</v>
      </c>
      <c r="J425" s="110" t="s">
        <v>240</v>
      </c>
      <c r="K425" s="110">
        <v>2.0</v>
      </c>
      <c r="L425" s="109">
        <f t="array" ref="L425">XLOOKUP('Joining Lists'!$J425,'Joining Lists'!$A$4:$A$15,'Joining Lists'!$B$4:$B$15)</f>
        <v>34</v>
      </c>
      <c r="M425" s="110">
        <f>'Joining Lists'!$K425*'Joining Lists'!$L425</f>
        <v>68</v>
      </c>
    </row>
    <row r="426" ht="14.25" customHeight="1">
      <c r="G426" s="106">
        <v>44553.0</v>
      </c>
      <c r="H426" s="105" t="s">
        <v>234</v>
      </c>
      <c r="I426" s="105" t="str">
        <f t="array" ref="I426">XLOOKUP('Joining Lists'!$H426,'Joining Lists'!$D$4:$D$75,'Joining Lists'!$E$4:$E$75)</f>
        <v>East</v>
      </c>
      <c r="J426" s="105" t="s">
        <v>233</v>
      </c>
      <c r="K426" s="105">
        <v>2.0</v>
      </c>
      <c r="L426" s="104">
        <f t="array" ref="L426">XLOOKUP('Joining Lists'!$J426,'Joining Lists'!$A$4:$A$15,'Joining Lists'!$B$4:$B$15)</f>
        <v>27.5</v>
      </c>
      <c r="M426" s="105">
        <f>'Joining Lists'!$K426*'Joining Lists'!$L426</f>
        <v>55</v>
      </c>
    </row>
    <row r="427" ht="14.25" customHeight="1">
      <c r="G427" s="111">
        <v>44553.0</v>
      </c>
      <c r="H427" s="110" t="s">
        <v>251</v>
      </c>
      <c r="I427" s="110" t="str">
        <f t="array" ref="I427">XLOOKUP('Joining Lists'!$H427,'Joining Lists'!$D$4:$D$75,'Joining Lists'!$E$4:$E$75)</f>
        <v>MidWest</v>
      </c>
      <c r="J427" s="110" t="s">
        <v>235</v>
      </c>
      <c r="K427" s="110">
        <v>3.0</v>
      </c>
      <c r="L427" s="109">
        <f t="array" ref="L427">XLOOKUP('Joining Lists'!$J427,'Joining Lists'!$A$4:$A$15,'Joining Lists'!$B$4:$B$15)</f>
        <v>19.95</v>
      </c>
      <c r="M427" s="110">
        <f>'Joining Lists'!$K427*'Joining Lists'!$L427</f>
        <v>59.85</v>
      </c>
    </row>
    <row r="428" ht="14.25" customHeight="1">
      <c r="G428" s="106">
        <v>44553.0</v>
      </c>
      <c r="H428" s="105" t="s">
        <v>293</v>
      </c>
      <c r="I428" s="105" t="str">
        <f t="array" ref="I428">XLOOKUP('Joining Lists'!$H428,'Joining Lists'!$D$4:$D$75,'Joining Lists'!$E$4:$E$75)</f>
        <v>West</v>
      </c>
      <c r="J428" s="105" t="s">
        <v>243</v>
      </c>
      <c r="K428" s="105">
        <v>7.0</v>
      </c>
      <c r="L428" s="104">
        <f t="array" ref="L428">XLOOKUP('Joining Lists'!$J428,'Joining Lists'!$A$4:$A$15,'Joining Lists'!$B$4:$B$15)</f>
        <v>25</v>
      </c>
      <c r="M428" s="105">
        <f>'Joining Lists'!$K428*'Joining Lists'!$L428</f>
        <v>175</v>
      </c>
    </row>
    <row r="429" ht="14.25" customHeight="1">
      <c r="G429" s="111">
        <v>44553.0</v>
      </c>
      <c r="H429" s="110" t="s">
        <v>268</v>
      </c>
      <c r="I429" s="110" t="str">
        <f t="array" ref="I429">XLOOKUP('Joining Lists'!$H429,'Joining Lists'!$D$4:$D$75,'Joining Lists'!$E$4:$E$75)</f>
        <v>East</v>
      </c>
      <c r="J429" s="110" t="s">
        <v>218</v>
      </c>
      <c r="K429" s="110">
        <v>4.0</v>
      </c>
      <c r="L429" s="109">
        <f t="array" ref="L429">XLOOKUP('Joining Lists'!$J429,'Joining Lists'!$A$4:$A$15,'Joining Lists'!$B$4:$B$15)</f>
        <v>22.95</v>
      </c>
      <c r="M429" s="110">
        <f>'Joining Lists'!$K429*'Joining Lists'!$L429</f>
        <v>91.8</v>
      </c>
    </row>
    <row r="430" ht="14.25" customHeight="1">
      <c r="G430" s="106">
        <v>44553.0</v>
      </c>
      <c r="H430" s="105" t="s">
        <v>266</v>
      </c>
      <c r="I430" s="105" t="str">
        <f t="array" ref="I430">XLOOKUP('Joining Lists'!$H430,'Joining Lists'!$D$4:$D$75,'Joining Lists'!$E$4:$E$75)</f>
        <v>West</v>
      </c>
      <c r="J430" s="105" t="s">
        <v>245</v>
      </c>
      <c r="K430" s="105">
        <v>4.0</v>
      </c>
      <c r="L430" s="104">
        <f t="array" ref="L430">XLOOKUP('Joining Lists'!$J430,'Joining Lists'!$A$4:$A$15,'Joining Lists'!$B$4:$B$15)</f>
        <v>23.5</v>
      </c>
      <c r="M430" s="105">
        <f>'Joining Lists'!$K430*'Joining Lists'!$L430</f>
        <v>94</v>
      </c>
    </row>
    <row r="431" ht="14.25" customHeight="1">
      <c r="G431" s="111">
        <v>44553.0</v>
      </c>
      <c r="H431" s="110" t="s">
        <v>271</v>
      </c>
      <c r="I431" s="110" t="str">
        <f t="array" ref="I431">XLOOKUP('Joining Lists'!$H431,'Joining Lists'!$D$4:$D$75,'Joining Lists'!$E$4:$E$75)</f>
        <v>South</v>
      </c>
      <c r="J431" s="110" t="s">
        <v>235</v>
      </c>
      <c r="K431" s="110">
        <v>4.0</v>
      </c>
      <c r="L431" s="109">
        <f t="array" ref="L431">XLOOKUP('Joining Lists'!$J431,'Joining Lists'!$A$4:$A$15,'Joining Lists'!$B$4:$B$15)</f>
        <v>19.95</v>
      </c>
      <c r="M431" s="110">
        <f>'Joining Lists'!$K431*'Joining Lists'!$L431</f>
        <v>79.8</v>
      </c>
    </row>
    <row r="432" ht="14.25" customHeight="1">
      <c r="G432" s="106">
        <v>44553.0</v>
      </c>
      <c r="H432" s="105" t="s">
        <v>281</v>
      </c>
      <c r="I432" s="105" t="str">
        <f t="array" ref="I432">XLOOKUP('Joining Lists'!$H432,'Joining Lists'!$D$4:$D$75,'Joining Lists'!$E$4:$E$75)</f>
        <v>MidWest</v>
      </c>
      <c r="J432" s="105" t="s">
        <v>235</v>
      </c>
      <c r="K432" s="105">
        <v>3.0</v>
      </c>
      <c r="L432" s="104">
        <f t="array" ref="L432">XLOOKUP('Joining Lists'!$J432,'Joining Lists'!$A$4:$A$15,'Joining Lists'!$B$4:$B$15)</f>
        <v>19.95</v>
      </c>
      <c r="M432" s="105">
        <f>'Joining Lists'!$K432*'Joining Lists'!$L432</f>
        <v>59.85</v>
      </c>
    </row>
    <row r="433" ht="14.25" customHeight="1">
      <c r="G433" s="111">
        <v>44553.0</v>
      </c>
      <c r="H433" s="110" t="s">
        <v>286</v>
      </c>
      <c r="I433" s="110" t="str">
        <f t="array" ref="I433">XLOOKUP('Joining Lists'!$H433,'Joining Lists'!$D$4:$D$75,'Joining Lists'!$E$4:$E$75)</f>
        <v>South</v>
      </c>
      <c r="J433" s="110" t="s">
        <v>235</v>
      </c>
      <c r="K433" s="110">
        <v>1.0</v>
      </c>
      <c r="L433" s="109">
        <f t="array" ref="L433">XLOOKUP('Joining Lists'!$J433,'Joining Lists'!$A$4:$A$15,'Joining Lists'!$B$4:$B$15)</f>
        <v>19.95</v>
      </c>
      <c r="M433" s="110">
        <f>'Joining Lists'!$K433*'Joining Lists'!$L433</f>
        <v>19.95</v>
      </c>
    </row>
    <row r="434" ht="14.25" customHeight="1">
      <c r="G434" s="106">
        <v>44553.0</v>
      </c>
      <c r="H434" s="105" t="s">
        <v>283</v>
      </c>
      <c r="I434" s="105" t="str">
        <f t="array" ref="I434">XLOOKUP('Joining Lists'!$H434,'Joining Lists'!$D$4:$D$75,'Joining Lists'!$E$4:$E$75)</f>
        <v>South</v>
      </c>
      <c r="J434" s="105" t="s">
        <v>235</v>
      </c>
      <c r="K434" s="105">
        <v>4.0</v>
      </c>
      <c r="L434" s="104">
        <f t="array" ref="L434">XLOOKUP('Joining Lists'!$J434,'Joining Lists'!$A$4:$A$15,'Joining Lists'!$B$4:$B$15)</f>
        <v>19.95</v>
      </c>
      <c r="M434" s="105">
        <f>'Joining Lists'!$K434*'Joining Lists'!$L434</f>
        <v>79.8</v>
      </c>
    </row>
    <row r="435" ht="14.25" customHeight="1">
      <c r="G435" s="111">
        <v>44553.0</v>
      </c>
      <c r="H435" s="110" t="s">
        <v>258</v>
      </c>
      <c r="I435" s="110" t="str">
        <f t="array" ref="I435">XLOOKUP('Joining Lists'!$H435,'Joining Lists'!$D$4:$D$75,'Joining Lists'!$E$4:$E$75)</f>
        <v>MidWest</v>
      </c>
      <c r="J435" s="110" t="s">
        <v>243</v>
      </c>
      <c r="K435" s="110">
        <v>2.0</v>
      </c>
      <c r="L435" s="109">
        <f t="array" ref="L435">XLOOKUP('Joining Lists'!$J435,'Joining Lists'!$A$4:$A$15,'Joining Lists'!$B$4:$B$15)</f>
        <v>25</v>
      </c>
      <c r="M435" s="110">
        <f>'Joining Lists'!$K435*'Joining Lists'!$L435</f>
        <v>50</v>
      </c>
    </row>
    <row r="436" ht="14.25" customHeight="1">
      <c r="G436" s="106">
        <v>44553.0</v>
      </c>
      <c r="H436" s="105" t="s">
        <v>268</v>
      </c>
      <c r="I436" s="105" t="str">
        <f t="array" ref="I436">XLOOKUP('Joining Lists'!$H436,'Joining Lists'!$D$4:$D$75,'Joining Lists'!$E$4:$E$75)</f>
        <v>East</v>
      </c>
      <c r="J436" s="105" t="s">
        <v>216</v>
      </c>
      <c r="K436" s="105">
        <v>2.0</v>
      </c>
      <c r="L436" s="104">
        <f t="array" ref="L436">XLOOKUP('Joining Lists'!$J436,'Joining Lists'!$A$4:$A$15,'Joining Lists'!$B$4:$B$15)</f>
        <v>22.95</v>
      </c>
      <c r="M436" s="105">
        <f>'Joining Lists'!$K436*'Joining Lists'!$L436</f>
        <v>45.9</v>
      </c>
    </row>
    <row r="437" ht="14.25" customHeight="1">
      <c r="G437" s="111">
        <v>44553.0</v>
      </c>
      <c r="H437" s="110" t="s">
        <v>313</v>
      </c>
      <c r="I437" s="110" t="str">
        <f t="array" ref="I437">XLOOKUP('Joining Lists'!$H437,'Joining Lists'!$D$4:$D$75,'Joining Lists'!$E$4:$E$75)</f>
        <v>West</v>
      </c>
      <c r="J437" s="110" t="s">
        <v>240</v>
      </c>
      <c r="K437" s="110">
        <v>1.0</v>
      </c>
      <c r="L437" s="109">
        <f t="array" ref="L437">XLOOKUP('Joining Lists'!$J437,'Joining Lists'!$A$4:$A$15,'Joining Lists'!$B$4:$B$15)</f>
        <v>34</v>
      </c>
      <c r="M437" s="110">
        <f>'Joining Lists'!$K437*'Joining Lists'!$L437</f>
        <v>34</v>
      </c>
    </row>
    <row r="438" ht="14.25" customHeight="1">
      <c r="G438" s="106">
        <v>44553.0</v>
      </c>
      <c r="H438" s="105" t="s">
        <v>307</v>
      </c>
      <c r="I438" s="105" t="str">
        <f t="array" ref="I438">XLOOKUP('Joining Lists'!$H438,'Joining Lists'!$D$4:$D$75,'Joining Lists'!$E$4:$E$75)</f>
        <v>East</v>
      </c>
      <c r="J438" s="105" t="s">
        <v>240</v>
      </c>
      <c r="K438" s="105">
        <v>2.0</v>
      </c>
      <c r="L438" s="104">
        <f t="array" ref="L438">XLOOKUP('Joining Lists'!$J438,'Joining Lists'!$A$4:$A$15,'Joining Lists'!$B$4:$B$15)</f>
        <v>34</v>
      </c>
      <c r="M438" s="105">
        <f>'Joining Lists'!$K438*'Joining Lists'!$L438</f>
        <v>68</v>
      </c>
    </row>
    <row r="439" ht="14.25" customHeight="1">
      <c r="G439" s="111">
        <v>44553.0</v>
      </c>
      <c r="H439" s="110" t="s">
        <v>219</v>
      </c>
      <c r="I439" s="110" t="str">
        <f t="array" ref="I439">XLOOKUP('Joining Lists'!$H439,'Joining Lists'!$D$4:$D$75,'Joining Lists'!$E$4:$E$75)</f>
        <v>West</v>
      </c>
      <c r="J439" s="110" t="s">
        <v>235</v>
      </c>
      <c r="K439" s="110">
        <v>3.0</v>
      </c>
      <c r="L439" s="109">
        <f t="array" ref="L439">XLOOKUP('Joining Lists'!$J439,'Joining Lists'!$A$4:$A$15,'Joining Lists'!$B$4:$B$15)</f>
        <v>19.95</v>
      </c>
      <c r="M439" s="110">
        <f>'Joining Lists'!$K439*'Joining Lists'!$L439</f>
        <v>59.85</v>
      </c>
    </row>
    <row r="440" ht="14.25" customHeight="1">
      <c r="G440" s="106">
        <v>44553.0</v>
      </c>
      <c r="H440" s="105" t="s">
        <v>251</v>
      </c>
      <c r="I440" s="105" t="str">
        <f t="array" ref="I440">XLOOKUP('Joining Lists'!$H440,'Joining Lists'!$D$4:$D$75,'Joining Lists'!$E$4:$E$75)</f>
        <v>MidWest</v>
      </c>
      <c r="J440" s="105" t="s">
        <v>218</v>
      </c>
      <c r="K440" s="105">
        <v>1.0</v>
      </c>
      <c r="L440" s="104">
        <f t="array" ref="L440">XLOOKUP('Joining Lists'!$J440,'Joining Lists'!$A$4:$A$15,'Joining Lists'!$B$4:$B$15)</f>
        <v>22.95</v>
      </c>
      <c r="M440" s="105">
        <f>'Joining Lists'!$K440*'Joining Lists'!$L440</f>
        <v>22.95</v>
      </c>
    </row>
    <row r="441" ht="14.25" customHeight="1">
      <c r="G441" s="111">
        <v>44553.0</v>
      </c>
      <c r="H441" s="110" t="s">
        <v>306</v>
      </c>
      <c r="I441" s="110" t="str">
        <f t="array" ref="I441">XLOOKUP('Joining Lists'!$H441,'Joining Lists'!$D$4:$D$75,'Joining Lists'!$E$4:$E$75)</f>
        <v>West</v>
      </c>
      <c r="J441" s="110" t="s">
        <v>240</v>
      </c>
      <c r="K441" s="110">
        <v>1.0</v>
      </c>
      <c r="L441" s="109">
        <f t="array" ref="L441">XLOOKUP('Joining Lists'!$J441,'Joining Lists'!$A$4:$A$15,'Joining Lists'!$B$4:$B$15)</f>
        <v>34</v>
      </c>
      <c r="M441" s="110">
        <f>'Joining Lists'!$K441*'Joining Lists'!$L441</f>
        <v>34</v>
      </c>
    </row>
    <row r="442" ht="14.25" customHeight="1">
      <c r="G442" s="106">
        <v>44553.0</v>
      </c>
      <c r="H442" s="105" t="s">
        <v>260</v>
      </c>
      <c r="I442" s="105" t="str">
        <f t="array" ref="I442">XLOOKUP('Joining Lists'!$H442,'Joining Lists'!$D$4:$D$75,'Joining Lists'!$E$4:$E$75)</f>
        <v>MidWest</v>
      </c>
      <c r="J442" s="105" t="s">
        <v>235</v>
      </c>
      <c r="K442" s="105">
        <v>2.0</v>
      </c>
      <c r="L442" s="104">
        <f t="array" ref="L442">XLOOKUP('Joining Lists'!$J442,'Joining Lists'!$A$4:$A$15,'Joining Lists'!$B$4:$B$15)</f>
        <v>19.95</v>
      </c>
      <c r="M442" s="105">
        <f>'Joining Lists'!$K442*'Joining Lists'!$L442</f>
        <v>39.9</v>
      </c>
    </row>
    <row r="443" ht="14.25" customHeight="1">
      <c r="G443" s="111">
        <v>44553.0</v>
      </c>
      <c r="H443" s="110" t="s">
        <v>242</v>
      </c>
      <c r="I443" s="110" t="str">
        <f t="array" ref="I443">XLOOKUP('Joining Lists'!$H443,'Joining Lists'!$D$4:$D$75,'Joining Lists'!$E$4:$E$75)</f>
        <v>MidWest</v>
      </c>
      <c r="J443" s="110" t="s">
        <v>243</v>
      </c>
      <c r="K443" s="110">
        <v>3.0</v>
      </c>
      <c r="L443" s="109">
        <f t="array" ref="L443">XLOOKUP('Joining Lists'!$J443,'Joining Lists'!$A$4:$A$15,'Joining Lists'!$B$4:$B$15)</f>
        <v>25</v>
      </c>
      <c r="M443" s="110">
        <f>'Joining Lists'!$K443*'Joining Lists'!$L443</f>
        <v>75</v>
      </c>
    </row>
    <row r="444" ht="14.25" customHeight="1">
      <c r="G444" s="106">
        <v>44553.0</v>
      </c>
      <c r="H444" s="105" t="s">
        <v>261</v>
      </c>
      <c r="I444" s="105" t="str">
        <f t="array" ref="I444">XLOOKUP('Joining Lists'!$H444,'Joining Lists'!$D$4:$D$75,'Joining Lists'!$E$4:$E$75)</f>
        <v>South</v>
      </c>
      <c r="J444" s="105" t="s">
        <v>235</v>
      </c>
      <c r="K444" s="105">
        <v>1.0</v>
      </c>
      <c r="L444" s="104">
        <f t="array" ref="L444">XLOOKUP('Joining Lists'!$J444,'Joining Lists'!$A$4:$A$15,'Joining Lists'!$B$4:$B$15)</f>
        <v>19.95</v>
      </c>
      <c r="M444" s="105">
        <f>'Joining Lists'!$K444*'Joining Lists'!$L444</f>
        <v>19.95</v>
      </c>
    </row>
    <row r="445" ht="14.25" customHeight="1">
      <c r="G445" s="111">
        <v>44553.0</v>
      </c>
      <c r="H445" s="110" t="s">
        <v>300</v>
      </c>
      <c r="I445" s="110" t="str">
        <f t="array" ref="I445">XLOOKUP('Joining Lists'!$H445,'Joining Lists'!$D$4:$D$75,'Joining Lists'!$E$4:$E$75)</f>
        <v>MidWest</v>
      </c>
      <c r="J445" s="110" t="s">
        <v>236</v>
      </c>
      <c r="K445" s="110">
        <v>24.0</v>
      </c>
      <c r="L445" s="109">
        <f t="array" ref="L445">XLOOKUP('Joining Lists'!$J445,'Joining Lists'!$A$4:$A$15,'Joining Lists'!$B$4:$B$15)</f>
        <v>30</v>
      </c>
      <c r="M445" s="110">
        <f>'Joining Lists'!$K445*'Joining Lists'!$L445</f>
        <v>720</v>
      </c>
    </row>
    <row r="446" ht="14.25" customHeight="1">
      <c r="G446" s="106">
        <v>44553.0</v>
      </c>
      <c r="H446" s="105" t="s">
        <v>310</v>
      </c>
      <c r="I446" s="105" t="str">
        <f t="array" ref="I446">XLOOKUP('Joining Lists'!$H446,'Joining Lists'!$D$4:$D$75,'Joining Lists'!$E$4:$E$75)</f>
        <v>West</v>
      </c>
      <c r="J446" s="105" t="s">
        <v>212</v>
      </c>
      <c r="K446" s="105">
        <v>3.0</v>
      </c>
      <c r="L446" s="104">
        <f t="array" ref="L446">XLOOKUP('Joining Lists'!$J446,'Joining Lists'!$A$4:$A$15,'Joining Lists'!$B$4:$B$15)</f>
        <v>21</v>
      </c>
      <c r="M446" s="105">
        <f>'Joining Lists'!$K446*'Joining Lists'!$L446</f>
        <v>63</v>
      </c>
    </row>
    <row r="447" ht="14.25" customHeight="1">
      <c r="G447" s="111">
        <v>44553.0</v>
      </c>
      <c r="H447" s="110" t="s">
        <v>296</v>
      </c>
      <c r="I447" s="110" t="str">
        <f t="array" ref="I447">XLOOKUP('Joining Lists'!$H447,'Joining Lists'!$D$4:$D$75,'Joining Lists'!$E$4:$E$75)</f>
        <v>West</v>
      </c>
      <c r="J447" s="110" t="s">
        <v>218</v>
      </c>
      <c r="K447" s="110">
        <v>2.0</v>
      </c>
      <c r="L447" s="109">
        <f t="array" ref="L447">XLOOKUP('Joining Lists'!$J447,'Joining Lists'!$A$4:$A$15,'Joining Lists'!$B$4:$B$15)</f>
        <v>22.95</v>
      </c>
      <c r="M447" s="110">
        <f>'Joining Lists'!$K447*'Joining Lists'!$L447</f>
        <v>45.9</v>
      </c>
    </row>
    <row r="448" ht="14.25" customHeight="1">
      <c r="G448" s="106">
        <v>44553.0</v>
      </c>
      <c r="H448" s="105" t="s">
        <v>308</v>
      </c>
      <c r="I448" s="105" t="str">
        <f t="array" ref="I448">XLOOKUP('Joining Lists'!$H448,'Joining Lists'!$D$4:$D$75,'Joining Lists'!$E$4:$E$75)</f>
        <v>West</v>
      </c>
      <c r="J448" s="105" t="s">
        <v>235</v>
      </c>
      <c r="K448" s="105">
        <v>1.0</v>
      </c>
      <c r="L448" s="104">
        <f t="array" ref="L448">XLOOKUP('Joining Lists'!$J448,'Joining Lists'!$A$4:$A$15,'Joining Lists'!$B$4:$B$15)</f>
        <v>19.95</v>
      </c>
      <c r="M448" s="105">
        <f>'Joining Lists'!$K448*'Joining Lists'!$L448</f>
        <v>19.95</v>
      </c>
    </row>
    <row r="449" ht="14.25" customHeight="1">
      <c r="G449" s="111">
        <v>44553.0</v>
      </c>
      <c r="H449" s="110" t="s">
        <v>303</v>
      </c>
      <c r="I449" s="110" t="str">
        <f t="array" ref="I449">XLOOKUP('Joining Lists'!$H449,'Joining Lists'!$D$4:$D$75,'Joining Lists'!$E$4:$E$75)</f>
        <v>West</v>
      </c>
      <c r="J449" s="110" t="s">
        <v>216</v>
      </c>
      <c r="K449" s="110">
        <v>1.0</v>
      </c>
      <c r="L449" s="109">
        <f t="array" ref="L449">XLOOKUP('Joining Lists'!$J449,'Joining Lists'!$A$4:$A$15,'Joining Lists'!$B$4:$B$15)</f>
        <v>22.95</v>
      </c>
      <c r="M449" s="110">
        <f>'Joining Lists'!$K449*'Joining Lists'!$L449</f>
        <v>22.95</v>
      </c>
    </row>
    <row r="450" ht="14.25" customHeight="1">
      <c r="G450" s="106">
        <v>44553.0</v>
      </c>
      <c r="H450" s="105" t="s">
        <v>259</v>
      </c>
      <c r="I450" s="105" t="str">
        <f t="array" ref="I450">XLOOKUP('Joining Lists'!$H450,'Joining Lists'!$D$4:$D$75,'Joining Lists'!$E$4:$E$75)</f>
        <v>West</v>
      </c>
      <c r="J450" s="105" t="s">
        <v>240</v>
      </c>
      <c r="K450" s="105">
        <v>2.0</v>
      </c>
      <c r="L450" s="104">
        <f t="array" ref="L450">XLOOKUP('Joining Lists'!$J450,'Joining Lists'!$A$4:$A$15,'Joining Lists'!$B$4:$B$15)</f>
        <v>34</v>
      </c>
      <c r="M450" s="105">
        <f>'Joining Lists'!$K450*'Joining Lists'!$L450</f>
        <v>68</v>
      </c>
    </row>
    <row r="451" ht="14.25" customHeight="1">
      <c r="G451" s="111">
        <v>44553.0</v>
      </c>
      <c r="H451" s="110" t="s">
        <v>219</v>
      </c>
      <c r="I451" s="110" t="str">
        <f t="array" ref="I451">XLOOKUP('Joining Lists'!$H451,'Joining Lists'!$D$4:$D$75,'Joining Lists'!$E$4:$E$75)</f>
        <v>West</v>
      </c>
      <c r="J451" s="110" t="s">
        <v>212</v>
      </c>
      <c r="K451" s="110">
        <v>1.0</v>
      </c>
      <c r="L451" s="109">
        <f t="array" ref="L451">XLOOKUP('Joining Lists'!$J451,'Joining Lists'!$A$4:$A$15,'Joining Lists'!$B$4:$B$15)</f>
        <v>21</v>
      </c>
      <c r="M451" s="110">
        <f>'Joining Lists'!$K451*'Joining Lists'!$L451</f>
        <v>21</v>
      </c>
    </row>
    <row r="452" ht="14.25" customHeight="1">
      <c r="G452" s="106">
        <v>44553.0</v>
      </c>
      <c r="H452" s="105" t="s">
        <v>292</v>
      </c>
      <c r="I452" s="105" t="str">
        <f t="array" ref="I452">XLOOKUP('Joining Lists'!$H452,'Joining Lists'!$D$4:$D$75,'Joining Lists'!$E$4:$E$75)</f>
        <v>East</v>
      </c>
      <c r="J452" s="105" t="s">
        <v>216</v>
      </c>
      <c r="K452" s="105">
        <v>2.0</v>
      </c>
      <c r="L452" s="104">
        <f t="array" ref="L452">XLOOKUP('Joining Lists'!$J452,'Joining Lists'!$A$4:$A$15,'Joining Lists'!$B$4:$B$15)</f>
        <v>22.95</v>
      </c>
      <c r="M452" s="105">
        <f>'Joining Lists'!$K452*'Joining Lists'!$L452</f>
        <v>45.9</v>
      </c>
    </row>
    <row r="453" ht="14.25" customHeight="1">
      <c r="G453" s="111">
        <v>44553.0</v>
      </c>
      <c r="H453" s="110" t="s">
        <v>281</v>
      </c>
      <c r="I453" s="110" t="str">
        <f t="array" ref="I453">XLOOKUP('Joining Lists'!$H453,'Joining Lists'!$D$4:$D$75,'Joining Lists'!$E$4:$E$75)</f>
        <v>MidWest</v>
      </c>
      <c r="J453" s="110" t="s">
        <v>245</v>
      </c>
      <c r="K453" s="110">
        <v>2.0</v>
      </c>
      <c r="L453" s="109">
        <f t="array" ref="L453">XLOOKUP('Joining Lists'!$J453,'Joining Lists'!$A$4:$A$15,'Joining Lists'!$B$4:$B$15)</f>
        <v>23.5</v>
      </c>
      <c r="M453" s="110">
        <f>'Joining Lists'!$K453*'Joining Lists'!$L453</f>
        <v>47</v>
      </c>
    </row>
    <row r="454" ht="14.25" customHeight="1">
      <c r="G454" s="106">
        <v>44553.0</v>
      </c>
      <c r="H454" s="105" t="s">
        <v>253</v>
      </c>
      <c r="I454" s="105" t="str">
        <f t="array" ref="I454">XLOOKUP('Joining Lists'!$H454,'Joining Lists'!$D$4:$D$75,'Joining Lists'!$E$4:$E$75)</f>
        <v>MidWest</v>
      </c>
      <c r="J454" s="105" t="s">
        <v>235</v>
      </c>
      <c r="K454" s="105">
        <v>3.0</v>
      </c>
      <c r="L454" s="104">
        <f t="array" ref="L454">XLOOKUP('Joining Lists'!$J454,'Joining Lists'!$A$4:$A$15,'Joining Lists'!$B$4:$B$15)</f>
        <v>19.95</v>
      </c>
      <c r="M454" s="105">
        <f>'Joining Lists'!$K454*'Joining Lists'!$L454</f>
        <v>59.85</v>
      </c>
    </row>
    <row r="455" ht="14.25" customHeight="1">
      <c r="G455" s="111">
        <v>44553.0</v>
      </c>
      <c r="H455" s="110" t="s">
        <v>269</v>
      </c>
      <c r="I455" s="110" t="str">
        <f t="array" ref="I455">XLOOKUP('Joining Lists'!$H455,'Joining Lists'!$D$4:$D$75,'Joining Lists'!$E$4:$E$75)</f>
        <v>MidWest</v>
      </c>
      <c r="J455" s="110" t="s">
        <v>243</v>
      </c>
      <c r="K455" s="110">
        <v>17.0</v>
      </c>
      <c r="L455" s="109">
        <f t="array" ref="L455">XLOOKUP('Joining Lists'!$J455,'Joining Lists'!$A$4:$A$15,'Joining Lists'!$B$4:$B$15)</f>
        <v>25</v>
      </c>
      <c r="M455" s="110">
        <f>'Joining Lists'!$K455*'Joining Lists'!$L455</f>
        <v>425</v>
      </c>
    </row>
    <row r="456" ht="14.25" customHeight="1">
      <c r="G456" s="106">
        <v>44553.0</v>
      </c>
      <c r="H456" s="105" t="s">
        <v>251</v>
      </c>
      <c r="I456" s="105" t="str">
        <f t="array" ref="I456">XLOOKUP('Joining Lists'!$H456,'Joining Lists'!$D$4:$D$75,'Joining Lists'!$E$4:$E$75)</f>
        <v>MidWest</v>
      </c>
      <c r="J456" s="105" t="s">
        <v>218</v>
      </c>
      <c r="K456" s="105">
        <v>2.0</v>
      </c>
      <c r="L456" s="104">
        <f t="array" ref="L456">XLOOKUP('Joining Lists'!$J456,'Joining Lists'!$A$4:$A$15,'Joining Lists'!$B$4:$B$15)</f>
        <v>22.95</v>
      </c>
      <c r="M456" s="105">
        <f>'Joining Lists'!$K456*'Joining Lists'!$L456</f>
        <v>45.9</v>
      </c>
    </row>
    <row r="457" ht="14.25" customHeight="1">
      <c r="G457" s="111">
        <v>44553.0</v>
      </c>
      <c r="H457" s="110" t="s">
        <v>234</v>
      </c>
      <c r="I457" s="110" t="str">
        <f t="array" ref="I457">XLOOKUP('Joining Lists'!$H457,'Joining Lists'!$D$4:$D$75,'Joining Lists'!$E$4:$E$75)</f>
        <v>East</v>
      </c>
      <c r="J457" s="110" t="s">
        <v>212</v>
      </c>
      <c r="K457" s="110">
        <v>2.0</v>
      </c>
      <c r="L457" s="109">
        <f t="array" ref="L457">XLOOKUP('Joining Lists'!$J457,'Joining Lists'!$A$4:$A$15,'Joining Lists'!$B$4:$B$15)</f>
        <v>21</v>
      </c>
      <c r="M457" s="110">
        <f>'Joining Lists'!$K457*'Joining Lists'!$L457</f>
        <v>42</v>
      </c>
    </row>
    <row r="458" ht="14.25" customHeight="1">
      <c r="G458" s="106">
        <v>44553.0</v>
      </c>
      <c r="H458" s="105" t="s">
        <v>244</v>
      </c>
      <c r="I458" s="105" t="str">
        <f t="array" ref="I458">XLOOKUP('Joining Lists'!$H458,'Joining Lists'!$D$4:$D$75,'Joining Lists'!$E$4:$E$75)</f>
        <v>MidWest</v>
      </c>
      <c r="J458" s="105" t="s">
        <v>235</v>
      </c>
      <c r="K458" s="105">
        <v>3.0</v>
      </c>
      <c r="L458" s="104">
        <f t="array" ref="L458">XLOOKUP('Joining Lists'!$J458,'Joining Lists'!$A$4:$A$15,'Joining Lists'!$B$4:$B$15)</f>
        <v>19.95</v>
      </c>
      <c r="M458" s="105">
        <f>'Joining Lists'!$K458*'Joining Lists'!$L458</f>
        <v>59.85</v>
      </c>
    </row>
    <row r="459" ht="14.25" customHeight="1">
      <c r="G459" s="111">
        <v>44553.0</v>
      </c>
      <c r="H459" s="110" t="s">
        <v>261</v>
      </c>
      <c r="I459" s="110" t="str">
        <f t="array" ref="I459">XLOOKUP('Joining Lists'!$H459,'Joining Lists'!$D$4:$D$75,'Joining Lists'!$E$4:$E$75)</f>
        <v>South</v>
      </c>
      <c r="J459" s="110" t="s">
        <v>240</v>
      </c>
      <c r="K459" s="110">
        <v>3.0</v>
      </c>
      <c r="L459" s="109">
        <f t="array" ref="L459">XLOOKUP('Joining Lists'!$J459,'Joining Lists'!$A$4:$A$15,'Joining Lists'!$B$4:$B$15)</f>
        <v>34</v>
      </c>
      <c r="M459" s="110">
        <f>'Joining Lists'!$K459*'Joining Lists'!$L459</f>
        <v>102</v>
      </c>
    </row>
    <row r="460" ht="14.25" customHeight="1">
      <c r="G460" s="106">
        <v>44553.0</v>
      </c>
      <c r="H460" s="105" t="s">
        <v>306</v>
      </c>
      <c r="I460" s="105" t="str">
        <f t="array" ref="I460">XLOOKUP('Joining Lists'!$H460,'Joining Lists'!$D$4:$D$75,'Joining Lists'!$E$4:$E$75)</f>
        <v>West</v>
      </c>
      <c r="J460" s="105" t="s">
        <v>236</v>
      </c>
      <c r="K460" s="105">
        <v>2.0</v>
      </c>
      <c r="L460" s="104">
        <f t="array" ref="L460">XLOOKUP('Joining Lists'!$J460,'Joining Lists'!$A$4:$A$15,'Joining Lists'!$B$4:$B$15)</f>
        <v>30</v>
      </c>
      <c r="M460" s="105">
        <f>'Joining Lists'!$K460*'Joining Lists'!$L460</f>
        <v>60</v>
      </c>
    </row>
    <row r="461" ht="14.25" customHeight="1">
      <c r="G461" s="111">
        <v>44553.0</v>
      </c>
      <c r="H461" s="110" t="s">
        <v>280</v>
      </c>
      <c r="I461" s="110" t="str">
        <f t="array" ref="I461">XLOOKUP('Joining Lists'!$H461,'Joining Lists'!$D$4:$D$75,'Joining Lists'!$E$4:$E$75)</f>
        <v>South</v>
      </c>
      <c r="J461" s="110" t="s">
        <v>227</v>
      </c>
      <c r="K461" s="110">
        <v>1.0</v>
      </c>
      <c r="L461" s="109">
        <f t="array" ref="L461">XLOOKUP('Joining Lists'!$J461,'Joining Lists'!$A$4:$A$15,'Joining Lists'!$B$4:$B$15)</f>
        <v>25</v>
      </c>
      <c r="M461" s="110">
        <f>'Joining Lists'!$K461*'Joining Lists'!$L461</f>
        <v>25</v>
      </c>
    </row>
    <row r="462" ht="14.25" customHeight="1">
      <c r="G462" s="106">
        <v>44553.0</v>
      </c>
      <c r="H462" s="105" t="s">
        <v>253</v>
      </c>
      <c r="I462" s="105" t="str">
        <f t="array" ref="I462">XLOOKUP('Joining Lists'!$H462,'Joining Lists'!$D$4:$D$75,'Joining Lists'!$E$4:$E$75)</f>
        <v>MidWest</v>
      </c>
      <c r="J462" s="105" t="s">
        <v>240</v>
      </c>
      <c r="K462" s="105">
        <v>2.0</v>
      </c>
      <c r="L462" s="104">
        <f t="array" ref="L462">XLOOKUP('Joining Lists'!$J462,'Joining Lists'!$A$4:$A$15,'Joining Lists'!$B$4:$B$15)</f>
        <v>34</v>
      </c>
      <c r="M462" s="105">
        <f>'Joining Lists'!$K462*'Joining Lists'!$L462</f>
        <v>68</v>
      </c>
    </row>
    <row r="463" ht="14.25" customHeight="1">
      <c r="G463" s="111">
        <v>44553.0</v>
      </c>
      <c r="H463" s="110" t="s">
        <v>273</v>
      </c>
      <c r="I463" s="110" t="str">
        <f t="array" ref="I463">XLOOKUP('Joining Lists'!$H463,'Joining Lists'!$D$4:$D$75,'Joining Lists'!$E$4:$E$75)</f>
        <v>West</v>
      </c>
      <c r="J463" s="110" t="s">
        <v>218</v>
      </c>
      <c r="K463" s="110">
        <v>2.0</v>
      </c>
      <c r="L463" s="109">
        <f t="array" ref="L463">XLOOKUP('Joining Lists'!$J463,'Joining Lists'!$A$4:$A$15,'Joining Lists'!$B$4:$B$15)</f>
        <v>22.95</v>
      </c>
      <c r="M463" s="110">
        <f>'Joining Lists'!$K463*'Joining Lists'!$L463</f>
        <v>45.9</v>
      </c>
    </row>
    <row r="464" ht="14.25" customHeight="1">
      <c r="G464" s="106">
        <v>44553.0</v>
      </c>
      <c r="H464" s="105" t="s">
        <v>223</v>
      </c>
      <c r="I464" s="105" t="str">
        <f t="array" ref="I464">XLOOKUP('Joining Lists'!$H464,'Joining Lists'!$D$4:$D$75,'Joining Lists'!$E$4:$E$75)</f>
        <v>East</v>
      </c>
      <c r="J464" s="105" t="s">
        <v>240</v>
      </c>
      <c r="K464" s="105">
        <v>3.0</v>
      </c>
      <c r="L464" s="104">
        <f t="array" ref="L464">XLOOKUP('Joining Lists'!$J464,'Joining Lists'!$A$4:$A$15,'Joining Lists'!$B$4:$B$15)</f>
        <v>34</v>
      </c>
      <c r="M464" s="105">
        <f>'Joining Lists'!$K464*'Joining Lists'!$L464</f>
        <v>102</v>
      </c>
    </row>
    <row r="465" ht="14.25" customHeight="1">
      <c r="G465" s="111">
        <v>44553.0</v>
      </c>
      <c r="H465" s="110" t="s">
        <v>225</v>
      </c>
      <c r="I465" s="110" t="str">
        <f t="array" ref="I465">XLOOKUP('Joining Lists'!$H465,'Joining Lists'!$D$4:$D$75,'Joining Lists'!$E$4:$E$75)</f>
        <v>South</v>
      </c>
      <c r="J465" s="110" t="s">
        <v>239</v>
      </c>
      <c r="K465" s="110">
        <v>2.0</v>
      </c>
      <c r="L465" s="109">
        <f t="array" ref="L465">XLOOKUP('Joining Lists'!$J465,'Joining Lists'!$A$4:$A$15,'Joining Lists'!$B$4:$B$15)</f>
        <v>19</v>
      </c>
      <c r="M465" s="110">
        <f>'Joining Lists'!$K465*'Joining Lists'!$L465</f>
        <v>38</v>
      </c>
    </row>
    <row r="466" ht="14.25" customHeight="1">
      <c r="G466" s="106">
        <v>44552.0</v>
      </c>
      <c r="H466" s="105" t="s">
        <v>306</v>
      </c>
      <c r="I466" s="105" t="str">
        <f t="array" ref="I466">XLOOKUP('Joining Lists'!$H466,'Joining Lists'!$D$4:$D$75,'Joining Lists'!$E$4:$E$75)</f>
        <v>West</v>
      </c>
      <c r="J466" s="105" t="s">
        <v>240</v>
      </c>
      <c r="K466" s="105">
        <v>2.0</v>
      </c>
      <c r="L466" s="104">
        <f t="array" ref="L466">XLOOKUP('Joining Lists'!$J466,'Joining Lists'!$A$4:$A$15,'Joining Lists'!$B$4:$B$15)</f>
        <v>34</v>
      </c>
      <c r="M466" s="105">
        <f>'Joining Lists'!$K466*'Joining Lists'!$L466</f>
        <v>68</v>
      </c>
    </row>
    <row r="467" ht="14.25" customHeight="1">
      <c r="G467" s="111">
        <v>44552.0</v>
      </c>
      <c r="H467" s="110" t="s">
        <v>301</v>
      </c>
      <c r="I467" s="110" t="str">
        <f t="array" ref="I467">XLOOKUP('Joining Lists'!$H467,'Joining Lists'!$D$4:$D$75,'Joining Lists'!$E$4:$E$75)</f>
        <v>East</v>
      </c>
      <c r="J467" s="110" t="s">
        <v>216</v>
      </c>
      <c r="K467" s="110">
        <v>25.0</v>
      </c>
      <c r="L467" s="109">
        <f t="array" ref="L467">XLOOKUP('Joining Lists'!$J467,'Joining Lists'!$A$4:$A$15,'Joining Lists'!$B$4:$B$15)</f>
        <v>22.95</v>
      </c>
      <c r="M467" s="110">
        <f>'Joining Lists'!$K467*'Joining Lists'!$L467</f>
        <v>573.75</v>
      </c>
    </row>
    <row r="468" ht="14.25" customHeight="1">
      <c r="G468" s="106">
        <v>44552.0</v>
      </c>
      <c r="H468" s="105" t="s">
        <v>264</v>
      </c>
      <c r="I468" s="105" t="str">
        <f t="array" ref="I468">XLOOKUP('Joining Lists'!$H468,'Joining Lists'!$D$4:$D$75,'Joining Lists'!$E$4:$E$75)</f>
        <v>MidWest</v>
      </c>
      <c r="J468" s="105" t="s">
        <v>235</v>
      </c>
      <c r="K468" s="105">
        <v>8.0</v>
      </c>
      <c r="L468" s="104">
        <f t="array" ref="L468">XLOOKUP('Joining Lists'!$J468,'Joining Lists'!$A$4:$A$15,'Joining Lists'!$B$4:$B$15)</f>
        <v>19.95</v>
      </c>
      <c r="M468" s="105">
        <f>'Joining Lists'!$K468*'Joining Lists'!$L468</f>
        <v>159.6</v>
      </c>
    </row>
    <row r="469" ht="14.25" customHeight="1">
      <c r="G469" s="111">
        <v>44552.0</v>
      </c>
      <c r="H469" s="110" t="s">
        <v>261</v>
      </c>
      <c r="I469" s="110" t="str">
        <f t="array" ref="I469">XLOOKUP('Joining Lists'!$H469,'Joining Lists'!$D$4:$D$75,'Joining Lists'!$E$4:$E$75)</f>
        <v>South</v>
      </c>
      <c r="J469" s="110" t="s">
        <v>236</v>
      </c>
      <c r="K469" s="110">
        <v>1.0</v>
      </c>
      <c r="L469" s="109">
        <f t="array" ref="L469">XLOOKUP('Joining Lists'!$J469,'Joining Lists'!$A$4:$A$15,'Joining Lists'!$B$4:$B$15)</f>
        <v>30</v>
      </c>
      <c r="M469" s="110">
        <f>'Joining Lists'!$K469*'Joining Lists'!$L469</f>
        <v>30</v>
      </c>
    </row>
    <row r="470" ht="14.25" customHeight="1">
      <c r="G470" s="106">
        <v>44552.0</v>
      </c>
      <c r="H470" s="105" t="s">
        <v>264</v>
      </c>
      <c r="I470" s="105" t="str">
        <f t="array" ref="I470">XLOOKUP('Joining Lists'!$H470,'Joining Lists'!$D$4:$D$75,'Joining Lists'!$E$4:$E$75)</f>
        <v>MidWest</v>
      </c>
      <c r="J470" s="105" t="s">
        <v>239</v>
      </c>
      <c r="K470" s="105">
        <v>2.0</v>
      </c>
      <c r="L470" s="104">
        <f t="array" ref="L470">XLOOKUP('Joining Lists'!$J470,'Joining Lists'!$A$4:$A$15,'Joining Lists'!$B$4:$B$15)</f>
        <v>19</v>
      </c>
      <c r="M470" s="105">
        <f>'Joining Lists'!$K470*'Joining Lists'!$L470</f>
        <v>38</v>
      </c>
    </row>
    <row r="471" ht="14.25" customHeight="1">
      <c r="G471" s="111">
        <v>44552.0</v>
      </c>
      <c r="H471" s="110" t="s">
        <v>316</v>
      </c>
      <c r="I471" s="110" t="str">
        <f t="array" ref="I471">XLOOKUP('Joining Lists'!$H471,'Joining Lists'!$D$4:$D$75,'Joining Lists'!$E$4:$E$75)</f>
        <v>West</v>
      </c>
      <c r="J471" s="110" t="s">
        <v>245</v>
      </c>
      <c r="K471" s="110">
        <v>2.0</v>
      </c>
      <c r="L471" s="109">
        <f t="array" ref="L471">XLOOKUP('Joining Lists'!$J471,'Joining Lists'!$A$4:$A$15,'Joining Lists'!$B$4:$B$15)</f>
        <v>23.5</v>
      </c>
      <c r="M471" s="110">
        <f>'Joining Lists'!$K471*'Joining Lists'!$L471</f>
        <v>47</v>
      </c>
    </row>
    <row r="472" ht="14.25" customHeight="1">
      <c r="G472" s="106">
        <v>44552.0</v>
      </c>
      <c r="H472" s="105" t="s">
        <v>286</v>
      </c>
      <c r="I472" s="105" t="str">
        <f t="array" ref="I472">XLOOKUP('Joining Lists'!$H472,'Joining Lists'!$D$4:$D$75,'Joining Lists'!$E$4:$E$75)</f>
        <v>South</v>
      </c>
      <c r="J472" s="105" t="s">
        <v>216</v>
      </c>
      <c r="K472" s="105">
        <v>17.0</v>
      </c>
      <c r="L472" s="104">
        <f t="array" ref="L472">XLOOKUP('Joining Lists'!$J472,'Joining Lists'!$A$4:$A$15,'Joining Lists'!$B$4:$B$15)</f>
        <v>22.95</v>
      </c>
      <c r="M472" s="105">
        <f>'Joining Lists'!$K472*'Joining Lists'!$L472</f>
        <v>390.15</v>
      </c>
    </row>
    <row r="473" ht="14.25" customHeight="1">
      <c r="G473" s="111">
        <v>44552.0</v>
      </c>
      <c r="H473" s="110" t="s">
        <v>255</v>
      </c>
      <c r="I473" s="110" t="str">
        <f t="array" ref="I473">XLOOKUP('Joining Lists'!$H473,'Joining Lists'!$D$4:$D$75,'Joining Lists'!$E$4:$E$75)</f>
        <v>MidWest</v>
      </c>
      <c r="J473" s="110" t="s">
        <v>227</v>
      </c>
      <c r="K473" s="110">
        <v>2.0</v>
      </c>
      <c r="L473" s="109">
        <f t="array" ref="L473">XLOOKUP('Joining Lists'!$J473,'Joining Lists'!$A$4:$A$15,'Joining Lists'!$B$4:$B$15)</f>
        <v>25</v>
      </c>
      <c r="M473" s="110">
        <f>'Joining Lists'!$K473*'Joining Lists'!$L473</f>
        <v>50</v>
      </c>
    </row>
    <row r="474" ht="14.25" customHeight="1">
      <c r="G474" s="106">
        <v>44552.0</v>
      </c>
      <c r="H474" s="105" t="s">
        <v>313</v>
      </c>
      <c r="I474" s="105" t="str">
        <f t="array" ref="I474">XLOOKUP('Joining Lists'!$H474,'Joining Lists'!$D$4:$D$75,'Joining Lists'!$E$4:$E$75)</f>
        <v>West</v>
      </c>
      <c r="J474" s="105" t="s">
        <v>245</v>
      </c>
      <c r="K474" s="105">
        <v>2.0</v>
      </c>
      <c r="L474" s="104">
        <f t="array" ref="L474">XLOOKUP('Joining Lists'!$J474,'Joining Lists'!$A$4:$A$15,'Joining Lists'!$B$4:$B$15)</f>
        <v>23.5</v>
      </c>
      <c r="M474" s="105">
        <f>'Joining Lists'!$K474*'Joining Lists'!$L474</f>
        <v>47</v>
      </c>
    </row>
    <row r="475" ht="14.25" customHeight="1">
      <c r="G475" s="111">
        <v>44552.0</v>
      </c>
      <c r="H475" s="110" t="s">
        <v>251</v>
      </c>
      <c r="I475" s="110" t="str">
        <f t="array" ref="I475">XLOOKUP('Joining Lists'!$H475,'Joining Lists'!$D$4:$D$75,'Joining Lists'!$E$4:$E$75)</f>
        <v>MidWest</v>
      </c>
      <c r="J475" s="110" t="s">
        <v>227</v>
      </c>
      <c r="K475" s="110">
        <v>3.0</v>
      </c>
      <c r="L475" s="109">
        <f t="array" ref="L475">XLOOKUP('Joining Lists'!$J475,'Joining Lists'!$A$4:$A$15,'Joining Lists'!$B$4:$B$15)</f>
        <v>25</v>
      </c>
      <c r="M475" s="110">
        <f>'Joining Lists'!$K475*'Joining Lists'!$L475</f>
        <v>75</v>
      </c>
    </row>
    <row r="476" ht="14.25" customHeight="1">
      <c r="G476" s="106">
        <v>44552.0</v>
      </c>
      <c r="H476" s="105" t="s">
        <v>310</v>
      </c>
      <c r="I476" s="105" t="str">
        <f t="array" ref="I476">XLOOKUP('Joining Lists'!$H476,'Joining Lists'!$D$4:$D$75,'Joining Lists'!$E$4:$E$75)</f>
        <v>West</v>
      </c>
      <c r="J476" s="105" t="s">
        <v>235</v>
      </c>
      <c r="K476" s="105">
        <v>3.0</v>
      </c>
      <c r="L476" s="104">
        <f t="array" ref="L476">XLOOKUP('Joining Lists'!$J476,'Joining Lists'!$A$4:$A$15,'Joining Lists'!$B$4:$B$15)</f>
        <v>19.95</v>
      </c>
      <c r="M476" s="105">
        <f>'Joining Lists'!$K476*'Joining Lists'!$L476</f>
        <v>59.85</v>
      </c>
    </row>
    <row r="477" ht="14.25" customHeight="1">
      <c r="G477" s="111">
        <v>44552.0</v>
      </c>
      <c r="H477" s="110" t="s">
        <v>251</v>
      </c>
      <c r="I477" s="110" t="str">
        <f t="array" ref="I477">XLOOKUP('Joining Lists'!$H477,'Joining Lists'!$D$4:$D$75,'Joining Lists'!$E$4:$E$75)</f>
        <v>MidWest</v>
      </c>
      <c r="J477" s="110" t="s">
        <v>240</v>
      </c>
      <c r="K477" s="110">
        <v>2.0</v>
      </c>
      <c r="L477" s="109">
        <f t="array" ref="L477">XLOOKUP('Joining Lists'!$J477,'Joining Lists'!$A$4:$A$15,'Joining Lists'!$B$4:$B$15)</f>
        <v>34</v>
      </c>
      <c r="M477" s="110">
        <f>'Joining Lists'!$K477*'Joining Lists'!$L477</f>
        <v>68</v>
      </c>
    </row>
    <row r="478" ht="14.25" customHeight="1">
      <c r="G478" s="106">
        <v>44552.0</v>
      </c>
      <c r="H478" s="105" t="s">
        <v>255</v>
      </c>
      <c r="I478" s="105" t="str">
        <f t="array" ref="I478">XLOOKUP('Joining Lists'!$H478,'Joining Lists'!$D$4:$D$75,'Joining Lists'!$E$4:$E$75)</f>
        <v>MidWest</v>
      </c>
      <c r="J478" s="105" t="s">
        <v>243</v>
      </c>
      <c r="K478" s="105">
        <v>3.0</v>
      </c>
      <c r="L478" s="104">
        <f t="array" ref="L478">XLOOKUP('Joining Lists'!$J478,'Joining Lists'!$A$4:$A$15,'Joining Lists'!$B$4:$B$15)</f>
        <v>25</v>
      </c>
      <c r="M478" s="105">
        <f>'Joining Lists'!$K478*'Joining Lists'!$L478</f>
        <v>75</v>
      </c>
    </row>
    <row r="479" ht="14.25" customHeight="1">
      <c r="G479" s="111">
        <v>44552.0</v>
      </c>
      <c r="H479" s="110" t="s">
        <v>256</v>
      </c>
      <c r="I479" s="110" t="str">
        <f t="array" ref="I479">XLOOKUP('Joining Lists'!$H479,'Joining Lists'!$D$4:$D$75,'Joining Lists'!$E$4:$E$75)</f>
        <v>MidWest</v>
      </c>
      <c r="J479" s="110" t="s">
        <v>227</v>
      </c>
      <c r="K479" s="110">
        <v>2.0</v>
      </c>
      <c r="L479" s="109">
        <f t="array" ref="L479">XLOOKUP('Joining Lists'!$J479,'Joining Lists'!$A$4:$A$15,'Joining Lists'!$B$4:$B$15)</f>
        <v>25</v>
      </c>
      <c r="M479" s="110">
        <f>'Joining Lists'!$K479*'Joining Lists'!$L479</f>
        <v>50</v>
      </c>
    </row>
    <row r="480" ht="14.25" customHeight="1">
      <c r="G480" s="106">
        <v>44552.0</v>
      </c>
      <c r="H480" s="105" t="s">
        <v>276</v>
      </c>
      <c r="I480" s="105" t="str">
        <f t="array" ref="I480">XLOOKUP('Joining Lists'!$H480,'Joining Lists'!$D$4:$D$75,'Joining Lists'!$E$4:$E$75)</f>
        <v>East</v>
      </c>
      <c r="J480" s="105" t="s">
        <v>240</v>
      </c>
      <c r="K480" s="105">
        <v>1.0</v>
      </c>
      <c r="L480" s="104">
        <f t="array" ref="L480">XLOOKUP('Joining Lists'!$J480,'Joining Lists'!$A$4:$A$15,'Joining Lists'!$B$4:$B$15)</f>
        <v>34</v>
      </c>
      <c r="M480" s="105">
        <f>'Joining Lists'!$K480*'Joining Lists'!$L480</f>
        <v>34</v>
      </c>
    </row>
    <row r="481" ht="14.25" customHeight="1">
      <c r="G481" s="111">
        <v>44552.0</v>
      </c>
      <c r="H481" s="110" t="s">
        <v>237</v>
      </c>
      <c r="I481" s="110" t="str">
        <f t="array" ref="I481">XLOOKUP('Joining Lists'!$H481,'Joining Lists'!$D$4:$D$75,'Joining Lists'!$E$4:$E$75)</f>
        <v>West</v>
      </c>
      <c r="J481" s="110" t="s">
        <v>235</v>
      </c>
      <c r="K481" s="110">
        <v>7.0</v>
      </c>
      <c r="L481" s="109">
        <f t="array" ref="L481">XLOOKUP('Joining Lists'!$J481,'Joining Lists'!$A$4:$A$15,'Joining Lists'!$B$4:$B$15)</f>
        <v>19.95</v>
      </c>
      <c r="M481" s="110">
        <f>'Joining Lists'!$K481*'Joining Lists'!$L481</f>
        <v>139.65</v>
      </c>
    </row>
    <row r="482" ht="14.25" customHeight="1">
      <c r="G482" s="106">
        <v>44552.0</v>
      </c>
      <c r="H482" s="105" t="s">
        <v>306</v>
      </c>
      <c r="I482" s="105" t="str">
        <f t="array" ref="I482">XLOOKUP('Joining Lists'!$H482,'Joining Lists'!$D$4:$D$75,'Joining Lists'!$E$4:$E$75)</f>
        <v>West</v>
      </c>
      <c r="J482" s="105" t="s">
        <v>218</v>
      </c>
      <c r="K482" s="105">
        <v>13.0</v>
      </c>
      <c r="L482" s="104">
        <f t="array" ref="L482">XLOOKUP('Joining Lists'!$J482,'Joining Lists'!$A$4:$A$15,'Joining Lists'!$B$4:$B$15)</f>
        <v>22.95</v>
      </c>
      <c r="M482" s="105">
        <f>'Joining Lists'!$K482*'Joining Lists'!$L482</f>
        <v>298.35</v>
      </c>
    </row>
    <row r="483" ht="14.25" customHeight="1">
      <c r="G483" s="111">
        <v>44552.0</v>
      </c>
      <c r="H483" s="110" t="s">
        <v>316</v>
      </c>
      <c r="I483" s="110" t="str">
        <f t="array" ref="I483">XLOOKUP('Joining Lists'!$H483,'Joining Lists'!$D$4:$D$75,'Joining Lists'!$E$4:$E$75)</f>
        <v>West</v>
      </c>
      <c r="J483" s="110" t="s">
        <v>227</v>
      </c>
      <c r="K483" s="110">
        <v>3.0</v>
      </c>
      <c r="L483" s="109">
        <f t="array" ref="L483">XLOOKUP('Joining Lists'!$J483,'Joining Lists'!$A$4:$A$15,'Joining Lists'!$B$4:$B$15)</f>
        <v>25</v>
      </c>
      <c r="M483" s="110">
        <f>'Joining Lists'!$K483*'Joining Lists'!$L483</f>
        <v>75</v>
      </c>
    </row>
    <row r="484" ht="14.25" customHeight="1">
      <c r="G484" s="106">
        <v>44552.0</v>
      </c>
      <c r="H484" s="105" t="s">
        <v>231</v>
      </c>
      <c r="I484" s="105" t="str">
        <f t="array" ref="I484">XLOOKUP('Joining Lists'!$H484,'Joining Lists'!$D$4:$D$75,'Joining Lists'!$E$4:$E$75)</f>
        <v>West</v>
      </c>
      <c r="J484" s="105" t="s">
        <v>233</v>
      </c>
      <c r="K484" s="105">
        <v>2.0</v>
      </c>
      <c r="L484" s="104">
        <f t="array" ref="L484">XLOOKUP('Joining Lists'!$J484,'Joining Lists'!$A$4:$A$15,'Joining Lists'!$B$4:$B$15)</f>
        <v>27.5</v>
      </c>
      <c r="M484" s="105">
        <f>'Joining Lists'!$K484*'Joining Lists'!$L484</f>
        <v>55</v>
      </c>
    </row>
    <row r="485" ht="14.25" customHeight="1">
      <c r="G485" s="111">
        <v>44552.0</v>
      </c>
      <c r="H485" s="110" t="s">
        <v>237</v>
      </c>
      <c r="I485" s="110" t="str">
        <f t="array" ref="I485">XLOOKUP('Joining Lists'!$H485,'Joining Lists'!$D$4:$D$75,'Joining Lists'!$E$4:$E$75)</f>
        <v>West</v>
      </c>
      <c r="J485" s="110" t="s">
        <v>243</v>
      </c>
      <c r="K485" s="110">
        <v>3.0</v>
      </c>
      <c r="L485" s="109">
        <f t="array" ref="L485">XLOOKUP('Joining Lists'!$J485,'Joining Lists'!$A$4:$A$15,'Joining Lists'!$B$4:$B$15)</f>
        <v>25</v>
      </c>
      <c r="M485" s="110">
        <f>'Joining Lists'!$K485*'Joining Lists'!$L485</f>
        <v>75</v>
      </c>
    </row>
    <row r="486" ht="14.25" customHeight="1">
      <c r="G486" s="106">
        <v>44552.0</v>
      </c>
      <c r="H486" s="105" t="s">
        <v>292</v>
      </c>
      <c r="I486" s="105" t="str">
        <f t="array" ref="I486">XLOOKUP('Joining Lists'!$H486,'Joining Lists'!$D$4:$D$75,'Joining Lists'!$E$4:$E$75)</f>
        <v>East</v>
      </c>
      <c r="J486" s="105" t="s">
        <v>216</v>
      </c>
      <c r="K486" s="105">
        <v>3.0</v>
      </c>
      <c r="L486" s="104">
        <f t="array" ref="L486">XLOOKUP('Joining Lists'!$J486,'Joining Lists'!$A$4:$A$15,'Joining Lists'!$B$4:$B$15)</f>
        <v>22.95</v>
      </c>
      <c r="M486" s="105">
        <f>'Joining Lists'!$K486*'Joining Lists'!$L486</f>
        <v>68.85</v>
      </c>
    </row>
    <row r="487" ht="14.25" customHeight="1">
      <c r="G487" s="111">
        <v>44552.0</v>
      </c>
      <c r="H487" s="110" t="s">
        <v>254</v>
      </c>
      <c r="I487" s="110" t="str">
        <f t="array" ref="I487">XLOOKUP('Joining Lists'!$H487,'Joining Lists'!$D$4:$D$75,'Joining Lists'!$E$4:$E$75)</f>
        <v>South</v>
      </c>
      <c r="J487" s="110" t="s">
        <v>216</v>
      </c>
      <c r="K487" s="110">
        <v>2.0</v>
      </c>
      <c r="L487" s="109">
        <f t="array" ref="L487">XLOOKUP('Joining Lists'!$J487,'Joining Lists'!$A$4:$A$15,'Joining Lists'!$B$4:$B$15)</f>
        <v>22.95</v>
      </c>
      <c r="M487" s="110">
        <f>'Joining Lists'!$K487*'Joining Lists'!$L487</f>
        <v>45.9</v>
      </c>
    </row>
    <row r="488" ht="14.25" customHeight="1">
      <c r="G488" s="106">
        <v>44552.0</v>
      </c>
      <c r="H488" s="105" t="s">
        <v>254</v>
      </c>
      <c r="I488" s="105" t="str">
        <f t="array" ref="I488">XLOOKUP('Joining Lists'!$H488,'Joining Lists'!$D$4:$D$75,'Joining Lists'!$E$4:$E$75)</f>
        <v>South</v>
      </c>
      <c r="J488" s="105" t="s">
        <v>236</v>
      </c>
      <c r="K488" s="105">
        <v>1.0</v>
      </c>
      <c r="L488" s="104">
        <f t="array" ref="L488">XLOOKUP('Joining Lists'!$J488,'Joining Lists'!$A$4:$A$15,'Joining Lists'!$B$4:$B$15)</f>
        <v>30</v>
      </c>
      <c r="M488" s="105">
        <f>'Joining Lists'!$K488*'Joining Lists'!$L488</f>
        <v>30</v>
      </c>
    </row>
    <row r="489" ht="14.25" customHeight="1">
      <c r="G489" s="111">
        <v>44552.0</v>
      </c>
      <c r="H489" s="110" t="s">
        <v>237</v>
      </c>
      <c r="I489" s="110" t="str">
        <f t="array" ref="I489">XLOOKUP('Joining Lists'!$H489,'Joining Lists'!$D$4:$D$75,'Joining Lists'!$E$4:$E$75)</f>
        <v>West</v>
      </c>
      <c r="J489" s="110" t="s">
        <v>216</v>
      </c>
      <c r="K489" s="110">
        <v>2.0</v>
      </c>
      <c r="L489" s="109">
        <f t="array" ref="L489">XLOOKUP('Joining Lists'!$J489,'Joining Lists'!$A$4:$A$15,'Joining Lists'!$B$4:$B$15)</f>
        <v>22.95</v>
      </c>
      <c r="M489" s="110">
        <f>'Joining Lists'!$K489*'Joining Lists'!$L489</f>
        <v>45.9</v>
      </c>
    </row>
    <row r="490" ht="14.25" customHeight="1">
      <c r="G490" s="106">
        <v>44552.0</v>
      </c>
      <c r="H490" s="105" t="s">
        <v>314</v>
      </c>
      <c r="I490" s="105" t="str">
        <f t="array" ref="I490">XLOOKUP('Joining Lists'!$H490,'Joining Lists'!$D$4:$D$75,'Joining Lists'!$E$4:$E$75)</f>
        <v>West</v>
      </c>
      <c r="J490" s="105" t="s">
        <v>212</v>
      </c>
      <c r="K490" s="105">
        <v>3.0</v>
      </c>
      <c r="L490" s="104">
        <f t="array" ref="L490">XLOOKUP('Joining Lists'!$J490,'Joining Lists'!$A$4:$A$15,'Joining Lists'!$B$4:$B$15)</f>
        <v>21</v>
      </c>
      <c r="M490" s="105">
        <f>'Joining Lists'!$K490*'Joining Lists'!$L490</f>
        <v>63</v>
      </c>
    </row>
    <row r="491" ht="14.25" customHeight="1">
      <c r="G491" s="111">
        <v>44552.0</v>
      </c>
      <c r="H491" s="110" t="s">
        <v>296</v>
      </c>
      <c r="I491" s="110" t="str">
        <f t="array" ref="I491">XLOOKUP('Joining Lists'!$H491,'Joining Lists'!$D$4:$D$75,'Joining Lists'!$E$4:$E$75)</f>
        <v>West</v>
      </c>
      <c r="J491" s="110" t="s">
        <v>240</v>
      </c>
      <c r="K491" s="110">
        <v>3.0</v>
      </c>
      <c r="L491" s="109">
        <f t="array" ref="L491">XLOOKUP('Joining Lists'!$J491,'Joining Lists'!$A$4:$A$15,'Joining Lists'!$B$4:$B$15)</f>
        <v>34</v>
      </c>
      <c r="M491" s="110">
        <f>'Joining Lists'!$K491*'Joining Lists'!$L491</f>
        <v>102</v>
      </c>
    </row>
    <row r="492" ht="14.25" customHeight="1">
      <c r="G492" s="106">
        <v>44552.0</v>
      </c>
      <c r="H492" s="105" t="s">
        <v>255</v>
      </c>
      <c r="I492" s="105" t="str">
        <f t="array" ref="I492">XLOOKUP('Joining Lists'!$H492,'Joining Lists'!$D$4:$D$75,'Joining Lists'!$E$4:$E$75)</f>
        <v>MidWest</v>
      </c>
      <c r="J492" s="105" t="s">
        <v>245</v>
      </c>
      <c r="K492" s="105">
        <v>2.0</v>
      </c>
      <c r="L492" s="104">
        <f t="array" ref="L492">XLOOKUP('Joining Lists'!$J492,'Joining Lists'!$A$4:$A$15,'Joining Lists'!$B$4:$B$15)</f>
        <v>23.5</v>
      </c>
      <c r="M492" s="105">
        <f>'Joining Lists'!$K492*'Joining Lists'!$L492</f>
        <v>47</v>
      </c>
    </row>
    <row r="493" ht="14.25" customHeight="1">
      <c r="G493" s="111">
        <v>44552.0</v>
      </c>
      <c r="H493" s="110" t="s">
        <v>313</v>
      </c>
      <c r="I493" s="110" t="str">
        <f t="array" ref="I493">XLOOKUP('Joining Lists'!$H493,'Joining Lists'!$D$4:$D$75,'Joining Lists'!$E$4:$E$75)</f>
        <v>West</v>
      </c>
      <c r="J493" s="110" t="s">
        <v>218</v>
      </c>
      <c r="K493" s="110">
        <v>2.0</v>
      </c>
      <c r="L493" s="109">
        <f t="array" ref="L493">XLOOKUP('Joining Lists'!$J493,'Joining Lists'!$A$4:$A$15,'Joining Lists'!$B$4:$B$15)</f>
        <v>22.95</v>
      </c>
      <c r="M493" s="110">
        <f>'Joining Lists'!$K493*'Joining Lists'!$L493</f>
        <v>45.9</v>
      </c>
    </row>
    <row r="494" ht="14.25" customHeight="1">
      <c r="G494" s="106">
        <v>44552.0</v>
      </c>
      <c r="H494" s="105" t="s">
        <v>316</v>
      </c>
      <c r="I494" s="105" t="str">
        <f t="array" ref="I494">XLOOKUP('Joining Lists'!$H494,'Joining Lists'!$D$4:$D$75,'Joining Lists'!$E$4:$E$75)</f>
        <v>West</v>
      </c>
      <c r="J494" s="105" t="s">
        <v>212</v>
      </c>
      <c r="K494" s="105">
        <v>3.0</v>
      </c>
      <c r="L494" s="104">
        <f t="array" ref="L494">XLOOKUP('Joining Lists'!$J494,'Joining Lists'!$A$4:$A$15,'Joining Lists'!$B$4:$B$15)</f>
        <v>21</v>
      </c>
      <c r="M494" s="105">
        <f>'Joining Lists'!$K494*'Joining Lists'!$L494</f>
        <v>63</v>
      </c>
    </row>
    <row r="495" ht="14.25" customHeight="1">
      <c r="G495" s="111">
        <v>44552.0</v>
      </c>
      <c r="H495" s="110" t="s">
        <v>271</v>
      </c>
      <c r="I495" s="110" t="str">
        <f t="array" ref="I495">XLOOKUP('Joining Lists'!$H495,'Joining Lists'!$D$4:$D$75,'Joining Lists'!$E$4:$E$75)</f>
        <v>South</v>
      </c>
      <c r="J495" s="110" t="s">
        <v>218</v>
      </c>
      <c r="K495" s="110">
        <v>2.0</v>
      </c>
      <c r="L495" s="109">
        <f t="array" ref="L495">XLOOKUP('Joining Lists'!$J495,'Joining Lists'!$A$4:$A$15,'Joining Lists'!$B$4:$B$15)</f>
        <v>22.95</v>
      </c>
      <c r="M495" s="110">
        <f>'Joining Lists'!$K495*'Joining Lists'!$L495</f>
        <v>45.9</v>
      </c>
    </row>
    <row r="496" ht="14.25" customHeight="1">
      <c r="G496" s="106">
        <v>44552.0</v>
      </c>
      <c r="H496" s="105" t="s">
        <v>248</v>
      </c>
      <c r="I496" s="105" t="str">
        <f t="array" ref="I496">XLOOKUP('Joining Lists'!$H496,'Joining Lists'!$D$4:$D$75,'Joining Lists'!$E$4:$E$75)</f>
        <v>MidWest</v>
      </c>
      <c r="J496" s="105" t="s">
        <v>218</v>
      </c>
      <c r="K496" s="105">
        <v>3.0</v>
      </c>
      <c r="L496" s="104">
        <f t="array" ref="L496">XLOOKUP('Joining Lists'!$J496,'Joining Lists'!$A$4:$A$15,'Joining Lists'!$B$4:$B$15)</f>
        <v>22.95</v>
      </c>
      <c r="M496" s="105">
        <f>'Joining Lists'!$K496*'Joining Lists'!$L496</f>
        <v>68.85</v>
      </c>
    </row>
    <row r="497" ht="14.25" customHeight="1">
      <c r="G497" s="111">
        <v>44552.0</v>
      </c>
      <c r="H497" s="110" t="s">
        <v>296</v>
      </c>
      <c r="I497" s="110" t="str">
        <f t="array" ref="I497">XLOOKUP('Joining Lists'!$H497,'Joining Lists'!$D$4:$D$75,'Joining Lists'!$E$4:$E$75)</f>
        <v>West</v>
      </c>
      <c r="J497" s="110" t="s">
        <v>227</v>
      </c>
      <c r="K497" s="110">
        <v>3.0</v>
      </c>
      <c r="L497" s="109">
        <f t="array" ref="L497">XLOOKUP('Joining Lists'!$J497,'Joining Lists'!$A$4:$A$15,'Joining Lists'!$B$4:$B$15)</f>
        <v>25</v>
      </c>
      <c r="M497" s="110">
        <f>'Joining Lists'!$K497*'Joining Lists'!$L497</f>
        <v>75</v>
      </c>
    </row>
    <row r="498" ht="14.25" customHeight="1">
      <c r="G498" s="106">
        <v>44552.0</v>
      </c>
      <c r="H498" s="105" t="s">
        <v>313</v>
      </c>
      <c r="I498" s="105" t="str">
        <f t="array" ref="I498">XLOOKUP('Joining Lists'!$H498,'Joining Lists'!$D$4:$D$75,'Joining Lists'!$E$4:$E$75)</f>
        <v>West</v>
      </c>
      <c r="J498" s="105" t="s">
        <v>230</v>
      </c>
      <c r="K498" s="105">
        <v>2.0</v>
      </c>
      <c r="L498" s="104">
        <f t="array" ref="L498">XLOOKUP('Joining Lists'!$J498,'Joining Lists'!$A$4:$A$15,'Joining Lists'!$B$4:$B$15)</f>
        <v>79.95</v>
      </c>
      <c r="M498" s="105">
        <f>'Joining Lists'!$K498*'Joining Lists'!$L498</f>
        <v>159.9</v>
      </c>
    </row>
    <row r="499" ht="14.25" customHeight="1">
      <c r="G499" s="111">
        <v>44552.0</v>
      </c>
      <c r="H499" s="110" t="s">
        <v>219</v>
      </c>
      <c r="I499" s="110" t="str">
        <f t="array" ref="I499">XLOOKUP('Joining Lists'!$H499,'Joining Lists'!$D$4:$D$75,'Joining Lists'!$E$4:$E$75)</f>
        <v>West</v>
      </c>
      <c r="J499" s="110" t="s">
        <v>233</v>
      </c>
      <c r="K499" s="110">
        <v>1.0</v>
      </c>
      <c r="L499" s="109">
        <f t="array" ref="L499">XLOOKUP('Joining Lists'!$J499,'Joining Lists'!$A$4:$A$15,'Joining Lists'!$B$4:$B$15)</f>
        <v>27.5</v>
      </c>
      <c r="M499" s="110">
        <f>'Joining Lists'!$K499*'Joining Lists'!$L499</f>
        <v>27.5</v>
      </c>
    </row>
    <row r="500" ht="14.25" customHeight="1">
      <c r="G500" s="106">
        <v>44552.0</v>
      </c>
      <c r="H500" s="105" t="s">
        <v>284</v>
      </c>
      <c r="I500" s="105" t="str">
        <f t="array" ref="I500">XLOOKUP('Joining Lists'!$H500,'Joining Lists'!$D$4:$D$75,'Joining Lists'!$E$4:$E$75)</f>
        <v>MidWest</v>
      </c>
      <c r="J500" s="105" t="s">
        <v>240</v>
      </c>
      <c r="K500" s="105">
        <v>2.0</v>
      </c>
      <c r="L500" s="104">
        <f t="array" ref="L500">XLOOKUP('Joining Lists'!$J500,'Joining Lists'!$A$4:$A$15,'Joining Lists'!$B$4:$B$15)</f>
        <v>34</v>
      </c>
      <c r="M500" s="105">
        <f>'Joining Lists'!$K500*'Joining Lists'!$L500</f>
        <v>68</v>
      </c>
    </row>
    <row r="501" ht="14.25" customHeight="1">
      <c r="G501" s="111">
        <v>44552.0</v>
      </c>
      <c r="H501" s="110" t="s">
        <v>258</v>
      </c>
      <c r="I501" s="110" t="str">
        <f t="array" ref="I501">XLOOKUP('Joining Lists'!$H501,'Joining Lists'!$D$4:$D$75,'Joining Lists'!$E$4:$E$75)</f>
        <v>MidWest</v>
      </c>
      <c r="J501" s="110" t="s">
        <v>245</v>
      </c>
      <c r="K501" s="110">
        <v>1.0</v>
      </c>
      <c r="L501" s="109">
        <f t="array" ref="L501">XLOOKUP('Joining Lists'!$J501,'Joining Lists'!$A$4:$A$15,'Joining Lists'!$B$4:$B$15)</f>
        <v>23.5</v>
      </c>
      <c r="M501" s="110">
        <f>'Joining Lists'!$K501*'Joining Lists'!$L501</f>
        <v>23.5</v>
      </c>
    </row>
    <row r="502" ht="14.25" customHeight="1">
      <c r="G502" s="106">
        <v>44552.0</v>
      </c>
      <c r="H502" s="105" t="s">
        <v>288</v>
      </c>
      <c r="I502" s="105" t="str">
        <f t="array" ref="I502">XLOOKUP('Joining Lists'!$H502,'Joining Lists'!$D$4:$D$75,'Joining Lists'!$E$4:$E$75)</f>
        <v>MidWest</v>
      </c>
      <c r="J502" s="105" t="s">
        <v>230</v>
      </c>
      <c r="K502" s="105">
        <v>3.0</v>
      </c>
      <c r="L502" s="104">
        <f t="array" ref="L502">XLOOKUP('Joining Lists'!$J502,'Joining Lists'!$A$4:$A$15,'Joining Lists'!$B$4:$B$15)</f>
        <v>79.95</v>
      </c>
      <c r="M502" s="105">
        <f>'Joining Lists'!$K502*'Joining Lists'!$L502</f>
        <v>239.85</v>
      </c>
    </row>
    <row r="503" ht="14.25" customHeight="1">
      <c r="G503" s="111">
        <v>44552.0</v>
      </c>
      <c r="H503" s="110" t="s">
        <v>311</v>
      </c>
      <c r="I503" s="110" t="str">
        <f t="array" ref="I503">XLOOKUP('Joining Lists'!$H503,'Joining Lists'!$D$4:$D$75,'Joining Lists'!$E$4:$E$75)</f>
        <v>MidWest</v>
      </c>
      <c r="J503" s="110" t="s">
        <v>240</v>
      </c>
      <c r="K503" s="110">
        <v>2.0</v>
      </c>
      <c r="L503" s="109">
        <f t="array" ref="L503">XLOOKUP('Joining Lists'!$J503,'Joining Lists'!$A$4:$A$15,'Joining Lists'!$B$4:$B$15)</f>
        <v>34</v>
      </c>
      <c r="M503" s="110">
        <f>'Joining Lists'!$K503*'Joining Lists'!$L503</f>
        <v>68</v>
      </c>
    </row>
    <row r="504" ht="14.25" customHeight="1">
      <c r="G504" s="106">
        <v>44552.0</v>
      </c>
      <c r="H504" s="105" t="s">
        <v>286</v>
      </c>
      <c r="I504" s="105" t="str">
        <f t="array" ref="I504">XLOOKUP('Joining Lists'!$H504,'Joining Lists'!$D$4:$D$75,'Joining Lists'!$E$4:$E$75)</f>
        <v>South</v>
      </c>
      <c r="J504" s="105" t="s">
        <v>235</v>
      </c>
      <c r="K504" s="105">
        <v>5.0</v>
      </c>
      <c r="L504" s="104">
        <f t="array" ref="L504">XLOOKUP('Joining Lists'!$J504,'Joining Lists'!$A$4:$A$15,'Joining Lists'!$B$4:$B$15)</f>
        <v>19.95</v>
      </c>
      <c r="M504" s="105">
        <f>'Joining Lists'!$K504*'Joining Lists'!$L504</f>
        <v>99.75</v>
      </c>
    </row>
    <row r="505" ht="14.25" customHeight="1">
      <c r="G505" s="111">
        <v>44552.0</v>
      </c>
      <c r="H505" s="110" t="s">
        <v>223</v>
      </c>
      <c r="I505" s="110" t="str">
        <f t="array" ref="I505">XLOOKUP('Joining Lists'!$H505,'Joining Lists'!$D$4:$D$75,'Joining Lists'!$E$4:$E$75)</f>
        <v>East</v>
      </c>
      <c r="J505" s="110" t="s">
        <v>243</v>
      </c>
      <c r="K505" s="110">
        <v>2.0</v>
      </c>
      <c r="L505" s="109">
        <f t="array" ref="L505">XLOOKUP('Joining Lists'!$J505,'Joining Lists'!$A$4:$A$15,'Joining Lists'!$B$4:$B$15)</f>
        <v>25</v>
      </c>
      <c r="M505" s="110">
        <f>'Joining Lists'!$K505*'Joining Lists'!$L505</f>
        <v>50</v>
      </c>
    </row>
    <row r="506" ht="14.25" customHeight="1">
      <c r="G506" s="106">
        <v>44552.0</v>
      </c>
      <c r="H506" s="105" t="s">
        <v>268</v>
      </c>
      <c r="I506" s="105" t="str">
        <f t="array" ref="I506">XLOOKUP('Joining Lists'!$H506,'Joining Lists'!$D$4:$D$75,'Joining Lists'!$E$4:$E$75)</f>
        <v>East</v>
      </c>
      <c r="J506" s="105" t="s">
        <v>218</v>
      </c>
      <c r="K506" s="105">
        <v>3.0</v>
      </c>
      <c r="L506" s="104">
        <f t="array" ref="L506">XLOOKUP('Joining Lists'!$J506,'Joining Lists'!$A$4:$A$15,'Joining Lists'!$B$4:$B$15)</f>
        <v>22.95</v>
      </c>
      <c r="M506" s="105">
        <f>'Joining Lists'!$K506*'Joining Lists'!$L506</f>
        <v>68.85</v>
      </c>
    </row>
    <row r="507" ht="14.25" customHeight="1">
      <c r="G507" s="111">
        <v>44552.0</v>
      </c>
      <c r="H507" s="110" t="s">
        <v>237</v>
      </c>
      <c r="I507" s="110" t="str">
        <f t="array" ref="I507">XLOOKUP('Joining Lists'!$H507,'Joining Lists'!$D$4:$D$75,'Joining Lists'!$E$4:$E$75)</f>
        <v>West</v>
      </c>
      <c r="J507" s="110" t="s">
        <v>236</v>
      </c>
      <c r="K507" s="110">
        <v>2.0</v>
      </c>
      <c r="L507" s="109">
        <f t="array" ref="L507">XLOOKUP('Joining Lists'!$J507,'Joining Lists'!$A$4:$A$15,'Joining Lists'!$B$4:$B$15)</f>
        <v>30</v>
      </c>
      <c r="M507" s="110">
        <f>'Joining Lists'!$K507*'Joining Lists'!$L507</f>
        <v>60</v>
      </c>
    </row>
    <row r="508" ht="14.25" customHeight="1">
      <c r="G508" s="106">
        <v>44552.0</v>
      </c>
      <c r="H508" s="105" t="s">
        <v>265</v>
      </c>
      <c r="I508" s="105" t="str">
        <f t="array" ref="I508">XLOOKUP('Joining Lists'!$H508,'Joining Lists'!$D$4:$D$75,'Joining Lists'!$E$4:$E$75)</f>
        <v>MidWest</v>
      </c>
      <c r="J508" s="105" t="s">
        <v>227</v>
      </c>
      <c r="K508" s="105">
        <v>1.0</v>
      </c>
      <c r="L508" s="104">
        <f t="array" ref="L508">XLOOKUP('Joining Lists'!$J508,'Joining Lists'!$A$4:$A$15,'Joining Lists'!$B$4:$B$15)</f>
        <v>25</v>
      </c>
      <c r="M508" s="105">
        <f>'Joining Lists'!$K508*'Joining Lists'!$L508</f>
        <v>25</v>
      </c>
    </row>
    <row r="509" ht="14.25" customHeight="1">
      <c r="G509" s="111">
        <v>44552.0</v>
      </c>
      <c r="H509" s="110" t="s">
        <v>301</v>
      </c>
      <c r="I509" s="110" t="str">
        <f t="array" ref="I509">XLOOKUP('Joining Lists'!$H509,'Joining Lists'!$D$4:$D$75,'Joining Lists'!$E$4:$E$75)</f>
        <v>East</v>
      </c>
      <c r="J509" s="110" t="s">
        <v>235</v>
      </c>
      <c r="K509" s="110">
        <v>2.0</v>
      </c>
      <c r="L509" s="109">
        <f t="array" ref="L509">XLOOKUP('Joining Lists'!$J509,'Joining Lists'!$A$4:$A$15,'Joining Lists'!$B$4:$B$15)</f>
        <v>19.95</v>
      </c>
      <c r="M509" s="110">
        <f>'Joining Lists'!$K509*'Joining Lists'!$L509</f>
        <v>39.9</v>
      </c>
    </row>
    <row r="510" ht="14.25" customHeight="1">
      <c r="G510" s="106">
        <v>44552.0</v>
      </c>
      <c r="H510" s="105" t="s">
        <v>297</v>
      </c>
      <c r="I510" s="105" t="str">
        <f t="array" ref="I510">XLOOKUP('Joining Lists'!$H510,'Joining Lists'!$D$4:$D$75,'Joining Lists'!$E$4:$E$75)</f>
        <v>MidWest</v>
      </c>
      <c r="J510" s="105" t="s">
        <v>212</v>
      </c>
      <c r="K510" s="105">
        <v>2.0</v>
      </c>
      <c r="L510" s="104">
        <f t="array" ref="L510">XLOOKUP('Joining Lists'!$J510,'Joining Lists'!$A$4:$A$15,'Joining Lists'!$B$4:$B$15)</f>
        <v>21</v>
      </c>
      <c r="M510" s="105">
        <f>'Joining Lists'!$K510*'Joining Lists'!$L510</f>
        <v>42</v>
      </c>
    </row>
    <row r="511" ht="14.25" customHeight="1">
      <c r="G511" s="111">
        <v>44552.0</v>
      </c>
      <c r="H511" s="110" t="s">
        <v>297</v>
      </c>
      <c r="I511" s="110" t="str">
        <f t="array" ref="I511">XLOOKUP('Joining Lists'!$H511,'Joining Lists'!$D$4:$D$75,'Joining Lists'!$E$4:$E$75)</f>
        <v>MidWest</v>
      </c>
      <c r="J511" s="110" t="s">
        <v>212</v>
      </c>
      <c r="K511" s="110">
        <v>3.0</v>
      </c>
      <c r="L511" s="109">
        <f t="array" ref="L511">XLOOKUP('Joining Lists'!$J511,'Joining Lists'!$A$4:$A$15,'Joining Lists'!$B$4:$B$15)</f>
        <v>21</v>
      </c>
      <c r="M511" s="110">
        <f>'Joining Lists'!$K511*'Joining Lists'!$L511</f>
        <v>63</v>
      </c>
    </row>
    <row r="512" ht="14.25" customHeight="1">
      <c r="G512" s="106">
        <v>44552.0</v>
      </c>
      <c r="H512" s="105" t="s">
        <v>278</v>
      </c>
      <c r="I512" s="105" t="str">
        <f t="array" ref="I512">XLOOKUP('Joining Lists'!$H512,'Joining Lists'!$D$4:$D$75,'Joining Lists'!$E$4:$E$75)</f>
        <v>MidWest</v>
      </c>
      <c r="J512" s="105" t="s">
        <v>245</v>
      </c>
      <c r="K512" s="105">
        <v>1.0</v>
      </c>
      <c r="L512" s="104">
        <f t="array" ref="L512">XLOOKUP('Joining Lists'!$J512,'Joining Lists'!$A$4:$A$15,'Joining Lists'!$B$4:$B$15)</f>
        <v>23.5</v>
      </c>
      <c r="M512" s="105">
        <f>'Joining Lists'!$K512*'Joining Lists'!$L512</f>
        <v>23.5</v>
      </c>
    </row>
    <row r="513" ht="14.25" customHeight="1">
      <c r="G513" s="111">
        <v>44552.0</v>
      </c>
      <c r="H513" s="110" t="s">
        <v>225</v>
      </c>
      <c r="I513" s="110" t="str">
        <f t="array" ref="I513">XLOOKUP('Joining Lists'!$H513,'Joining Lists'!$D$4:$D$75,'Joining Lists'!$E$4:$E$75)</f>
        <v>South</v>
      </c>
      <c r="J513" s="110" t="s">
        <v>216</v>
      </c>
      <c r="K513" s="110">
        <v>1.0</v>
      </c>
      <c r="L513" s="109">
        <f t="array" ref="L513">XLOOKUP('Joining Lists'!$J513,'Joining Lists'!$A$4:$A$15,'Joining Lists'!$B$4:$B$15)</f>
        <v>22.95</v>
      </c>
      <c r="M513" s="110">
        <f>'Joining Lists'!$K513*'Joining Lists'!$L513</f>
        <v>22.95</v>
      </c>
    </row>
    <row r="514" ht="14.25" customHeight="1">
      <c r="G514" s="106">
        <v>44552.0</v>
      </c>
      <c r="H514" s="105" t="s">
        <v>293</v>
      </c>
      <c r="I514" s="105" t="str">
        <f t="array" ref="I514">XLOOKUP('Joining Lists'!$H514,'Joining Lists'!$D$4:$D$75,'Joining Lists'!$E$4:$E$75)</f>
        <v>West</v>
      </c>
      <c r="J514" s="105" t="s">
        <v>212</v>
      </c>
      <c r="K514" s="105">
        <v>3.0</v>
      </c>
      <c r="L514" s="104">
        <f t="array" ref="L514">XLOOKUP('Joining Lists'!$J514,'Joining Lists'!$A$4:$A$15,'Joining Lists'!$B$4:$B$15)</f>
        <v>21</v>
      </c>
      <c r="M514" s="105">
        <f>'Joining Lists'!$K514*'Joining Lists'!$L514</f>
        <v>63</v>
      </c>
    </row>
    <row r="515" ht="14.25" customHeight="1">
      <c r="G515" s="111">
        <v>44552.0</v>
      </c>
      <c r="H515" s="110" t="s">
        <v>304</v>
      </c>
      <c r="I515" s="110" t="str">
        <f t="array" ref="I515">XLOOKUP('Joining Lists'!$H515,'Joining Lists'!$D$4:$D$75,'Joining Lists'!$E$4:$E$75)</f>
        <v>South</v>
      </c>
      <c r="J515" s="110" t="s">
        <v>235</v>
      </c>
      <c r="K515" s="110">
        <v>1.0</v>
      </c>
      <c r="L515" s="109">
        <f t="array" ref="L515">XLOOKUP('Joining Lists'!$J515,'Joining Lists'!$A$4:$A$15,'Joining Lists'!$B$4:$B$15)</f>
        <v>19.95</v>
      </c>
      <c r="M515" s="110">
        <f>'Joining Lists'!$K515*'Joining Lists'!$L515</f>
        <v>19.95</v>
      </c>
    </row>
    <row r="516" ht="14.25" customHeight="1">
      <c r="G516" s="106">
        <v>44552.0</v>
      </c>
      <c r="H516" s="105" t="s">
        <v>248</v>
      </c>
      <c r="I516" s="105" t="str">
        <f t="array" ref="I516">XLOOKUP('Joining Lists'!$H516,'Joining Lists'!$D$4:$D$75,'Joining Lists'!$E$4:$E$75)</f>
        <v>MidWest</v>
      </c>
      <c r="J516" s="105" t="s">
        <v>240</v>
      </c>
      <c r="K516" s="105">
        <v>2.0</v>
      </c>
      <c r="L516" s="104">
        <f t="array" ref="L516">XLOOKUP('Joining Lists'!$J516,'Joining Lists'!$A$4:$A$15,'Joining Lists'!$B$4:$B$15)</f>
        <v>34</v>
      </c>
      <c r="M516" s="105">
        <f>'Joining Lists'!$K516*'Joining Lists'!$L516</f>
        <v>68</v>
      </c>
    </row>
    <row r="517" ht="14.25" customHeight="1">
      <c r="G517" s="111">
        <v>44552.0</v>
      </c>
      <c r="H517" s="110" t="s">
        <v>225</v>
      </c>
      <c r="I517" s="110" t="str">
        <f t="array" ref="I517">XLOOKUP('Joining Lists'!$H517,'Joining Lists'!$D$4:$D$75,'Joining Lists'!$E$4:$E$75)</f>
        <v>South</v>
      </c>
      <c r="J517" s="110" t="s">
        <v>218</v>
      </c>
      <c r="K517" s="110">
        <v>3.0</v>
      </c>
      <c r="L517" s="109">
        <f t="array" ref="L517">XLOOKUP('Joining Lists'!$J517,'Joining Lists'!$A$4:$A$15,'Joining Lists'!$B$4:$B$15)</f>
        <v>22.95</v>
      </c>
      <c r="M517" s="110">
        <f>'Joining Lists'!$K517*'Joining Lists'!$L517</f>
        <v>68.85</v>
      </c>
    </row>
    <row r="518" ht="14.25" customHeight="1">
      <c r="G518" s="106">
        <v>44552.0</v>
      </c>
      <c r="H518" s="105" t="s">
        <v>244</v>
      </c>
      <c r="I518" s="105" t="str">
        <f t="array" ref="I518">XLOOKUP('Joining Lists'!$H518,'Joining Lists'!$D$4:$D$75,'Joining Lists'!$E$4:$E$75)</f>
        <v>MidWest</v>
      </c>
      <c r="J518" s="105" t="s">
        <v>239</v>
      </c>
      <c r="K518" s="105">
        <v>1.0</v>
      </c>
      <c r="L518" s="104">
        <f t="array" ref="L518">XLOOKUP('Joining Lists'!$J518,'Joining Lists'!$A$4:$A$15,'Joining Lists'!$B$4:$B$15)</f>
        <v>19</v>
      </c>
      <c r="M518" s="105">
        <f>'Joining Lists'!$K518*'Joining Lists'!$L518</f>
        <v>19</v>
      </c>
    </row>
    <row r="519" ht="14.25" customHeight="1">
      <c r="G519" s="111">
        <v>44552.0</v>
      </c>
      <c r="H519" s="110" t="s">
        <v>295</v>
      </c>
      <c r="I519" s="110" t="str">
        <f t="array" ref="I519">XLOOKUP('Joining Lists'!$H519,'Joining Lists'!$D$4:$D$75,'Joining Lists'!$E$4:$E$75)</f>
        <v>MidWest</v>
      </c>
      <c r="J519" s="110" t="s">
        <v>239</v>
      </c>
      <c r="K519" s="110">
        <v>1.0</v>
      </c>
      <c r="L519" s="109">
        <f t="array" ref="L519">XLOOKUP('Joining Lists'!$J519,'Joining Lists'!$A$4:$A$15,'Joining Lists'!$B$4:$B$15)</f>
        <v>19</v>
      </c>
      <c r="M519" s="110">
        <f>'Joining Lists'!$K519*'Joining Lists'!$L519</f>
        <v>19</v>
      </c>
    </row>
    <row r="520" ht="14.25" customHeight="1">
      <c r="G520" s="106">
        <v>44552.0</v>
      </c>
      <c r="H520" s="105" t="s">
        <v>311</v>
      </c>
      <c r="I520" s="105" t="str">
        <f t="array" ref="I520">XLOOKUP('Joining Lists'!$H520,'Joining Lists'!$D$4:$D$75,'Joining Lists'!$E$4:$E$75)</f>
        <v>MidWest</v>
      </c>
      <c r="J520" s="105" t="s">
        <v>227</v>
      </c>
      <c r="K520" s="105">
        <v>2.0</v>
      </c>
      <c r="L520" s="104">
        <f t="array" ref="L520">XLOOKUP('Joining Lists'!$J520,'Joining Lists'!$A$4:$A$15,'Joining Lists'!$B$4:$B$15)</f>
        <v>25</v>
      </c>
      <c r="M520" s="105">
        <f>'Joining Lists'!$K520*'Joining Lists'!$L520</f>
        <v>50</v>
      </c>
    </row>
    <row r="521" ht="14.25" customHeight="1">
      <c r="G521" s="111">
        <v>44552.0</v>
      </c>
      <c r="H521" s="110" t="s">
        <v>304</v>
      </c>
      <c r="I521" s="110" t="str">
        <f t="array" ref="I521">XLOOKUP('Joining Lists'!$H521,'Joining Lists'!$D$4:$D$75,'Joining Lists'!$E$4:$E$75)</f>
        <v>South</v>
      </c>
      <c r="J521" s="110" t="s">
        <v>243</v>
      </c>
      <c r="K521" s="110">
        <v>2.0</v>
      </c>
      <c r="L521" s="109">
        <f t="array" ref="L521">XLOOKUP('Joining Lists'!$J521,'Joining Lists'!$A$4:$A$15,'Joining Lists'!$B$4:$B$15)</f>
        <v>25</v>
      </c>
      <c r="M521" s="110">
        <f>'Joining Lists'!$K521*'Joining Lists'!$L521</f>
        <v>50</v>
      </c>
    </row>
    <row r="522" ht="14.25" customHeight="1">
      <c r="G522" s="106">
        <v>44552.0</v>
      </c>
      <c r="H522" s="105" t="s">
        <v>303</v>
      </c>
      <c r="I522" s="105" t="str">
        <f t="array" ref="I522">XLOOKUP('Joining Lists'!$H522,'Joining Lists'!$D$4:$D$75,'Joining Lists'!$E$4:$E$75)</f>
        <v>West</v>
      </c>
      <c r="J522" s="105" t="s">
        <v>240</v>
      </c>
      <c r="K522" s="105">
        <v>2.0</v>
      </c>
      <c r="L522" s="104">
        <f t="array" ref="L522">XLOOKUP('Joining Lists'!$J522,'Joining Lists'!$A$4:$A$15,'Joining Lists'!$B$4:$B$15)</f>
        <v>34</v>
      </c>
      <c r="M522" s="105">
        <f>'Joining Lists'!$K522*'Joining Lists'!$L522</f>
        <v>68</v>
      </c>
    </row>
    <row r="523" ht="14.25" customHeight="1">
      <c r="G523" s="111">
        <v>44552.0</v>
      </c>
      <c r="H523" s="110" t="s">
        <v>259</v>
      </c>
      <c r="I523" s="110" t="str">
        <f t="array" ref="I523">XLOOKUP('Joining Lists'!$H523,'Joining Lists'!$D$4:$D$75,'Joining Lists'!$E$4:$E$75)</f>
        <v>West</v>
      </c>
      <c r="J523" s="110" t="s">
        <v>216</v>
      </c>
      <c r="K523" s="110">
        <v>3.0</v>
      </c>
      <c r="L523" s="109">
        <f t="array" ref="L523">XLOOKUP('Joining Lists'!$J523,'Joining Lists'!$A$4:$A$15,'Joining Lists'!$B$4:$B$15)</f>
        <v>22.95</v>
      </c>
      <c r="M523" s="110">
        <f>'Joining Lists'!$K523*'Joining Lists'!$L523</f>
        <v>68.85</v>
      </c>
    </row>
    <row r="524" ht="14.25" customHeight="1">
      <c r="G524" s="106">
        <v>44552.0</v>
      </c>
      <c r="H524" s="105" t="s">
        <v>304</v>
      </c>
      <c r="I524" s="105" t="str">
        <f t="array" ref="I524">XLOOKUP('Joining Lists'!$H524,'Joining Lists'!$D$4:$D$75,'Joining Lists'!$E$4:$E$75)</f>
        <v>South</v>
      </c>
      <c r="J524" s="105" t="s">
        <v>243</v>
      </c>
      <c r="K524" s="105">
        <v>3.0</v>
      </c>
      <c r="L524" s="104">
        <f t="array" ref="L524">XLOOKUP('Joining Lists'!$J524,'Joining Lists'!$A$4:$A$15,'Joining Lists'!$B$4:$B$15)</f>
        <v>25</v>
      </c>
      <c r="M524" s="105">
        <f>'Joining Lists'!$K524*'Joining Lists'!$L524</f>
        <v>75</v>
      </c>
    </row>
    <row r="525" ht="14.25" customHeight="1">
      <c r="G525" s="111">
        <v>44552.0</v>
      </c>
      <c r="H525" s="110" t="s">
        <v>246</v>
      </c>
      <c r="I525" s="110" t="str">
        <f t="array" ref="I525">XLOOKUP('Joining Lists'!$H525,'Joining Lists'!$D$4:$D$75,'Joining Lists'!$E$4:$E$75)</f>
        <v>South</v>
      </c>
      <c r="J525" s="110" t="s">
        <v>233</v>
      </c>
      <c r="K525" s="110">
        <v>1.0</v>
      </c>
      <c r="L525" s="109">
        <f t="array" ref="L525">XLOOKUP('Joining Lists'!$J525,'Joining Lists'!$A$4:$A$15,'Joining Lists'!$B$4:$B$15)</f>
        <v>27.5</v>
      </c>
      <c r="M525" s="110">
        <f>'Joining Lists'!$K525*'Joining Lists'!$L525</f>
        <v>27.5</v>
      </c>
    </row>
    <row r="526" ht="14.25" customHeight="1">
      <c r="G526" s="106">
        <v>44552.0</v>
      </c>
      <c r="H526" s="105" t="s">
        <v>264</v>
      </c>
      <c r="I526" s="105" t="str">
        <f t="array" ref="I526">XLOOKUP('Joining Lists'!$H526,'Joining Lists'!$D$4:$D$75,'Joining Lists'!$E$4:$E$75)</f>
        <v>MidWest</v>
      </c>
      <c r="J526" s="105" t="s">
        <v>236</v>
      </c>
      <c r="K526" s="105">
        <v>2.0</v>
      </c>
      <c r="L526" s="104">
        <f t="array" ref="L526">XLOOKUP('Joining Lists'!$J526,'Joining Lists'!$A$4:$A$15,'Joining Lists'!$B$4:$B$15)</f>
        <v>30</v>
      </c>
      <c r="M526" s="105">
        <f>'Joining Lists'!$K526*'Joining Lists'!$L526</f>
        <v>60</v>
      </c>
    </row>
    <row r="527" ht="14.25" customHeight="1">
      <c r="G527" s="111">
        <v>44552.0</v>
      </c>
      <c r="H527" s="110" t="s">
        <v>306</v>
      </c>
      <c r="I527" s="110" t="str">
        <f t="array" ref="I527">XLOOKUP('Joining Lists'!$H527,'Joining Lists'!$D$4:$D$75,'Joining Lists'!$E$4:$E$75)</f>
        <v>West</v>
      </c>
      <c r="J527" s="110" t="s">
        <v>216</v>
      </c>
      <c r="K527" s="110">
        <v>3.0</v>
      </c>
      <c r="L527" s="109">
        <f t="array" ref="L527">XLOOKUP('Joining Lists'!$J527,'Joining Lists'!$A$4:$A$15,'Joining Lists'!$B$4:$B$15)</f>
        <v>22.95</v>
      </c>
      <c r="M527" s="110">
        <f>'Joining Lists'!$K527*'Joining Lists'!$L527</f>
        <v>68.85</v>
      </c>
    </row>
    <row r="528" ht="14.25" customHeight="1">
      <c r="G528" s="106">
        <v>44552.0</v>
      </c>
      <c r="H528" s="105" t="s">
        <v>306</v>
      </c>
      <c r="I528" s="105" t="str">
        <f t="array" ref="I528">XLOOKUP('Joining Lists'!$H528,'Joining Lists'!$D$4:$D$75,'Joining Lists'!$E$4:$E$75)</f>
        <v>West</v>
      </c>
      <c r="J528" s="105" t="s">
        <v>227</v>
      </c>
      <c r="K528" s="105">
        <v>3.0</v>
      </c>
      <c r="L528" s="104">
        <f t="array" ref="L528">XLOOKUP('Joining Lists'!$J528,'Joining Lists'!$A$4:$A$15,'Joining Lists'!$B$4:$B$15)</f>
        <v>25</v>
      </c>
      <c r="M528" s="105">
        <f>'Joining Lists'!$K528*'Joining Lists'!$L528</f>
        <v>75</v>
      </c>
    </row>
    <row r="529" ht="14.25" customHeight="1">
      <c r="G529" s="111">
        <v>44552.0</v>
      </c>
      <c r="H529" s="110" t="s">
        <v>268</v>
      </c>
      <c r="I529" s="110" t="str">
        <f t="array" ref="I529">XLOOKUP('Joining Lists'!$H529,'Joining Lists'!$D$4:$D$75,'Joining Lists'!$E$4:$E$75)</f>
        <v>East</v>
      </c>
      <c r="J529" s="110" t="s">
        <v>233</v>
      </c>
      <c r="K529" s="110">
        <v>3.0</v>
      </c>
      <c r="L529" s="109">
        <f t="array" ref="L529">XLOOKUP('Joining Lists'!$J529,'Joining Lists'!$A$4:$A$15,'Joining Lists'!$B$4:$B$15)</f>
        <v>27.5</v>
      </c>
      <c r="M529" s="110">
        <f>'Joining Lists'!$K529*'Joining Lists'!$L529</f>
        <v>82.5</v>
      </c>
    </row>
    <row r="530" ht="14.25" customHeight="1">
      <c r="G530" s="106">
        <v>44552.0</v>
      </c>
      <c r="H530" s="105" t="s">
        <v>296</v>
      </c>
      <c r="I530" s="105" t="str">
        <f t="array" ref="I530">XLOOKUP('Joining Lists'!$H530,'Joining Lists'!$D$4:$D$75,'Joining Lists'!$E$4:$E$75)</f>
        <v>West</v>
      </c>
      <c r="J530" s="105" t="s">
        <v>216</v>
      </c>
      <c r="K530" s="105">
        <v>1.0</v>
      </c>
      <c r="L530" s="104">
        <f t="array" ref="L530">XLOOKUP('Joining Lists'!$J530,'Joining Lists'!$A$4:$A$15,'Joining Lists'!$B$4:$B$15)</f>
        <v>22.95</v>
      </c>
      <c r="M530" s="105">
        <f>'Joining Lists'!$K530*'Joining Lists'!$L530</f>
        <v>22.95</v>
      </c>
    </row>
    <row r="531" ht="14.25" customHeight="1">
      <c r="G531" s="111">
        <v>44552.0</v>
      </c>
      <c r="H531" s="110" t="s">
        <v>303</v>
      </c>
      <c r="I531" s="110" t="str">
        <f t="array" ref="I531">XLOOKUP('Joining Lists'!$H531,'Joining Lists'!$D$4:$D$75,'Joining Lists'!$E$4:$E$75)</f>
        <v>West</v>
      </c>
      <c r="J531" s="110" t="s">
        <v>243</v>
      </c>
      <c r="K531" s="110">
        <v>2.0</v>
      </c>
      <c r="L531" s="109">
        <f t="array" ref="L531">XLOOKUP('Joining Lists'!$J531,'Joining Lists'!$A$4:$A$15,'Joining Lists'!$B$4:$B$15)</f>
        <v>25</v>
      </c>
      <c r="M531" s="110">
        <f>'Joining Lists'!$K531*'Joining Lists'!$L531</f>
        <v>50</v>
      </c>
    </row>
    <row r="532" ht="14.25" customHeight="1">
      <c r="G532" s="106">
        <v>44551.0</v>
      </c>
      <c r="H532" s="105" t="s">
        <v>237</v>
      </c>
      <c r="I532" s="105" t="str">
        <f t="array" ref="I532">XLOOKUP('Joining Lists'!$H532,'Joining Lists'!$D$4:$D$75,'Joining Lists'!$E$4:$E$75)</f>
        <v>West</v>
      </c>
      <c r="J532" s="105" t="s">
        <v>243</v>
      </c>
      <c r="K532" s="105">
        <v>3.0</v>
      </c>
      <c r="L532" s="104">
        <f t="array" ref="L532">XLOOKUP('Joining Lists'!$J532,'Joining Lists'!$A$4:$A$15,'Joining Lists'!$B$4:$B$15)</f>
        <v>25</v>
      </c>
      <c r="M532" s="105">
        <f>'Joining Lists'!$K532*'Joining Lists'!$L532</f>
        <v>75</v>
      </c>
    </row>
    <row r="533" ht="14.25" customHeight="1">
      <c r="G533" s="111">
        <v>44551.0</v>
      </c>
      <c r="H533" s="110" t="s">
        <v>244</v>
      </c>
      <c r="I533" s="110" t="str">
        <f t="array" ref="I533">XLOOKUP('Joining Lists'!$H533,'Joining Lists'!$D$4:$D$75,'Joining Lists'!$E$4:$E$75)</f>
        <v>MidWest</v>
      </c>
      <c r="J533" s="110" t="s">
        <v>216</v>
      </c>
      <c r="K533" s="110">
        <v>3.0</v>
      </c>
      <c r="L533" s="109">
        <f t="array" ref="L533">XLOOKUP('Joining Lists'!$J533,'Joining Lists'!$A$4:$A$15,'Joining Lists'!$B$4:$B$15)</f>
        <v>22.95</v>
      </c>
      <c r="M533" s="110">
        <f>'Joining Lists'!$K533*'Joining Lists'!$L533</f>
        <v>68.85</v>
      </c>
    </row>
    <row r="534" ht="14.25" customHeight="1">
      <c r="G534" s="106">
        <v>44551.0</v>
      </c>
      <c r="H534" s="105" t="s">
        <v>219</v>
      </c>
      <c r="I534" s="105" t="str">
        <f t="array" ref="I534">XLOOKUP('Joining Lists'!$H534,'Joining Lists'!$D$4:$D$75,'Joining Lists'!$E$4:$E$75)</f>
        <v>West</v>
      </c>
      <c r="J534" s="105" t="s">
        <v>236</v>
      </c>
      <c r="K534" s="105">
        <v>3.0</v>
      </c>
      <c r="L534" s="104">
        <f t="array" ref="L534">XLOOKUP('Joining Lists'!$J534,'Joining Lists'!$A$4:$A$15,'Joining Lists'!$B$4:$B$15)</f>
        <v>30</v>
      </c>
      <c r="M534" s="105">
        <f>'Joining Lists'!$K534*'Joining Lists'!$L534</f>
        <v>90</v>
      </c>
    </row>
    <row r="535" ht="14.25" customHeight="1">
      <c r="G535" s="111">
        <v>44551.0</v>
      </c>
      <c r="H535" s="110" t="s">
        <v>281</v>
      </c>
      <c r="I535" s="110" t="str">
        <f t="array" ref="I535">XLOOKUP('Joining Lists'!$H535,'Joining Lists'!$D$4:$D$75,'Joining Lists'!$E$4:$E$75)</f>
        <v>MidWest</v>
      </c>
      <c r="J535" s="110" t="s">
        <v>235</v>
      </c>
      <c r="K535" s="110">
        <v>3.0</v>
      </c>
      <c r="L535" s="109">
        <f t="array" ref="L535">XLOOKUP('Joining Lists'!$J535,'Joining Lists'!$A$4:$A$15,'Joining Lists'!$B$4:$B$15)</f>
        <v>19.95</v>
      </c>
      <c r="M535" s="110">
        <f>'Joining Lists'!$K535*'Joining Lists'!$L535</f>
        <v>59.85</v>
      </c>
    </row>
    <row r="536" ht="14.25" customHeight="1">
      <c r="G536" s="106">
        <v>44551.0</v>
      </c>
      <c r="H536" s="105" t="s">
        <v>294</v>
      </c>
      <c r="I536" s="105" t="str">
        <f t="array" ref="I536">XLOOKUP('Joining Lists'!$H536,'Joining Lists'!$D$4:$D$75,'Joining Lists'!$E$4:$E$75)</f>
        <v>West</v>
      </c>
      <c r="J536" s="105" t="s">
        <v>235</v>
      </c>
      <c r="K536" s="105">
        <v>2.0</v>
      </c>
      <c r="L536" s="104">
        <f t="array" ref="L536">XLOOKUP('Joining Lists'!$J536,'Joining Lists'!$A$4:$A$15,'Joining Lists'!$B$4:$B$15)</f>
        <v>19.95</v>
      </c>
      <c r="M536" s="105">
        <f>'Joining Lists'!$K536*'Joining Lists'!$L536</f>
        <v>39.9</v>
      </c>
    </row>
    <row r="537" ht="14.25" customHeight="1">
      <c r="G537" s="111">
        <v>44551.0</v>
      </c>
      <c r="H537" s="110" t="s">
        <v>316</v>
      </c>
      <c r="I537" s="110" t="str">
        <f t="array" ref="I537">XLOOKUP('Joining Lists'!$H537,'Joining Lists'!$D$4:$D$75,'Joining Lists'!$E$4:$E$75)</f>
        <v>West</v>
      </c>
      <c r="J537" s="110" t="s">
        <v>216</v>
      </c>
      <c r="K537" s="110">
        <v>1.0</v>
      </c>
      <c r="L537" s="109">
        <f t="array" ref="L537">XLOOKUP('Joining Lists'!$J537,'Joining Lists'!$A$4:$A$15,'Joining Lists'!$B$4:$B$15)</f>
        <v>22.95</v>
      </c>
      <c r="M537" s="110">
        <f>'Joining Lists'!$K537*'Joining Lists'!$L537</f>
        <v>22.95</v>
      </c>
    </row>
    <row r="538" ht="14.25" customHeight="1">
      <c r="G538" s="106">
        <v>44551.0</v>
      </c>
      <c r="H538" s="105" t="s">
        <v>255</v>
      </c>
      <c r="I538" s="105" t="str">
        <f t="array" ref="I538">XLOOKUP('Joining Lists'!$H538,'Joining Lists'!$D$4:$D$75,'Joining Lists'!$E$4:$E$75)</f>
        <v>MidWest</v>
      </c>
      <c r="J538" s="105" t="s">
        <v>216</v>
      </c>
      <c r="K538" s="105">
        <v>3.0</v>
      </c>
      <c r="L538" s="104">
        <f t="array" ref="L538">XLOOKUP('Joining Lists'!$J538,'Joining Lists'!$A$4:$A$15,'Joining Lists'!$B$4:$B$15)</f>
        <v>22.95</v>
      </c>
      <c r="M538" s="105">
        <f>'Joining Lists'!$K538*'Joining Lists'!$L538</f>
        <v>68.85</v>
      </c>
    </row>
    <row r="539" ht="14.25" customHeight="1">
      <c r="G539" s="111">
        <v>44551.0</v>
      </c>
      <c r="H539" s="110" t="s">
        <v>261</v>
      </c>
      <c r="I539" s="110" t="str">
        <f t="array" ref="I539">XLOOKUP('Joining Lists'!$H539,'Joining Lists'!$D$4:$D$75,'Joining Lists'!$E$4:$E$75)</f>
        <v>South</v>
      </c>
      <c r="J539" s="110" t="s">
        <v>230</v>
      </c>
      <c r="K539" s="110">
        <v>3.0</v>
      </c>
      <c r="L539" s="109">
        <f t="array" ref="L539">XLOOKUP('Joining Lists'!$J539,'Joining Lists'!$A$4:$A$15,'Joining Lists'!$B$4:$B$15)</f>
        <v>79.95</v>
      </c>
      <c r="M539" s="110">
        <f>'Joining Lists'!$K539*'Joining Lists'!$L539</f>
        <v>239.85</v>
      </c>
    </row>
    <row r="540" ht="14.25" customHeight="1">
      <c r="G540" s="106">
        <v>44551.0</v>
      </c>
      <c r="H540" s="105" t="s">
        <v>304</v>
      </c>
      <c r="I540" s="105" t="str">
        <f t="array" ref="I540">XLOOKUP('Joining Lists'!$H540,'Joining Lists'!$D$4:$D$75,'Joining Lists'!$E$4:$E$75)</f>
        <v>South</v>
      </c>
      <c r="J540" s="105" t="s">
        <v>216</v>
      </c>
      <c r="K540" s="105">
        <v>2.0</v>
      </c>
      <c r="L540" s="104">
        <f t="array" ref="L540">XLOOKUP('Joining Lists'!$J540,'Joining Lists'!$A$4:$A$15,'Joining Lists'!$B$4:$B$15)</f>
        <v>22.95</v>
      </c>
      <c r="M540" s="105">
        <f>'Joining Lists'!$K540*'Joining Lists'!$L540</f>
        <v>45.9</v>
      </c>
    </row>
    <row r="541" ht="14.25" customHeight="1">
      <c r="G541" s="111">
        <v>44551.0</v>
      </c>
      <c r="H541" s="110" t="s">
        <v>291</v>
      </c>
      <c r="I541" s="110" t="str">
        <f t="array" ref="I541">XLOOKUP('Joining Lists'!$H541,'Joining Lists'!$D$4:$D$75,'Joining Lists'!$E$4:$E$75)</f>
        <v>West</v>
      </c>
      <c r="J541" s="110" t="s">
        <v>240</v>
      </c>
      <c r="K541" s="110">
        <v>2.0</v>
      </c>
      <c r="L541" s="109">
        <f t="array" ref="L541">XLOOKUP('Joining Lists'!$J541,'Joining Lists'!$A$4:$A$15,'Joining Lists'!$B$4:$B$15)</f>
        <v>34</v>
      </c>
      <c r="M541" s="110">
        <f>'Joining Lists'!$K541*'Joining Lists'!$L541</f>
        <v>68</v>
      </c>
    </row>
    <row r="542" ht="14.25" customHeight="1">
      <c r="G542" s="106">
        <v>44551.0</v>
      </c>
      <c r="H542" s="105" t="s">
        <v>286</v>
      </c>
      <c r="I542" s="105" t="str">
        <f t="array" ref="I542">XLOOKUP('Joining Lists'!$H542,'Joining Lists'!$D$4:$D$75,'Joining Lists'!$E$4:$E$75)</f>
        <v>South</v>
      </c>
      <c r="J542" s="105" t="s">
        <v>218</v>
      </c>
      <c r="K542" s="105">
        <v>2.0</v>
      </c>
      <c r="L542" s="104">
        <f t="array" ref="L542">XLOOKUP('Joining Lists'!$J542,'Joining Lists'!$A$4:$A$15,'Joining Lists'!$B$4:$B$15)</f>
        <v>22.95</v>
      </c>
      <c r="M542" s="105">
        <f>'Joining Lists'!$K542*'Joining Lists'!$L542</f>
        <v>45.9</v>
      </c>
    </row>
    <row r="543" ht="14.25" customHeight="1">
      <c r="G543" s="111">
        <v>44551.0</v>
      </c>
      <c r="H543" s="110" t="s">
        <v>255</v>
      </c>
      <c r="I543" s="110" t="str">
        <f t="array" ref="I543">XLOOKUP('Joining Lists'!$H543,'Joining Lists'!$D$4:$D$75,'Joining Lists'!$E$4:$E$75)</f>
        <v>MidWest</v>
      </c>
      <c r="J543" s="110" t="s">
        <v>245</v>
      </c>
      <c r="K543" s="110">
        <v>3.0</v>
      </c>
      <c r="L543" s="109">
        <f t="array" ref="L543">XLOOKUP('Joining Lists'!$J543,'Joining Lists'!$A$4:$A$15,'Joining Lists'!$B$4:$B$15)</f>
        <v>23.5</v>
      </c>
      <c r="M543" s="110">
        <f>'Joining Lists'!$K543*'Joining Lists'!$L543</f>
        <v>70.5</v>
      </c>
    </row>
    <row r="544" ht="14.25" customHeight="1">
      <c r="G544" s="106">
        <v>44551.0</v>
      </c>
      <c r="H544" s="105" t="s">
        <v>276</v>
      </c>
      <c r="I544" s="105" t="str">
        <f t="array" ref="I544">XLOOKUP('Joining Lists'!$H544,'Joining Lists'!$D$4:$D$75,'Joining Lists'!$E$4:$E$75)</f>
        <v>East</v>
      </c>
      <c r="J544" s="105" t="s">
        <v>245</v>
      </c>
      <c r="K544" s="105">
        <v>4.0</v>
      </c>
      <c r="L544" s="104">
        <f t="array" ref="L544">XLOOKUP('Joining Lists'!$J544,'Joining Lists'!$A$4:$A$15,'Joining Lists'!$B$4:$B$15)</f>
        <v>23.5</v>
      </c>
      <c r="M544" s="105">
        <f>'Joining Lists'!$K544*'Joining Lists'!$L544</f>
        <v>94</v>
      </c>
    </row>
    <row r="545" ht="14.25" customHeight="1">
      <c r="G545" s="111">
        <v>44551.0</v>
      </c>
      <c r="H545" s="110" t="s">
        <v>298</v>
      </c>
      <c r="I545" s="110" t="str">
        <f t="array" ref="I545">XLOOKUP('Joining Lists'!$H545,'Joining Lists'!$D$4:$D$75,'Joining Lists'!$E$4:$E$75)</f>
        <v>West</v>
      </c>
      <c r="J545" s="110" t="s">
        <v>235</v>
      </c>
      <c r="K545" s="110">
        <v>1.0</v>
      </c>
      <c r="L545" s="109">
        <f t="array" ref="L545">XLOOKUP('Joining Lists'!$J545,'Joining Lists'!$A$4:$A$15,'Joining Lists'!$B$4:$B$15)</f>
        <v>19.95</v>
      </c>
      <c r="M545" s="110">
        <f>'Joining Lists'!$K545*'Joining Lists'!$L545</f>
        <v>19.95</v>
      </c>
    </row>
    <row r="546" ht="14.25" customHeight="1">
      <c r="G546" s="106">
        <v>44551.0</v>
      </c>
      <c r="H546" s="105" t="s">
        <v>301</v>
      </c>
      <c r="I546" s="105" t="str">
        <f t="array" ref="I546">XLOOKUP('Joining Lists'!$H546,'Joining Lists'!$D$4:$D$75,'Joining Lists'!$E$4:$E$75)</f>
        <v>East</v>
      </c>
      <c r="J546" s="105" t="s">
        <v>227</v>
      </c>
      <c r="K546" s="105">
        <v>1.0</v>
      </c>
      <c r="L546" s="104">
        <f t="array" ref="L546">XLOOKUP('Joining Lists'!$J546,'Joining Lists'!$A$4:$A$15,'Joining Lists'!$B$4:$B$15)</f>
        <v>25</v>
      </c>
      <c r="M546" s="105">
        <f>'Joining Lists'!$K546*'Joining Lists'!$L546</f>
        <v>25</v>
      </c>
    </row>
    <row r="547" ht="14.25" customHeight="1">
      <c r="G547" s="111">
        <v>44551.0</v>
      </c>
      <c r="H547" s="110" t="s">
        <v>297</v>
      </c>
      <c r="I547" s="110" t="str">
        <f t="array" ref="I547">XLOOKUP('Joining Lists'!$H547,'Joining Lists'!$D$4:$D$75,'Joining Lists'!$E$4:$E$75)</f>
        <v>MidWest</v>
      </c>
      <c r="J547" s="110" t="s">
        <v>236</v>
      </c>
      <c r="K547" s="110">
        <v>3.0</v>
      </c>
      <c r="L547" s="109">
        <f t="array" ref="L547">XLOOKUP('Joining Lists'!$J547,'Joining Lists'!$A$4:$A$15,'Joining Lists'!$B$4:$B$15)</f>
        <v>30</v>
      </c>
      <c r="M547" s="110">
        <f>'Joining Lists'!$K547*'Joining Lists'!$L547</f>
        <v>90</v>
      </c>
    </row>
    <row r="548" ht="14.25" customHeight="1">
      <c r="G548" s="106">
        <v>44551.0</v>
      </c>
      <c r="H548" s="105" t="s">
        <v>292</v>
      </c>
      <c r="I548" s="105" t="str">
        <f t="array" ref="I548">XLOOKUP('Joining Lists'!$H548,'Joining Lists'!$D$4:$D$75,'Joining Lists'!$E$4:$E$75)</f>
        <v>East</v>
      </c>
      <c r="J548" s="105" t="s">
        <v>235</v>
      </c>
      <c r="K548" s="105">
        <v>2.0</v>
      </c>
      <c r="L548" s="104">
        <f t="array" ref="L548">XLOOKUP('Joining Lists'!$J548,'Joining Lists'!$A$4:$A$15,'Joining Lists'!$B$4:$B$15)</f>
        <v>19.95</v>
      </c>
      <c r="M548" s="105">
        <f>'Joining Lists'!$K548*'Joining Lists'!$L548</f>
        <v>39.9</v>
      </c>
    </row>
    <row r="549" ht="14.25" customHeight="1">
      <c r="G549" s="111">
        <v>44551.0</v>
      </c>
      <c r="H549" s="110" t="s">
        <v>284</v>
      </c>
      <c r="I549" s="110" t="str">
        <f t="array" ref="I549">XLOOKUP('Joining Lists'!$H549,'Joining Lists'!$D$4:$D$75,'Joining Lists'!$E$4:$E$75)</f>
        <v>MidWest</v>
      </c>
      <c r="J549" s="110" t="s">
        <v>240</v>
      </c>
      <c r="K549" s="110">
        <v>2.0</v>
      </c>
      <c r="L549" s="109">
        <f t="array" ref="L549">XLOOKUP('Joining Lists'!$J549,'Joining Lists'!$A$4:$A$15,'Joining Lists'!$B$4:$B$15)</f>
        <v>34</v>
      </c>
      <c r="M549" s="110">
        <f>'Joining Lists'!$K549*'Joining Lists'!$L549</f>
        <v>68</v>
      </c>
    </row>
    <row r="550" ht="14.25" customHeight="1">
      <c r="G550" s="106">
        <v>44551.0</v>
      </c>
      <c r="H550" s="105" t="s">
        <v>260</v>
      </c>
      <c r="I550" s="105" t="str">
        <f t="array" ref="I550">XLOOKUP('Joining Lists'!$H550,'Joining Lists'!$D$4:$D$75,'Joining Lists'!$E$4:$E$75)</f>
        <v>MidWest</v>
      </c>
      <c r="J550" s="105" t="s">
        <v>218</v>
      </c>
      <c r="K550" s="105">
        <v>24.0</v>
      </c>
      <c r="L550" s="104">
        <f t="array" ref="L550">XLOOKUP('Joining Lists'!$J550,'Joining Lists'!$A$4:$A$15,'Joining Lists'!$B$4:$B$15)</f>
        <v>22.95</v>
      </c>
      <c r="M550" s="105">
        <f>'Joining Lists'!$K550*'Joining Lists'!$L550</f>
        <v>550.8</v>
      </c>
    </row>
    <row r="551" ht="14.25" customHeight="1">
      <c r="G551" s="111">
        <v>44551.0</v>
      </c>
      <c r="H551" s="110" t="s">
        <v>306</v>
      </c>
      <c r="I551" s="110" t="str">
        <f t="array" ref="I551">XLOOKUP('Joining Lists'!$H551,'Joining Lists'!$D$4:$D$75,'Joining Lists'!$E$4:$E$75)</f>
        <v>West</v>
      </c>
      <c r="J551" s="110" t="s">
        <v>236</v>
      </c>
      <c r="K551" s="110">
        <v>2.0</v>
      </c>
      <c r="L551" s="109">
        <f t="array" ref="L551">XLOOKUP('Joining Lists'!$J551,'Joining Lists'!$A$4:$A$15,'Joining Lists'!$B$4:$B$15)</f>
        <v>30</v>
      </c>
      <c r="M551" s="110">
        <f>'Joining Lists'!$K551*'Joining Lists'!$L551</f>
        <v>60</v>
      </c>
    </row>
    <row r="552" ht="14.25" customHeight="1">
      <c r="G552" s="106">
        <v>44551.0</v>
      </c>
      <c r="H552" s="105" t="s">
        <v>221</v>
      </c>
      <c r="I552" s="105" t="str">
        <f t="array" ref="I552">XLOOKUP('Joining Lists'!$H552,'Joining Lists'!$D$4:$D$75,'Joining Lists'!$E$4:$E$75)</f>
        <v>East</v>
      </c>
      <c r="J552" s="105" t="s">
        <v>227</v>
      </c>
      <c r="K552" s="105">
        <v>15.0</v>
      </c>
      <c r="L552" s="104">
        <f t="array" ref="L552">XLOOKUP('Joining Lists'!$J552,'Joining Lists'!$A$4:$A$15,'Joining Lists'!$B$4:$B$15)</f>
        <v>25</v>
      </c>
      <c r="M552" s="105">
        <f>'Joining Lists'!$K552*'Joining Lists'!$L552</f>
        <v>375</v>
      </c>
    </row>
    <row r="553" ht="14.25" customHeight="1">
      <c r="G553" s="111">
        <v>44551.0</v>
      </c>
      <c r="H553" s="110" t="s">
        <v>280</v>
      </c>
      <c r="I553" s="110" t="str">
        <f t="array" ref="I553">XLOOKUP('Joining Lists'!$H553,'Joining Lists'!$D$4:$D$75,'Joining Lists'!$E$4:$E$75)</f>
        <v>South</v>
      </c>
      <c r="J553" s="110" t="s">
        <v>216</v>
      </c>
      <c r="K553" s="110">
        <v>3.0</v>
      </c>
      <c r="L553" s="109">
        <f t="array" ref="L553">XLOOKUP('Joining Lists'!$J553,'Joining Lists'!$A$4:$A$15,'Joining Lists'!$B$4:$B$15)</f>
        <v>22.95</v>
      </c>
      <c r="M553" s="110">
        <f>'Joining Lists'!$K553*'Joining Lists'!$L553</f>
        <v>68.85</v>
      </c>
    </row>
    <row r="554" ht="14.25" customHeight="1">
      <c r="G554" s="106">
        <v>44551.0</v>
      </c>
      <c r="H554" s="105" t="s">
        <v>306</v>
      </c>
      <c r="I554" s="105" t="str">
        <f t="array" ref="I554">XLOOKUP('Joining Lists'!$H554,'Joining Lists'!$D$4:$D$75,'Joining Lists'!$E$4:$E$75)</f>
        <v>West</v>
      </c>
      <c r="J554" s="105" t="s">
        <v>230</v>
      </c>
      <c r="K554" s="105">
        <v>3.0</v>
      </c>
      <c r="L554" s="104">
        <f t="array" ref="L554">XLOOKUP('Joining Lists'!$J554,'Joining Lists'!$A$4:$A$15,'Joining Lists'!$B$4:$B$15)</f>
        <v>79.95</v>
      </c>
      <c r="M554" s="105">
        <f>'Joining Lists'!$K554*'Joining Lists'!$L554</f>
        <v>239.85</v>
      </c>
    </row>
    <row r="555" ht="14.25" customHeight="1">
      <c r="G555" s="111">
        <v>44551.0</v>
      </c>
      <c r="H555" s="110" t="s">
        <v>316</v>
      </c>
      <c r="I555" s="110" t="str">
        <f t="array" ref="I555">XLOOKUP('Joining Lists'!$H555,'Joining Lists'!$D$4:$D$75,'Joining Lists'!$E$4:$E$75)</f>
        <v>West</v>
      </c>
      <c r="J555" s="110" t="s">
        <v>245</v>
      </c>
      <c r="K555" s="110">
        <v>12.0</v>
      </c>
      <c r="L555" s="109">
        <f t="array" ref="L555">XLOOKUP('Joining Lists'!$J555,'Joining Lists'!$A$4:$A$15,'Joining Lists'!$B$4:$B$15)</f>
        <v>23.5</v>
      </c>
      <c r="M555" s="110">
        <f>'Joining Lists'!$K555*'Joining Lists'!$L555</f>
        <v>282</v>
      </c>
    </row>
    <row r="556" ht="14.25" customHeight="1">
      <c r="G556" s="106">
        <v>44551.0</v>
      </c>
      <c r="H556" s="105" t="s">
        <v>297</v>
      </c>
      <c r="I556" s="105" t="str">
        <f t="array" ref="I556">XLOOKUP('Joining Lists'!$H556,'Joining Lists'!$D$4:$D$75,'Joining Lists'!$E$4:$E$75)</f>
        <v>MidWest</v>
      </c>
      <c r="J556" s="105" t="s">
        <v>235</v>
      </c>
      <c r="K556" s="105">
        <v>11.0</v>
      </c>
      <c r="L556" s="104">
        <f t="array" ref="L556">XLOOKUP('Joining Lists'!$J556,'Joining Lists'!$A$4:$A$15,'Joining Lists'!$B$4:$B$15)</f>
        <v>19.95</v>
      </c>
      <c r="M556" s="105">
        <f>'Joining Lists'!$K556*'Joining Lists'!$L556</f>
        <v>219.45</v>
      </c>
    </row>
    <row r="557" ht="14.25" customHeight="1">
      <c r="G557" s="111">
        <v>44551.0</v>
      </c>
      <c r="H557" s="110" t="s">
        <v>238</v>
      </c>
      <c r="I557" s="110" t="str">
        <f t="array" ref="I557">XLOOKUP('Joining Lists'!$H557,'Joining Lists'!$D$4:$D$75,'Joining Lists'!$E$4:$E$75)</f>
        <v>West</v>
      </c>
      <c r="J557" s="110" t="s">
        <v>212</v>
      </c>
      <c r="K557" s="110">
        <v>2.0</v>
      </c>
      <c r="L557" s="109">
        <f t="array" ref="L557">XLOOKUP('Joining Lists'!$J557,'Joining Lists'!$A$4:$A$15,'Joining Lists'!$B$4:$B$15)</f>
        <v>21</v>
      </c>
      <c r="M557" s="110">
        <f>'Joining Lists'!$K557*'Joining Lists'!$L557</f>
        <v>42</v>
      </c>
    </row>
    <row r="558" ht="14.25" customHeight="1">
      <c r="G558" s="106">
        <v>44551.0</v>
      </c>
      <c r="H558" s="105" t="s">
        <v>286</v>
      </c>
      <c r="I558" s="105" t="str">
        <f t="array" ref="I558">XLOOKUP('Joining Lists'!$H558,'Joining Lists'!$D$4:$D$75,'Joining Lists'!$E$4:$E$75)</f>
        <v>South</v>
      </c>
      <c r="J558" s="105" t="s">
        <v>212</v>
      </c>
      <c r="K558" s="105">
        <v>1.0</v>
      </c>
      <c r="L558" s="104">
        <f t="array" ref="L558">XLOOKUP('Joining Lists'!$J558,'Joining Lists'!$A$4:$A$15,'Joining Lists'!$B$4:$B$15)</f>
        <v>21</v>
      </c>
      <c r="M558" s="105">
        <f>'Joining Lists'!$K558*'Joining Lists'!$L558</f>
        <v>21</v>
      </c>
    </row>
    <row r="559" ht="14.25" customHeight="1">
      <c r="G559" s="111">
        <v>44551.0</v>
      </c>
      <c r="H559" s="110" t="s">
        <v>291</v>
      </c>
      <c r="I559" s="110" t="str">
        <f t="array" ref="I559">XLOOKUP('Joining Lists'!$H559,'Joining Lists'!$D$4:$D$75,'Joining Lists'!$E$4:$E$75)</f>
        <v>West</v>
      </c>
      <c r="J559" s="110" t="s">
        <v>218</v>
      </c>
      <c r="K559" s="110">
        <v>3.0</v>
      </c>
      <c r="L559" s="109">
        <f t="array" ref="L559">XLOOKUP('Joining Lists'!$J559,'Joining Lists'!$A$4:$A$15,'Joining Lists'!$B$4:$B$15)</f>
        <v>22.95</v>
      </c>
      <c r="M559" s="110">
        <f>'Joining Lists'!$K559*'Joining Lists'!$L559</f>
        <v>68.85</v>
      </c>
    </row>
    <row r="560" ht="14.25" customHeight="1">
      <c r="G560" s="106">
        <v>44551.0</v>
      </c>
      <c r="H560" s="105" t="s">
        <v>314</v>
      </c>
      <c r="I560" s="105" t="str">
        <f t="array" ref="I560">XLOOKUP('Joining Lists'!$H560,'Joining Lists'!$D$4:$D$75,'Joining Lists'!$E$4:$E$75)</f>
        <v>West</v>
      </c>
      <c r="J560" s="105" t="s">
        <v>216</v>
      </c>
      <c r="K560" s="105">
        <v>3.0</v>
      </c>
      <c r="L560" s="104">
        <f t="array" ref="L560">XLOOKUP('Joining Lists'!$J560,'Joining Lists'!$A$4:$A$15,'Joining Lists'!$B$4:$B$15)</f>
        <v>22.95</v>
      </c>
      <c r="M560" s="105">
        <f>'Joining Lists'!$K560*'Joining Lists'!$L560</f>
        <v>68.85</v>
      </c>
    </row>
    <row r="561" ht="14.25" customHeight="1">
      <c r="G561" s="111">
        <v>44551.0</v>
      </c>
      <c r="H561" s="110" t="s">
        <v>312</v>
      </c>
      <c r="I561" s="110" t="str">
        <f t="array" ref="I561">XLOOKUP('Joining Lists'!$H561,'Joining Lists'!$D$4:$D$75,'Joining Lists'!$E$4:$E$75)</f>
        <v>East</v>
      </c>
      <c r="J561" s="110" t="s">
        <v>218</v>
      </c>
      <c r="K561" s="110">
        <v>2.0</v>
      </c>
      <c r="L561" s="109">
        <f t="array" ref="L561">XLOOKUP('Joining Lists'!$J561,'Joining Lists'!$A$4:$A$15,'Joining Lists'!$B$4:$B$15)</f>
        <v>22.95</v>
      </c>
      <c r="M561" s="110">
        <f>'Joining Lists'!$K561*'Joining Lists'!$L561</f>
        <v>45.9</v>
      </c>
    </row>
    <row r="562" ht="14.25" customHeight="1">
      <c r="G562" s="106">
        <v>44551.0</v>
      </c>
      <c r="H562" s="105" t="s">
        <v>264</v>
      </c>
      <c r="I562" s="105" t="str">
        <f t="array" ref="I562">XLOOKUP('Joining Lists'!$H562,'Joining Lists'!$D$4:$D$75,'Joining Lists'!$E$4:$E$75)</f>
        <v>MidWest</v>
      </c>
      <c r="J562" s="105" t="s">
        <v>218</v>
      </c>
      <c r="K562" s="105">
        <v>3.0</v>
      </c>
      <c r="L562" s="104">
        <f t="array" ref="L562">XLOOKUP('Joining Lists'!$J562,'Joining Lists'!$A$4:$A$15,'Joining Lists'!$B$4:$B$15)</f>
        <v>22.95</v>
      </c>
      <c r="M562" s="105">
        <f>'Joining Lists'!$K562*'Joining Lists'!$L562</f>
        <v>68.85</v>
      </c>
    </row>
    <row r="563" ht="14.25" customHeight="1">
      <c r="G563" s="111">
        <v>44551.0</v>
      </c>
      <c r="H563" s="110" t="s">
        <v>249</v>
      </c>
      <c r="I563" s="110" t="str">
        <f t="array" ref="I563">XLOOKUP('Joining Lists'!$H563,'Joining Lists'!$D$4:$D$75,'Joining Lists'!$E$4:$E$75)</f>
        <v>East</v>
      </c>
      <c r="J563" s="110" t="s">
        <v>243</v>
      </c>
      <c r="K563" s="110">
        <v>3.0</v>
      </c>
      <c r="L563" s="109">
        <f t="array" ref="L563">XLOOKUP('Joining Lists'!$J563,'Joining Lists'!$A$4:$A$15,'Joining Lists'!$B$4:$B$15)</f>
        <v>25</v>
      </c>
      <c r="M563" s="110">
        <f>'Joining Lists'!$K563*'Joining Lists'!$L563</f>
        <v>75</v>
      </c>
    </row>
    <row r="564" ht="14.25" customHeight="1">
      <c r="G564" s="106">
        <v>44551.0</v>
      </c>
      <c r="H564" s="105" t="s">
        <v>298</v>
      </c>
      <c r="I564" s="105" t="str">
        <f t="array" ref="I564">XLOOKUP('Joining Lists'!$H564,'Joining Lists'!$D$4:$D$75,'Joining Lists'!$E$4:$E$75)</f>
        <v>West</v>
      </c>
      <c r="J564" s="105" t="s">
        <v>239</v>
      </c>
      <c r="K564" s="105">
        <v>1.0</v>
      </c>
      <c r="L564" s="104">
        <f t="array" ref="L564">XLOOKUP('Joining Lists'!$J564,'Joining Lists'!$A$4:$A$15,'Joining Lists'!$B$4:$B$15)</f>
        <v>19</v>
      </c>
      <c r="M564" s="105">
        <f>'Joining Lists'!$K564*'Joining Lists'!$L564</f>
        <v>19</v>
      </c>
    </row>
    <row r="565" ht="14.25" customHeight="1">
      <c r="G565" s="111">
        <v>44551.0</v>
      </c>
      <c r="H565" s="110" t="s">
        <v>254</v>
      </c>
      <c r="I565" s="110" t="str">
        <f t="array" ref="I565">XLOOKUP('Joining Lists'!$H565,'Joining Lists'!$D$4:$D$75,'Joining Lists'!$E$4:$E$75)</f>
        <v>South</v>
      </c>
      <c r="J565" s="110" t="s">
        <v>216</v>
      </c>
      <c r="K565" s="110">
        <v>3.0</v>
      </c>
      <c r="L565" s="109">
        <f t="array" ref="L565">XLOOKUP('Joining Lists'!$J565,'Joining Lists'!$A$4:$A$15,'Joining Lists'!$B$4:$B$15)</f>
        <v>22.95</v>
      </c>
      <c r="M565" s="110">
        <f>'Joining Lists'!$K565*'Joining Lists'!$L565</f>
        <v>68.85</v>
      </c>
    </row>
    <row r="566" ht="14.25" customHeight="1">
      <c r="G566" s="106">
        <v>44551.0</v>
      </c>
      <c r="H566" s="105" t="s">
        <v>297</v>
      </c>
      <c r="I566" s="105" t="str">
        <f t="array" ref="I566">XLOOKUP('Joining Lists'!$H566,'Joining Lists'!$D$4:$D$75,'Joining Lists'!$E$4:$E$75)</f>
        <v>MidWest</v>
      </c>
      <c r="J566" s="105" t="s">
        <v>245</v>
      </c>
      <c r="K566" s="105">
        <v>3.0</v>
      </c>
      <c r="L566" s="104">
        <f t="array" ref="L566">XLOOKUP('Joining Lists'!$J566,'Joining Lists'!$A$4:$A$15,'Joining Lists'!$B$4:$B$15)</f>
        <v>23.5</v>
      </c>
      <c r="M566" s="105">
        <f>'Joining Lists'!$K566*'Joining Lists'!$L566</f>
        <v>70.5</v>
      </c>
    </row>
    <row r="567" ht="14.25" customHeight="1">
      <c r="G567" s="111">
        <v>44551.0</v>
      </c>
      <c r="H567" s="110" t="s">
        <v>273</v>
      </c>
      <c r="I567" s="110" t="str">
        <f t="array" ref="I567">XLOOKUP('Joining Lists'!$H567,'Joining Lists'!$D$4:$D$75,'Joining Lists'!$E$4:$E$75)</f>
        <v>West</v>
      </c>
      <c r="J567" s="110" t="s">
        <v>243</v>
      </c>
      <c r="K567" s="110">
        <v>3.0</v>
      </c>
      <c r="L567" s="109">
        <f t="array" ref="L567">XLOOKUP('Joining Lists'!$J567,'Joining Lists'!$A$4:$A$15,'Joining Lists'!$B$4:$B$15)</f>
        <v>25</v>
      </c>
      <c r="M567" s="110">
        <f>'Joining Lists'!$K567*'Joining Lists'!$L567</f>
        <v>75</v>
      </c>
    </row>
    <row r="568" ht="14.25" customHeight="1">
      <c r="G568" s="106">
        <v>44551.0</v>
      </c>
      <c r="H568" s="105" t="s">
        <v>293</v>
      </c>
      <c r="I568" s="105" t="str">
        <f t="array" ref="I568">XLOOKUP('Joining Lists'!$H568,'Joining Lists'!$D$4:$D$75,'Joining Lists'!$E$4:$E$75)</f>
        <v>West</v>
      </c>
      <c r="J568" s="105" t="s">
        <v>230</v>
      </c>
      <c r="K568" s="105">
        <v>3.0</v>
      </c>
      <c r="L568" s="104">
        <f t="array" ref="L568">XLOOKUP('Joining Lists'!$J568,'Joining Lists'!$A$4:$A$15,'Joining Lists'!$B$4:$B$15)</f>
        <v>79.95</v>
      </c>
      <c r="M568" s="105">
        <f>'Joining Lists'!$K568*'Joining Lists'!$L568</f>
        <v>239.85</v>
      </c>
    </row>
    <row r="569" ht="14.25" customHeight="1">
      <c r="G569" s="111">
        <v>44551.0</v>
      </c>
      <c r="H569" s="110" t="s">
        <v>223</v>
      </c>
      <c r="I569" s="110" t="str">
        <f t="array" ref="I569">XLOOKUP('Joining Lists'!$H569,'Joining Lists'!$D$4:$D$75,'Joining Lists'!$E$4:$E$75)</f>
        <v>East</v>
      </c>
      <c r="J569" s="110" t="s">
        <v>240</v>
      </c>
      <c r="K569" s="110">
        <v>3.0</v>
      </c>
      <c r="L569" s="109">
        <f t="array" ref="L569">XLOOKUP('Joining Lists'!$J569,'Joining Lists'!$A$4:$A$15,'Joining Lists'!$B$4:$B$15)</f>
        <v>34</v>
      </c>
      <c r="M569" s="110">
        <f>'Joining Lists'!$K569*'Joining Lists'!$L569</f>
        <v>102</v>
      </c>
    </row>
    <row r="570" ht="14.25" customHeight="1">
      <c r="G570" s="106">
        <v>44551.0</v>
      </c>
      <c r="H570" s="105" t="s">
        <v>258</v>
      </c>
      <c r="I570" s="105" t="str">
        <f t="array" ref="I570">XLOOKUP('Joining Lists'!$H570,'Joining Lists'!$D$4:$D$75,'Joining Lists'!$E$4:$E$75)</f>
        <v>MidWest</v>
      </c>
      <c r="J570" s="105" t="s">
        <v>212</v>
      </c>
      <c r="K570" s="105">
        <v>3.0</v>
      </c>
      <c r="L570" s="104">
        <f t="array" ref="L570">XLOOKUP('Joining Lists'!$J570,'Joining Lists'!$A$4:$A$15,'Joining Lists'!$B$4:$B$15)</f>
        <v>21</v>
      </c>
      <c r="M570" s="105">
        <f>'Joining Lists'!$K570*'Joining Lists'!$L570</f>
        <v>63</v>
      </c>
    </row>
    <row r="571" ht="14.25" customHeight="1">
      <c r="G571" s="111">
        <v>44551.0</v>
      </c>
      <c r="H571" s="110" t="s">
        <v>264</v>
      </c>
      <c r="I571" s="110" t="str">
        <f t="array" ref="I571">XLOOKUP('Joining Lists'!$H571,'Joining Lists'!$D$4:$D$75,'Joining Lists'!$E$4:$E$75)</f>
        <v>MidWest</v>
      </c>
      <c r="J571" s="110" t="s">
        <v>235</v>
      </c>
      <c r="K571" s="110">
        <v>3.0</v>
      </c>
      <c r="L571" s="109">
        <f t="array" ref="L571">XLOOKUP('Joining Lists'!$J571,'Joining Lists'!$A$4:$A$15,'Joining Lists'!$B$4:$B$15)</f>
        <v>19.95</v>
      </c>
      <c r="M571" s="110">
        <f>'Joining Lists'!$K571*'Joining Lists'!$L571</f>
        <v>59.85</v>
      </c>
    </row>
    <row r="572" ht="14.25" customHeight="1">
      <c r="G572" s="106">
        <v>44551.0</v>
      </c>
      <c r="H572" s="105" t="s">
        <v>251</v>
      </c>
      <c r="I572" s="105" t="str">
        <f t="array" ref="I572">XLOOKUP('Joining Lists'!$H572,'Joining Lists'!$D$4:$D$75,'Joining Lists'!$E$4:$E$75)</f>
        <v>MidWest</v>
      </c>
      <c r="J572" s="105" t="s">
        <v>218</v>
      </c>
      <c r="K572" s="105">
        <v>3.0</v>
      </c>
      <c r="L572" s="104">
        <f t="array" ref="L572">XLOOKUP('Joining Lists'!$J572,'Joining Lists'!$A$4:$A$15,'Joining Lists'!$B$4:$B$15)</f>
        <v>22.95</v>
      </c>
      <c r="M572" s="105">
        <f>'Joining Lists'!$K572*'Joining Lists'!$L572</f>
        <v>68.85</v>
      </c>
    </row>
    <row r="573" ht="14.25" customHeight="1">
      <c r="G573" s="111">
        <v>44551.0</v>
      </c>
      <c r="H573" s="110" t="s">
        <v>306</v>
      </c>
      <c r="I573" s="110" t="str">
        <f t="array" ref="I573">XLOOKUP('Joining Lists'!$H573,'Joining Lists'!$D$4:$D$75,'Joining Lists'!$E$4:$E$75)</f>
        <v>West</v>
      </c>
      <c r="J573" s="110" t="s">
        <v>227</v>
      </c>
      <c r="K573" s="110">
        <v>4.0</v>
      </c>
      <c r="L573" s="109">
        <f t="array" ref="L573">XLOOKUP('Joining Lists'!$J573,'Joining Lists'!$A$4:$A$15,'Joining Lists'!$B$4:$B$15)</f>
        <v>25</v>
      </c>
      <c r="M573" s="110">
        <f>'Joining Lists'!$K573*'Joining Lists'!$L573</f>
        <v>100</v>
      </c>
    </row>
    <row r="574" ht="14.25" customHeight="1">
      <c r="G574" s="106">
        <v>44551.0</v>
      </c>
      <c r="H574" s="105" t="s">
        <v>263</v>
      </c>
      <c r="I574" s="105" t="str">
        <f t="array" ref="I574">XLOOKUP('Joining Lists'!$H574,'Joining Lists'!$D$4:$D$75,'Joining Lists'!$E$4:$E$75)</f>
        <v>West</v>
      </c>
      <c r="J574" s="105" t="s">
        <v>236</v>
      </c>
      <c r="K574" s="105">
        <v>2.0</v>
      </c>
      <c r="L574" s="104">
        <f t="array" ref="L574">XLOOKUP('Joining Lists'!$J574,'Joining Lists'!$A$4:$A$15,'Joining Lists'!$B$4:$B$15)</f>
        <v>30</v>
      </c>
      <c r="M574" s="105">
        <f>'Joining Lists'!$K574*'Joining Lists'!$L574</f>
        <v>60</v>
      </c>
    </row>
    <row r="575" ht="14.25" customHeight="1">
      <c r="G575" s="111">
        <v>44551.0</v>
      </c>
      <c r="H575" s="110" t="s">
        <v>269</v>
      </c>
      <c r="I575" s="110" t="str">
        <f t="array" ref="I575">XLOOKUP('Joining Lists'!$H575,'Joining Lists'!$D$4:$D$75,'Joining Lists'!$E$4:$E$75)</f>
        <v>MidWest</v>
      </c>
      <c r="J575" s="110" t="s">
        <v>216</v>
      </c>
      <c r="K575" s="110">
        <v>3.0</v>
      </c>
      <c r="L575" s="109">
        <f t="array" ref="L575">XLOOKUP('Joining Lists'!$J575,'Joining Lists'!$A$4:$A$15,'Joining Lists'!$B$4:$B$15)</f>
        <v>22.95</v>
      </c>
      <c r="M575" s="110">
        <f>'Joining Lists'!$K575*'Joining Lists'!$L575</f>
        <v>68.85</v>
      </c>
    </row>
    <row r="576" ht="14.25" customHeight="1">
      <c r="G576" s="106">
        <v>44551.0</v>
      </c>
      <c r="H576" s="105" t="s">
        <v>300</v>
      </c>
      <c r="I576" s="105" t="str">
        <f t="array" ref="I576">XLOOKUP('Joining Lists'!$H576,'Joining Lists'!$D$4:$D$75,'Joining Lists'!$E$4:$E$75)</f>
        <v>MidWest</v>
      </c>
      <c r="J576" s="105" t="s">
        <v>216</v>
      </c>
      <c r="K576" s="105">
        <v>3.0</v>
      </c>
      <c r="L576" s="104">
        <f t="array" ref="L576">XLOOKUP('Joining Lists'!$J576,'Joining Lists'!$A$4:$A$15,'Joining Lists'!$B$4:$B$15)</f>
        <v>22.95</v>
      </c>
      <c r="M576" s="105">
        <f>'Joining Lists'!$K576*'Joining Lists'!$L576</f>
        <v>68.85</v>
      </c>
    </row>
    <row r="577" ht="14.25" customHeight="1">
      <c r="G577" s="111">
        <v>44551.0</v>
      </c>
      <c r="H577" s="110" t="s">
        <v>249</v>
      </c>
      <c r="I577" s="110" t="str">
        <f t="array" ref="I577">XLOOKUP('Joining Lists'!$H577,'Joining Lists'!$D$4:$D$75,'Joining Lists'!$E$4:$E$75)</f>
        <v>East</v>
      </c>
      <c r="J577" s="110" t="s">
        <v>239</v>
      </c>
      <c r="K577" s="110">
        <v>3.0</v>
      </c>
      <c r="L577" s="109">
        <f t="array" ref="L577">XLOOKUP('Joining Lists'!$J577,'Joining Lists'!$A$4:$A$15,'Joining Lists'!$B$4:$B$15)</f>
        <v>19</v>
      </c>
      <c r="M577" s="110">
        <f>'Joining Lists'!$K577*'Joining Lists'!$L577</f>
        <v>57</v>
      </c>
    </row>
    <row r="578" ht="14.25" customHeight="1">
      <c r="G578" s="106">
        <v>44550.0</v>
      </c>
      <c r="H578" s="105" t="s">
        <v>269</v>
      </c>
      <c r="I578" s="105" t="str">
        <f t="array" ref="I578">XLOOKUP('Joining Lists'!$H578,'Joining Lists'!$D$4:$D$75,'Joining Lists'!$E$4:$E$75)</f>
        <v>MidWest</v>
      </c>
      <c r="J578" s="105" t="s">
        <v>216</v>
      </c>
      <c r="K578" s="105">
        <v>2.0</v>
      </c>
      <c r="L578" s="104">
        <f t="array" ref="L578">XLOOKUP('Joining Lists'!$J578,'Joining Lists'!$A$4:$A$15,'Joining Lists'!$B$4:$B$15)</f>
        <v>22.95</v>
      </c>
      <c r="M578" s="105">
        <f>'Joining Lists'!$K578*'Joining Lists'!$L578</f>
        <v>45.9</v>
      </c>
    </row>
    <row r="579" ht="14.25" customHeight="1">
      <c r="G579" s="111">
        <v>44550.0</v>
      </c>
      <c r="H579" s="110" t="s">
        <v>269</v>
      </c>
      <c r="I579" s="110" t="str">
        <f t="array" ref="I579">XLOOKUP('Joining Lists'!$H579,'Joining Lists'!$D$4:$D$75,'Joining Lists'!$E$4:$E$75)</f>
        <v>MidWest</v>
      </c>
      <c r="J579" s="110" t="s">
        <v>240</v>
      </c>
      <c r="K579" s="110">
        <v>3.0</v>
      </c>
      <c r="L579" s="109">
        <f t="array" ref="L579">XLOOKUP('Joining Lists'!$J579,'Joining Lists'!$A$4:$A$15,'Joining Lists'!$B$4:$B$15)</f>
        <v>34</v>
      </c>
      <c r="M579" s="110">
        <f>'Joining Lists'!$K579*'Joining Lists'!$L579</f>
        <v>102</v>
      </c>
    </row>
    <row r="580" ht="14.25" customHeight="1">
      <c r="G580" s="106">
        <v>44550.0</v>
      </c>
      <c r="H580" s="105" t="s">
        <v>289</v>
      </c>
      <c r="I580" s="105" t="str">
        <f t="array" ref="I580">XLOOKUP('Joining Lists'!$H580,'Joining Lists'!$D$4:$D$75,'Joining Lists'!$E$4:$E$75)</f>
        <v>West</v>
      </c>
      <c r="J580" s="105" t="s">
        <v>216</v>
      </c>
      <c r="K580" s="105">
        <v>2.0</v>
      </c>
      <c r="L580" s="104">
        <f t="array" ref="L580">XLOOKUP('Joining Lists'!$J580,'Joining Lists'!$A$4:$A$15,'Joining Lists'!$B$4:$B$15)</f>
        <v>22.95</v>
      </c>
      <c r="M580" s="105">
        <f>'Joining Lists'!$K580*'Joining Lists'!$L580</f>
        <v>45.9</v>
      </c>
    </row>
    <row r="581" ht="14.25" customHeight="1">
      <c r="G581" s="111">
        <v>44550.0</v>
      </c>
      <c r="H581" s="110" t="s">
        <v>251</v>
      </c>
      <c r="I581" s="110" t="str">
        <f t="array" ref="I581">XLOOKUP('Joining Lists'!$H581,'Joining Lists'!$D$4:$D$75,'Joining Lists'!$E$4:$E$75)</f>
        <v>MidWest</v>
      </c>
      <c r="J581" s="110" t="s">
        <v>243</v>
      </c>
      <c r="K581" s="110">
        <v>2.0</v>
      </c>
      <c r="L581" s="109">
        <f t="array" ref="L581">XLOOKUP('Joining Lists'!$J581,'Joining Lists'!$A$4:$A$15,'Joining Lists'!$B$4:$B$15)</f>
        <v>25</v>
      </c>
      <c r="M581" s="110">
        <f>'Joining Lists'!$K581*'Joining Lists'!$L581</f>
        <v>50</v>
      </c>
    </row>
    <row r="582" ht="14.25" customHeight="1">
      <c r="G582" s="106">
        <v>44550.0</v>
      </c>
      <c r="H582" s="105" t="s">
        <v>259</v>
      </c>
      <c r="I582" s="105" t="str">
        <f t="array" ref="I582">XLOOKUP('Joining Lists'!$H582,'Joining Lists'!$D$4:$D$75,'Joining Lists'!$E$4:$E$75)</f>
        <v>West</v>
      </c>
      <c r="J582" s="105" t="s">
        <v>216</v>
      </c>
      <c r="K582" s="105">
        <v>11.0</v>
      </c>
      <c r="L582" s="104">
        <f t="array" ref="L582">XLOOKUP('Joining Lists'!$J582,'Joining Lists'!$A$4:$A$15,'Joining Lists'!$B$4:$B$15)</f>
        <v>22.95</v>
      </c>
      <c r="M582" s="105">
        <f>'Joining Lists'!$K582*'Joining Lists'!$L582</f>
        <v>252.45</v>
      </c>
    </row>
    <row r="583" ht="14.25" customHeight="1">
      <c r="G583" s="111">
        <v>44550.0</v>
      </c>
      <c r="H583" s="110" t="s">
        <v>213</v>
      </c>
      <c r="I583" s="110" t="str">
        <f t="array" ref="I583">XLOOKUP('Joining Lists'!$H583,'Joining Lists'!$D$4:$D$75,'Joining Lists'!$E$4:$E$75)</f>
        <v>MidWest</v>
      </c>
      <c r="J583" s="110" t="s">
        <v>240</v>
      </c>
      <c r="K583" s="110">
        <v>3.0</v>
      </c>
      <c r="L583" s="109">
        <f t="array" ref="L583">XLOOKUP('Joining Lists'!$J583,'Joining Lists'!$A$4:$A$15,'Joining Lists'!$B$4:$B$15)</f>
        <v>34</v>
      </c>
      <c r="M583" s="110">
        <f>'Joining Lists'!$K583*'Joining Lists'!$L583</f>
        <v>102</v>
      </c>
    </row>
    <row r="584" ht="14.25" customHeight="1">
      <c r="G584" s="106">
        <v>44550.0</v>
      </c>
      <c r="H584" s="105" t="s">
        <v>252</v>
      </c>
      <c r="I584" s="105" t="str">
        <f t="array" ref="I584">XLOOKUP('Joining Lists'!$H584,'Joining Lists'!$D$4:$D$75,'Joining Lists'!$E$4:$E$75)</f>
        <v>West</v>
      </c>
      <c r="J584" s="105" t="s">
        <v>216</v>
      </c>
      <c r="K584" s="105">
        <v>3.0</v>
      </c>
      <c r="L584" s="104">
        <f t="array" ref="L584">XLOOKUP('Joining Lists'!$J584,'Joining Lists'!$A$4:$A$15,'Joining Lists'!$B$4:$B$15)</f>
        <v>22.95</v>
      </c>
      <c r="M584" s="105">
        <f>'Joining Lists'!$K584*'Joining Lists'!$L584</f>
        <v>68.85</v>
      </c>
    </row>
    <row r="585" ht="14.25" customHeight="1">
      <c r="G585" s="111">
        <v>44550.0</v>
      </c>
      <c r="H585" s="110" t="s">
        <v>244</v>
      </c>
      <c r="I585" s="110" t="str">
        <f t="array" ref="I585">XLOOKUP('Joining Lists'!$H585,'Joining Lists'!$D$4:$D$75,'Joining Lists'!$E$4:$E$75)</f>
        <v>MidWest</v>
      </c>
      <c r="J585" s="110" t="s">
        <v>240</v>
      </c>
      <c r="K585" s="110">
        <v>1.0</v>
      </c>
      <c r="L585" s="109">
        <f t="array" ref="L585">XLOOKUP('Joining Lists'!$J585,'Joining Lists'!$A$4:$A$15,'Joining Lists'!$B$4:$B$15)</f>
        <v>34</v>
      </c>
      <c r="M585" s="110">
        <f>'Joining Lists'!$K585*'Joining Lists'!$L585</f>
        <v>34</v>
      </c>
    </row>
    <row r="586" ht="14.25" customHeight="1">
      <c r="G586" s="106">
        <v>44550.0</v>
      </c>
      <c r="H586" s="105" t="s">
        <v>251</v>
      </c>
      <c r="I586" s="105" t="str">
        <f t="array" ref="I586">XLOOKUP('Joining Lists'!$H586,'Joining Lists'!$D$4:$D$75,'Joining Lists'!$E$4:$E$75)</f>
        <v>MidWest</v>
      </c>
      <c r="J586" s="105" t="s">
        <v>240</v>
      </c>
      <c r="K586" s="105">
        <v>3.0</v>
      </c>
      <c r="L586" s="104">
        <f t="array" ref="L586">XLOOKUP('Joining Lists'!$J586,'Joining Lists'!$A$4:$A$15,'Joining Lists'!$B$4:$B$15)</f>
        <v>34</v>
      </c>
      <c r="M586" s="105">
        <f>'Joining Lists'!$K586*'Joining Lists'!$L586</f>
        <v>102</v>
      </c>
    </row>
    <row r="587" ht="14.25" customHeight="1">
      <c r="G587" s="111">
        <v>44550.0</v>
      </c>
      <c r="H587" s="110" t="s">
        <v>260</v>
      </c>
      <c r="I587" s="110" t="str">
        <f t="array" ref="I587">XLOOKUP('Joining Lists'!$H587,'Joining Lists'!$D$4:$D$75,'Joining Lists'!$E$4:$E$75)</f>
        <v>MidWest</v>
      </c>
      <c r="J587" s="110" t="s">
        <v>243</v>
      </c>
      <c r="K587" s="110">
        <v>5.0</v>
      </c>
      <c r="L587" s="109">
        <f t="array" ref="L587">XLOOKUP('Joining Lists'!$J587,'Joining Lists'!$A$4:$A$15,'Joining Lists'!$B$4:$B$15)</f>
        <v>25</v>
      </c>
      <c r="M587" s="110">
        <f>'Joining Lists'!$K587*'Joining Lists'!$L587</f>
        <v>125</v>
      </c>
    </row>
    <row r="588" ht="14.25" customHeight="1">
      <c r="G588" s="106">
        <v>44550.0</v>
      </c>
      <c r="H588" s="105" t="s">
        <v>258</v>
      </c>
      <c r="I588" s="105" t="str">
        <f t="array" ref="I588">XLOOKUP('Joining Lists'!$H588,'Joining Lists'!$D$4:$D$75,'Joining Lists'!$E$4:$E$75)</f>
        <v>MidWest</v>
      </c>
      <c r="J588" s="105" t="s">
        <v>236</v>
      </c>
      <c r="K588" s="105">
        <v>1.0</v>
      </c>
      <c r="L588" s="104">
        <f t="array" ref="L588">XLOOKUP('Joining Lists'!$J588,'Joining Lists'!$A$4:$A$15,'Joining Lists'!$B$4:$B$15)</f>
        <v>30</v>
      </c>
      <c r="M588" s="105">
        <f>'Joining Lists'!$K588*'Joining Lists'!$L588</f>
        <v>30</v>
      </c>
    </row>
    <row r="589" ht="14.25" customHeight="1">
      <c r="G589" s="111">
        <v>44550.0</v>
      </c>
      <c r="H589" s="110" t="s">
        <v>291</v>
      </c>
      <c r="I589" s="110" t="str">
        <f t="array" ref="I589">XLOOKUP('Joining Lists'!$H589,'Joining Lists'!$D$4:$D$75,'Joining Lists'!$E$4:$E$75)</f>
        <v>West</v>
      </c>
      <c r="J589" s="110" t="s">
        <v>235</v>
      </c>
      <c r="K589" s="110">
        <v>1.0</v>
      </c>
      <c r="L589" s="109">
        <f t="array" ref="L589">XLOOKUP('Joining Lists'!$J589,'Joining Lists'!$A$4:$A$15,'Joining Lists'!$B$4:$B$15)</f>
        <v>19.95</v>
      </c>
      <c r="M589" s="110">
        <f>'Joining Lists'!$K589*'Joining Lists'!$L589</f>
        <v>19.95</v>
      </c>
    </row>
    <row r="590" ht="14.25" customHeight="1">
      <c r="G590" s="106">
        <v>44550.0</v>
      </c>
      <c r="H590" s="105" t="s">
        <v>252</v>
      </c>
      <c r="I590" s="105" t="str">
        <f t="array" ref="I590">XLOOKUP('Joining Lists'!$H590,'Joining Lists'!$D$4:$D$75,'Joining Lists'!$E$4:$E$75)</f>
        <v>West</v>
      </c>
      <c r="J590" s="105" t="s">
        <v>243</v>
      </c>
      <c r="K590" s="105">
        <v>2.0</v>
      </c>
      <c r="L590" s="104">
        <f t="array" ref="L590">XLOOKUP('Joining Lists'!$J590,'Joining Lists'!$A$4:$A$15,'Joining Lists'!$B$4:$B$15)</f>
        <v>25</v>
      </c>
      <c r="M590" s="105">
        <f>'Joining Lists'!$K590*'Joining Lists'!$L590</f>
        <v>50</v>
      </c>
    </row>
    <row r="591" ht="14.25" customHeight="1">
      <c r="G591" s="111">
        <v>44550.0</v>
      </c>
      <c r="H591" s="110" t="s">
        <v>280</v>
      </c>
      <c r="I591" s="110" t="str">
        <f t="array" ref="I591">XLOOKUP('Joining Lists'!$H591,'Joining Lists'!$D$4:$D$75,'Joining Lists'!$E$4:$E$75)</f>
        <v>South</v>
      </c>
      <c r="J591" s="110" t="s">
        <v>240</v>
      </c>
      <c r="K591" s="110">
        <v>1.0</v>
      </c>
      <c r="L591" s="109">
        <f t="array" ref="L591">XLOOKUP('Joining Lists'!$J591,'Joining Lists'!$A$4:$A$15,'Joining Lists'!$B$4:$B$15)</f>
        <v>34</v>
      </c>
      <c r="M591" s="110">
        <f>'Joining Lists'!$K591*'Joining Lists'!$L591</f>
        <v>34</v>
      </c>
    </row>
    <row r="592" ht="14.25" customHeight="1">
      <c r="G592" s="106">
        <v>44550.0</v>
      </c>
      <c r="H592" s="105" t="s">
        <v>289</v>
      </c>
      <c r="I592" s="105" t="str">
        <f t="array" ref="I592">XLOOKUP('Joining Lists'!$H592,'Joining Lists'!$D$4:$D$75,'Joining Lists'!$E$4:$E$75)</f>
        <v>West</v>
      </c>
      <c r="J592" s="105" t="s">
        <v>216</v>
      </c>
      <c r="K592" s="105">
        <v>3.0</v>
      </c>
      <c r="L592" s="104">
        <f t="array" ref="L592">XLOOKUP('Joining Lists'!$J592,'Joining Lists'!$A$4:$A$15,'Joining Lists'!$B$4:$B$15)</f>
        <v>22.95</v>
      </c>
      <c r="M592" s="105">
        <f>'Joining Lists'!$K592*'Joining Lists'!$L592</f>
        <v>68.85</v>
      </c>
    </row>
    <row r="593" ht="14.25" customHeight="1">
      <c r="G593" s="111">
        <v>44550.0</v>
      </c>
      <c r="H593" s="110" t="s">
        <v>297</v>
      </c>
      <c r="I593" s="110" t="str">
        <f t="array" ref="I593">XLOOKUP('Joining Lists'!$H593,'Joining Lists'!$D$4:$D$75,'Joining Lists'!$E$4:$E$75)</f>
        <v>MidWest</v>
      </c>
      <c r="J593" s="110" t="s">
        <v>235</v>
      </c>
      <c r="K593" s="110">
        <v>2.0</v>
      </c>
      <c r="L593" s="109">
        <f t="array" ref="L593">XLOOKUP('Joining Lists'!$J593,'Joining Lists'!$A$4:$A$15,'Joining Lists'!$B$4:$B$15)</f>
        <v>19.95</v>
      </c>
      <c r="M593" s="110">
        <f>'Joining Lists'!$K593*'Joining Lists'!$L593</f>
        <v>39.9</v>
      </c>
    </row>
    <row r="594" ht="14.25" customHeight="1">
      <c r="G594" s="106">
        <v>44550.0</v>
      </c>
      <c r="H594" s="105" t="s">
        <v>248</v>
      </c>
      <c r="I594" s="105" t="str">
        <f t="array" ref="I594">XLOOKUP('Joining Lists'!$H594,'Joining Lists'!$D$4:$D$75,'Joining Lists'!$E$4:$E$75)</f>
        <v>MidWest</v>
      </c>
      <c r="J594" s="105" t="s">
        <v>218</v>
      </c>
      <c r="K594" s="105">
        <v>2.0</v>
      </c>
      <c r="L594" s="104">
        <f t="array" ref="L594">XLOOKUP('Joining Lists'!$J594,'Joining Lists'!$A$4:$A$15,'Joining Lists'!$B$4:$B$15)</f>
        <v>22.95</v>
      </c>
      <c r="M594" s="105">
        <f>'Joining Lists'!$K594*'Joining Lists'!$L594</f>
        <v>45.9</v>
      </c>
    </row>
    <row r="595" ht="14.25" customHeight="1">
      <c r="G595" s="111">
        <v>44550.0</v>
      </c>
      <c r="H595" s="110" t="s">
        <v>281</v>
      </c>
      <c r="I595" s="110" t="str">
        <f t="array" ref="I595">XLOOKUP('Joining Lists'!$H595,'Joining Lists'!$D$4:$D$75,'Joining Lists'!$E$4:$E$75)</f>
        <v>MidWest</v>
      </c>
      <c r="J595" s="110" t="s">
        <v>236</v>
      </c>
      <c r="K595" s="110">
        <v>2.0</v>
      </c>
      <c r="L595" s="109">
        <f t="array" ref="L595">XLOOKUP('Joining Lists'!$J595,'Joining Lists'!$A$4:$A$15,'Joining Lists'!$B$4:$B$15)</f>
        <v>30</v>
      </c>
      <c r="M595" s="110">
        <f>'Joining Lists'!$K595*'Joining Lists'!$L595</f>
        <v>60</v>
      </c>
    </row>
    <row r="596" ht="14.25" customHeight="1">
      <c r="G596" s="106">
        <v>44550.0</v>
      </c>
      <c r="H596" s="105" t="s">
        <v>248</v>
      </c>
      <c r="I596" s="105" t="str">
        <f t="array" ref="I596">XLOOKUP('Joining Lists'!$H596,'Joining Lists'!$D$4:$D$75,'Joining Lists'!$E$4:$E$75)</f>
        <v>MidWest</v>
      </c>
      <c r="J596" s="105" t="s">
        <v>218</v>
      </c>
      <c r="K596" s="105">
        <v>7.0</v>
      </c>
      <c r="L596" s="104">
        <f t="array" ref="L596">XLOOKUP('Joining Lists'!$J596,'Joining Lists'!$A$4:$A$15,'Joining Lists'!$B$4:$B$15)</f>
        <v>22.95</v>
      </c>
      <c r="M596" s="105">
        <f>'Joining Lists'!$K596*'Joining Lists'!$L596</f>
        <v>160.65</v>
      </c>
    </row>
    <row r="597" ht="14.25" customHeight="1">
      <c r="G597" s="111">
        <v>44550.0</v>
      </c>
      <c r="H597" s="110" t="s">
        <v>283</v>
      </c>
      <c r="I597" s="110" t="str">
        <f t="array" ref="I597">XLOOKUP('Joining Lists'!$H597,'Joining Lists'!$D$4:$D$75,'Joining Lists'!$E$4:$E$75)</f>
        <v>South</v>
      </c>
      <c r="J597" s="110" t="s">
        <v>240</v>
      </c>
      <c r="K597" s="110">
        <v>1.0</v>
      </c>
      <c r="L597" s="109">
        <f t="array" ref="L597">XLOOKUP('Joining Lists'!$J597,'Joining Lists'!$A$4:$A$15,'Joining Lists'!$B$4:$B$15)</f>
        <v>34</v>
      </c>
      <c r="M597" s="110">
        <f>'Joining Lists'!$K597*'Joining Lists'!$L597</f>
        <v>34</v>
      </c>
    </row>
    <row r="598" ht="14.25" customHeight="1">
      <c r="G598" s="106">
        <v>44550.0</v>
      </c>
      <c r="H598" s="105" t="s">
        <v>273</v>
      </c>
      <c r="I598" s="105" t="str">
        <f t="array" ref="I598">XLOOKUP('Joining Lists'!$H598,'Joining Lists'!$D$4:$D$75,'Joining Lists'!$E$4:$E$75)</f>
        <v>West</v>
      </c>
      <c r="J598" s="105" t="s">
        <v>235</v>
      </c>
      <c r="K598" s="105">
        <v>2.0</v>
      </c>
      <c r="L598" s="104">
        <f t="array" ref="L598">XLOOKUP('Joining Lists'!$J598,'Joining Lists'!$A$4:$A$15,'Joining Lists'!$B$4:$B$15)</f>
        <v>19.95</v>
      </c>
      <c r="M598" s="105">
        <f>'Joining Lists'!$K598*'Joining Lists'!$L598</f>
        <v>39.9</v>
      </c>
    </row>
    <row r="599" ht="14.25" customHeight="1">
      <c r="G599" s="111">
        <v>44550.0</v>
      </c>
      <c r="H599" s="110" t="s">
        <v>313</v>
      </c>
      <c r="I599" s="110" t="str">
        <f t="array" ref="I599">XLOOKUP('Joining Lists'!$H599,'Joining Lists'!$D$4:$D$75,'Joining Lists'!$E$4:$E$75)</f>
        <v>West</v>
      </c>
      <c r="J599" s="110" t="s">
        <v>218</v>
      </c>
      <c r="K599" s="110">
        <v>2.0</v>
      </c>
      <c r="L599" s="109">
        <f t="array" ref="L599">XLOOKUP('Joining Lists'!$J599,'Joining Lists'!$A$4:$A$15,'Joining Lists'!$B$4:$B$15)</f>
        <v>22.95</v>
      </c>
      <c r="M599" s="110">
        <f>'Joining Lists'!$K599*'Joining Lists'!$L599</f>
        <v>45.9</v>
      </c>
    </row>
    <row r="600" ht="14.25" customHeight="1">
      <c r="G600" s="106">
        <v>44550.0</v>
      </c>
      <c r="H600" s="105" t="s">
        <v>254</v>
      </c>
      <c r="I600" s="105" t="str">
        <f t="array" ref="I600">XLOOKUP('Joining Lists'!$H600,'Joining Lists'!$D$4:$D$75,'Joining Lists'!$E$4:$E$75)</f>
        <v>South</v>
      </c>
      <c r="J600" s="105" t="s">
        <v>240</v>
      </c>
      <c r="K600" s="105">
        <v>3.0</v>
      </c>
      <c r="L600" s="104">
        <f t="array" ref="L600">XLOOKUP('Joining Lists'!$J600,'Joining Lists'!$A$4:$A$15,'Joining Lists'!$B$4:$B$15)</f>
        <v>34</v>
      </c>
      <c r="M600" s="105">
        <f>'Joining Lists'!$K600*'Joining Lists'!$L600</f>
        <v>102</v>
      </c>
    </row>
    <row r="601" ht="14.25" customHeight="1">
      <c r="G601" s="111">
        <v>44550.0</v>
      </c>
      <c r="H601" s="110" t="s">
        <v>244</v>
      </c>
      <c r="I601" s="110" t="str">
        <f t="array" ref="I601">XLOOKUP('Joining Lists'!$H601,'Joining Lists'!$D$4:$D$75,'Joining Lists'!$E$4:$E$75)</f>
        <v>MidWest</v>
      </c>
      <c r="J601" s="110" t="s">
        <v>240</v>
      </c>
      <c r="K601" s="110">
        <v>3.0</v>
      </c>
      <c r="L601" s="109">
        <f t="array" ref="L601">XLOOKUP('Joining Lists'!$J601,'Joining Lists'!$A$4:$A$15,'Joining Lists'!$B$4:$B$15)</f>
        <v>34</v>
      </c>
      <c r="M601" s="110">
        <f>'Joining Lists'!$K601*'Joining Lists'!$L601</f>
        <v>102</v>
      </c>
    </row>
    <row r="602" ht="14.25" customHeight="1">
      <c r="G602" s="106">
        <v>44550.0</v>
      </c>
      <c r="H602" s="105" t="s">
        <v>215</v>
      </c>
      <c r="I602" s="105" t="str">
        <f t="array" ref="I602">XLOOKUP('Joining Lists'!$H602,'Joining Lists'!$D$4:$D$75,'Joining Lists'!$E$4:$E$75)</f>
        <v>East</v>
      </c>
      <c r="J602" s="105" t="s">
        <v>235</v>
      </c>
      <c r="K602" s="105">
        <v>2.0</v>
      </c>
      <c r="L602" s="104">
        <f t="array" ref="L602">XLOOKUP('Joining Lists'!$J602,'Joining Lists'!$A$4:$A$15,'Joining Lists'!$B$4:$B$15)</f>
        <v>19.95</v>
      </c>
      <c r="M602" s="105">
        <f>'Joining Lists'!$K602*'Joining Lists'!$L602</f>
        <v>39.9</v>
      </c>
    </row>
    <row r="603" ht="14.25" customHeight="1">
      <c r="G603" s="111">
        <v>44550.0</v>
      </c>
      <c r="H603" s="110" t="s">
        <v>316</v>
      </c>
      <c r="I603" s="110" t="str">
        <f t="array" ref="I603">XLOOKUP('Joining Lists'!$H603,'Joining Lists'!$D$4:$D$75,'Joining Lists'!$E$4:$E$75)</f>
        <v>West</v>
      </c>
      <c r="J603" s="110" t="s">
        <v>216</v>
      </c>
      <c r="K603" s="110">
        <v>1.0</v>
      </c>
      <c r="L603" s="109">
        <f t="array" ref="L603">XLOOKUP('Joining Lists'!$J603,'Joining Lists'!$A$4:$A$15,'Joining Lists'!$B$4:$B$15)</f>
        <v>22.95</v>
      </c>
      <c r="M603" s="110">
        <f>'Joining Lists'!$K603*'Joining Lists'!$L603</f>
        <v>22.95</v>
      </c>
    </row>
    <row r="604" ht="14.25" customHeight="1">
      <c r="G604" s="106">
        <v>44550.0</v>
      </c>
      <c r="H604" s="105" t="s">
        <v>280</v>
      </c>
      <c r="I604" s="105" t="str">
        <f t="array" ref="I604">XLOOKUP('Joining Lists'!$H604,'Joining Lists'!$D$4:$D$75,'Joining Lists'!$E$4:$E$75)</f>
        <v>South</v>
      </c>
      <c r="J604" s="105" t="s">
        <v>243</v>
      </c>
      <c r="K604" s="105">
        <v>3.0</v>
      </c>
      <c r="L604" s="104">
        <f t="array" ref="L604">XLOOKUP('Joining Lists'!$J604,'Joining Lists'!$A$4:$A$15,'Joining Lists'!$B$4:$B$15)</f>
        <v>25</v>
      </c>
      <c r="M604" s="105">
        <f>'Joining Lists'!$K604*'Joining Lists'!$L604</f>
        <v>75</v>
      </c>
    </row>
    <row r="605" ht="14.25" customHeight="1">
      <c r="G605" s="111">
        <v>44550.0</v>
      </c>
      <c r="H605" s="110" t="s">
        <v>281</v>
      </c>
      <c r="I605" s="110" t="str">
        <f t="array" ref="I605">XLOOKUP('Joining Lists'!$H605,'Joining Lists'!$D$4:$D$75,'Joining Lists'!$E$4:$E$75)</f>
        <v>MidWest</v>
      </c>
      <c r="J605" s="110" t="s">
        <v>235</v>
      </c>
      <c r="K605" s="110">
        <v>3.0</v>
      </c>
      <c r="L605" s="109">
        <f t="array" ref="L605">XLOOKUP('Joining Lists'!$J605,'Joining Lists'!$A$4:$A$15,'Joining Lists'!$B$4:$B$15)</f>
        <v>19.95</v>
      </c>
      <c r="M605" s="110">
        <f>'Joining Lists'!$K605*'Joining Lists'!$L605</f>
        <v>59.85</v>
      </c>
    </row>
    <row r="606" ht="14.25" customHeight="1">
      <c r="G606" s="106">
        <v>44550.0</v>
      </c>
      <c r="H606" s="105" t="s">
        <v>276</v>
      </c>
      <c r="I606" s="105" t="str">
        <f t="array" ref="I606">XLOOKUP('Joining Lists'!$H606,'Joining Lists'!$D$4:$D$75,'Joining Lists'!$E$4:$E$75)</f>
        <v>East</v>
      </c>
      <c r="J606" s="105" t="s">
        <v>240</v>
      </c>
      <c r="K606" s="105">
        <v>1.0</v>
      </c>
      <c r="L606" s="104">
        <f t="array" ref="L606">XLOOKUP('Joining Lists'!$J606,'Joining Lists'!$A$4:$A$15,'Joining Lists'!$B$4:$B$15)</f>
        <v>34</v>
      </c>
      <c r="M606" s="105">
        <f>'Joining Lists'!$K606*'Joining Lists'!$L606</f>
        <v>34</v>
      </c>
    </row>
    <row r="607" ht="14.25" customHeight="1">
      <c r="G607" s="111">
        <v>44550.0</v>
      </c>
      <c r="H607" s="110" t="s">
        <v>296</v>
      </c>
      <c r="I607" s="110" t="str">
        <f t="array" ref="I607">XLOOKUP('Joining Lists'!$H607,'Joining Lists'!$D$4:$D$75,'Joining Lists'!$E$4:$E$75)</f>
        <v>West</v>
      </c>
      <c r="J607" s="110" t="s">
        <v>235</v>
      </c>
      <c r="K607" s="110">
        <v>1.0</v>
      </c>
      <c r="L607" s="109">
        <f t="array" ref="L607">XLOOKUP('Joining Lists'!$J607,'Joining Lists'!$A$4:$A$15,'Joining Lists'!$B$4:$B$15)</f>
        <v>19.95</v>
      </c>
      <c r="M607" s="110">
        <f>'Joining Lists'!$K607*'Joining Lists'!$L607</f>
        <v>19.95</v>
      </c>
    </row>
    <row r="608" ht="14.25" customHeight="1">
      <c r="G608" s="106">
        <v>44550.0</v>
      </c>
      <c r="H608" s="105" t="s">
        <v>273</v>
      </c>
      <c r="I608" s="105" t="str">
        <f t="array" ref="I608">XLOOKUP('Joining Lists'!$H608,'Joining Lists'!$D$4:$D$75,'Joining Lists'!$E$4:$E$75)</f>
        <v>West</v>
      </c>
      <c r="J608" s="105" t="s">
        <v>240</v>
      </c>
      <c r="K608" s="105">
        <v>2.0</v>
      </c>
      <c r="L608" s="104">
        <f t="array" ref="L608">XLOOKUP('Joining Lists'!$J608,'Joining Lists'!$A$4:$A$15,'Joining Lists'!$B$4:$B$15)</f>
        <v>34</v>
      </c>
      <c r="M608" s="105">
        <f>'Joining Lists'!$K608*'Joining Lists'!$L608</f>
        <v>68</v>
      </c>
    </row>
    <row r="609" ht="14.25" customHeight="1">
      <c r="G609" s="111">
        <v>44550.0</v>
      </c>
      <c r="H609" s="110" t="s">
        <v>296</v>
      </c>
      <c r="I609" s="110" t="str">
        <f t="array" ref="I609">XLOOKUP('Joining Lists'!$H609,'Joining Lists'!$D$4:$D$75,'Joining Lists'!$E$4:$E$75)</f>
        <v>West</v>
      </c>
      <c r="J609" s="110" t="s">
        <v>216</v>
      </c>
      <c r="K609" s="110">
        <v>1.0</v>
      </c>
      <c r="L609" s="109">
        <f t="array" ref="L609">XLOOKUP('Joining Lists'!$J609,'Joining Lists'!$A$4:$A$15,'Joining Lists'!$B$4:$B$15)</f>
        <v>22.95</v>
      </c>
      <c r="M609" s="110">
        <f>'Joining Lists'!$K609*'Joining Lists'!$L609</f>
        <v>22.95</v>
      </c>
    </row>
    <row r="610" ht="14.25" customHeight="1">
      <c r="G610" s="106">
        <v>44550.0</v>
      </c>
      <c r="H610" s="105" t="s">
        <v>314</v>
      </c>
      <c r="I610" s="105" t="str">
        <f t="array" ref="I610">XLOOKUP('Joining Lists'!$H610,'Joining Lists'!$D$4:$D$75,'Joining Lists'!$E$4:$E$75)</f>
        <v>West</v>
      </c>
      <c r="J610" s="105" t="s">
        <v>240</v>
      </c>
      <c r="K610" s="105">
        <v>1.0</v>
      </c>
      <c r="L610" s="104">
        <f t="array" ref="L610">XLOOKUP('Joining Lists'!$J610,'Joining Lists'!$A$4:$A$15,'Joining Lists'!$B$4:$B$15)</f>
        <v>34</v>
      </c>
      <c r="M610" s="105">
        <f>'Joining Lists'!$K610*'Joining Lists'!$L610</f>
        <v>34</v>
      </c>
    </row>
    <row r="611" ht="14.25" customHeight="1">
      <c r="G611" s="111">
        <v>44550.0</v>
      </c>
      <c r="H611" s="110" t="s">
        <v>268</v>
      </c>
      <c r="I611" s="110" t="str">
        <f t="array" ref="I611">XLOOKUP('Joining Lists'!$H611,'Joining Lists'!$D$4:$D$75,'Joining Lists'!$E$4:$E$75)</f>
        <v>East</v>
      </c>
      <c r="J611" s="110" t="s">
        <v>216</v>
      </c>
      <c r="K611" s="110">
        <v>3.0</v>
      </c>
      <c r="L611" s="109">
        <f t="array" ref="L611">XLOOKUP('Joining Lists'!$J611,'Joining Lists'!$A$4:$A$15,'Joining Lists'!$B$4:$B$15)</f>
        <v>22.95</v>
      </c>
      <c r="M611" s="110">
        <f>'Joining Lists'!$K611*'Joining Lists'!$L611</f>
        <v>68.85</v>
      </c>
    </row>
    <row r="612" ht="14.25" customHeight="1">
      <c r="G612" s="106">
        <v>44550.0</v>
      </c>
      <c r="H612" s="105" t="s">
        <v>296</v>
      </c>
      <c r="I612" s="105" t="str">
        <f t="array" ref="I612">XLOOKUP('Joining Lists'!$H612,'Joining Lists'!$D$4:$D$75,'Joining Lists'!$E$4:$E$75)</f>
        <v>West</v>
      </c>
      <c r="J612" s="105" t="s">
        <v>218</v>
      </c>
      <c r="K612" s="105">
        <v>2.0</v>
      </c>
      <c r="L612" s="104">
        <f t="array" ref="L612">XLOOKUP('Joining Lists'!$J612,'Joining Lists'!$A$4:$A$15,'Joining Lists'!$B$4:$B$15)</f>
        <v>22.95</v>
      </c>
      <c r="M612" s="105">
        <f>'Joining Lists'!$K612*'Joining Lists'!$L612</f>
        <v>45.9</v>
      </c>
    </row>
    <row r="613" ht="14.25" customHeight="1">
      <c r="G613" s="111">
        <v>44550.0</v>
      </c>
      <c r="H613" s="110" t="s">
        <v>261</v>
      </c>
      <c r="I613" s="110" t="str">
        <f t="array" ref="I613">XLOOKUP('Joining Lists'!$H613,'Joining Lists'!$D$4:$D$75,'Joining Lists'!$E$4:$E$75)</f>
        <v>South</v>
      </c>
      <c r="J613" s="110" t="s">
        <v>240</v>
      </c>
      <c r="K613" s="110">
        <v>2.0</v>
      </c>
      <c r="L613" s="109">
        <f t="array" ref="L613">XLOOKUP('Joining Lists'!$J613,'Joining Lists'!$A$4:$A$15,'Joining Lists'!$B$4:$B$15)</f>
        <v>34</v>
      </c>
      <c r="M613" s="110">
        <f>'Joining Lists'!$K613*'Joining Lists'!$L613</f>
        <v>68</v>
      </c>
    </row>
    <row r="614" ht="14.25" customHeight="1">
      <c r="G614" s="106">
        <v>44550.0</v>
      </c>
      <c r="H614" s="105" t="s">
        <v>300</v>
      </c>
      <c r="I614" s="105" t="str">
        <f t="array" ref="I614">XLOOKUP('Joining Lists'!$H614,'Joining Lists'!$D$4:$D$75,'Joining Lists'!$E$4:$E$75)</f>
        <v>MidWest</v>
      </c>
      <c r="J614" s="105" t="s">
        <v>236</v>
      </c>
      <c r="K614" s="105">
        <v>18.0</v>
      </c>
      <c r="L614" s="104">
        <f t="array" ref="L614">XLOOKUP('Joining Lists'!$J614,'Joining Lists'!$A$4:$A$15,'Joining Lists'!$B$4:$B$15)</f>
        <v>30</v>
      </c>
      <c r="M614" s="105">
        <f>'Joining Lists'!$K614*'Joining Lists'!$L614</f>
        <v>540</v>
      </c>
    </row>
    <row r="615" ht="14.25" customHeight="1">
      <c r="G615" s="111">
        <v>44550.0</v>
      </c>
      <c r="H615" s="110" t="s">
        <v>306</v>
      </c>
      <c r="I615" s="110" t="str">
        <f t="array" ref="I615">XLOOKUP('Joining Lists'!$H615,'Joining Lists'!$D$4:$D$75,'Joining Lists'!$E$4:$E$75)</f>
        <v>West</v>
      </c>
      <c r="J615" s="110" t="s">
        <v>216</v>
      </c>
      <c r="K615" s="110">
        <v>1.0</v>
      </c>
      <c r="L615" s="109">
        <f t="array" ref="L615">XLOOKUP('Joining Lists'!$J615,'Joining Lists'!$A$4:$A$15,'Joining Lists'!$B$4:$B$15)</f>
        <v>22.95</v>
      </c>
      <c r="M615" s="110">
        <f>'Joining Lists'!$K615*'Joining Lists'!$L615</f>
        <v>22.95</v>
      </c>
    </row>
    <row r="616" ht="14.25" customHeight="1">
      <c r="G616" s="106">
        <v>44550.0</v>
      </c>
      <c r="H616" s="105" t="s">
        <v>269</v>
      </c>
      <c r="I616" s="105" t="str">
        <f t="array" ref="I616">XLOOKUP('Joining Lists'!$H616,'Joining Lists'!$D$4:$D$75,'Joining Lists'!$E$4:$E$75)</f>
        <v>MidWest</v>
      </c>
      <c r="J616" s="105" t="s">
        <v>235</v>
      </c>
      <c r="K616" s="105">
        <v>1.0</v>
      </c>
      <c r="L616" s="104">
        <f t="array" ref="L616">XLOOKUP('Joining Lists'!$J616,'Joining Lists'!$A$4:$A$15,'Joining Lists'!$B$4:$B$15)</f>
        <v>19.95</v>
      </c>
      <c r="M616" s="105">
        <f>'Joining Lists'!$K616*'Joining Lists'!$L616</f>
        <v>19.95</v>
      </c>
    </row>
    <row r="617" ht="14.25" customHeight="1">
      <c r="G617" s="111">
        <v>44550.0</v>
      </c>
      <c r="H617" s="110" t="s">
        <v>241</v>
      </c>
      <c r="I617" s="110" t="str">
        <f t="array" ref="I617">XLOOKUP('Joining Lists'!$H617,'Joining Lists'!$D$4:$D$75,'Joining Lists'!$E$4:$E$75)</f>
        <v>MidWest</v>
      </c>
      <c r="J617" s="110" t="s">
        <v>235</v>
      </c>
      <c r="K617" s="110">
        <v>2.0</v>
      </c>
      <c r="L617" s="109">
        <f t="array" ref="L617">XLOOKUP('Joining Lists'!$J617,'Joining Lists'!$A$4:$A$15,'Joining Lists'!$B$4:$B$15)</f>
        <v>19.95</v>
      </c>
      <c r="M617" s="110">
        <f>'Joining Lists'!$K617*'Joining Lists'!$L617</f>
        <v>39.9</v>
      </c>
    </row>
    <row r="618" ht="14.25" customHeight="1">
      <c r="G618" s="106">
        <v>44550.0</v>
      </c>
      <c r="H618" s="105" t="s">
        <v>252</v>
      </c>
      <c r="I618" s="105" t="str">
        <f t="array" ref="I618">XLOOKUP('Joining Lists'!$H618,'Joining Lists'!$D$4:$D$75,'Joining Lists'!$E$4:$E$75)</f>
        <v>West</v>
      </c>
      <c r="J618" s="105" t="s">
        <v>218</v>
      </c>
      <c r="K618" s="105">
        <v>2.0</v>
      </c>
      <c r="L618" s="104">
        <f t="array" ref="L618">XLOOKUP('Joining Lists'!$J618,'Joining Lists'!$A$4:$A$15,'Joining Lists'!$B$4:$B$15)</f>
        <v>22.95</v>
      </c>
      <c r="M618" s="105">
        <f>'Joining Lists'!$K618*'Joining Lists'!$L618</f>
        <v>45.9</v>
      </c>
    </row>
    <row r="619" ht="14.25" customHeight="1">
      <c r="G619" s="111">
        <v>44550.0</v>
      </c>
      <c r="H619" s="110" t="s">
        <v>266</v>
      </c>
      <c r="I619" s="110" t="str">
        <f t="array" ref="I619">XLOOKUP('Joining Lists'!$H619,'Joining Lists'!$D$4:$D$75,'Joining Lists'!$E$4:$E$75)</f>
        <v>West</v>
      </c>
      <c r="J619" s="110" t="s">
        <v>227</v>
      </c>
      <c r="K619" s="110">
        <v>3.0</v>
      </c>
      <c r="L619" s="109">
        <f t="array" ref="L619">XLOOKUP('Joining Lists'!$J619,'Joining Lists'!$A$4:$A$15,'Joining Lists'!$B$4:$B$15)</f>
        <v>25</v>
      </c>
      <c r="M619" s="110">
        <f>'Joining Lists'!$K619*'Joining Lists'!$L619</f>
        <v>75</v>
      </c>
    </row>
    <row r="620" ht="14.25" customHeight="1">
      <c r="G620" s="106">
        <v>44550.0</v>
      </c>
      <c r="H620" s="105" t="s">
        <v>237</v>
      </c>
      <c r="I620" s="105" t="str">
        <f t="array" ref="I620">XLOOKUP('Joining Lists'!$H620,'Joining Lists'!$D$4:$D$75,'Joining Lists'!$E$4:$E$75)</f>
        <v>West</v>
      </c>
      <c r="J620" s="105" t="s">
        <v>212</v>
      </c>
      <c r="K620" s="105">
        <v>3.0</v>
      </c>
      <c r="L620" s="104">
        <f t="array" ref="L620">XLOOKUP('Joining Lists'!$J620,'Joining Lists'!$A$4:$A$15,'Joining Lists'!$B$4:$B$15)</f>
        <v>21</v>
      </c>
      <c r="M620" s="105">
        <f>'Joining Lists'!$K620*'Joining Lists'!$L620</f>
        <v>63</v>
      </c>
    </row>
    <row r="621" ht="14.25" customHeight="1">
      <c r="G621" s="111">
        <v>44550.0</v>
      </c>
      <c r="H621" s="110" t="s">
        <v>313</v>
      </c>
      <c r="I621" s="110" t="str">
        <f t="array" ref="I621">XLOOKUP('Joining Lists'!$H621,'Joining Lists'!$D$4:$D$75,'Joining Lists'!$E$4:$E$75)</f>
        <v>West</v>
      </c>
      <c r="J621" s="110" t="s">
        <v>240</v>
      </c>
      <c r="K621" s="110">
        <v>1.0</v>
      </c>
      <c r="L621" s="109">
        <f t="array" ref="L621">XLOOKUP('Joining Lists'!$J621,'Joining Lists'!$A$4:$A$15,'Joining Lists'!$B$4:$B$15)</f>
        <v>34</v>
      </c>
      <c r="M621" s="110">
        <f>'Joining Lists'!$K621*'Joining Lists'!$L621</f>
        <v>34</v>
      </c>
    </row>
    <row r="622" ht="14.25" customHeight="1">
      <c r="G622" s="106">
        <v>44550.0</v>
      </c>
      <c r="H622" s="105" t="s">
        <v>268</v>
      </c>
      <c r="I622" s="105" t="str">
        <f t="array" ref="I622">XLOOKUP('Joining Lists'!$H622,'Joining Lists'!$D$4:$D$75,'Joining Lists'!$E$4:$E$75)</f>
        <v>East</v>
      </c>
      <c r="J622" s="105" t="s">
        <v>233</v>
      </c>
      <c r="K622" s="105">
        <v>1.0</v>
      </c>
      <c r="L622" s="104">
        <f t="array" ref="L622">XLOOKUP('Joining Lists'!$J622,'Joining Lists'!$A$4:$A$15,'Joining Lists'!$B$4:$B$15)</f>
        <v>27.5</v>
      </c>
      <c r="M622" s="105">
        <f>'Joining Lists'!$K622*'Joining Lists'!$L622</f>
        <v>27.5</v>
      </c>
    </row>
    <row r="623" ht="14.25" customHeight="1">
      <c r="G623" s="111">
        <v>44550.0</v>
      </c>
      <c r="H623" s="110" t="s">
        <v>241</v>
      </c>
      <c r="I623" s="110" t="str">
        <f t="array" ref="I623">XLOOKUP('Joining Lists'!$H623,'Joining Lists'!$D$4:$D$75,'Joining Lists'!$E$4:$E$75)</f>
        <v>MidWest</v>
      </c>
      <c r="J623" s="110" t="s">
        <v>216</v>
      </c>
      <c r="K623" s="110">
        <v>2.0</v>
      </c>
      <c r="L623" s="109">
        <f t="array" ref="L623">XLOOKUP('Joining Lists'!$J623,'Joining Lists'!$A$4:$A$15,'Joining Lists'!$B$4:$B$15)</f>
        <v>22.95</v>
      </c>
      <c r="M623" s="110">
        <f>'Joining Lists'!$K623*'Joining Lists'!$L623</f>
        <v>45.9</v>
      </c>
    </row>
    <row r="624" ht="14.25" customHeight="1">
      <c r="G624" s="106">
        <v>44550.0</v>
      </c>
      <c r="H624" s="105" t="s">
        <v>288</v>
      </c>
      <c r="I624" s="105" t="str">
        <f t="array" ref="I624">XLOOKUP('Joining Lists'!$H624,'Joining Lists'!$D$4:$D$75,'Joining Lists'!$E$4:$E$75)</f>
        <v>MidWest</v>
      </c>
      <c r="J624" s="105" t="s">
        <v>243</v>
      </c>
      <c r="K624" s="105">
        <v>2.0</v>
      </c>
      <c r="L624" s="104">
        <f t="array" ref="L624">XLOOKUP('Joining Lists'!$J624,'Joining Lists'!$A$4:$A$15,'Joining Lists'!$B$4:$B$15)</f>
        <v>25</v>
      </c>
      <c r="M624" s="105">
        <f>'Joining Lists'!$K624*'Joining Lists'!$L624</f>
        <v>50</v>
      </c>
    </row>
    <row r="625" ht="14.25" customHeight="1">
      <c r="G625" s="111">
        <v>44550.0</v>
      </c>
      <c r="H625" s="110" t="s">
        <v>281</v>
      </c>
      <c r="I625" s="110" t="str">
        <f t="array" ref="I625">XLOOKUP('Joining Lists'!$H625,'Joining Lists'!$D$4:$D$75,'Joining Lists'!$E$4:$E$75)</f>
        <v>MidWest</v>
      </c>
      <c r="J625" s="110" t="s">
        <v>235</v>
      </c>
      <c r="K625" s="110">
        <v>1.0</v>
      </c>
      <c r="L625" s="109">
        <f t="array" ref="L625">XLOOKUP('Joining Lists'!$J625,'Joining Lists'!$A$4:$A$15,'Joining Lists'!$B$4:$B$15)</f>
        <v>19.95</v>
      </c>
      <c r="M625" s="110">
        <f>'Joining Lists'!$K625*'Joining Lists'!$L625</f>
        <v>19.95</v>
      </c>
    </row>
    <row r="626" ht="14.25" customHeight="1">
      <c r="G626" s="106">
        <v>44550.0</v>
      </c>
      <c r="H626" s="105" t="s">
        <v>316</v>
      </c>
      <c r="I626" s="105" t="str">
        <f t="array" ref="I626">XLOOKUP('Joining Lists'!$H626,'Joining Lists'!$D$4:$D$75,'Joining Lists'!$E$4:$E$75)</f>
        <v>West</v>
      </c>
      <c r="J626" s="105" t="s">
        <v>218</v>
      </c>
      <c r="K626" s="105">
        <v>18.0</v>
      </c>
      <c r="L626" s="104">
        <f t="array" ref="L626">XLOOKUP('Joining Lists'!$J626,'Joining Lists'!$A$4:$A$15,'Joining Lists'!$B$4:$B$15)</f>
        <v>22.95</v>
      </c>
      <c r="M626" s="105">
        <f>'Joining Lists'!$K626*'Joining Lists'!$L626</f>
        <v>413.1</v>
      </c>
    </row>
    <row r="627" ht="14.25" customHeight="1">
      <c r="G627" s="111">
        <v>44550.0</v>
      </c>
      <c r="H627" s="110" t="s">
        <v>273</v>
      </c>
      <c r="I627" s="110" t="str">
        <f t="array" ref="I627">XLOOKUP('Joining Lists'!$H627,'Joining Lists'!$D$4:$D$75,'Joining Lists'!$E$4:$E$75)</f>
        <v>West</v>
      </c>
      <c r="J627" s="110" t="s">
        <v>243</v>
      </c>
      <c r="K627" s="110">
        <v>3.0</v>
      </c>
      <c r="L627" s="109">
        <f t="array" ref="L627">XLOOKUP('Joining Lists'!$J627,'Joining Lists'!$A$4:$A$15,'Joining Lists'!$B$4:$B$15)</f>
        <v>25</v>
      </c>
      <c r="M627" s="110">
        <f>'Joining Lists'!$K627*'Joining Lists'!$L627</f>
        <v>75</v>
      </c>
    </row>
    <row r="628" ht="14.25" customHeight="1">
      <c r="G628" s="106">
        <v>44550.0</v>
      </c>
      <c r="H628" s="105" t="s">
        <v>241</v>
      </c>
      <c r="I628" s="105" t="str">
        <f t="array" ref="I628">XLOOKUP('Joining Lists'!$H628,'Joining Lists'!$D$4:$D$75,'Joining Lists'!$E$4:$E$75)</f>
        <v>MidWest</v>
      </c>
      <c r="J628" s="105" t="s">
        <v>235</v>
      </c>
      <c r="K628" s="105">
        <v>3.0</v>
      </c>
      <c r="L628" s="104">
        <f t="array" ref="L628">XLOOKUP('Joining Lists'!$J628,'Joining Lists'!$A$4:$A$15,'Joining Lists'!$B$4:$B$15)</f>
        <v>19.95</v>
      </c>
      <c r="M628" s="105">
        <f>'Joining Lists'!$K628*'Joining Lists'!$L628</f>
        <v>59.85</v>
      </c>
    </row>
    <row r="629" ht="14.25" customHeight="1">
      <c r="G629" s="111">
        <v>44550.0</v>
      </c>
      <c r="H629" s="110" t="s">
        <v>310</v>
      </c>
      <c r="I629" s="110" t="str">
        <f t="array" ref="I629">XLOOKUP('Joining Lists'!$H629,'Joining Lists'!$D$4:$D$75,'Joining Lists'!$E$4:$E$75)</f>
        <v>West</v>
      </c>
      <c r="J629" s="110" t="s">
        <v>216</v>
      </c>
      <c r="K629" s="110">
        <v>2.0</v>
      </c>
      <c r="L629" s="109">
        <f t="array" ref="L629">XLOOKUP('Joining Lists'!$J629,'Joining Lists'!$A$4:$A$15,'Joining Lists'!$B$4:$B$15)</f>
        <v>22.95</v>
      </c>
      <c r="M629" s="110">
        <f>'Joining Lists'!$K629*'Joining Lists'!$L629</f>
        <v>45.9</v>
      </c>
    </row>
    <row r="630" ht="14.25" customHeight="1">
      <c r="G630" s="106">
        <v>44550.0</v>
      </c>
      <c r="H630" s="105" t="s">
        <v>297</v>
      </c>
      <c r="I630" s="105" t="str">
        <f t="array" ref="I630">XLOOKUP('Joining Lists'!$H630,'Joining Lists'!$D$4:$D$75,'Joining Lists'!$E$4:$E$75)</f>
        <v>MidWest</v>
      </c>
      <c r="J630" s="105" t="s">
        <v>218</v>
      </c>
      <c r="K630" s="105">
        <v>2.0</v>
      </c>
      <c r="L630" s="104">
        <f t="array" ref="L630">XLOOKUP('Joining Lists'!$J630,'Joining Lists'!$A$4:$A$15,'Joining Lists'!$B$4:$B$15)</f>
        <v>22.95</v>
      </c>
      <c r="M630" s="105">
        <f>'Joining Lists'!$K630*'Joining Lists'!$L630</f>
        <v>45.9</v>
      </c>
    </row>
    <row r="631" ht="14.25" customHeight="1">
      <c r="G631" s="111">
        <v>44550.0</v>
      </c>
      <c r="H631" s="110" t="s">
        <v>254</v>
      </c>
      <c r="I631" s="110" t="str">
        <f t="array" ref="I631">XLOOKUP('Joining Lists'!$H631,'Joining Lists'!$D$4:$D$75,'Joining Lists'!$E$4:$E$75)</f>
        <v>South</v>
      </c>
      <c r="J631" s="110" t="s">
        <v>243</v>
      </c>
      <c r="K631" s="110">
        <v>1.0</v>
      </c>
      <c r="L631" s="109">
        <f t="array" ref="L631">XLOOKUP('Joining Lists'!$J631,'Joining Lists'!$A$4:$A$15,'Joining Lists'!$B$4:$B$15)</f>
        <v>25</v>
      </c>
      <c r="M631" s="110">
        <f>'Joining Lists'!$K631*'Joining Lists'!$L631</f>
        <v>25</v>
      </c>
    </row>
    <row r="632" ht="14.25" customHeight="1">
      <c r="G632" s="106">
        <v>44550.0</v>
      </c>
      <c r="H632" s="105" t="s">
        <v>278</v>
      </c>
      <c r="I632" s="105" t="str">
        <f t="array" ref="I632">XLOOKUP('Joining Lists'!$H632,'Joining Lists'!$D$4:$D$75,'Joining Lists'!$E$4:$E$75)</f>
        <v>MidWest</v>
      </c>
      <c r="J632" s="105" t="s">
        <v>218</v>
      </c>
      <c r="K632" s="105">
        <v>1.0</v>
      </c>
      <c r="L632" s="104">
        <f t="array" ref="L632">XLOOKUP('Joining Lists'!$J632,'Joining Lists'!$A$4:$A$15,'Joining Lists'!$B$4:$B$15)</f>
        <v>22.95</v>
      </c>
      <c r="M632" s="105">
        <f>'Joining Lists'!$K632*'Joining Lists'!$L632</f>
        <v>22.95</v>
      </c>
    </row>
    <row r="633" ht="14.25" customHeight="1">
      <c r="G633" s="111">
        <v>44550.0</v>
      </c>
      <c r="H633" s="110" t="s">
        <v>291</v>
      </c>
      <c r="I633" s="110" t="str">
        <f t="array" ref="I633">XLOOKUP('Joining Lists'!$H633,'Joining Lists'!$D$4:$D$75,'Joining Lists'!$E$4:$E$75)</f>
        <v>West</v>
      </c>
      <c r="J633" s="110" t="s">
        <v>243</v>
      </c>
      <c r="K633" s="110">
        <v>2.0</v>
      </c>
      <c r="L633" s="109">
        <f t="array" ref="L633">XLOOKUP('Joining Lists'!$J633,'Joining Lists'!$A$4:$A$15,'Joining Lists'!$B$4:$B$15)</f>
        <v>25</v>
      </c>
      <c r="M633" s="110">
        <f>'Joining Lists'!$K633*'Joining Lists'!$L633</f>
        <v>50</v>
      </c>
    </row>
    <row r="634" ht="14.25" customHeight="1">
      <c r="G634" s="106">
        <v>44550.0</v>
      </c>
      <c r="H634" s="105" t="s">
        <v>256</v>
      </c>
      <c r="I634" s="105" t="str">
        <f t="array" ref="I634">XLOOKUP('Joining Lists'!$H634,'Joining Lists'!$D$4:$D$75,'Joining Lists'!$E$4:$E$75)</f>
        <v>MidWest</v>
      </c>
      <c r="J634" s="105" t="s">
        <v>233</v>
      </c>
      <c r="K634" s="105">
        <v>1.0</v>
      </c>
      <c r="L634" s="104">
        <f t="array" ref="L634">XLOOKUP('Joining Lists'!$J634,'Joining Lists'!$A$4:$A$15,'Joining Lists'!$B$4:$B$15)</f>
        <v>27.5</v>
      </c>
      <c r="M634" s="105">
        <f>'Joining Lists'!$K634*'Joining Lists'!$L634</f>
        <v>27.5</v>
      </c>
    </row>
    <row r="635" ht="14.25" customHeight="1">
      <c r="G635" s="111">
        <v>44550.0</v>
      </c>
      <c r="H635" s="110" t="s">
        <v>260</v>
      </c>
      <c r="I635" s="110" t="str">
        <f t="array" ref="I635">XLOOKUP('Joining Lists'!$H635,'Joining Lists'!$D$4:$D$75,'Joining Lists'!$E$4:$E$75)</f>
        <v>MidWest</v>
      </c>
      <c r="J635" s="110" t="s">
        <v>216</v>
      </c>
      <c r="K635" s="110">
        <v>1.0</v>
      </c>
      <c r="L635" s="109">
        <f t="array" ref="L635">XLOOKUP('Joining Lists'!$J635,'Joining Lists'!$A$4:$A$15,'Joining Lists'!$B$4:$B$15)</f>
        <v>22.95</v>
      </c>
      <c r="M635" s="110">
        <f>'Joining Lists'!$K635*'Joining Lists'!$L635</f>
        <v>22.95</v>
      </c>
    </row>
    <row r="636" ht="14.25" customHeight="1">
      <c r="G636" s="106">
        <v>44550.0</v>
      </c>
      <c r="H636" s="105" t="s">
        <v>241</v>
      </c>
      <c r="I636" s="105" t="str">
        <f t="array" ref="I636">XLOOKUP('Joining Lists'!$H636,'Joining Lists'!$D$4:$D$75,'Joining Lists'!$E$4:$E$75)</f>
        <v>MidWest</v>
      </c>
      <c r="J636" s="105" t="s">
        <v>236</v>
      </c>
      <c r="K636" s="105">
        <v>3.0</v>
      </c>
      <c r="L636" s="104">
        <f t="array" ref="L636">XLOOKUP('Joining Lists'!$J636,'Joining Lists'!$A$4:$A$15,'Joining Lists'!$B$4:$B$15)</f>
        <v>30</v>
      </c>
      <c r="M636" s="105">
        <f>'Joining Lists'!$K636*'Joining Lists'!$L636</f>
        <v>90</v>
      </c>
    </row>
    <row r="637" ht="14.25" customHeight="1">
      <c r="G637" s="111">
        <v>44550.0</v>
      </c>
      <c r="H637" s="110" t="s">
        <v>244</v>
      </c>
      <c r="I637" s="110" t="str">
        <f t="array" ref="I637">XLOOKUP('Joining Lists'!$H637,'Joining Lists'!$D$4:$D$75,'Joining Lists'!$E$4:$E$75)</f>
        <v>MidWest</v>
      </c>
      <c r="J637" s="110" t="s">
        <v>239</v>
      </c>
      <c r="K637" s="110">
        <v>11.0</v>
      </c>
      <c r="L637" s="109">
        <f t="array" ref="L637">XLOOKUP('Joining Lists'!$J637,'Joining Lists'!$A$4:$A$15,'Joining Lists'!$B$4:$B$15)</f>
        <v>19</v>
      </c>
      <c r="M637" s="110">
        <f>'Joining Lists'!$K637*'Joining Lists'!$L637</f>
        <v>209</v>
      </c>
    </row>
    <row r="638" ht="14.25" customHeight="1">
      <c r="G638" s="106">
        <v>44550.0</v>
      </c>
      <c r="H638" s="105" t="s">
        <v>242</v>
      </c>
      <c r="I638" s="105" t="str">
        <f t="array" ref="I638">XLOOKUP('Joining Lists'!$H638,'Joining Lists'!$D$4:$D$75,'Joining Lists'!$E$4:$E$75)</f>
        <v>MidWest</v>
      </c>
      <c r="J638" s="105" t="s">
        <v>243</v>
      </c>
      <c r="K638" s="105">
        <v>2.0</v>
      </c>
      <c r="L638" s="104">
        <f t="array" ref="L638">XLOOKUP('Joining Lists'!$J638,'Joining Lists'!$A$4:$A$15,'Joining Lists'!$B$4:$B$15)</f>
        <v>25</v>
      </c>
      <c r="M638" s="105">
        <f>'Joining Lists'!$K638*'Joining Lists'!$L638</f>
        <v>50</v>
      </c>
    </row>
    <row r="639" ht="14.25" customHeight="1">
      <c r="G639" s="111">
        <v>44550.0</v>
      </c>
      <c r="H639" s="110" t="s">
        <v>213</v>
      </c>
      <c r="I639" s="110" t="str">
        <f t="array" ref="I639">XLOOKUP('Joining Lists'!$H639,'Joining Lists'!$D$4:$D$75,'Joining Lists'!$E$4:$E$75)</f>
        <v>MidWest</v>
      </c>
      <c r="J639" s="110" t="s">
        <v>216</v>
      </c>
      <c r="K639" s="110">
        <v>3.0</v>
      </c>
      <c r="L639" s="109">
        <f t="array" ref="L639">XLOOKUP('Joining Lists'!$J639,'Joining Lists'!$A$4:$A$15,'Joining Lists'!$B$4:$B$15)</f>
        <v>22.95</v>
      </c>
      <c r="M639" s="110">
        <f>'Joining Lists'!$K639*'Joining Lists'!$L639</f>
        <v>68.85</v>
      </c>
    </row>
    <row r="640" ht="14.25" customHeight="1">
      <c r="G640" s="106">
        <v>44550.0</v>
      </c>
      <c r="H640" s="105" t="s">
        <v>234</v>
      </c>
      <c r="I640" s="105" t="str">
        <f t="array" ref="I640">XLOOKUP('Joining Lists'!$H640,'Joining Lists'!$D$4:$D$75,'Joining Lists'!$E$4:$E$75)</f>
        <v>East</v>
      </c>
      <c r="J640" s="105" t="s">
        <v>227</v>
      </c>
      <c r="K640" s="105">
        <v>2.0</v>
      </c>
      <c r="L640" s="104">
        <f t="array" ref="L640">XLOOKUP('Joining Lists'!$J640,'Joining Lists'!$A$4:$A$15,'Joining Lists'!$B$4:$B$15)</f>
        <v>25</v>
      </c>
      <c r="M640" s="105">
        <f>'Joining Lists'!$K640*'Joining Lists'!$L640</f>
        <v>50</v>
      </c>
    </row>
    <row r="641" ht="14.25" customHeight="1">
      <c r="G641" s="111">
        <v>44550.0</v>
      </c>
      <c r="H641" s="110" t="s">
        <v>260</v>
      </c>
      <c r="I641" s="110" t="str">
        <f t="array" ref="I641">XLOOKUP('Joining Lists'!$H641,'Joining Lists'!$D$4:$D$75,'Joining Lists'!$E$4:$E$75)</f>
        <v>MidWest</v>
      </c>
      <c r="J641" s="110" t="s">
        <v>235</v>
      </c>
      <c r="K641" s="110">
        <v>3.0</v>
      </c>
      <c r="L641" s="109">
        <f t="array" ref="L641">XLOOKUP('Joining Lists'!$J641,'Joining Lists'!$A$4:$A$15,'Joining Lists'!$B$4:$B$15)</f>
        <v>19.95</v>
      </c>
      <c r="M641" s="110">
        <f>'Joining Lists'!$K641*'Joining Lists'!$L641</f>
        <v>59.85</v>
      </c>
    </row>
    <row r="642" ht="14.25" customHeight="1">
      <c r="G642" s="106">
        <v>44550.0</v>
      </c>
      <c r="H642" s="105" t="s">
        <v>268</v>
      </c>
      <c r="I642" s="105" t="str">
        <f t="array" ref="I642">XLOOKUP('Joining Lists'!$H642,'Joining Lists'!$D$4:$D$75,'Joining Lists'!$E$4:$E$75)</f>
        <v>East</v>
      </c>
      <c r="J642" s="105" t="s">
        <v>212</v>
      </c>
      <c r="K642" s="105">
        <v>3.0</v>
      </c>
      <c r="L642" s="104">
        <f t="array" ref="L642">XLOOKUP('Joining Lists'!$J642,'Joining Lists'!$A$4:$A$15,'Joining Lists'!$B$4:$B$15)</f>
        <v>21</v>
      </c>
      <c r="M642" s="105">
        <f>'Joining Lists'!$K642*'Joining Lists'!$L642</f>
        <v>63</v>
      </c>
    </row>
    <row r="643" ht="14.25" customHeight="1">
      <c r="G643" s="111">
        <v>44549.0</v>
      </c>
      <c r="H643" s="110" t="s">
        <v>238</v>
      </c>
      <c r="I643" s="110" t="str">
        <f t="array" ref="I643">XLOOKUP('Joining Lists'!$H643,'Joining Lists'!$D$4:$D$75,'Joining Lists'!$E$4:$E$75)</f>
        <v>West</v>
      </c>
      <c r="J643" s="110" t="s">
        <v>218</v>
      </c>
      <c r="K643" s="110">
        <v>2.0</v>
      </c>
      <c r="L643" s="109">
        <f t="array" ref="L643">XLOOKUP('Joining Lists'!$J643,'Joining Lists'!$A$4:$A$15,'Joining Lists'!$B$4:$B$15)</f>
        <v>22.95</v>
      </c>
      <c r="M643" s="110">
        <f>'Joining Lists'!$K643*'Joining Lists'!$L643</f>
        <v>45.9</v>
      </c>
    </row>
    <row r="644" ht="14.25" customHeight="1">
      <c r="G644" s="106">
        <v>44549.0</v>
      </c>
      <c r="H644" s="105" t="s">
        <v>281</v>
      </c>
      <c r="I644" s="105" t="str">
        <f t="array" ref="I644">XLOOKUP('Joining Lists'!$H644,'Joining Lists'!$D$4:$D$75,'Joining Lists'!$E$4:$E$75)</f>
        <v>MidWest</v>
      </c>
      <c r="J644" s="105" t="s">
        <v>245</v>
      </c>
      <c r="K644" s="105">
        <v>8.0</v>
      </c>
      <c r="L644" s="104">
        <f t="array" ref="L644">XLOOKUP('Joining Lists'!$J644,'Joining Lists'!$A$4:$A$15,'Joining Lists'!$B$4:$B$15)</f>
        <v>23.5</v>
      </c>
      <c r="M644" s="105">
        <f>'Joining Lists'!$K644*'Joining Lists'!$L644</f>
        <v>188</v>
      </c>
    </row>
    <row r="645" ht="14.25" customHeight="1">
      <c r="G645" s="111">
        <v>44549.0</v>
      </c>
      <c r="H645" s="110" t="s">
        <v>309</v>
      </c>
      <c r="I645" s="110" t="str">
        <f t="array" ref="I645">XLOOKUP('Joining Lists'!$H645,'Joining Lists'!$D$4:$D$75,'Joining Lists'!$E$4:$E$75)</f>
        <v>South</v>
      </c>
      <c r="J645" s="110" t="s">
        <v>235</v>
      </c>
      <c r="K645" s="110">
        <v>2.0</v>
      </c>
      <c r="L645" s="109">
        <f t="array" ref="L645">XLOOKUP('Joining Lists'!$J645,'Joining Lists'!$A$4:$A$15,'Joining Lists'!$B$4:$B$15)</f>
        <v>19.95</v>
      </c>
      <c r="M645" s="110">
        <f>'Joining Lists'!$K645*'Joining Lists'!$L645</f>
        <v>39.9</v>
      </c>
    </row>
    <row r="646" ht="14.25" customHeight="1">
      <c r="G646" s="106">
        <v>44549.0</v>
      </c>
      <c r="H646" s="105" t="s">
        <v>311</v>
      </c>
      <c r="I646" s="105" t="str">
        <f t="array" ref="I646">XLOOKUP('Joining Lists'!$H646,'Joining Lists'!$D$4:$D$75,'Joining Lists'!$E$4:$E$75)</f>
        <v>MidWest</v>
      </c>
      <c r="J646" s="105" t="s">
        <v>239</v>
      </c>
      <c r="K646" s="105">
        <v>3.0</v>
      </c>
      <c r="L646" s="104">
        <f t="array" ref="L646">XLOOKUP('Joining Lists'!$J646,'Joining Lists'!$A$4:$A$15,'Joining Lists'!$B$4:$B$15)</f>
        <v>19</v>
      </c>
      <c r="M646" s="105">
        <f>'Joining Lists'!$K646*'Joining Lists'!$L646</f>
        <v>57</v>
      </c>
    </row>
    <row r="647" ht="14.25" customHeight="1">
      <c r="G647" s="111">
        <v>44549.0</v>
      </c>
      <c r="H647" s="110" t="s">
        <v>257</v>
      </c>
      <c r="I647" s="110" t="str">
        <f t="array" ref="I647">XLOOKUP('Joining Lists'!$H647,'Joining Lists'!$D$4:$D$75,'Joining Lists'!$E$4:$E$75)</f>
        <v>South</v>
      </c>
      <c r="J647" s="110" t="s">
        <v>245</v>
      </c>
      <c r="K647" s="110">
        <v>3.0</v>
      </c>
      <c r="L647" s="109">
        <f t="array" ref="L647">XLOOKUP('Joining Lists'!$J647,'Joining Lists'!$A$4:$A$15,'Joining Lists'!$B$4:$B$15)</f>
        <v>23.5</v>
      </c>
      <c r="M647" s="110">
        <f>'Joining Lists'!$K647*'Joining Lists'!$L647</f>
        <v>70.5</v>
      </c>
    </row>
    <row r="648" ht="14.25" customHeight="1">
      <c r="G648" s="106">
        <v>44549.0</v>
      </c>
      <c r="H648" s="105" t="s">
        <v>221</v>
      </c>
      <c r="I648" s="105" t="str">
        <f t="array" ref="I648">XLOOKUP('Joining Lists'!$H648,'Joining Lists'!$D$4:$D$75,'Joining Lists'!$E$4:$E$75)</f>
        <v>East</v>
      </c>
      <c r="J648" s="105" t="s">
        <v>240</v>
      </c>
      <c r="K648" s="105">
        <v>2.0</v>
      </c>
      <c r="L648" s="104">
        <f t="array" ref="L648">XLOOKUP('Joining Lists'!$J648,'Joining Lists'!$A$4:$A$15,'Joining Lists'!$B$4:$B$15)</f>
        <v>34</v>
      </c>
      <c r="M648" s="105">
        <f>'Joining Lists'!$K648*'Joining Lists'!$L648</f>
        <v>68</v>
      </c>
    </row>
    <row r="649" ht="14.25" customHeight="1">
      <c r="G649" s="111">
        <v>44549.0</v>
      </c>
      <c r="H649" s="110" t="s">
        <v>225</v>
      </c>
      <c r="I649" s="110" t="str">
        <f t="array" ref="I649">XLOOKUP('Joining Lists'!$H649,'Joining Lists'!$D$4:$D$75,'Joining Lists'!$E$4:$E$75)</f>
        <v>South</v>
      </c>
      <c r="J649" s="110" t="s">
        <v>240</v>
      </c>
      <c r="K649" s="110">
        <v>9.0</v>
      </c>
      <c r="L649" s="109">
        <f t="array" ref="L649">XLOOKUP('Joining Lists'!$J649,'Joining Lists'!$A$4:$A$15,'Joining Lists'!$B$4:$B$15)</f>
        <v>34</v>
      </c>
      <c r="M649" s="110">
        <f>'Joining Lists'!$K649*'Joining Lists'!$L649</f>
        <v>306</v>
      </c>
    </row>
    <row r="650" ht="14.25" customHeight="1">
      <c r="G650" s="106">
        <v>44549.0</v>
      </c>
      <c r="H650" s="105" t="s">
        <v>268</v>
      </c>
      <c r="I650" s="105" t="str">
        <f t="array" ref="I650">XLOOKUP('Joining Lists'!$H650,'Joining Lists'!$D$4:$D$75,'Joining Lists'!$E$4:$E$75)</f>
        <v>East</v>
      </c>
      <c r="J650" s="105" t="s">
        <v>235</v>
      </c>
      <c r="K650" s="105">
        <v>3.0</v>
      </c>
      <c r="L650" s="104">
        <f t="array" ref="L650">XLOOKUP('Joining Lists'!$J650,'Joining Lists'!$A$4:$A$15,'Joining Lists'!$B$4:$B$15)</f>
        <v>19.95</v>
      </c>
      <c r="M650" s="105">
        <f>'Joining Lists'!$K650*'Joining Lists'!$L650</f>
        <v>59.85</v>
      </c>
    </row>
    <row r="651" ht="14.25" customHeight="1">
      <c r="G651" s="111">
        <v>44549.0</v>
      </c>
      <c r="H651" s="110" t="s">
        <v>278</v>
      </c>
      <c r="I651" s="110" t="str">
        <f t="array" ref="I651">XLOOKUP('Joining Lists'!$H651,'Joining Lists'!$D$4:$D$75,'Joining Lists'!$E$4:$E$75)</f>
        <v>MidWest</v>
      </c>
      <c r="J651" s="110" t="s">
        <v>218</v>
      </c>
      <c r="K651" s="110">
        <v>2.0</v>
      </c>
      <c r="L651" s="109">
        <f t="array" ref="L651">XLOOKUP('Joining Lists'!$J651,'Joining Lists'!$A$4:$A$15,'Joining Lists'!$B$4:$B$15)</f>
        <v>22.95</v>
      </c>
      <c r="M651" s="110">
        <f>'Joining Lists'!$K651*'Joining Lists'!$L651</f>
        <v>45.9</v>
      </c>
    </row>
    <row r="652" ht="14.25" customHeight="1">
      <c r="G652" s="106">
        <v>44549.0</v>
      </c>
      <c r="H652" s="105" t="s">
        <v>316</v>
      </c>
      <c r="I652" s="105" t="str">
        <f t="array" ref="I652">XLOOKUP('Joining Lists'!$H652,'Joining Lists'!$D$4:$D$75,'Joining Lists'!$E$4:$E$75)</f>
        <v>West</v>
      </c>
      <c r="J652" s="105" t="s">
        <v>240</v>
      </c>
      <c r="K652" s="105">
        <v>3.0</v>
      </c>
      <c r="L652" s="104">
        <f t="array" ref="L652">XLOOKUP('Joining Lists'!$J652,'Joining Lists'!$A$4:$A$15,'Joining Lists'!$B$4:$B$15)</f>
        <v>34</v>
      </c>
      <c r="M652" s="105">
        <f>'Joining Lists'!$K652*'Joining Lists'!$L652</f>
        <v>102</v>
      </c>
    </row>
    <row r="653" ht="14.25" customHeight="1">
      <c r="G653" s="111">
        <v>44549.0</v>
      </c>
      <c r="H653" s="110" t="s">
        <v>237</v>
      </c>
      <c r="I653" s="110" t="str">
        <f t="array" ref="I653">XLOOKUP('Joining Lists'!$H653,'Joining Lists'!$D$4:$D$75,'Joining Lists'!$E$4:$E$75)</f>
        <v>West</v>
      </c>
      <c r="J653" s="110" t="s">
        <v>235</v>
      </c>
      <c r="K653" s="110">
        <v>2.0</v>
      </c>
      <c r="L653" s="109">
        <f t="array" ref="L653">XLOOKUP('Joining Lists'!$J653,'Joining Lists'!$A$4:$A$15,'Joining Lists'!$B$4:$B$15)</f>
        <v>19.95</v>
      </c>
      <c r="M653" s="110">
        <f>'Joining Lists'!$K653*'Joining Lists'!$L653</f>
        <v>39.9</v>
      </c>
    </row>
    <row r="654" ht="14.25" customHeight="1">
      <c r="G654" s="106">
        <v>44549.0</v>
      </c>
      <c r="H654" s="105" t="s">
        <v>231</v>
      </c>
      <c r="I654" s="105" t="str">
        <f t="array" ref="I654">XLOOKUP('Joining Lists'!$H654,'Joining Lists'!$D$4:$D$75,'Joining Lists'!$E$4:$E$75)</f>
        <v>West</v>
      </c>
      <c r="J654" s="105" t="s">
        <v>240</v>
      </c>
      <c r="K654" s="105">
        <v>1.0</v>
      </c>
      <c r="L654" s="104">
        <f t="array" ref="L654">XLOOKUP('Joining Lists'!$J654,'Joining Lists'!$A$4:$A$15,'Joining Lists'!$B$4:$B$15)</f>
        <v>34</v>
      </c>
      <c r="M654" s="105">
        <f>'Joining Lists'!$K654*'Joining Lists'!$L654</f>
        <v>34</v>
      </c>
    </row>
    <row r="655" ht="14.25" customHeight="1">
      <c r="G655" s="111">
        <v>44549.0</v>
      </c>
      <c r="H655" s="110" t="s">
        <v>250</v>
      </c>
      <c r="I655" s="110" t="str">
        <f t="array" ref="I655">XLOOKUP('Joining Lists'!$H655,'Joining Lists'!$D$4:$D$75,'Joining Lists'!$E$4:$E$75)</f>
        <v>West</v>
      </c>
      <c r="J655" s="110" t="s">
        <v>239</v>
      </c>
      <c r="K655" s="110">
        <v>13.0</v>
      </c>
      <c r="L655" s="109">
        <f t="array" ref="L655">XLOOKUP('Joining Lists'!$J655,'Joining Lists'!$A$4:$A$15,'Joining Lists'!$B$4:$B$15)</f>
        <v>19</v>
      </c>
      <c r="M655" s="110">
        <f>'Joining Lists'!$K655*'Joining Lists'!$L655</f>
        <v>247</v>
      </c>
    </row>
    <row r="656" ht="14.25" customHeight="1">
      <c r="G656" s="106">
        <v>44549.0</v>
      </c>
      <c r="H656" s="105" t="s">
        <v>286</v>
      </c>
      <c r="I656" s="105" t="str">
        <f t="array" ref="I656">XLOOKUP('Joining Lists'!$H656,'Joining Lists'!$D$4:$D$75,'Joining Lists'!$E$4:$E$75)</f>
        <v>South</v>
      </c>
      <c r="J656" s="105" t="s">
        <v>218</v>
      </c>
      <c r="K656" s="105">
        <v>2.0</v>
      </c>
      <c r="L656" s="104">
        <f t="array" ref="L656">XLOOKUP('Joining Lists'!$J656,'Joining Lists'!$A$4:$A$15,'Joining Lists'!$B$4:$B$15)</f>
        <v>22.95</v>
      </c>
      <c r="M656" s="105">
        <f>'Joining Lists'!$K656*'Joining Lists'!$L656</f>
        <v>45.9</v>
      </c>
    </row>
    <row r="657" ht="14.25" customHeight="1">
      <c r="G657" s="111">
        <v>44549.0</v>
      </c>
      <c r="H657" s="110" t="s">
        <v>314</v>
      </c>
      <c r="I657" s="110" t="str">
        <f t="array" ref="I657">XLOOKUP('Joining Lists'!$H657,'Joining Lists'!$D$4:$D$75,'Joining Lists'!$E$4:$E$75)</f>
        <v>West</v>
      </c>
      <c r="J657" s="110" t="s">
        <v>236</v>
      </c>
      <c r="K657" s="110">
        <v>2.0</v>
      </c>
      <c r="L657" s="109">
        <f t="array" ref="L657">XLOOKUP('Joining Lists'!$J657,'Joining Lists'!$A$4:$A$15,'Joining Lists'!$B$4:$B$15)</f>
        <v>30</v>
      </c>
      <c r="M657" s="110">
        <f>'Joining Lists'!$K657*'Joining Lists'!$L657</f>
        <v>60</v>
      </c>
    </row>
    <row r="658" ht="14.25" customHeight="1">
      <c r="G658" s="106">
        <v>44549.0</v>
      </c>
      <c r="H658" s="105" t="s">
        <v>242</v>
      </c>
      <c r="I658" s="105" t="str">
        <f t="array" ref="I658">XLOOKUP('Joining Lists'!$H658,'Joining Lists'!$D$4:$D$75,'Joining Lists'!$E$4:$E$75)</f>
        <v>MidWest</v>
      </c>
      <c r="J658" s="105" t="s">
        <v>212</v>
      </c>
      <c r="K658" s="105">
        <v>2.0</v>
      </c>
      <c r="L658" s="104">
        <f t="array" ref="L658">XLOOKUP('Joining Lists'!$J658,'Joining Lists'!$A$4:$A$15,'Joining Lists'!$B$4:$B$15)</f>
        <v>21</v>
      </c>
      <c r="M658" s="105">
        <f>'Joining Lists'!$K658*'Joining Lists'!$L658</f>
        <v>42</v>
      </c>
    </row>
    <row r="659" ht="14.25" customHeight="1">
      <c r="G659" s="111">
        <v>44549.0</v>
      </c>
      <c r="H659" s="110" t="s">
        <v>315</v>
      </c>
      <c r="I659" s="110" t="str">
        <f t="array" ref="I659">XLOOKUP('Joining Lists'!$H659,'Joining Lists'!$D$4:$D$75,'Joining Lists'!$E$4:$E$75)</f>
        <v>MidWest</v>
      </c>
      <c r="J659" s="110" t="s">
        <v>243</v>
      </c>
      <c r="K659" s="110">
        <v>2.0</v>
      </c>
      <c r="L659" s="109">
        <f t="array" ref="L659">XLOOKUP('Joining Lists'!$J659,'Joining Lists'!$A$4:$A$15,'Joining Lists'!$B$4:$B$15)</f>
        <v>25</v>
      </c>
      <c r="M659" s="110">
        <f>'Joining Lists'!$K659*'Joining Lists'!$L659</f>
        <v>50</v>
      </c>
    </row>
    <row r="660" ht="14.25" customHeight="1">
      <c r="G660" s="106">
        <v>44549.0</v>
      </c>
      <c r="H660" s="105" t="s">
        <v>255</v>
      </c>
      <c r="I660" s="105" t="str">
        <f t="array" ref="I660">XLOOKUP('Joining Lists'!$H660,'Joining Lists'!$D$4:$D$75,'Joining Lists'!$E$4:$E$75)</f>
        <v>MidWest</v>
      </c>
      <c r="J660" s="105" t="s">
        <v>230</v>
      </c>
      <c r="K660" s="105">
        <v>1.0</v>
      </c>
      <c r="L660" s="104">
        <f t="array" ref="L660">XLOOKUP('Joining Lists'!$J660,'Joining Lists'!$A$4:$A$15,'Joining Lists'!$B$4:$B$15)</f>
        <v>79.95</v>
      </c>
      <c r="M660" s="105">
        <f>'Joining Lists'!$K660*'Joining Lists'!$L660</f>
        <v>79.95</v>
      </c>
    </row>
    <row r="661" ht="14.25" customHeight="1">
      <c r="G661" s="111">
        <v>44549.0</v>
      </c>
      <c r="H661" s="110" t="s">
        <v>234</v>
      </c>
      <c r="I661" s="110" t="str">
        <f t="array" ref="I661">XLOOKUP('Joining Lists'!$H661,'Joining Lists'!$D$4:$D$75,'Joining Lists'!$E$4:$E$75)</f>
        <v>East</v>
      </c>
      <c r="J661" s="110" t="s">
        <v>218</v>
      </c>
      <c r="K661" s="110">
        <v>2.0</v>
      </c>
      <c r="L661" s="109">
        <f t="array" ref="L661">XLOOKUP('Joining Lists'!$J661,'Joining Lists'!$A$4:$A$15,'Joining Lists'!$B$4:$B$15)</f>
        <v>22.95</v>
      </c>
      <c r="M661" s="110">
        <f>'Joining Lists'!$K661*'Joining Lists'!$L661</f>
        <v>45.9</v>
      </c>
    </row>
    <row r="662" ht="14.25" customHeight="1">
      <c r="G662" s="106">
        <v>44549.0</v>
      </c>
      <c r="H662" s="105" t="s">
        <v>249</v>
      </c>
      <c r="I662" s="105" t="str">
        <f t="array" ref="I662">XLOOKUP('Joining Lists'!$H662,'Joining Lists'!$D$4:$D$75,'Joining Lists'!$E$4:$E$75)</f>
        <v>East</v>
      </c>
      <c r="J662" s="105" t="s">
        <v>240</v>
      </c>
      <c r="K662" s="105">
        <v>12.0</v>
      </c>
      <c r="L662" s="104">
        <f t="array" ref="L662">XLOOKUP('Joining Lists'!$J662,'Joining Lists'!$A$4:$A$15,'Joining Lists'!$B$4:$B$15)</f>
        <v>34</v>
      </c>
      <c r="M662" s="105">
        <f>'Joining Lists'!$K662*'Joining Lists'!$L662</f>
        <v>408</v>
      </c>
    </row>
    <row r="663" ht="14.25" customHeight="1">
      <c r="G663" s="111">
        <v>44549.0</v>
      </c>
      <c r="H663" s="110" t="s">
        <v>316</v>
      </c>
      <c r="I663" s="110" t="str">
        <f t="array" ref="I663">XLOOKUP('Joining Lists'!$H663,'Joining Lists'!$D$4:$D$75,'Joining Lists'!$E$4:$E$75)</f>
        <v>West</v>
      </c>
      <c r="J663" s="110" t="s">
        <v>240</v>
      </c>
      <c r="K663" s="110">
        <v>3.0</v>
      </c>
      <c r="L663" s="109">
        <f t="array" ref="L663">XLOOKUP('Joining Lists'!$J663,'Joining Lists'!$A$4:$A$15,'Joining Lists'!$B$4:$B$15)</f>
        <v>34</v>
      </c>
      <c r="M663" s="110">
        <f>'Joining Lists'!$K663*'Joining Lists'!$L663</f>
        <v>102</v>
      </c>
    </row>
    <row r="664" ht="14.25" customHeight="1">
      <c r="G664" s="106">
        <v>44549.0</v>
      </c>
      <c r="H664" s="105" t="s">
        <v>219</v>
      </c>
      <c r="I664" s="105" t="str">
        <f t="array" ref="I664">XLOOKUP('Joining Lists'!$H664,'Joining Lists'!$D$4:$D$75,'Joining Lists'!$E$4:$E$75)</f>
        <v>West</v>
      </c>
      <c r="J664" s="105" t="s">
        <v>243</v>
      </c>
      <c r="K664" s="105">
        <v>2.0</v>
      </c>
      <c r="L664" s="104">
        <f t="array" ref="L664">XLOOKUP('Joining Lists'!$J664,'Joining Lists'!$A$4:$A$15,'Joining Lists'!$B$4:$B$15)</f>
        <v>25</v>
      </c>
      <c r="M664" s="105">
        <f>'Joining Lists'!$K664*'Joining Lists'!$L664</f>
        <v>50</v>
      </c>
    </row>
    <row r="665" ht="14.25" customHeight="1">
      <c r="G665" s="111">
        <v>44549.0</v>
      </c>
      <c r="H665" s="110" t="s">
        <v>261</v>
      </c>
      <c r="I665" s="110" t="str">
        <f t="array" ref="I665">XLOOKUP('Joining Lists'!$H665,'Joining Lists'!$D$4:$D$75,'Joining Lists'!$E$4:$E$75)</f>
        <v>South</v>
      </c>
      <c r="J665" s="110" t="s">
        <v>216</v>
      </c>
      <c r="K665" s="110">
        <v>1.0</v>
      </c>
      <c r="L665" s="109">
        <f t="array" ref="L665">XLOOKUP('Joining Lists'!$J665,'Joining Lists'!$A$4:$A$15,'Joining Lists'!$B$4:$B$15)</f>
        <v>22.95</v>
      </c>
      <c r="M665" s="110">
        <f>'Joining Lists'!$K665*'Joining Lists'!$L665</f>
        <v>22.95</v>
      </c>
    </row>
    <row r="666" ht="14.25" customHeight="1">
      <c r="G666" s="106">
        <v>44549.0</v>
      </c>
      <c r="H666" s="105" t="s">
        <v>296</v>
      </c>
      <c r="I666" s="105" t="str">
        <f t="array" ref="I666">XLOOKUP('Joining Lists'!$H666,'Joining Lists'!$D$4:$D$75,'Joining Lists'!$E$4:$E$75)</f>
        <v>West</v>
      </c>
      <c r="J666" s="105" t="s">
        <v>227</v>
      </c>
      <c r="K666" s="105">
        <v>2.0</v>
      </c>
      <c r="L666" s="104">
        <f t="array" ref="L666">XLOOKUP('Joining Lists'!$J666,'Joining Lists'!$A$4:$A$15,'Joining Lists'!$B$4:$B$15)</f>
        <v>25</v>
      </c>
      <c r="M666" s="105">
        <f>'Joining Lists'!$K666*'Joining Lists'!$L666</f>
        <v>50</v>
      </c>
    </row>
    <row r="667" ht="14.25" customHeight="1">
      <c r="G667" s="111">
        <v>44549.0</v>
      </c>
      <c r="H667" s="110" t="s">
        <v>310</v>
      </c>
      <c r="I667" s="110" t="str">
        <f t="array" ref="I667">XLOOKUP('Joining Lists'!$H667,'Joining Lists'!$D$4:$D$75,'Joining Lists'!$E$4:$E$75)</f>
        <v>West</v>
      </c>
      <c r="J667" s="110" t="s">
        <v>218</v>
      </c>
      <c r="K667" s="110">
        <v>1.0</v>
      </c>
      <c r="L667" s="109">
        <f t="array" ref="L667">XLOOKUP('Joining Lists'!$J667,'Joining Lists'!$A$4:$A$15,'Joining Lists'!$B$4:$B$15)</f>
        <v>22.95</v>
      </c>
      <c r="M667" s="110">
        <f>'Joining Lists'!$K667*'Joining Lists'!$L667</f>
        <v>22.95</v>
      </c>
    </row>
    <row r="668" ht="14.25" customHeight="1">
      <c r="G668" s="106">
        <v>44549.0</v>
      </c>
      <c r="H668" s="105" t="s">
        <v>215</v>
      </c>
      <c r="I668" s="105" t="str">
        <f t="array" ref="I668">XLOOKUP('Joining Lists'!$H668,'Joining Lists'!$D$4:$D$75,'Joining Lists'!$E$4:$E$75)</f>
        <v>East</v>
      </c>
      <c r="J668" s="105" t="s">
        <v>236</v>
      </c>
      <c r="K668" s="105">
        <v>2.0</v>
      </c>
      <c r="L668" s="104">
        <f t="array" ref="L668">XLOOKUP('Joining Lists'!$J668,'Joining Lists'!$A$4:$A$15,'Joining Lists'!$B$4:$B$15)</f>
        <v>30</v>
      </c>
      <c r="M668" s="105">
        <f>'Joining Lists'!$K668*'Joining Lists'!$L668</f>
        <v>60</v>
      </c>
    </row>
    <row r="669" ht="14.25" customHeight="1">
      <c r="G669" s="111">
        <v>44549.0</v>
      </c>
      <c r="H669" s="110" t="s">
        <v>281</v>
      </c>
      <c r="I669" s="110" t="str">
        <f t="array" ref="I669">XLOOKUP('Joining Lists'!$H669,'Joining Lists'!$D$4:$D$75,'Joining Lists'!$E$4:$E$75)</f>
        <v>MidWest</v>
      </c>
      <c r="J669" s="110" t="s">
        <v>218</v>
      </c>
      <c r="K669" s="110">
        <v>3.0</v>
      </c>
      <c r="L669" s="109">
        <f t="array" ref="L669">XLOOKUP('Joining Lists'!$J669,'Joining Lists'!$A$4:$A$15,'Joining Lists'!$B$4:$B$15)</f>
        <v>22.95</v>
      </c>
      <c r="M669" s="110">
        <f>'Joining Lists'!$K669*'Joining Lists'!$L669</f>
        <v>68.85</v>
      </c>
    </row>
    <row r="670" ht="14.25" customHeight="1">
      <c r="G670" s="106">
        <v>44549.0</v>
      </c>
      <c r="H670" s="105" t="s">
        <v>234</v>
      </c>
      <c r="I670" s="105" t="str">
        <f t="array" ref="I670">XLOOKUP('Joining Lists'!$H670,'Joining Lists'!$D$4:$D$75,'Joining Lists'!$E$4:$E$75)</f>
        <v>East</v>
      </c>
      <c r="J670" s="105" t="s">
        <v>243</v>
      </c>
      <c r="K670" s="105">
        <v>2.0</v>
      </c>
      <c r="L670" s="104">
        <f t="array" ref="L670">XLOOKUP('Joining Lists'!$J670,'Joining Lists'!$A$4:$A$15,'Joining Lists'!$B$4:$B$15)</f>
        <v>25</v>
      </c>
      <c r="M670" s="105">
        <f>'Joining Lists'!$K670*'Joining Lists'!$L670</f>
        <v>50</v>
      </c>
    </row>
    <row r="671" ht="14.25" customHeight="1">
      <c r="G671" s="111">
        <v>44549.0</v>
      </c>
      <c r="H671" s="110" t="s">
        <v>244</v>
      </c>
      <c r="I671" s="110" t="str">
        <f t="array" ref="I671">XLOOKUP('Joining Lists'!$H671,'Joining Lists'!$D$4:$D$75,'Joining Lists'!$E$4:$E$75)</f>
        <v>MidWest</v>
      </c>
      <c r="J671" s="110" t="s">
        <v>235</v>
      </c>
      <c r="K671" s="110">
        <v>2.0</v>
      </c>
      <c r="L671" s="109">
        <f t="array" ref="L671">XLOOKUP('Joining Lists'!$J671,'Joining Lists'!$A$4:$A$15,'Joining Lists'!$B$4:$B$15)</f>
        <v>19.95</v>
      </c>
      <c r="M671" s="110">
        <f>'Joining Lists'!$K671*'Joining Lists'!$L671</f>
        <v>39.9</v>
      </c>
    </row>
    <row r="672" ht="14.25" customHeight="1">
      <c r="G672" s="106">
        <v>44549.0</v>
      </c>
      <c r="H672" s="105" t="s">
        <v>299</v>
      </c>
      <c r="I672" s="105" t="str">
        <f t="array" ref="I672">XLOOKUP('Joining Lists'!$H672,'Joining Lists'!$D$4:$D$75,'Joining Lists'!$E$4:$E$75)</f>
        <v>South</v>
      </c>
      <c r="J672" s="105" t="s">
        <v>240</v>
      </c>
      <c r="K672" s="105">
        <v>2.0</v>
      </c>
      <c r="L672" s="104">
        <f t="array" ref="L672">XLOOKUP('Joining Lists'!$J672,'Joining Lists'!$A$4:$A$15,'Joining Lists'!$B$4:$B$15)</f>
        <v>34</v>
      </c>
      <c r="M672" s="105">
        <f>'Joining Lists'!$K672*'Joining Lists'!$L672</f>
        <v>68</v>
      </c>
    </row>
    <row r="673" ht="14.25" customHeight="1">
      <c r="G673" s="111">
        <v>44549.0</v>
      </c>
      <c r="H673" s="110" t="s">
        <v>256</v>
      </c>
      <c r="I673" s="110" t="str">
        <f t="array" ref="I673">XLOOKUP('Joining Lists'!$H673,'Joining Lists'!$D$4:$D$75,'Joining Lists'!$E$4:$E$75)</f>
        <v>MidWest</v>
      </c>
      <c r="J673" s="110" t="s">
        <v>240</v>
      </c>
      <c r="K673" s="110">
        <v>2.0</v>
      </c>
      <c r="L673" s="109">
        <f t="array" ref="L673">XLOOKUP('Joining Lists'!$J673,'Joining Lists'!$A$4:$A$15,'Joining Lists'!$B$4:$B$15)</f>
        <v>34</v>
      </c>
      <c r="M673" s="110">
        <f>'Joining Lists'!$K673*'Joining Lists'!$L673</f>
        <v>68</v>
      </c>
    </row>
    <row r="674" ht="14.25" customHeight="1">
      <c r="G674" s="106">
        <v>44549.0</v>
      </c>
      <c r="H674" s="105" t="s">
        <v>252</v>
      </c>
      <c r="I674" s="105" t="str">
        <f t="array" ref="I674">XLOOKUP('Joining Lists'!$H674,'Joining Lists'!$D$4:$D$75,'Joining Lists'!$E$4:$E$75)</f>
        <v>West</v>
      </c>
      <c r="J674" s="105" t="s">
        <v>212</v>
      </c>
      <c r="K674" s="105">
        <v>3.0</v>
      </c>
      <c r="L674" s="104">
        <f t="array" ref="L674">XLOOKUP('Joining Lists'!$J674,'Joining Lists'!$A$4:$A$15,'Joining Lists'!$B$4:$B$15)</f>
        <v>21</v>
      </c>
      <c r="M674" s="105">
        <f>'Joining Lists'!$K674*'Joining Lists'!$L674</f>
        <v>63</v>
      </c>
    </row>
    <row r="675" ht="14.25" customHeight="1">
      <c r="G675" s="111">
        <v>44549.0</v>
      </c>
      <c r="H675" s="110" t="s">
        <v>292</v>
      </c>
      <c r="I675" s="110" t="str">
        <f t="array" ref="I675">XLOOKUP('Joining Lists'!$H675,'Joining Lists'!$D$4:$D$75,'Joining Lists'!$E$4:$E$75)</f>
        <v>East</v>
      </c>
      <c r="J675" s="110" t="s">
        <v>212</v>
      </c>
      <c r="K675" s="110">
        <v>2.0</v>
      </c>
      <c r="L675" s="109">
        <f t="array" ref="L675">XLOOKUP('Joining Lists'!$J675,'Joining Lists'!$A$4:$A$15,'Joining Lists'!$B$4:$B$15)</f>
        <v>21</v>
      </c>
      <c r="M675" s="110">
        <f>'Joining Lists'!$K675*'Joining Lists'!$L675</f>
        <v>42</v>
      </c>
    </row>
    <row r="676" ht="14.25" customHeight="1">
      <c r="G676" s="106">
        <v>44549.0</v>
      </c>
      <c r="H676" s="105" t="s">
        <v>295</v>
      </c>
      <c r="I676" s="105" t="str">
        <f t="array" ref="I676">XLOOKUP('Joining Lists'!$H676,'Joining Lists'!$D$4:$D$75,'Joining Lists'!$E$4:$E$75)</f>
        <v>MidWest</v>
      </c>
      <c r="J676" s="105" t="s">
        <v>218</v>
      </c>
      <c r="K676" s="105">
        <v>3.0</v>
      </c>
      <c r="L676" s="104">
        <f t="array" ref="L676">XLOOKUP('Joining Lists'!$J676,'Joining Lists'!$A$4:$A$15,'Joining Lists'!$B$4:$B$15)</f>
        <v>22.95</v>
      </c>
      <c r="M676" s="105">
        <f>'Joining Lists'!$K676*'Joining Lists'!$L676</f>
        <v>68.85</v>
      </c>
    </row>
    <row r="677" ht="14.25" customHeight="1">
      <c r="G677" s="111">
        <v>44549.0</v>
      </c>
      <c r="H677" s="110" t="s">
        <v>311</v>
      </c>
      <c r="I677" s="110" t="str">
        <f t="array" ref="I677">XLOOKUP('Joining Lists'!$H677,'Joining Lists'!$D$4:$D$75,'Joining Lists'!$E$4:$E$75)</f>
        <v>MidWest</v>
      </c>
      <c r="J677" s="110" t="s">
        <v>239</v>
      </c>
      <c r="K677" s="110">
        <v>3.0</v>
      </c>
      <c r="L677" s="109">
        <f t="array" ref="L677">XLOOKUP('Joining Lists'!$J677,'Joining Lists'!$A$4:$A$15,'Joining Lists'!$B$4:$B$15)</f>
        <v>19</v>
      </c>
      <c r="M677" s="110">
        <f>'Joining Lists'!$K677*'Joining Lists'!$L677</f>
        <v>57</v>
      </c>
    </row>
    <row r="678" ht="14.25" customHeight="1">
      <c r="G678" s="106">
        <v>44549.0</v>
      </c>
      <c r="H678" s="105" t="s">
        <v>261</v>
      </c>
      <c r="I678" s="105" t="str">
        <f t="array" ref="I678">XLOOKUP('Joining Lists'!$H678,'Joining Lists'!$D$4:$D$75,'Joining Lists'!$E$4:$E$75)</f>
        <v>South</v>
      </c>
      <c r="J678" s="105" t="s">
        <v>240</v>
      </c>
      <c r="K678" s="105">
        <v>3.0</v>
      </c>
      <c r="L678" s="104">
        <f t="array" ref="L678">XLOOKUP('Joining Lists'!$J678,'Joining Lists'!$A$4:$A$15,'Joining Lists'!$B$4:$B$15)</f>
        <v>34</v>
      </c>
      <c r="M678" s="105">
        <f>'Joining Lists'!$K678*'Joining Lists'!$L678</f>
        <v>102</v>
      </c>
    </row>
    <row r="679" ht="14.25" customHeight="1">
      <c r="G679" s="111">
        <v>44549.0</v>
      </c>
      <c r="H679" s="110" t="s">
        <v>292</v>
      </c>
      <c r="I679" s="110" t="str">
        <f t="array" ref="I679">XLOOKUP('Joining Lists'!$H679,'Joining Lists'!$D$4:$D$75,'Joining Lists'!$E$4:$E$75)</f>
        <v>East</v>
      </c>
      <c r="J679" s="110" t="s">
        <v>235</v>
      </c>
      <c r="K679" s="110">
        <v>3.0</v>
      </c>
      <c r="L679" s="109">
        <f t="array" ref="L679">XLOOKUP('Joining Lists'!$J679,'Joining Lists'!$A$4:$A$15,'Joining Lists'!$B$4:$B$15)</f>
        <v>19.95</v>
      </c>
      <c r="M679" s="110">
        <f>'Joining Lists'!$K679*'Joining Lists'!$L679</f>
        <v>59.85</v>
      </c>
    </row>
    <row r="680" ht="14.25" customHeight="1">
      <c r="G680" s="106">
        <v>44549.0</v>
      </c>
      <c r="H680" s="105" t="s">
        <v>311</v>
      </c>
      <c r="I680" s="105" t="str">
        <f t="array" ref="I680">XLOOKUP('Joining Lists'!$H680,'Joining Lists'!$D$4:$D$75,'Joining Lists'!$E$4:$E$75)</f>
        <v>MidWest</v>
      </c>
      <c r="J680" s="105" t="s">
        <v>240</v>
      </c>
      <c r="K680" s="105">
        <v>2.0</v>
      </c>
      <c r="L680" s="104">
        <f t="array" ref="L680">XLOOKUP('Joining Lists'!$J680,'Joining Lists'!$A$4:$A$15,'Joining Lists'!$B$4:$B$15)</f>
        <v>34</v>
      </c>
      <c r="M680" s="105">
        <f>'Joining Lists'!$K680*'Joining Lists'!$L680</f>
        <v>68</v>
      </c>
    </row>
    <row r="681" ht="14.25" customHeight="1">
      <c r="G681" s="111">
        <v>44549.0</v>
      </c>
      <c r="H681" s="110" t="s">
        <v>297</v>
      </c>
      <c r="I681" s="110" t="str">
        <f t="array" ref="I681">XLOOKUP('Joining Lists'!$H681,'Joining Lists'!$D$4:$D$75,'Joining Lists'!$E$4:$E$75)</f>
        <v>MidWest</v>
      </c>
      <c r="J681" s="110" t="s">
        <v>230</v>
      </c>
      <c r="K681" s="110">
        <v>2.0</v>
      </c>
      <c r="L681" s="109">
        <f t="array" ref="L681">XLOOKUP('Joining Lists'!$J681,'Joining Lists'!$A$4:$A$15,'Joining Lists'!$B$4:$B$15)</f>
        <v>79.95</v>
      </c>
      <c r="M681" s="110">
        <f>'Joining Lists'!$K681*'Joining Lists'!$L681</f>
        <v>159.9</v>
      </c>
    </row>
    <row r="682" ht="14.25" customHeight="1">
      <c r="G682" s="106">
        <v>44549.0</v>
      </c>
      <c r="H682" s="105" t="s">
        <v>269</v>
      </c>
      <c r="I682" s="105" t="str">
        <f t="array" ref="I682">XLOOKUP('Joining Lists'!$H682,'Joining Lists'!$D$4:$D$75,'Joining Lists'!$E$4:$E$75)</f>
        <v>MidWest</v>
      </c>
      <c r="J682" s="105" t="s">
        <v>227</v>
      </c>
      <c r="K682" s="105">
        <v>12.0</v>
      </c>
      <c r="L682" s="104">
        <f t="array" ref="L682">XLOOKUP('Joining Lists'!$J682,'Joining Lists'!$A$4:$A$15,'Joining Lists'!$B$4:$B$15)</f>
        <v>25</v>
      </c>
      <c r="M682" s="105">
        <f>'Joining Lists'!$K682*'Joining Lists'!$L682</f>
        <v>300</v>
      </c>
    </row>
    <row r="683" ht="14.25" customHeight="1">
      <c r="G683" s="111">
        <v>44549.0</v>
      </c>
      <c r="H683" s="110" t="s">
        <v>268</v>
      </c>
      <c r="I683" s="110" t="str">
        <f t="array" ref="I683">XLOOKUP('Joining Lists'!$H683,'Joining Lists'!$D$4:$D$75,'Joining Lists'!$E$4:$E$75)</f>
        <v>East</v>
      </c>
      <c r="J683" s="110" t="s">
        <v>235</v>
      </c>
      <c r="K683" s="110">
        <v>1.0</v>
      </c>
      <c r="L683" s="109">
        <f t="array" ref="L683">XLOOKUP('Joining Lists'!$J683,'Joining Lists'!$A$4:$A$15,'Joining Lists'!$B$4:$B$15)</f>
        <v>19.95</v>
      </c>
      <c r="M683" s="110">
        <f>'Joining Lists'!$K683*'Joining Lists'!$L683</f>
        <v>19.95</v>
      </c>
    </row>
    <row r="684" ht="14.25" customHeight="1">
      <c r="G684" s="106">
        <v>44549.0</v>
      </c>
      <c r="H684" s="105" t="s">
        <v>316</v>
      </c>
      <c r="I684" s="105" t="str">
        <f t="array" ref="I684">XLOOKUP('Joining Lists'!$H684,'Joining Lists'!$D$4:$D$75,'Joining Lists'!$E$4:$E$75)</f>
        <v>West</v>
      </c>
      <c r="J684" s="105" t="s">
        <v>243</v>
      </c>
      <c r="K684" s="105">
        <v>3.0</v>
      </c>
      <c r="L684" s="104">
        <f t="array" ref="L684">XLOOKUP('Joining Lists'!$J684,'Joining Lists'!$A$4:$A$15,'Joining Lists'!$B$4:$B$15)</f>
        <v>25</v>
      </c>
      <c r="M684" s="105">
        <f>'Joining Lists'!$K684*'Joining Lists'!$L684</f>
        <v>75</v>
      </c>
    </row>
    <row r="685" ht="14.25" customHeight="1">
      <c r="G685" s="111">
        <v>44549.0</v>
      </c>
      <c r="H685" s="110" t="s">
        <v>310</v>
      </c>
      <c r="I685" s="110" t="str">
        <f t="array" ref="I685">XLOOKUP('Joining Lists'!$H685,'Joining Lists'!$D$4:$D$75,'Joining Lists'!$E$4:$E$75)</f>
        <v>West</v>
      </c>
      <c r="J685" s="110" t="s">
        <v>245</v>
      </c>
      <c r="K685" s="110">
        <v>3.0</v>
      </c>
      <c r="L685" s="109">
        <f t="array" ref="L685">XLOOKUP('Joining Lists'!$J685,'Joining Lists'!$A$4:$A$15,'Joining Lists'!$B$4:$B$15)</f>
        <v>23.5</v>
      </c>
      <c r="M685" s="110">
        <f>'Joining Lists'!$K685*'Joining Lists'!$L685</f>
        <v>70.5</v>
      </c>
    </row>
    <row r="686" ht="14.25" customHeight="1">
      <c r="G686" s="106">
        <v>44549.0</v>
      </c>
      <c r="H686" s="105" t="s">
        <v>306</v>
      </c>
      <c r="I686" s="105" t="str">
        <f t="array" ref="I686">XLOOKUP('Joining Lists'!$H686,'Joining Lists'!$D$4:$D$75,'Joining Lists'!$E$4:$E$75)</f>
        <v>West</v>
      </c>
      <c r="J686" s="105" t="s">
        <v>227</v>
      </c>
      <c r="K686" s="105">
        <v>3.0</v>
      </c>
      <c r="L686" s="104">
        <f t="array" ref="L686">XLOOKUP('Joining Lists'!$J686,'Joining Lists'!$A$4:$A$15,'Joining Lists'!$B$4:$B$15)</f>
        <v>25</v>
      </c>
      <c r="M686" s="105">
        <f>'Joining Lists'!$K686*'Joining Lists'!$L686</f>
        <v>75</v>
      </c>
    </row>
    <row r="687" ht="14.25" customHeight="1">
      <c r="G687" s="111">
        <v>44549.0</v>
      </c>
      <c r="H687" s="110" t="s">
        <v>255</v>
      </c>
      <c r="I687" s="110" t="str">
        <f t="array" ref="I687">XLOOKUP('Joining Lists'!$H687,'Joining Lists'!$D$4:$D$75,'Joining Lists'!$E$4:$E$75)</f>
        <v>MidWest</v>
      </c>
      <c r="J687" s="110" t="s">
        <v>218</v>
      </c>
      <c r="K687" s="110">
        <v>1.0</v>
      </c>
      <c r="L687" s="109">
        <f t="array" ref="L687">XLOOKUP('Joining Lists'!$J687,'Joining Lists'!$A$4:$A$15,'Joining Lists'!$B$4:$B$15)</f>
        <v>22.95</v>
      </c>
      <c r="M687" s="110">
        <f>'Joining Lists'!$K687*'Joining Lists'!$L687</f>
        <v>22.95</v>
      </c>
    </row>
    <row r="688" ht="14.25" customHeight="1">
      <c r="G688" s="106">
        <v>44549.0</v>
      </c>
      <c r="H688" s="105" t="s">
        <v>300</v>
      </c>
      <c r="I688" s="105" t="str">
        <f t="array" ref="I688">XLOOKUP('Joining Lists'!$H688,'Joining Lists'!$D$4:$D$75,'Joining Lists'!$E$4:$E$75)</f>
        <v>MidWest</v>
      </c>
      <c r="J688" s="105" t="s">
        <v>230</v>
      </c>
      <c r="K688" s="105">
        <v>2.0</v>
      </c>
      <c r="L688" s="104">
        <f t="array" ref="L688">XLOOKUP('Joining Lists'!$J688,'Joining Lists'!$A$4:$A$15,'Joining Lists'!$B$4:$B$15)</f>
        <v>79.95</v>
      </c>
      <c r="M688" s="105">
        <f>'Joining Lists'!$K688*'Joining Lists'!$L688</f>
        <v>159.9</v>
      </c>
    </row>
    <row r="689" ht="14.25" customHeight="1">
      <c r="G689" s="111">
        <v>44549.0</v>
      </c>
      <c r="H689" s="110" t="s">
        <v>269</v>
      </c>
      <c r="I689" s="110" t="str">
        <f t="array" ref="I689">XLOOKUP('Joining Lists'!$H689,'Joining Lists'!$D$4:$D$75,'Joining Lists'!$E$4:$E$75)</f>
        <v>MidWest</v>
      </c>
      <c r="J689" s="110" t="s">
        <v>240</v>
      </c>
      <c r="K689" s="110">
        <v>4.0</v>
      </c>
      <c r="L689" s="109">
        <f t="array" ref="L689">XLOOKUP('Joining Lists'!$J689,'Joining Lists'!$A$4:$A$15,'Joining Lists'!$B$4:$B$15)</f>
        <v>34</v>
      </c>
      <c r="M689" s="110">
        <f>'Joining Lists'!$K689*'Joining Lists'!$L689</f>
        <v>136</v>
      </c>
    </row>
    <row r="690" ht="14.25" customHeight="1">
      <c r="G690" s="106">
        <v>44549.0</v>
      </c>
      <c r="H690" s="105" t="s">
        <v>296</v>
      </c>
      <c r="I690" s="105" t="str">
        <f t="array" ref="I690">XLOOKUP('Joining Lists'!$H690,'Joining Lists'!$D$4:$D$75,'Joining Lists'!$E$4:$E$75)</f>
        <v>West</v>
      </c>
      <c r="J690" s="105" t="s">
        <v>233</v>
      </c>
      <c r="K690" s="105">
        <v>2.0</v>
      </c>
      <c r="L690" s="104">
        <f t="array" ref="L690">XLOOKUP('Joining Lists'!$J690,'Joining Lists'!$A$4:$A$15,'Joining Lists'!$B$4:$B$15)</f>
        <v>27.5</v>
      </c>
      <c r="M690" s="105">
        <f>'Joining Lists'!$K690*'Joining Lists'!$L690</f>
        <v>55</v>
      </c>
    </row>
    <row r="691" ht="14.25" customHeight="1">
      <c r="G691" s="111">
        <v>44549.0</v>
      </c>
      <c r="H691" s="110" t="s">
        <v>242</v>
      </c>
      <c r="I691" s="110" t="str">
        <f t="array" ref="I691">XLOOKUP('Joining Lists'!$H691,'Joining Lists'!$D$4:$D$75,'Joining Lists'!$E$4:$E$75)</f>
        <v>MidWest</v>
      </c>
      <c r="J691" s="110" t="s">
        <v>218</v>
      </c>
      <c r="K691" s="110">
        <v>1.0</v>
      </c>
      <c r="L691" s="109">
        <f t="array" ref="L691">XLOOKUP('Joining Lists'!$J691,'Joining Lists'!$A$4:$A$15,'Joining Lists'!$B$4:$B$15)</f>
        <v>22.95</v>
      </c>
      <c r="M691" s="110">
        <f>'Joining Lists'!$K691*'Joining Lists'!$L691</f>
        <v>22.95</v>
      </c>
    </row>
    <row r="692" ht="14.25" customHeight="1">
      <c r="G692" s="106">
        <v>44549.0</v>
      </c>
      <c r="H692" s="105" t="s">
        <v>261</v>
      </c>
      <c r="I692" s="105" t="str">
        <f t="array" ref="I692">XLOOKUP('Joining Lists'!$H692,'Joining Lists'!$D$4:$D$75,'Joining Lists'!$E$4:$E$75)</f>
        <v>South</v>
      </c>
      <c r="J692" s="105" t="s">
        <v>235</v>
      </c>
      <c r="K692" s="105">
        <v>3.0</v>
      </c>
      <c r="L692" s="104">
        <f t="array" ref="L692">XLOOKUP('Joining Lists'!$J692,'Joining Lists'!$A$4:$A$15,'Joining Lists'!$B$4:$B$15)</f>
        <v>19.95</v>
      </c>
      <c r="M692" s="105">
        <f>'Joining Lists'!$K692*'Joining Lists'!$L692</f>
        <v>59.85</v>
      </c>
    </row>
    <row r="693" ht="14.25" customHeight="1">
      <c r="G693" s="111">
        <v>44549.0</v>
      </c>
      <c r="H693" s="110" t="s">
        <v>310</v>
      </c>
      <c r="I693" s="110" t="str">
        <f t="array" ref="I693">XLOOKUP('Joining Lists'!$H693,'Joining Lists'!$D$4:$D$75,'Joining Lists'!$E$4:$E$75)</f>
        <v>West</v>
      </c>
      <c r="J693" s="110" t="s">
        <v>235</v>
      </c>
      <c r="K693" s="110">
        <v>3.0</v>
      </c>
      <c r="L693" s="109">
        <f t="array" ref="L693">XLOOKUP('Joining Lists'!$J693,'Joining Lists'!$A$4:$A$15,'Joining Lists'!$B$4:$B$15)</f>
        <v>19.95</v>
      </c>
      <c r="M693" s="110">
        <f>'Joining Lists'!$K693*'Joining Lists'!$L693</f>
        <v>59.85</v>
      </c>
    </row>
    <row r="694" ht="14.25" customHeight="1">
      <c r="G694" s="106">
        <v>44549.0</v>
      </c>
      <c r="H694" s="105" t="s">
        <v>255</v>
      </c>
      <c r="I694" s="105" t="str">
        <f t="array" ref="I694">XLOOKUP('Joining Lists'!$H694,'Joining Lists'!$D$4:$D$75,'Joining Lists'!$E$4:$E$75)</f>
        <v>MidWest</v>
      </c>
      <c r="J694" s="105" t="s">
        <v>218</v>
      </c>
      <c r="K694" s="105">
        <v>2.0</v>
      </c>
      <c r="L694" s="104">
        <f t="array" ref="L694">XLOOKUP('Joining Lists'!$J694,'Joining Lists'!$A$4:$A$15,'Joining Lists'!$B$4:$B$15)</f>
        <v>22.95</v>
      </c>
      <c r="M694" s="105">
        <f>'Joining Lists'!$K694*'Joining Lists'!$L694</f>
        <v>45.9</v>
      </c>
    </row>
    <row r="695" ht="14.25" customHeight="1">
      <c r="G695" s="111">
        <v>44549.0</v>
      </c>
      <c r="H695" s="110" t="s">
        <v>308</v>
      </c>
      <c r="I695" s="110" t="str">
        <f t="array" ref="I695">XLOOKUP('Joining Lists'!$H695,'Joining Lists'!$D$4:$D$75,'Joining Lists'!$E$4:$E$75)</f>
        <v>West</v>
      </c>
      <c r="J695" s="110" t="s">
        <v>240</v>
      </c>
      <c r="K695" s="110">
        <v>2.0</v>
      </c>
      <c r="L695" s="109">
        <f t="array" ref="L695">XLOOKUP('Joining Lists'!$J695,'Joining Lists'!$A$4:$A$15,'Joining Lists'!$B$4:$B$15)</f>
        <v>34</v>
      </c>
      <c r="M695" s="110">
        <f>'Joining Lists'!$K695*'Joining Lists'!$L695</f>
        <v>68</v>
      </c>
    </row>
    <row r="696" ht="14.25" customHeight="1">
      <c r="G696" s="106">
        <v>44549.0</v>
      </c>
      <c r="H696" s="105" t="s">
        <v>223</v>
      </c>
      <c r="I696" s="105" t="str">
        <f t="array" ref="I696">XLOOKUP('Joining Lists'!$H696,'Joining Lists'!$D$4:$D$75,'Joining Lists'!$E$4:$E$75)</f>
        <v>East</v>
      </c>
      <c r="J696" s="105" t="s">
        <v>240</v>
      </c>
      <c r="K696" s="105">
        <v>1.0</v>
      </c>
      <c r="L696" s="104">
        <f t="array" ref="L696">XLOOKUP('Joining Lists'!$J696,'Joining Lists'!$A$4:$A$15,'Joining Lists'!$B$4:$B$15)</f>
        <v>34</v>
      </c>
      <c r="M696" s="105">
        <f>'Joining Lists'!$K696*'Joining Lists'!$L696</f>
        <v>34</v>
      </c>
    </row>
    <row r="697" ht="14.25" customHeight="1">
      <c r="G697" s="111">
        <v>44549.0</v>
      </c>
      <c r="H697" s="110" t="s">
        <v>313</v>
      </c>
      <c r="I697" s="110" t="str">
        <f t="array" ref="I697">XLOOKUP('Joining Lists'!$H697,'Joining Lists'!$D$4:$D$75,'Joining Lists'!$E$4:$E$75)</f>
        <v>West</v>
      </c>
      <c r="J697" s="110" t="s">
        <v>243</v>
      </c>
      <c r="K697" s="110">
        <v>1.0</v>
      </c>
      <c r="L697" s="109">
        <f t="array" ref="L697">XLOOKUP('Joining Lists'!$J697,'Joining Lists'!$A$4:$A$15,'Joining Lists'!$B$4:$B$15)</f>
        <v>25</v>
      </c>
      <c r="M697" s="110">
        <f>'Joining Lists'!$K697*'Joining Lists'!$L697</f>
        <v>25</v>
      </c>
    </row>
    <row r="698" ht="14.25" customHeight="1">
      <c r="G698" s="106">
        <v>44549.0</v>
      </c>
      <c r="H698" s="105" t="s">
        <v>250</v>
      </c>
      <c r="I698" s="105" t="str">
        <f t="array" ref="I698">XLOOKUP('Joining Lists'!$H698,'Joining Lists'!$D$4:$D$75,'Joining Lists'!$E$4:$E$75)</f>
        <v>West</v>
      </c>
      <c r="J698" s="105" t="s">
        <v>245</v>
      </c>
      <c r="K698" s="105">
        <v>3.0</v>
      </c>
      <c r="L698" s="104">
        <f t="array" ref="L698">XLOOKUP('Joining Lists'!$J698,'Joining Lists'!$A$4:$A$15,'Joining Lists'!$B$4:$B$15)</f>
        <v>23.5</v>
      </c>
      <c r="M698" s="105">
        <f>'Joining Lists'!$K698*'Joining Lists'!$L698</f>
        <v>70.5</v>
      </c>
    </row>
    <row r="699" ht="14.25" customHeight="1">
      <c r="G699" s="111">
        <v>44549.0</v>
      </c>
      <c r="H699" s="110" t="s">
        <v>292</v>
      </c>
      <c r="I699" s="110" t="str">
        <f t="array" ref="I699">XLOOKUP('Joining Lists'!$H699,'Joining Lists'!$D$4:$D$75,'Joining Lists'!$E$4:$E$75)</f>
        <v>East</v>
      </c>
      <c r="J699" s="110" t="s">
        <v>212</v>
      </c>
      <c r="K699" s="110">
        <v>1.0</v>
      </c>
      <c r="L699" s="109">
        <f t="array" ref="L699">XLOOKUP('Joining Lists'!$J699,'Joining Lists'!$A$4:$A$15,'Joining Lists'!$B$4:$B$15)</f>
        <v>21</v>
      </c>
      <c r="M699" s="110">
        <f>'Joining Lists'!$K699*'Joining Lists'!$L699</f>
        <v>21</v>
      </c>
    </row>
    <row r="700" ht="14.25" customHeight="1">
      <c r="G700" s="106">
        <v>44549.0</v>
      </c>
      <c r="H700" s="105" t="s">
        <v>213</v>
      </c>
      <c r="I700" s="105" t="str">
        <f t="array" ref="I700">XLOOKUP('Joining Lists'!$H700,'Joining Lists'!$D$4:$D$75,'Joining Lists'!$E$4:$E$75)</f>
        <v>MidWest</v>
      </c>
      <c r="J700" s="105" t="s">
        <v>216</v>
      </c>
      <c r="K700" s="105">
        <v>2.0</v>
      </c>
      <c r="L700" s="104">
        <f t="array" ref="L700">XLOOKUP('Joining Lists'!$J700,'Joining Lists'!$A$4:$A$15,'Joining Lists'!$B$4:$B$15)</f>
        <v>22.95</v>
      </c>
      <c r="M700" s="105">
        <f>'Joining Lists'!$K700*'Joining Lists'!$L700</f>
        <v>45.9</v>
      </c>
    </row>
    <row r="701" ht="14.25" customHeight="1">
      <c r="G701" s="111">
        <v>44549.0</v>
      </c>
      <c r="H701" s="110" t="s">
        <v>265</v>
      </c>
      <c r="I701" s="110" t="str">
        <f t="array" ref="I701">XLOOKUP('Joining Lists'!$H701,'Joining Lists'!$D$4:$D$75,'Joining Lists'!$E$4:$E$75)</f>
        <v>MidWest</v>
      </c>
      <c r="J701" s="110" t="s">
        <v>243</v>
      </c>
      <c r="K701" s="110">
        <v>1.0</v>
      </c>
      <c r="L701" s="109">
        <f t="array" ref="L701">XLOOKUP('Joining Lists'!$J701,'Joining Lists'!$A$4:$A$15,'Joining Lists'!$B$4:$B$15)</f>
        <v>25</v>
      </c>
      <c r="M701" s="110">
        <f>'Joining Lists'!$K701*'Joining Lists'!$L701</f>
        <v>25</v>
      </c>
    </row>
    <row r="702" ht="14.25" customHeight="1">
      <c r="G702" s="106">
        <v>44549.0</v>
      </c>
      <c r="H702" s="105" t="s">
        <v>261</v>
      </c>
      <c r="I702" s="105" t="str">
        <f t="array" ref="I702">XLOOKUP('Joining Lists'!$H702,'Joining Lists'!$D$4:$D$75,'Joining Lists'!$E$4:$E$75)</f>
        <v>South</v>
      </c>
      <c r="J702" s="105" t="s">
        <v>240</v>
      </c>
      <c r="K702" s="105">
        <v>3.0</v>
      </c>
      <c r="L702" s="104">
        <f t="array" ref="L702">XLOOKUP('Joining Lists'!$J702,'Joining Lists'!$A$4:$A$15,'Joining Lists'!$B$4:$B$15)</f>
        <v>34</v>
      </c>
      <c r="M702" s="105">
        <f>'Joining Lists'!$K702*'Joining Lists'!$L702</f>
        <v>102</v>
      </c>
    </row>
    <row r="703" ht="14.25" customHeight="1">
      <c r="G703" s="111">
        <v>44549.0</v>
      </c>
      <c r="H703" s="110" t="s">
        <v>284</v>
      </c>
      <c r="I703" s="110" t="str">
        <f t="array" ref="I703">XLOOKUP('Joining Lists'!$H703,'Joining Lists'!$D$4:$D$75,'Joining Lists'!$E$4:$E$75)</f>
        <v>MidWest</v>
      </c>
      <c r="J703" s="110" t="s">
        <v>218</v>
      </c>
      <c r="K703" s="110">
        <v>2.0</v>
      </c>
      <c r="L703" s="109">
        <f t="array" ref="L703">XLOOKUP('Joining Lists'!$J703,'Joining Lists'!$A$4:$A$15,'Joining Lists'!$B$4:$B$15)</f>
        <v>22.95</v>
      </c>
      <c r="M703" s="110">
        <f>'Joining Lists'!$K703*'Joining Lists'!$L703</f>
        <v>45.9</v>
      </c>
    </row>
    <row r="704" ht="14.25" customHeight="1">
      <c r="G704" s="106">
        <v>44549.0</v>
      </c>
      <c r="H704" s="105" t="s">
        <v>221</v>
      </c>
      <c r="I704" s="105" t="str">
        <f t="array" ref="I704">XLOOKUP('Joining Lists'!$H704,'Joining Lists'!$D$4:$D$75,'Joining Lists'!$E$4:$E$75)</f>
        <v>East</v>
      </c>
      <c r="J704" s="105" t="s">
        <v>218</v>
      </c>
      <c r="K704" s="105">
        <v>2.0</v>
      </c>
      <c r="L704" s="104">
        <f t="array" ref="L704">XLOOKUP('Joining Lists'!$J704,'Joining Lists'!$A$4:$A$15,'Joining Lists'!$B$4:$B$15)</f>
        <v>22.95</v>
      </c>
      <c r="M704" s="105">
        <f>'Joining Lists'!$K704*'Joining Lists'!$L704</f>
        <v>45.9</v>
      </c>
    </row>
    <row r="705" ht="14.25" customHeight="1">
      <c r="G705" s="111">
        <v>44549.0</v>
      </c>
      <c r="H705" s="110" t="s">
        <v>311</v>
      </c>
      <c r="I705" s="110" t="str">
        <f t="array" ref="I705">XLOOKUP('Joining Lists'!$H705,'Joining Lists'!$D$4:$D$75,'Joining Lists'!$E$4:$E$75)</f>
        <v>MidWest</v>
      </c>
      <c r="J705" s="110" t="s">
        <v>243</v>
      </c>
      <c r="K705" s="110">
        <v>16.0</v>
      </c>
      <c r="L705" s="109">
        <f t="array" ref="L705">XLOOKUP('Joining Lists'!$J705,'Joining Lists'!$A$4:$A$15,'Joining Lists'!$B$4:$B$15)</f>
        <v>25</v>
      </c>
      <c r="M705" s="110">
        <f>'Joining Lists'!$K705*'Joining Lists'!$L705</f>
        <v>400</v>
      </c>
    </row>
    <row r="706" ht="14.25" customHeight="1">
      <c r="G706" s="106">
        <v>44549.0</v>
      </c>
      <c r="H706" s="105" t="s">
        <v>306</v>
      </c>
      <c r="I706" s="105" t="str">
        <f t="array" ref="I706">XLOOKUP('Joining Lists'!$H706,'Joining Lists'!$D$4:$D$75,'Joining Lists'!$E$4:$E$75)</f>
        <v>West</v>
      </c>
      <c r="J706" s="105" t="s">
        <v>227</v>
      </c>
      <c r="K706" s="105">
        <v>2.0</v>
      </c>
      <c r="L706" s="104">
        <f t="array" ref="L706">XLOOKUP('Joining Lists'!$J706,'Joining Lists'!$A$4:$A$15,'Joining Lists'!$B$4:$B$15)</f>
        <v>25</v>
      </c>
      <c r="M706" s="105">
        <f>'Joining Lists'!$K706*'Joining Lists'!$L706</f>
        <v>50</v>
      </c>
    </row>
    <row r="707" ht="14.25" customHeight="1">
      <c r="G707" s="111">
        <v>44549.0</v>
      </c>
      <c r="H707" s="110" t="s">
        <v>246</v>
      </c>
      <c r="I707" s="110" t="str">
        <f t="array" ref="I707">XLOOKUP('Joining Lists'!$H707,'Joining Lists'!$D$4:$D$75,'Joining Lists'!$E$4:$E$75)</f>
        <v>South</v>
      </c>
      <c r="J707" s="110" t="s">
        <v>235</v>
      </c>
      <c r="K707" s="110">
        <v>23.0</v>
      </c>
      <c r="L707" s="109">
        <f t="array" ref="L707">XLOOKUP('Joining Lists'!$J707,'Joining Lists'!$A$4:$A$15,'Joining Lists'!$B$4:$B$15)</f>
        <v>19.95</v>
      </c>
      <c r="M707" s="110">
        <f>'Joining Lists'!$K707*'Joining Lists'!$L707</f>
        <v>458.85</v>
      </c>
    </row>
    <row r="708" ht="14.25" customHeight="1">
      <c r="G708" s="106">
        <v>44549.0</v>
      </c>
      <c r="H708" s="105" t="s">
        <v>264</v>
      </c>
      <c r="I708" s="105" t="str">
        <f t="array" ref="I708">XLOOKUP('Joining Lists'!$H708,'Joining Lists'!$D$4:$D$75,'Joining Lists'!$E$4:$E$75)</f>
        <v>MidWest</v>
      </c>
      <c r="J708" s="105" t="s">
        <v>218</v>
      </c>
      <c r="K708" s="105">
        <v>3.0</v>
      </c>
      <c r="L708" s="104">
        <f t="array" ref="L708">XLOOKUP('Joining Lists'!$J708,'Joining Lists'!$A$4:$A$15,'Joining Lists'!$B$4:$B$15)</f>
        <v>22.95</v>
      </c>
      <c r="M708" s="105">
        <f>'Joining Lists'!$K708*'Joining Lists'!$L708</f>
        <v>68.85</v>
      </c>
    </row>
    <row r="709" ht="14.25" customHeight="1">
      <c r="G709" s="111">
        <v>44549.0</v>
      </c>
      <c r="H709" s="110" t="s">
        <v>264</v>
      </c>
      <c r="I709" s="110" t="str">
        <f t="array" ref="I709">XLOOKUP('Joining Lists'!$H709,'Joining Lists'!$D$4:$D$75,'Joining Lists'!$E$4:$E$75)</f>
        <v>MidWest</v>
      </c>
      <c r="J709" s="110" t="s">
        <v>218</v>
      </c>
      <c r="K709" s="110">
        <v>16.0</v>
      </c>
      <c r="L709" s="109">
        <f t="array" ref="L709">XLOOKUP('Joining Lists'!$J709,'Joining Lists'!$A$4:$A$15,'Joining Lists'!$B$4:$B$15)</f>
        <v>22.95</v>
      </c>
      <c r="M709" s="110">
        <f>'Joining Lists'!$K709*'Joining Lists'!$L709</f>
        <v>367.2</v>
      </c>
    </row>
    <row r="710" ht="14.25" customHeight="1">
      <c r="G710" s="106">
        <v>44549.0</v>
      </c>
      <c r="H710" s="105" t="s">
        <v>293</v>
      </c>
      <c r="I710" s="105" t="str">
        <f t="array" ref="I710">XLOOKUP('Joining Lists'!$H710,'Joining Lists'!$D$4:$D$75,'Joining Lists'!$E$4:$E$75)</f>
        <v>West</v>
      </c>
      <c r="J710" s="105" t="s">
        <v>218</v>
      </c>
      <c r="K710" s="105">
        <v>1.0</v>
      </c>
      <c r="L710" s="104">
        <f t="array" ref="L710">XLOOKUP('Joining Lists'!$J710,'Joining Lists'!$A$4:$A$15,'Joining Lists'!$B$4:$B$15)</f>
        <v>22.95</v>
      </c>
      <c r="M710" s="105">
        <f>'Joining Lists'!$K710*'Joining Lists'!$L710</f>
        <v>22.95</v>
      </c>
    </row>
    <row r="711" ht="14.25" customHeight="1">
      <c r="G711" s="111">
        <v>44549.0</v>
      </c>
      <c r="H711" s="110" t="s">
        <v>295</v>
      </c>
      <c r="I711" s="110" t="str">
        <f t="array" ref="I711">XLOOKUP('Joining Lists'!$H711,'Joining Lists'!$D$4:$D$75,'Joining Lists'!$E$4:$E$75)</f>
        <v>MidWest</v>
      </c>
      <c r="J711" s="110" t="s">
        <v>245</v>
      </c>
      <c r="K711" s="110">
        <v>3.0</v>
      </c>
      <c r="L711" s="109">
        <f t="array" ref="L711">XLOOKUP('Joining Lists'!$J711,'Joining Lists'!$A$4:$A$15,'Joining Lists'!$B$4:$B$15)</f>
        <v>23.5</v>
      </c>
      <c r="M711" s="110">
        <f>'Joining Lists'!$K711*'Joining Lists'!$L711</f>
        <v>70.5</v>
      </c>
    </row>
    <row r="712" ht="14.25" customHeight="1">
      <c r="G712" s="106">
        <v>44548.0</v>
      </c>
      <c r="H712" s="105" t="s">
        <v>288</v>
      </c>
      <c r="I712" s="105" t="str">
        <f t="array" ref="I712">XLOOKUP('Joining Lists'!$H712,'Joining Lists'!$D$4:$D$75,'Joining Lists'!$E$4:$E$75)</f>
        <v>MidWest</v>
      </c>
      <c r="J712" s="105" t="s">
        <v>240</v>
      </c>
      <c r="K712" s="105">
        <v>3.0</v>
      </c>
      <c r="L712" s="104">
        <f t="array" ref="L712">XLOOKUP('Joining Lists'!$J712,'Joining Lists'!$A$4:$A$15,'Joining Lists'!$B$4:$B$15)</f>
        <v>34</v>
      </c>
      <c r="M712" s="105">
        <f>'Joining Lists'!$K712*'Joining Lists'!$L712</f>
        <v>102</v>
      </c>
    </row>
    <row r="713" ht="14.25" customHeight="1">
      <c r="G713" s="111">
        <v>44548.0</v>
      </c>
      <c r="H713" s="110" t="s">
        <v>225</v>
      </c>
      <c r="I713" s="110" t="str">
        <f t="array" ref="I713">XLOOKUP('Joining Lists'!$H713,'Joining Lists'!$D$4:$D$75,'Joining Lists'!$E$4:$E$75)</f>
        <v>South</v>
      </c>
      <c r="J713" s="110" t="s">
        <v>240</v>
      </c>
      <c r="K713" s="110">
        <v>4.0</v>
      </c>
      <c r="L713" s="109">
        <f t="array" ref="L713">XLOOKUP('Joining Lists'!$J713,'Joining Lists'!$A$4:$A$15,'Joining Lists'!$B$4:$B$15)</f>
        <v>34</v>
      </c>
      <c r="M713" s="110">
        <f>'Joining Lists'!$K713*'Joining Lists'!$L713</f>
        <v>136</v>
      </c>
    </row>
    <row r="714" ht="14.25" customHeight="1">
      <c r="G714" s="106">
        <v>44548.0</v>
      </c>
      <c r="H714" s="105" t="s">
        <v>312</v>
      </c>
      <c r="I714" s="105" t="str">
        <f t="array" ref="I714">XLOOKUP('Joining Lists'!$H714,'Joining Lists'!$D$4:$D$75,'Joining Lists'!$E$4:$E$75)</f>
        <v>East</v>
      </c>
      <c r="J714" s="105" t="s">
        <v>235</v>
      </c>
      <c r="K714" s="105">
        <v>2.0</v>
      </c>
      <c r="L714" s="104">
        <f t="array" ref="L714">XLOOKUP('Joining Lists'!$J714,'Joining Lists'!$A$4:$A$15,'Joining Lists'!$B$4:$B$15)</f>
        <v>19.95</v>
      </c>
      <c r="M714" s="105">
        <f>'Joining Lists'!$K714*'Joining Lists'!$L714</f>
        <v>39.9</v>
      </c>
    </row>
    <row r="715" ht="14.25" customHeight="1">
      <c r="G715" s="111">
        <v>44548.0</v>
      </c>
      <c r="H715" s="110" t="s">
        <v>231</v>
      </c>
      <c r="I715" s="110" t="str">
        <f t="array" ref="I715">XLOOKUP('Joining Lists'!$H715,'Joining Lists'!$D$4:$D$75,'Joining Lists'!$E$4:$E$75)</f>
        <v>West</v>
      </c>
      <c r="J715" s="110" t="s">
        <v>243</v>
      </c>
      <c r="K715" s="110">
        <v>3.0</v>
      </c>
      <c r="L715" s="109">
        <f t="array" ref="L715">XLOOKUP('Joining Lists'!$J715,'Joining Lists'!$A$4:$A$15,'Joining Lists'!$B$4:$B$15)</f>
        <v>25</v>
      </c>
      <c r="M715" s="110">
        <f>'Joining Lists'!$K715*'Joining Lists'!$L715</f>
        <v>75</v>
      </c>
    </row>
    <row r="716" ht="14.25" customHeight="1">
      <c r="G716" s="106">
        <v>44548.0</v>
      </c>
      <c r="H716" s="105" t="s">
        <v>309</v>
      </c>
      <c r="I716" s="105" t="str">
        <f t="array" ref="I716">XLOOKUP('Joining Lists'!$H716,'Joining Lists'!$D$4:$D$75,'Joining Lists'!$E$4:$E$75)</f>
        <v>South</v>
      </c>
      <c r="J716" s="105" t="s">
        <v>216</v>
      </c>
      <c r="K716" s="105">
        <v>2.0</v>
      </c>
      <c r="L716" s="104">
        <f t="array" ref="L716">XLOOKUP('Joining Lists'!$J716,'Joining Lists'!$A$4:$A$15,'Joining Lists'!$B$4:$B$15)</f>
        <v>22.95</v>
      </c>
      <c r="M716" s="105">
        <f>'Joining Lists'!$K716*'Joining Lists'!$L716</f>
        <v>45.9</v>
      </c>
    </row>
    <row r="717" ht="14.25" customHeight="1">
      <c r="G717" s="111">
        <v>44548.0</v>
      </c>
      <c r="H717" s="110" t="s">
        <v>257</v>
      </c>
      <c r="I717" s="110" t="str">
        <f t="array" ref="I717">XLOOKUP('Joining Lists'!$H717,'Joining Lists'!$D$4:$D$75,'Joining Lists'!$E$4:$E$75)</f>
        <v>South</v>
      </c>
      <c r="J717" s="110" t="s">
        <v>233</v>
      </c>
      <c r="K717" s="110">
        <v>3.0</v>
      </c>
      <c r="L717" s="109">
        <f t="array" ref="L717">XLOOKUP('Joining Lists'!$J717,'Joining Lists'!$A$4:$A$15,'Joining Lists'!$B$4:$B$15)</f>
        <v>27.5</v>
      </c>
      <c r="M717" s="110">
        <f>'Joining Lists'!$K717*'Joining Lists'!$L717</f>
        <v>82.5</v>
      </c>
    </row>
    <row r="718" ht="14.25" customHeight="1">
      <c r="G718" s="106">
        <v>44548.0</v>
      </c>
      <c r="H718" s="105" t="s">
        <v>316</v>
      </c>
      <c r="I718" s="105" t="str">
        <f t="array" ref="I718">XLOOKUP('Joining Lists'!$H718,'Joining Lists'!$D$4:$D$75,'Joining Lists'!$E$4:$E$75)</f>
        <v>West</v>
      </c>
      <c r="J718" s="105" t="s">
        <v>236</v>
      </c>
      <c r="K718" s="105">
        <v>1.0</v>
      </c>
      <c r="L718" s="104">
        <f t="array" ref="L718">XLOOKUP('Joining Lists'!$J718,'Joining Lists'!$A$4:$A$15,'Joining Lists'!$B$4:$B$15)</f>
        <v>30</v>
      </c>
      <c r="M718" s="105">
        <f>'Joining Lists'!$K718*'Joining Lists'!$L718</f>
        <v>30</v>
      </c>
    </row>
    <row r="719" ht="14.25" customHeight="1">
      <c r="G719" s="111">
        <v>44548.0</v>
      </c>
      <c r="H719" s="110" t="s">
        <v>251</v>
      </c>
      <c r="I719" s="110" t="str">
        <f t="array" ref="I719">XLOOKUP('Joining Lists'!$H719,'Joining Lists'!$D$4:$D$75,'Joining Lists'!$E$4:$E$75)</f>
        <v>MidWest</v>
      </c>
      <c r="J719" s="110" t="s">
        <v>240</v>
      </c>
      <c r="K719" s="110">
        <v>4.0</v>
      </c>
      <c r="L719" s="109">
        <f t="array" ref="L719">XLOOKUP('Joining Lists'!$J719,'Joining Lists'!$A$4:$A$15,'Joining Lists'!$B$4:$B$15)</f>
        <v>34</v>
      </c>
      <c r="M719" s="110">
        <f>'Joining Lists'!$K719*'Joining Lists'!$L719</f>
        <v>136</v>
      </c>
    </row>
    <row r="720" ht="14.25" customHeight="1">
      <c r="G720" s="106">
        <v>44548.0</v>
      </c>
      <c r="H720" s="105" t="s">
        <v>249</v>
      </c>
      <c r="I720" s="105" t="str">
        <f t="array" ref="I720">XLOOKUP('Joining Lists'!$H720,'Joining Lists'!$D$4:$D$75,'Joining Lists'!$E$4:$E$75)</f>
        <v>East</v>
      </c>
      <c r="J720" s="105" t="s">
        <v>240</v>
      </c>
      <c r="K720" s="105">
        <v>2.0</v>
      </c>
      <c r="L720" s="104">
        <f t="array" ref="L720">XLOOKUP('Joining Lists'!$J720,'Joining Lists'!$A$4:$A$15,'Joining Lists'!$B$4:$B$15)</f>
        <v>34</v>
      </c>
      <c r="M720" s="105">
        <f>'Joining Lists'!$K720*'Joining Lists'!$L720</f>
        <v>68</v>
      </c>
    </row>
    <row r="721" ht="14.25" customHeight="1">
      <c r="G721" s="111">
        <v>44548.0</v>
      </c>
      <c r="H721" s="110" t="s">
        <v>269</v>
      </c>
      <c r="I721" s="110" t="str">
        <f t="array" ref="I721">XLOOKUP('Joining Lists'!$H721,'Joining Lists'!$D$4:$D$75,'Joining Lists'!$E$4:$E$75)</f>
        <v>MidWest</v>
      </c>
      <c r="J721" s="110" t="s">
        <v>216</v>
      </c>
      <c r="K721" s="110">
        <v>1.0</v>
      </c>
      <c r="L721" s="109">
        <f t="array" ref="L721">XLOOKUP('Joining Lists'!$J721,'Joining Lists'!$A$4:$A$15,'Joining Lists'!$B$4:$B$15)</f>
        <v>22.95</v>
      </c>
      <c r="M721" s="110">
        <f>'Joining Lists'!$K721*'Joining Lists'!$L721</f>
        <v>22.95</v>
      </c>
    </row>
    <row r="722" ht="14.25" customHeight="1">
      <c r="G722" s="106">
        <v>44548.0</v>
      </c>
      <c r="H722" s="105" t="s">
        <v>246</v>
      </c>
      <c r="I722" s="105" t="str">
        <f t="array" ref="I722">XLOOKUP('Joining Lists'!$H722,'Joining Lists'!$D$4:$D$75,'Joining Lists'!$E$4:$E$75)</f>
        <v>South</v>
      </c>
      <c r="J722" s="105" t="s">
        <v>233</v>
      </c>
      <c r="K722" s="105">
        <v>3.0</v>
      </c>
      <c r="L722" s="104">
        <f t="array" ref="L722">XLOOKUP('Joining Lists'!$J722,'Joining Lists'!$A$4:$A$15,'Joining Lists'!$B$4:$B$15)</f>
        <v>27.5</v>
      </c>
      <c r="M722" s="105">
        <f>'Joining Lists'!$K722*'Joining Lists'!$L722</f>
        <v>82.5</v>
      </c>
    </row>
    <row r="723" ht="14.25" customHeight="1">
      <c r="G723" s="111">
        <v>44548.0</v>
      </c>
      <c r="H723" s="110" t="s">
        <v>253</v>
      </c>
      <c r="I723" s="110" t="str">
        <f t="array" ref="I723">XLOOKUP('Joining Lists'!$H723,'Joining Lists'!$D$4:$D$75,'Joining Lists'!$E$4:$E$75)</f>
        <v>MidWest</v>
      </c>
      <c r="J723" s="110" t="s">
        <v>239</v>
      </c>
      <c r="K723" s="110">
        <v>3.0</v>
      </c>
      <c r="L723" s="109">
        <f t="array" ref="L723">XLOOKUP('Joining Lists'!$J723,'Joining Lists'!$A$4:$A$15,'Joining Lists'!$B$4:$B$15)</f>
        <v>19</v>
      </c>
      <c r="M723" s="110">
        <f>'Joining Lists'!$K723*'Joining Lists'!$L723</f>
        <v>57</v>
      </c>
    </row>
    <row r="724" ht="14.25" customHeight="1">
      <c r="G724" s="106">
        <v>44548.0</v>
      </c>
      <c r="H724" s="105" t="s">
        <v>215</v>
      </c>
      <c r="I724" s="105" t="str">
        <f t="array" ref="I724">XLOOKUP('Joining Lists'!$H724,'Joining Lists'!$D$4:$D$75,'Joining Lists'!$E$4:$E$75)</f>
        <v>East</v>
      </c>
      <c r="J724" s="105" t="s">
        <v>218</v>
      </c>
      <c r="K724" s="105">
        <v>1.0</v>
      </c>
      <c r="L724" s="104">
        <f t="array" ref="L724">XLOOKUP('Joining Lists'!$J724,'Joining Lists'!$A$4:$A$15,'Joining Lists'!$B$4:$B$15)</f>
        <v>22.95</v>
      </c>
      <c r="M724" s="105">
        <f>'Joining Lists'!$K724*'Joining Lists'!$L724</f>
        <v>22.95</v>
      </c>
    </row>
    <row r="725" ht="14.25" customHeight="1">
      <c r="G725" s="111">
        <v>44548.0</v>
      </c>
      <c r="H725" s="110" t="s">
        <v>310</v>
      </c>
      <c r="I725" s="110" t="str">
        <f t="array" ref="I725">XLOOKUP('Joining Lists'!$H725,'Joining Lists'!$D$4:$D$75,'Joining Lists'!$E$4:$E$75)</f>
        <v>West</v>
      </c>
      <c r="J725" s="110" t="s">
        <v>216</v>
      </c>
      <c r="K725" s="110">
        <v>1.0</v>
      </c>
      <c r="L725" s="109">
        <f t="array" ref="L725">XLOOKUP('Joining Lists'!$J725,'Joining Lists'!$A$4:$A$15,'Joining Lists'!$B$4:$B$15)</f>
        <v>22.95</v>
      </c>
      <c r="M725" s="110">
        <f>'Joining Lists'!$K725*'Joining Lists'!$L725</f>
        <v>22.95</v>
      </c>
    </row>
    <row r="726" ht="14.25" customHeight="1">
      <c r="G726" s="106">
        <v>44548.0</v>
      </c>
      <c r="H726" s="105" t="s">
        <v>281</v>
      </c>
      <c r="I726" s="105" t="str">
        <f t="array" ref="I726">XLOOKUP('Joining Lists'!$H726,'Joining Lists'!$D$4:$D$75,'Joining Lists'!$E$4:$E$75)</f>
        <v>MidWest</v>
      </c>
      <c r="J726" s="105" t="s">
        <v>218</v>
      </c>
      <c r="K726" s="105">
        <v>3.0</v>
      </c>
      <c r="L726" s="104">
        <f t="array" ref="L726">XLOOKUP('Joining Lists'!$J726,'Joining Lists'!$A$4:$A$15,'Joining Lists'!$B$4:$B$15)</f>
        <v>22.95</v>
      </c>
      <c r="M726" s="105">
        <f>'Joining Lists'!$K726*'Joining Lists'!$L726</f>
        <v>68.85</v>
      </c>
    </row>
    <row r="727" ht="14.25" customHeight="1">
      <c r="G727" s="111">
        <v>44548.0</v>
      </c>
      <c r="H727" s="110" t="s">
        <v>248</v>
      </c>
      <c r="I727" s="110" t="str">
        <f t="array" ref="I727">XLOOKUP('Joining Lists'!$H727,'Joining Lists'!$D$4:$D$75,'Joining Lists'!$E$4:$E$75)</f>
        <v>MidWest</v>
      </c>
      <c r="J727" s="110" t="s">
        <v>212</v>
      </c>
      <c r="K727" s="110">
        <v>1.0</v>
      </c>
      <c r="L727" s="109">
        <f t="array" ref="L727">XLOOKUP('Joining Lists'!$J727,'Joining Lists'!$A$4:$A$15,'Joining Lists'!$B$4:$B$15)</f>
        <v>21</v>
      </c>
      <c r="M727" s="110">
        <f>'Joining Lists'!$K727*'Joining Lists'!$L727</f>
        <v>21</v>
      </c>
    </row>
    <row r="728" ht="14.25" customHeight="1">
      <c r="G728" s="106">
        <v>44548.0</v>
      </c>
      <c r="H728" s="105" t="s">
        <v>264</v>
      </c>
      <c r="I728" s="105" t="str">
        <f t="array" ref="I728">XLOOKUP('Joining Lists'!$H728,'Joining Lists'!$D$4:$D$75,'Joining Lists'!$E$4:$E$75)</f>
        <v>MidWest</v>
      </c>
      <c r="J728" s="105" t="s">
        <v>216</v>
      </c>
      <c r="K728" s="105">
        <v>2.0</v>
      </c>
      <c r="L728" s="104">
        <f t="array" ref="L728">XLOOKUP('Joining Lists'!$J728,'Joining Lists'!$A$4:$A$15,'Joining Lists'!$B$4:$B$15)</f>
        <v>22.95</v>
      </c>
      <c r="M728" s="105">
        <f>'Joining Lists'!$K728*'Joining Lists'!$L728</f>
        <v>45.9</v>
      </c>
    </row>
    <row r="729" ht="14.25" customHeight="1">
      <c r="G729" s="111">
        <v>44548.0</v>
      </c>
      <c r="H729" s="110" t="s">
        <v>293</v>
      </c>
      <c r="I729" s="110" t="str">
        <f t="array" ref="I729">XLOOKUP('Joining Lists'!$H729,'Joining Lists'!$D$4:$D$75,'Joining Lists'!$E$4:$E$75)</f>
        <v>West</v>
      </c>
      <c r="J729" s="110" t="s">
        <v>218</v>
      </c>
      <c r="K729" s="110">
        <v>2.0</v>
      </c>
      <c r="L729" s="109">
        <f t="array" ref="L729">XLOOKUP('Joining Lists'!$J729,'Joining Lists'!$A$4:$A$15,'Joining Lists'!$B$4:$B$15)</f>
        <v>22.95</v>
      </c>
      <c r="M729" s="110">
        <f>'Joining Lists'!$K729*'Joining Lists'!$L729</f>
        <v>45.9</v>
      </c>
    </row>
    <row r="730" ht="14.25" customHeight="1">
      <c r="G730" s="106">
        <v>44548.0</v>
      </c>
      <c r="H730" s="105" t="s">
        <v>269</v>
      </c>
      <c r="I730" s="105" t="str">
        <f t="array" ref="I730">XLOOKUP('Joining Lists'!$H730,'Joining Lists'!$D$4:$D$75,'Joining Lists'!$E$4:$E$75)</f>
        <v>MidWest</v>
      </c>
      <c r="J730" s="105" t="s">
        <v>235</v>
      </c>
      <c r="K730" s="105">
        <v>1.0</v>
      </c>
      <c r="L730" s="104">
        <f t="array" ref="L730">XLOOKUP('Joining Lists'!$J730,'Joining Lists'!$A$4:$A$15,'Joining Lists'!$B$4:$B$15)</f>
        <v>19.95</v>
      </c>
      <c r="M730" s="105">
        <f>'Joining Lists'!$K730*'Joining Lists'!$L730</f>
        <v>19.95</v>
      </c>
    </row>
    <row r="731" ht="14.25" customHeight="1">
      <c r="G731" s="111">
        <v>44548.0</v>
      </c>
      <c r="H731" s="110" t="s">
        <v>295</v>
      </c>
      <c r="I731" s="110" t="str">
        <f t="array" ref="I731">XLOOKUP('Joining Lists'!$H731,'Joining Lists'!$D$4:$D$75,'Joining Lists'!$E$4:$E$75)</f>
        <v>MidWest</v>
      </c>
      <c r="J731" s="110" t="s">
        <v>216</v>
      </c>
      <c r="K731" s="110">
        <v>2.0</v>
      </c>
      <c r="L731" s="109">
        <f t="array" ref="L731">XLOOKUP('Joining Lists'!$J731,'Joining Lists'!$A$4:$A$15,'Joining Lists'!$B$4:$B$15)</f>
        <v>22.95</v>
      </c>
      <c r="M731" s="110">
        <f>'Joining Lists'!$K731*'Joining Lists'!$L731</f>
        <v>45.9</v>
      </c>
    </row>
    <row r="732" ht="14.25" customHeight="1">
      <c r="G732" s="106">
        <v>44548.0</v>
      </c>
      <c r="H732" s="105" t="s">
        <v>248</v>
      </c>
      <c r="I732" s="105" t="str">
        <f t="array" ref="I732">XLOOKUP('Joining Lists'!$H732,'Joining Lists'!$D$4:$D$75,'Joining Lists'!$E$4:$E$75)</f>
        <v>MidWest</v>
      </c>
      <c r="J732" s="105" t="s">
        <v>243</v>
      </c>
      <c r="K732" s="105">
        <v>3.0</v>
      </c>
      <c r="L732" s="104">
        <f t="array" ref="L732">XLOOKUP('Joining Lists'!$J732,'Joining Lists'!$A$4:$A$15,'Joining Lists'!$B$4:$B$15)</f>
        <v>25</v>
      </c>
      <c r="M732" s="105">
        <f>'Joining Lists'!$K732*'Joining Lists'!$L732</f>
        <v>75</v>
      </c>
    </row>
    <row r="733" ht="14.25" customHeight="1">
      <c r="G733" s="111">
        <v>44548.0</v>
      </c>
      <c r="H733" s="110" t="s">
        <v>238</v>
      </c>
      <c r="I733" s="110" t="str">
        <f t="array" ref="I733">XLOOKUP('Joining Lists'!$H733,'Joining Lists'!$D$4:$D$75,'Joining Lists'!$E$4:$E$75)</f>
        <v>West</v>
      </c>
      <c r="J733" s="110" t="s">
        <v>235</v>
      </c>
      <c r="K733" s="110">
        <v>2.0</v>
      </c>
      <c r="L733" s="109">
        <f t="array" ref="L733">XLOOKUP('Joining Lists'!$J733,'Joining Lists'!$A$4:$A$15,'Joining Lists'!$B$4:$B$15)</f>
        <v>19.95</v>
      </c>
      <c r="M733" s="110">
        <f>'Joining Lists'!$K733*'Joining Lists'!$L733</f>
        <v>39.9</v>
      </c>
    </row>
    <row r="734" ht="14.25" customHeight="1">
      <c r="G734" s="106">
        <v>44548.0</v>
      </c>
      <c r="H734" s="105" t="s">
        <v>303</v>
      </c>
      <c r="I734" s="105" t="str">
        <f t="array" ref="I734">XLOOKUP('Joining Lists'!$H734,'Joining Lists'!$D$4:$D$75,'Joining Lists'!$E$4:$E$75)</f>
        <v>West</v>
      </c>
      <c r="J734" s="105" t="s">
        <v>233</v>
      </c>
      <c r="K734" s="105">
        <v>2.0</v>
      </c>
      <c r="L734" s="104">
        <f t="array" ref="L734">XLOOKUP('Joining Lists'!$J734,'Joining Lists'!$A$4:$A$15,'Joining Lists'!$B$4:$B$15)</f>
        <v>27.5</v>
      </c>
      <c r="M734" s="105">
        <f>'Joining Lists'!$K734*'Joining Lists'!$L734</f>
        <v>55</v>
      </c>
    </row>
    <row r="735" ht="14.25" customHeight="1">
      <c r="G735" s="111">
        <v>44548.0</v>
      </c>
      <c r="H735" s="110" t="s">
        <v>309</v>
      </c>
      <c r="I735" s="110" t="str">
        <f t="array" ref="I735">XLOOKUP('Joining Lists'!$H735,'Joining Lists'!$D$4:$D$75,'Joining Lists'!$E$4:$E$75)</f>
        <v>South</v>
      </c>
      <c r="J735" s="110" t="s">
        <v>216</v>
      </c>
      <c r="K735" s="110">
        <v>2.0</v>
      </c>
      <c r="L735" s="109">
        <f t="array" ref="L735">XLOOKUP('Joining Lists'!$J735,'Joining Lists'!$A$4:$A$15,'Joining Lists'!$B$4:$B$15)</f>
        <v>22.95</v>
      </c>
      <c r="M735" s="110">
        <f>'Joining Lists'!$K735*'Joining Lists'!$L735</f>
        <v>45.9</v>
      </c>
    </row>
    <row r="736" ht="14.25" customHeight="1">
      <c r="G736" s="106">
        <v>44548.0</v>
      </c>
      <c r="H736" s="105" t="s">
        <v>300</v>
      </c>
      <c r="I736" s="105" t="str">
        <f t="array" ref="I736">XLOOKUP('Joining Lists'!$H736,'Joining Lists'!$D$4:$D$75,'Joining Lists'!$E$4:$E$75)</f>
        <v>MidWest</v>
      </c>
      <c r="J736" s="105" t="s">
        <v>218</v>
      </c>
      <c r="K736" s="105">
        <v>3.0</v>
      </c>
      <c r="L736" s="104">
        <f t="array" ref="L736">XLOOKUP('Joining Lists'!$J736,'Joining Lists'!$A$4:$A$15,'Joining Lists'!$B$4:$B$15)</f>
        <v>22.95</v>
      </c>
      <c r="M736" s="105">
        <f>'Joining Lists'!$K736*'Joining Lists'!$L736</f>
        <v>68.85</v>
      </c>
    </row>
    <row r="737" ht="14.25" customHeight="1">
      <c r="G737" s="111">
        <v>44548.0</v>
      </c>
      <c r="H737" s="110" t="s">
        <v>241</v>
      </c>
      <c r="I737" s="110" t="str">
        <f t="array" ref="I737">XLOOKUP('Joining Lists'!$H737,'Joining Lists'!$D$4:$D$75,'Joining Lists'!$E$4:$E$75)</f>
        <v>MidWest</v>
      </c>
      <c r="J737" s="110" t="s">
        <v>235</v>
      </c>
      <c r="K737" s="110">
        <v>3.0</v>
      </c>
      <c r="L737" s="109">
        <f t="array" ref="L737">XLOOKUP('Joining Lists'!$J737,'Joining Lists'!$A$4:$A$15,'Joining Lists'!$B$4:$B$15)</f>
        <v>19.95</v>
      </c>
      <c r="M737" s="110">
        <f>'Joining Lists'!$K737*'Joining Lists'!$L737</f>
        <v>59.85</v>
      </c>
    </row>
    <row r="738" ht="14.25" customHeight="1">
      <c r="G738" s="106">
        <v>44548.0</v>
      </c>
      <c r="H738" s="105" t="s">
        <v>312</v>
      </c>
      <c r="I738" s="105" t="str">
        <f t="array" ref="I738">XLOOKUP('Joining Lists'!$H738,'Joining Lists'!$D$4:$D$75,'Joining Lists'!$E$4:$E$75)</f>
        <v>East</v>
      </c>
      <c r="J738" s="105" t="s">
        <v>240</v>
      </c>
      <c r="K738" s="105">
        <v>3.0</v>
      </c>
      <c r="L738" s="104">
        <f t="array" ref="L738">XLOOKUP('Joining Lists'!$J738,'Joining Lists'!$A$4:$A$15,'Joining Lists'!$B$4:$B$15)</f>
        <v>34</v>
      </c>
      <c r="M738" s="105">
        <f>'Joining Lists'!$K738*'Joining Lists'!$L738</f>
        <v>102</v>
      </c>
    </row>
    <row r="739" ht="14.25" customHeight="1">
      <c r="G739" s="111">
        <v>44548.0</v>
      </c>
      <c r="H739" s="110" t="s">
        <v>259</v>
      </c>
      <c r="I739" s="110" t="str">
        <f t="array" ref="I739">XLOOKUP('Joining Lists'!$H739,'Joining Lists'!$D$4:$D$75,'Joining Lists'!$E$4:$E$75)</f>
        <v>West</v>
      </c>
      <c r="J739" s="110" t="s">
        <v>227</v>
      </c>
      <c r="K739" s="110">
        <v>19.0</v>
      </c>
      <c r="L739" s="109">
        <f t="array" ref="L739">XLOOKUP('Joining Lists'!$J739,'Joining Lists'!$A$4:$A$15,'Joining Lists'!$B$4:$B$15)</f>
        <v>25</v>
      </c>
      <c r="M739" s="110">
        <f>'Joining Lists'!$K739*'Joining Lists'!$L739</f>
        <v>475</v>
      </c>
    </row>
    <row r="740" ht="14.25" customHeight="1">
      <c r="G740" s="106">
        <v>44548.0</v>
      </c>
      <c r="H740" s="105" t="s">
        <v>306</v>
      </c>
      <c r="I740" s="105" t="str">
        <f t="array" ref="I740">XLOOKUP('Joining Lists'!$H740,'Joining Lists'!$D$4:$D$75,'Joining Lists'!$E$4:$E$75)</f>
        <v>West</v>
      </c>
      <c r="J740" s="105" t="s">
        <v>245</v>
      </c>
      <c r="K740" s="105">
        <v>22.0</v>
      </c>
      <c r="L740" s="104">
        <f t="array" ref="L740">XLOOKUP('Joining Lists'!$J740,'Joining Lists'!$A$4:$A$15,'Joining Lists'!$B$4:$B$15)</f>
        <v>23.5</v>
      </c>
      <c r="M740" s="105">
        <f>'Joining Lists'!$K740*'Joining Lists'!$L740</f>
        <v>517</v>
      </c>
    </row>
    <row r="741" ht="14.25" customHeight="1">
      <c r="G741" s="111">
        <v>44548.0</v>
      </c>
      <c r="H741" s="110" t="s">
        <v>295</v>
      </c>
      <c r="I741" s="110" t="str">
        <f t="array" ref="I741">XLOOKUP('Joining Lists'!$H741,'Joining Lists'!$D$4:$D$75,'Joining Lists'!$E$4:$E$75)</f>
        <v>MidWest</v>
      </c>
      <c r="J741" s="110" t="s">
        <v>245</v>
      </c>
      <c r="K741" s="110">
        <v>2.0</v>
      </c>
      <c r="L741" s="109">
        <f t="array" ref="L741">XLOOKUP('Joining Lists'!$J741,'Joining Lists'!$A$4:$A$15,'Joining Lists'!$B$4:$B$15)</f>
        <v>23.5</v>
      </c>
      <c r="M741" s="110">
        <f>'Joining Lists'!$K741*'Joining Lists'!$L741</f>
        <v>47</v>
      </c>
    </row>
    <row r="742" ht="14.25" customHeight="1">
      <c r="G742" s="106">
        <v>44548.0</v>
      </c>
      <c r="H742" s="105" t="s">
        <v>219</v>
      </c>
      <c r="I742" s="105" t="str">
        <f t="array" ref="I742">XLOOKUP('Joining Lists'!$H742,'Joining Lists'!$D$4:$D$75,'Joining Lists'!$E$4:$E$75)</f>
        <v>West</v>
      </c>
      <c r="J742" s="105" t="s">
        <v>227</v>
      </c>
      <c r="K742" s="105">
        <v>3.0</v>
      </c>
      <c r="L742" s="104">
        <f t="array" ref="L742">XLOOKUP('Joining Lists'!$J742,'Joining Lists'!$A$4:$A$15,'Joining Lists'!$B$4:$B$15)</f>
        <v>25</v>
      </c>
      <c r="M742" s="105">
        <f>'Joining Lists'!$K742*'Joining Lists'!$L742</f>
        <v>75</v>
      </c>
    </row>
    <row r="743" ht="14.25" customHeight="1">
      <c r="G743" s="111">
        <v>44548.0</v>
      </c>
      <c r="H743" s="110" t="s">
        <v>264</v>
      </c>
      <c r="I743" s="110" t="str">
        <f t="array" ref="I743">XLOOKUP('Joining Lists'!$H743,'Joining Lists'!$D$4:$D$75,'Joining Lists'!$E$4:$E$75)</f>
        <v>MidWest</v>
      </c>
      <c r="J743" s="110" t="s">
        <v>243</v>
      </c>
      <c r="K743" s="110">
        <v>3.0</v>
      </c>
      <c r="L743" s="109">
        <f t="array" ref="L743">XLOOKUP('Joining Lists'!$J743,'Joining Lists'!$A$4:$A$15,'Joining Lists'!$B$4:$B$15)</f>
        <v>25</v>
      </c>
      <c r="M743" s="110">
        <f>'Joining Lists'!$K743*'Joining Lists'!$L743</f>
        <v>75</v>
      </c>
    </row>
    <row r="744" ht="14.25" customHeight="1">
      <c r="G744" s="106">
        <v>44548.0</v>
      </c>
      <c r="H744" s="105" t="s">
        <v>237</v>
      </c>
      <c r="I744" s="105" t="str">
        <f t="array" ref="I744">XLOOKUP('Joining Lists'!$H744,'Joining Lists'!$D$4:$D$75,'Joining Lists'!$E$4:$E$75)</f>
        <v>West</v>
      </c>
      <c r="J744" s="105" t="s">
        <v>218</v>
      </c>
      <c r="K744" s="105">
        <v>1.0</v>
      </c>
      <c r="L744" s="104">
        <f t="array" ref="L744">XLOOKUP('Joining Lists'!$J744,'Joining Lists'!$A$4:$A$15,'Joining Lists'!$B$4:$B$15)</f>
        <v>22.95</v>
      </c>
      <c r="M744" s="105">
        <f>'Joining Lists'!$K744*'Joining Lists'!$L744</f>
        <v>22.95</v>
      </c>
    </row>
    <row r="745" ht="14.25" customHeight="1">
      <c r="G745" s="111">
        <v>44548.0</v>
      </c>
      <c r="H745" s="110" t="s">
        <v>251</v>
      </c>
      <c r="I745" s="110" t="str">
        <f t="array" ref="I745">XLOOKUP('Joining Lists'!$H745,'Joining Lists'!$D$4:$D$75,'Joining Lists'!$E$4:$E$75)</f>
        <v>MidWest</v>
      </c>
      <c r="J745" s="110" t="s">
        <v>243</v>
      </c>
      <c r="K745" s="110">
        <v>24.0</v>
      </c>
      <c r="L745" s="109">
        <f t="array" ref="L745">XLOOKUP('Joining Lists'!$J745,'Joining Lists'!$A$4:$A$15,'Joining Lists'!$B$4:$B$15)</f>
        <v>25</v>
      </c>
      <c r="M745" s="110">
        <f>'Joining Lists'!$K745*'Joining Lists'!$L745</f>
        <v>600</v>
      </c>
    </row>
    <row r="746" ht="14.25" customHeight="1">
      <c r="G746" s="106">
        <v>44548.0</v>
      </c>
      <c r="H746" s="105" t="s">
        <v>296</v>
      </c>
      <c r="I746" s="105" t="str">
        <f t="array" ref="I746">XLOOKUP('Joining Lists'!$H746,'Joining Lists'!$D$4:$D$75,'Joining Lists'!$E$4:$E$75)</f>
        <v>West</v>
      </c>
      <c r="J746" s="105" t="s">
        <v>235</v>
      </c>
      <c r="K746" s="105">
        <v>3.0</v>
      </c>
      <c r="L746" s="104">
        <f t="array" ref="L746">XLOOKUP('Joining Lists'!$J746,'Joining Lists'!$A$4:$A$15,'Joining Lists'!$B$4:$B$15)</f>
        <v>19.95</v>
      </c>
      <c r="M746" s="105">
        <f>'Joining Lists'!$K746*'Joining Lists'!$L746</f>
        <v>59.85</v>
      </c>
    </row>
    <row r="747" ht="14.25" customHeight="1">
      <c r="G747" s="111">
        <v>44548.0</v>
      </c>
      <c r="H747" s="110" t="s">
        <v>261</v>
      </c>
      <c r="I747" s="110" t="str">
        <f t="array" ref="I747">XLOOKUP('Joining Lists'!$H747,'Joining Lists'!$D$4:$D$75,'Joining Lists'!$E$4:$E$75)</f>
        <v>South</v>
      </c>
      <c r="J747" s="110" t="s">
        <v>227</v>
      </c>
      <c r="K747" s="110">
        <v>2.0</v>
      </c>
      <c r="L747" s="109">
        <f t="array" ref="L747">XLOOKUP('Joining Lists'!$J747,'Joining Lists'!$A$4:$A$15,'Joining Lists'!$B$4:$B$15)</f>
        <v>25</v>
      </c>
      <c r="M747" s="110">
        <f>'Joining Lists'!$K747*'Joining Lists'!$L747</f>
        <v>50</v>
      </c>
    </row>
    <row r="748" ht="14.25" customHeight="1">
      <c r="G748" s="106">
        <v>44548.0</v>
      </c>
      <c r="H748" s="105" t="s">
        <v>255</v>
      </c>
      <c r="I748" s="105" t="str">
        <f t="array" ref="I748">XLOOKUP('Joining Lists'!$H748,'Joining Lists'!$D$4:$D$75,'Joining Lists'!$E$4:$E$75)</f>
        <v>MidWest</v>
      </c>
      <c r="J748" s="105" t="s">
        <v>240</v>
      </c>
      <c r="K748" s="105">
        <v>4.0</v>
      </c>
      <c r="L748" s="104">
        <f t="array" ref="L748">XLOOKUP('Joining Lists'!$J748,'Joining Lists'!$A$4:$A$15,'Joining Lists'!$B$4:$B$15)</f>
        <v>34</v>
      </c>
      <c r="M748" s="105">
        <f>'Joining Lists'!$K748*'Joining Lists'!$L748</f>
        <v>136</v>
      </c>
    </row>
    <row r="749" ht="14.25" customHeight="1">
      <c r="G749" s="111">
        <v>44548.0</v>
      </c>
      <c r="H749" s="110" t="s">
        <v>306</v>
      </c>
      <c r="I749" s="110" t="str">
        <f t="array" ref="I749">XLOOKUP('Joining Lists'!$H749,'Joining Lists'!$D$4:$D$75,'Joining Lists'!$E$4:$E$75)</f>
        <v>West</v>
      </c>
      <c r="J749" s="110" t="s">
        <v>230</v>
      </c>
      <c r="K749" s="110">
        <v>9.0</v>
      </c>
      <c r="L749" s="109">
        <f t="array" ref="L749">XLOOKUP('Joining Lists'!$J749,'Joining Lists'!$A$4:$A$15,'Joining Lists'!$B$4:$B$15)</f>
        <v>79.95</v>
      </c>
      <c r="M749" s="110">
        <f>'Joining Lists'!$K749*'Joining Lists'!$L749</f>
        <v>719.55</v>
      </c>
    </row>
    <row r="750" ht="14.25" customHeight="1">
      <c r="G750" s="106">
        <v>44548.0</v>
      </c>
      <c r="H750" s="105" t="s">
        <v>300</v>
      </c>
      <c r="I750" s="105" t="str">
        <f t="array" ref="I750">XLOOKUP('Joining Lists'!$H750,'Joining Lists'!$D$4:$D$75,'Joining Lists'!$E$4:$E$75)</f>
        <v>MidWest</v>
      </c>
      <c r="J750" s="105" t="s">
        <v>243</v>
      </c>
      <c r="K750" s="105">
        <v>2.0</v>
      </c>
      <c r="L750" s="104">
        <f t="array" ref="L750">XLOOKUP('Joining Lists'!$J750,'Joining Lists'!$A$4:$A$15,'Joining Lists'!$B$4:$B$15)</f>
        <v>25</v>
      </c>
      <c r="M750" s="105">
        <f>'Joining Lists'!$K750*'Joining Lists'!$L750</f>
        <v>50</v>
      </c>
    </row>
    <row r="751" ht="14.25" customHeight="1">
      <c r="G751" s="111">
        <v>44548.0</v>
      </c>
      <c r="H751" s="110" t="s">
        <v>225</v>
      </c>
      <c r="I751" s="110" t="str">
        <f t="array" ref="I751">XLOOKUP('Joining Lists'!$H751,'Joining Lists'!$D$4:$D$75,'Joining Lists'!$E$4:$E$75)</f>
        <v>South</v>
      </c>
      <c r="J751" s="110" t="s">
        <v>240</v>
      </c>
      <c r="K751" s="110">
        <v>1.0</v>
      </c>
      <c r="L751" s="109">
        <f t="array" ref="L751">XLOOKUP('Joining Lists'!$J751,'Joining Lists'!$A$4:$A$15,'Joining Lists'!$B$4:$B$15)</f>
        <v>34</v>
      </c>
      <c r="M751" s="110">
        <f>'Joining Lists'!$K751*'Joining Lists'!$L751</f>
        <v>34</v>
      </c>
    </row>
    <row r="752" ht="14.25" customHeight="1">
      <c r="G752" s="106">
        <v>44548.0</v>
      </c>
      <c r="H752" s="105" t="s">
        <v>269</v>
      </c>
      <c r="I752" s="105" t="str">
        <f t="array" ref="I752">XLOOKUP('Joining Lists'!$H752,'Joining Lists'!$D$4:$D$75,'Joining Lists'!$E$4:$E$75)</f>
        <v>MidWest</v>
      </c>
      <c r="J752" s="105" t="s">
        <v>235</v>
      </c>
      <c r="K752" s="105">
        <v>17.0</v>
      </c>
      <c r="L752" s="104">
        <f t="array" ref="L752">XLOOKUP('Joining Lists'!$J752,'Joining Lists'!$A$4:$A$15,'Joining Lists'!$B$4:$B$15)</f>
        <v>19.95</v>
      </c>
      <c r="M752" s="105">
        <f>'Joining Lists'!$K752*'Joining Lists'!$L752</f>
        <v>339.15</v>
      </c>
    </row>
    <row r="753" ht="14.25" customHeight="1">
      <c r="G753" s="111">
        <v>44548.0</v>
      </c>
      <c r="H753" s="110" t="s">
        <v>291</v>
      </c>
      <c r="I753" s="110" t="str">
        <f t="array" ref="I753">XLOOKUP('Joining Lists'!$H753,'Joining Lists'!$D$4:$D$75,'Joining Lists'!$E$4:$E$75)</f>
        <v>West</v>
      </c>
      <c r="J753" s="110" t="s">
        <v>240</v>
      </c>
      <c r="K753" s="110">
        <v>4.0</v>
      </c>
      <c r="L753" s="109">
        <f t="array" ref="L753">XLOOKUP('Joining Lists'!$J753,'Joining Lists'!$A$4:$A$15,'Joining Lists'!$B$4:$B$15)</f>
        <v>34</v>
      </c>
      <c r="M753" s="110">
        <f>'Joining Lists'!$K753*'Joining Lists'!$L753</f>
        <v>136</v>
      </c>
    </row>
    <row r="754" ht="14.25" customHeight="1">
      <c r="G754" s="106">
        <v>44548.0</v>
      </c>
      <c r="H754" s="105" t="s">
        <v>255</v>
      </c>
      <c r="I754" s="105" t="str">
        <f t="array" ref="I754">XLOOKUP('Joining Lists'!$H754,'Joining Lists'!$D$4:$D$75,'Joining Lists'!$E$4:$E$75)</f>
        <v>MidWest</v>
      </c>
      <c r="J754" s="105" t="s">
        <v>218</v>
      </c>
      <c r="K754" s="105">
        <v>2.0</v>
      </c>
      <c r="L754" s="104">
        <f t="array" ref="L754">XLOOKUP('Joining Lists'!$J754,'Joining Lists'!$A$4:$A$15,'Joining Lists'!$B$4:$B$15)</f>
        <v>22.95</v>
      </c>
      <c r="M754" s="105">
        <f>'Joining Lists'!$K754*'Joining Lists'!$L754</f>
        <v>45.9</v>
      </c>
    </row>
    <row r="755" ht="14.25" customHeight="1">
      <c r="G755" s="111">
        <v>44548.0</v>
      </c>
      <c r="H755" s="110" t="s">
        <v>296</v>
      </c>
      <c r="I755" s="110" t="str">
        <f t="array" ref="I755">XLOOKUP('Joining Lists'!$H755,'Joining Lists'!$D$4:$D$75,'Joining Lists'!$E$4:$E$75)</f>
        <v>West</v>
      </c>
      <c r="J755" s="110" t="s">
        <v>227</v>
      </c>
      <c r="K755" s="110">
        <v>1.0</v>
      </c>
      <c r="L755" s="109">
        <f t="array" ref="L755">XLOOKUP('Joining Lists'!$J755,'Joining Lists'!$A$4:$A$15,'Joining Lists'!$B$4:$B$15)</f>
        <v>25</v>
      </c>
      <c r="M755" s="110">
        <f>'Joining Lists'!$K755*'Joining Lists'!$L755</f>
        <v>25</v>
      </c>
    </row>
    <row r="756" ht="14.25" customHeight="1">
      <c r="G756" s="106">
        <v>44548.0</v>
      </c>
      <c r="H756" s="105" t="s">
        <v>225</v>
      </c>
      <c r="I756" s="105" t="str">
        <f t="array" ref="I756">XLOOKUP('Joining Lists'!$H756,'Joining Lists'!$D$4:$D$75,'Joining Lists'!$E$4:$E$75)</f>
        <v>South</v>
      </c>
      <c r="J756" s="105" t="s">
        <v>236</v>
      </c>
      <c r="K756" s="105">
        <v>3.0</v>
      </c>
      <c r="L756" s="104">
        <f t="array" ref="L756">XLOOKUP('Joining Lists'!$J756,'Joining Lists'!$A$4:$A$15,'Joining Lists'!$B$4:$B$15)</f>
        <v>30</v>
      </c>
      <c r="M756" s="105">
        <f>'Joining Lists'!$K756*'Joining Lists'!$L756</f>
        <v>90</v>
      </c>
    </row>
    <row r="757" ht="14.25" customHeight="1">
      <c r="G757" s="111">
        <v>44548.0</v>
      </c>
      <c r="H757" s="110" t="s">
        <v>248</v>
      </c>
      <c r="I757" s="110" t="str">
        <f t="array" ref="I757">XLOOKUP('Joining Lists'!$H757,'Joining Lists'!$D$4:$D$75,'Joining Lists'!$E$4:$E$75)</f>
        <v>MidWest</v>
      </c>
      <c r="J757" s="110" t="s">
        <v>216</v>
      </c>
      <c r="K757" s="110">
        <v>1.0</v>
      </c>
      <c r="L757" s="109">
        <f t="array" ref="L757">XLOOKUP('Joining Lists'!$J757,'Joining Lists'!$A$4:$A$15,'Joining Lists'!$B$4:$B$15)</f>
        <v>22.95</v>
      </c>
      <c r="M757" s="110">
        <f>'Joining Lists'!$K757*'Joining Lists'!$L757</f>
        <v>22.95</v>
      </c>
    </row>
    <row r="758" ht="14.25" customHeight="1">
      <c r="G758" s="106">
        <v>44548.0</v>
      </c>
      <c r="H758" s="105" t="s">
        <v>291</v>
      </c>
      <c r="I758" s="105" t="str">
        <f t="array" ref="I758">XLOOKUP('Joining Lists'!$H758,'Joining Lists'!$D$4:$D$75,'Joining Lists'!$E$4:$E$75)</f>
        <v>West</v>
      </c>
      <c r="J758" s="105" t="s">
        <v>240</v>
      </c>
      <c r="K758" s="105">
        <v>2.0</v>
      </c>
      <c r="L758" s="104">
        <f t="array" ref="L758">XLOOKUP('Joining Lists'!$J758,'Joining Lists'!$A$4:$A$15,'Joining Lists'!$B$4:$B$15)</f>
        <v>34</v>
      </c>
      <c r="M758" s="105">
        <f>'Joining Lists'!$K758*'Joining Lists'!$L758</f>
        <v>68</v>
      </c>
    </row>
    <row r="759" ht="14.25" customHeight="1">
      <c r="G759" s="111">
        <v>44548.0</v>
      </c>
      <c r="H759" s="110" t="s">
        <v>313</v>
      </c>
      <c r="I759" s="110" t="str">
        <f t="array" ref="I759">XLOOKUP('Joining Lists'!$H759,'Joining Lists'!$D$4:$D$75,'Joining Lists'!$E$4:$E$75)</f>
        <v>West</v>
      </c>
      <c r="J759" s="110" t="s">
        <v>212</v>
      </c>
      <c r="K759" s="110">
        <v>3.0</v>
      </c>
      <c r="L759" s="109">
        <f t="array" ref="L759">XLOOKUP('Joining Lists'!$J759,'Joining Lists'!$A$4:$A$15,'Joining Lists'!$B$4:$B$15)</f>
        <v>21</v>
      </c>
      <c r="M759" s="110">
        <f>'Joining Lists'!$K759*'Joining Lists'!$L759</f>
        <v>63</v>
      </c>
    </row>
    <row r="760" ht="14.25" customHeight="1">
      <c r="G760" s="106">
        <v>44548.0</v>
      </c>
      <c r="H760" s="105" t="s">
        <v>283</v>
      </c>
      <c r="I760" s="105" t="str">
        <f t="array" ref="I760">XLOOKUP('Joining Lists'!$H760,'Joining Lists'!$D$4:$D$75,'Joining Lists'!$E$4:$E$75)</f>
        <v>South</v>
      </c>
      <c r="J760" s="105" t="s">
        <v>233</v>
      </c>
      <c r="K760" s="105">
        <v>1.0</v>
      </c>
      <c r="L760" s="104">
        <f t="array" ref="L760">XLOOKUP('Joining Lists'!$J760,'Joining Lists'!$A$4:$A$15,'Joining Lists'!$B$4:$B$15)</f>
        <v>27.5</v>
      </c>
      <c r="M760" s="105">
        <f>'Joining Lists'!$K760*'Joining Lists'!$L760</f>
        <v>27.5</v>
      </c>
    </row>
    <row r="761" ht="14.25" customHeight="1">
      <c r="G761" s="111">
        <v>44548.0</v>
      </c>
      <c r="H761" s="110" t="s">
        <v>296</v>
      </c>
      <c r="I761" s="110" t="str">
        <f t="array" ref="I761">XLOOKUP('Joining Lists'!$H761,'Joining Lists'!$D$4:$D$75,'Joining Lists'!$E$4:$E$75)</f>
        <v>West</v>
      </c>
      <c r="J761" s="110" t="s">
        <v>239</v>
      </c>
      <c r="K761" s="110">
        <v>2.0</v>
      </c>
      <c r="L761" s="109">
        <f t="array" ref="L761">XLOOKUP('Joining Lists'!$J761,'Joining Lists'!$A$4:$A$15,'Joining Lists'!$B$4:$B$15)</f>
        <v>19</v>
      </c>
      <c r="M761" s="110">
        <f>'Joining Lists'!$K761*'Joining Lists'!$L761</f>
        <v>38</v>
      </c>
    </row>
    <row r="762" ht="14.25" customHeight="1">
      <c r="G762" s="106">
        <v>44547.0</v>
      </c>
      <c r="H762" s="105" t="s">
        <v>269</v>
      </c>
      <c r="I762" s="105" t="str">
        <f t="array" ref="I762">XLOOKUP('Joining Lists'!$H762,'Joining Lists'!$D$4:$D$75,'Joining Lists'!$E$4:$E$75)</f>
        <v>MidWest</v>
      </c>
      <c r="J762" s="105" t="s">
        <v>245</v>
      </c>
      <c r="K762" s="105">
        <v>19.0</v>
      </c>
      <c r="L762" s="104">
        <f t="array" ref="L762">XLOOKUP('Joining Lists'!$J762,'Joining Lists'!$A$4:$A$15,'Joining Lists'!$B$4:$B$15)</f>
        <v>23.5</v>
      </c>
      <c r="M762" s="105">
        <f>'Joining Lists'!$K762*'Joining Lists'!$L762</f>
        <v>446.5</v>
      </c>
    </row>
    <row r="763" ht="14.25" customHeight="1">
      <c r="G763" s="111">
        <v>44547.0</v>
      </c>
      <c r="H763" s="110" t="s">
        <v>306</v>
      </c>
      <c r="I763" s="110" t="str">
        <f t="array" ref="I763">XLOOKUP('Joining Lists'!$H763,'Joining Lists'!$D$4:$D$75,'Joining Lists'!$E$4:$E$75)</f>
        <v>West</v>
      </c>
      <c r="J763" s="110" t="s">
        <v>245</v>
      </c>
      <c r="K763" s="110">
        <v>12.0</v>
      </c>
      <c r="L763" s="109">
        <f t="array" ref="L763">XLOOKUP('Joining Lists'!$J763,'Joining Lists'!$A$4:$A$15,'Joining Lists'!$B$4:$B$15)</f>
        <v>23.5</v>
      </c>
      <c r="M763" s="110">
        <f>'Joining Lists'!$K763*'Joining Lists'!$L763</f>
        <v>282</v>
      </c>
    </row>
    <row r="764" ht="14.25" customHeight="1">
      <c r="G764" s="106">
        <v>44547.0</v>
      </c>
      <c r="H764" s="105" t="s">
        <v>251</v>
      </c>
      <c r="I764" s="105" t="str">
        <f t="array" ref="I764">XLOOKUP('Joining Lists'!$H764,'Joining Lists'!$D$4:$D$75,'Joining Lists'!$E$4:$E$75)</f>
        <v>MidWest</v>
      </c>
      <c r="J764" s="105" t="s">
        <v>212</v>
      </c>
      <c r="K764" s="105">
        <v>1.0</v>
      </c>
      <c r="L764" s="104">
        <f t="array" ref="L764">XLOOKUP('Joining Lists'!$J764,'Joining Lists'!$A$4:$A$15,'Joining Lists'!$B$4:$B$15)</f>
        <v>21</v>
      </c>
      <c r="M764" s="105">
        <f>'Joining Lists'!$K764*'Joining Lists'!$L764</f>
        <v>21</v>
      </c>
    </row>
    <row r="765" ht="14.25" customHeight="1">
      <c r="G765" s="111">
        <v>44547.0</v>
      </c>
      <c r="H765" s="110" t="s">
        <v>296</v>
      </c>
      <c r="I765" s="110" t="str">
        <f t="array" ref="I765">XLOOKUP('Joining Lists'!$H765,'Joining Lists'!$D$4:$D$75,'Joining Lists'!$E$4:$E$75)</f>
        <v>West</v>
      </c>
      <c r="J765" s="110" t="s">
        <v>235</v>
      </c>
      <c r="K765" s="110">
        <v>5.0</v>
      </c>
      <c r="L765" s="109">
        <f t="array" ref="L765">XLOOKUP('Joining Lists'!$J765,'Joining Lists'!$A$4:$A$15,'Joining Lists'!$B$4:$B$15)</f>
        <v>19.95</v>
      </c>
      <c r="M765" s="110">
        <f>'Joining Lists'!$K765*'Joining Lists'!$L765</f>
        <v>99.75</v>
      </c>
    </row>
    <row r="766" ht="14.25" customHeight="1">
      <c r="G766" s="106">
        <v>44547.0</v>
      </c>
      <c r="H766" s="105" t="s">
        <v>299</v>
      </c>
      <c r="I766" s="105" t="str">
        <f t="array" ref="I766">XLOOKUP('Joining Lists'!$H766,'Joining Lists'!$D$4:$D$75,'Joining Lists'!$E$4:$E$75)</f>
        <v>South</v>
      </c>
      <c r="J766" s="105" t="s">
        <v>218</v>
      </c>
      <c r="K766" s="105">
        <v>2.0</v>
      </c>
      <c r="L766" s="104">
        <f t="array" ref="L766">XLOOKUP('Joining Lists'!$J766,'Joining Lists'!$A$4:$A$15,'Joining Lists'!$B$4:$B$15)</f>
        <v>22.95</v>
      </c>
      <c r="M766" s="105">
        <f>'Joining Lists'!$K766*'Joining Lists'!$L766</f>
        <v>45.9</v>
      </c>
    </row>
    <row r="767" ht="14.25" customHeight="1">
      <c r="G767" s="111">
        <v>44547.0</v>
      </c>
      <c r="H767" s="110" t="s">
        <v>291</v>
      </c>
      <c r="I767" s="110" t="str">
        <f t="array" ref="I767">XLOOKUP('Joining Lists'!$H767,'Joining Lists'!$D$4:$D$75,'Joining Lists'!$E$4:$E$75)</f>
        <v>West</v>
      </c>
      <c r="J767" s="110" t="s">
        <v>216</v>
      </c>
      <c r="K767" s="110">
        <v>1.0</v>
      </c>
      <c r="L767" s="109">
        <f t="array" ref="L767">XLOOKUP('Joining Lists'!$J767,'Joining Lists'!$A$4:$A$15,'Joining Lists'!$B$4:$B$15)</f>
        <v>22.95</v>
      </c>
      <c r="M767" s="110">
        <f>'Joining Lists'!$K767*'Joining Lists'!$L767</f>
        <v>22.95</v>
      </c>
    </row>
    <row r="768" ht="14.25" customHeight="1">
      <c r="G768" s="106">
        <v>44547.0</v>
      </c>
      <c r="H768" s="105" t="s">
        <v>303</v>
      </c>
      <c r="I768" s="105" t="str">
        <f t="array" ref="I768">XLOOKUP('Joining Lists'!$H768,'Joining Lists'!$D$4:$D$75,'Joining Lists'!$E$4:$E$75)</f>
        <v>West</v>
      </c>
      <c r="J768" s="105" t="s">
        <v>243</v>
      </c>
      <c r="K768" s="105">
        <v>1.0</v>
      </c>
      <c r="L768" s="104">
        <f t="array" ref="L768">XLOOKUP('Joining Lists'!$J768,'Joining Lists'!$A$4:$A$15,'Joining Lists'!$B$4:$B$15)</f>
        <v>25</v>
      </c>
      <c r="M768" s="105">
        <f>'Joining Lists'!$K768*'Joining Lists'!$L768</f>
        <v>25</v>
      </c>
    </row>
    <row r="769" ht="14.25" customHeight="1">
      <c r="G769" s="111">
        <v>44547.0</v>
      </c>
      <c r="H769" s="110" t="s">
        <v>251</v>
      </c>
      <c r="I769" s="110" t="str">
        <f t="array" ref="I769">XLOOKUP('Joining Lists'!$H769,'Joining Lists'!$D$4:$D$75,'Joining Lists'!$E$4:$E$75)</f>
        <v>MidWest</v>
      </c>
      <c r="J769" s="110" t="s">
        <v>236</v>
      </c>
      <c r="K769" s="110">
        <v>2.0</v>
      </c>
      <c r="L769" s="109">
        <f t="array" ref="L769">XLOOKUP('Joining Lists'!$J769,'Joining Lists'!$A$4:$A$15,'Joining Lists'!$B$4:$B$15)</f>
        <v>30</v>
      </c>
      <c r="M769" s="110">
        <f>'Joining Lists'!$K769*'Joining Lists'!$L769</f>
        <v>60</v>
      </c>
    </row>
    <row r="770" ht="14.25" customHeight="1">
      <c r="G770" s="106">
        <v>44547.0</v>
      </c>
      <c r="H770" s="105" t="s">
        <v>219</v>
      </c>
      <c r="I770" s="105" t="str">
        <f t="array" ref="I770">XLOOKUP('Joining Lists'!$H770,'Joining Lists'!$D$4:$D$75,'Joining Lists'!$E$4:$E$75)</f>
        <v>West</v>
      </c>
      <c r="J770" s="105" t="s">
        <v>243</v>
      </c>
      <c r="K770" s="105">
        <v>3.0</v>
      </c>
      <c r="L770" s="104">
        <f t="array" ref="L770">XLOOKUP('Joining Lists'!$J770,'Joining Lists'!$A$4:$A$15,'Joining Lists'!$B$4:$B$15)</f>
        <v>25</v>
      </c>
      <c r="M770" s="105">
        <f>'Joining Lists'!$K770*'Joining Lists'!$L770</f>
        <v>75</v>
      </c>
    </row>
    <row r="771" ht="14.25" customHeight="1">
      <c r="G771" s="111">
        <v>44547.0</v>
      </c>
      <c r="H771" s="110" t="s">
        <v>223</v>
      </c>
      <c r="I771" s="110" t="str">
        <f t="array" ref="I771">XLOOKUP('Joining Lists'!$H771,'Joining Lists'!$D$4:$D$75,'Joining Lists'!$E$4:$E$75)</f>
        <v>East</v>
      </c>
      <c r="J771" s="110" t="s">
        <v>212</v>
      </c>
      <c r="K771" s="110">
        <v>1.0</v>
      </c>
      <c r="L771" s="109">
        <f t="array" ref="L771">XLOOKUP('Joining Lists'!$J771,'Joining Lists'!$A$4:$A$15,'Joining Lists'!$B$4:$B$15)</f>
        <v>21</v>
      </c>
      <c r="M771" s="110">
        <f>'Joining Lists'!$K771*'Joining Lists'!$L771</f>
        <v>21</v>
      </c>
    </row>
    <row r="772" ht="14.25" customHeight="1">
      <c r="G772" s="106">
        <v>44547.0</v>
      </c>
      <c r="H772" s="105" t="s">
        <v>269</v>
      </c>
      <c r="I772" s="105" t="str">
        <f t="array" ref="I772">XLOOKUP('Joining Lists'!$H772,'Joining Lists'!$D$4:$D$75,'Joining Lists'!$E$4:$E$75)</f>
        <v>MidWest</v>
      </c>
      <c r="J772" s="105" t="s">
        <v>233</v>
      </c>
      <c r="K772" s="105">
        <v>3.0</v>
      </c>
      <c r="L772" s="104">
        <f t="array" ref="L772">XLOOKUP('Joining Lists'!$J772,'Joining Lists'!$A$4:$A$15,'Joining Lists'!$B$4:$B$15)</f>
        <v>27.5</v>
      </c>
      <c r="M772" s="105">
        <f>'Joining Lists'!$K772*'Joining Lists'!$L772</f>
        <v>82.5</v>
      </c>
    </row>
    <row r="773" ht="14.25" customHeight="1">
      <c r="G773" s="111">
        <v>44547.0</v>
      </c>
      <c r="H773" s="110" t="s">
        <v>263</v>
      </c>
      <c r="I773" s="110" t="str">
        <f t="array" ref="I773">XLOOKUP('Joining Lists'!$H773,'Joining Lists'!$D$4:$D$75,'Joining Lists'!$E$4:$E$75)</f>
        <v>West</v>
      </c>
      <c r="J773" s="110" t="s">
        <v>236</v>
      </c>
      <c r="K773" s="110">
        <v>2.0</v>
      </c>
      <c r="L773" s="109">
        <f t="array" ref="L773">XLOOKUP('Joining Lists'!$J773,'Joining Lists'!$A$4:$A$15,'Joining Lists'!$B$4:$B$15)</f>
        <v>30</v>
      </c>
      <c r="M773" s="110">
        <f>'Joining Lists'!$K773*'Joining Lists'!$L773</f>
        <v>60</v>
      </c>
    </row>
    <row r="774" ht="14.25" customHeight="1">
      <c r="G774" s="106">
        <v>44547.0</v>
      </c>
      <c r="H774" s="105" t="s">
        <v>311</v>
      </c>
      <c r="I774" s="105" t="str">
        <f t="array" ref="I774">XLOOKUP('Joining Lists'!$H774,'Joining Lists'!$D$4:$D$75,'Joining Lists'!$E$4:$E$75)</f>
        <v>MidWest</v>
      </c>
      <c r="J774" s="105" t="s">
        <v>243</v>
      </c>
      <c r="K774" s="105">
        <v>1.0</v>
      </c>
      <c r="L774" s="104">
        <f t="array" ref="L774">XLOOKUP('Joining Lists'!$J774,'Joining Lists'!$A$4:$A$15,'Joining Lists'!$B$4:$B$15)</f>
        <v>25</v>
      </c>
      <c r="M774" s="105">
        <f>'Joining Lists'!$K774*'Joining Lists'!$L774</f>
        <v>25</v>
      </c>
    </row>
    <row r="775" ht="14.25" customHeight="1">
      <c r="G775" s="111">
        <v>44547.0</v>
      </c>
      <c r="H775" s="110" t="s">
        <v>271</v>
      </c>
      <c r="I775" s="110" t="str">
        <f t="array" ref="I775">XLOOKUP('Joining Lists'!$H775,'Joining Lists'!$D$4:$D$75,'Joining Lists'!$E$4:$E$75)</f>
        <v>South</v>
      </c>
      <c r="J775" s="110" t="s">
        <v>216</v>
      </c>
      <c r="K775" s="110">
        <v>3.0</v>
      </c>
      <c r="L775" s="109">
        <f t="array" ref="L775">XLOOKUP('Joining Lists'!$J775,'Joining Lists'!$A$4:$A$15,'Joining Lists'!$B$4:$B$15)</f>
        <v>22.95</v>
      </c>
      <c r="M775" s="110">
        <f>'Joining Lists'!$K775*'Joining Lists'!$L775</f>
        <v>68.85</v>
      </c>
    </row>
    <row r="776" ht="14.25" customHeight="1">
      <c r="G776" s="106">
        <v>44547.0</v>
      </c>
      <c r="H776" s="105" t="s">
        <v>304</v>
      </c>
      <c r="I776" s="105" t="str">
        <f t="array" ref="I776">XLOOKUP('Joining Lists'!$H776,'Joining Lists'!$D$4:$D$75,'Joining Lists'!$E$4:$E$75)</f>
        <v>South</v>
      </c>
      <c r="J776" s="105" t="s">
        <v>235</v>
      </c>
      <c r="K776" s="105">
        <v>8.0</v>
      </c>
      <c r="L776" s="104">
        <f t="array" ref="L776">XLOOKUP('Joining Lists'!$J776,'Joining Lists'!$A$4:$A$15,'Joining Lists'!$B$4:$B$15)</f>
        <v>19.95</v>
      </c>
      <c r="M776" s="105">
        <f>'Joining Lists'!$K776*'Joining Lists'!$L776</f>
        <v>159.6</v>
      </c>
    </row>
    <row r="777" ht="14.25" customHeight="1">
      <c r="G777" s="111">
        <v>44547.0</v>
      </c>
      <c r="H777" s="110" t="s">
        <v>281</v>
      </c>
      <c r="I777" s="110" t="str">
        <f t="array" ref="I777">XLOOKUP('Joining Lists'!$H777,'Joining Lists'!$D$4:$D$75,'Joining Lists'!$E$4:$E$75)</f>
        <v>MidWest</v>
      </c>
      <c r="J777" s="110" t="s">
        <v>218</v>
      </c>
      <c r="K777" s="110">
        <v>24.0</v>
      </c>
      <c r="L777" s="109">
        <f t="array" ref="L777">XLOOKUP('Joining Lists'!$J777,'Joining Lists'!$A$4:$A$15,'Joining Lists'!$B$4:$B$15)</f>
        <v>22.95</v>
      </c>
      <c r="M777" s="110">
        <f>'Joining Lists'!$K777*'Joining Lists'!$L777</f>
        <v>550.8</v>
      </c>
    </row>
    <row r="778" ht="14.25" customHeight="1">
      <c r="G778" s="106">
        <v>44547.0</v>
      </c>
      <c r="H778" s="105" t="s">
        <v>215</v>
      </c>
      <c r="I778" s="105" t="str">
        <f t="array" ref="I778">XLOOKUP('Joining Lists'!$H778,'Joining Lists'!$D$4:$D$75,'Joining Lists'!$E$4:$E$75)</f>
        <v>East</v>
      </c>
      <c r="J778" s="105" t="s">
        <v>216</v>
      </c>
      <c r="K778" s="105">
        <v>3.0</v>
      </c>
      <c r="L778" s="104">
        <f t="array" ref="L778">XLOOKUP('Joining Lists'!$J778,'Joining Lists'!$A$4:$A$15,'Joining Lists'!$B$4:$B$15)</f>
        <v>22.95</v>
      </c>
      <c r="M778" s="105">
        <f>'Joining Lists'!$K778*'Joining Lists'!$L778</f>
        <v>68.85</v>
      </c>
    </row>
    <row r="779" ht="14.25" customHeight="1">
      <c r="G779" s="111">
        <v>44547.0</v>
      </c>
      <c r="H779" s="110" t="s">
        <v>308</v>
      </c>
      <c r="I779" s="110" t="str">
        <f t="array" ref="I779">XLOOKUP('Joining Lists'!$H779,'Joining Lists'!$D$4:$D$75,'Joining Lists'!$E$4:$E$75)</f>
        <v>West</v>
      </c>
      <c r="J779" s="110" t="s">
        <v>233</v>
      </c>
      <c r="K779" s="110">
        <v>1.0</v>
      </c>
      <c r="L779" s="109">
        <f t="array" ref="L779">XLOOKUP('Joining Lists'!$J779,'Joining Lists'!$A$4:$A$15,'Joining Lists'!$B$4:$B$15)</f>
        <v>27.5</v>
      </c>
      <c r="M779" s="110">
        <f>'Joining Lists'!$K779*'Joining Lists'!$L779</f>
        <v>27.5</v>
      </c>
    </row>
    <row r="780" ht="14.25" customHeight="1">
      <c r="G780" s="106">
        <v>44547.0</v>
      </c>
      <c r="H780" s="105" t="s">
        <v>219</v>
      </c>
      <c r="I780" s="105" t="str">
        <f t="array" ref="I780">XLOOKUP('Joining Lists'!$H780,'Joining Lists'!$D$4:$D$75,'Joining Lists'!$E$4:$E$75)</f>
        <v>West</v>
      </c>
      <c r="J780" s="105" t="s">
        <v>218</v>
      </c>
      <c r="K780" s="105">
        <v>2.0</v>
      </c>
      <c r="L780" s="104">
        <f t="array" ref="L780">XLOOKUP('Joining Lists'!$J780,'Joining Lists'!$A$4:$A$15,'Joining Lists'!$B$4:$B$15)</f>
        <v>22.95</v>
      </c>
      <c r="M780" s="105">
        <f>'Joining Lists'!$K780*'Joining Lists'!$L780</f>
        <v>45.9</v>
      </c>
    </row>
    <row r="781" ht="14.25" customHeight="1">
      <c r="G781" s="111">
        <v>44547.0</v>
      </c>
      <c r="H781" s="110" t="s">
        <v>315</v>
      </c>
      <c r="I781" s="110" t="str">
        <f t="array" ref="I781">XLOOKUP('Joining Lists'!$H781,'Joining Lists'!$D$4:$D$75,'Joining Lists'!$E$4:$E$75)</f>
        <v>MidWest</v>
      </c>
      <c r="J781" s="110" t="s">
        <v>236</v>
      </c>
      <c r="K781" s="110">
        <v>1.0</v>
      </c>
      <c r="L781" s="109">
        <f t="array" ref="L781">XLOOKUP('Joining Lists'!$J781,'Joining Lists'!$A$4:$A$15,'Joining Lists'!$B$4:$B$15)</f>
        <v>30</v>
      </c>
      <c r="M781" s="110">
        <f>'Joining Lists'!$K781*'Joining Lists'!$L781</f>
        <v>30</v>
      </c>
    </row>
    <row r="782" ht="14.25" customHeight="1">
      <c r="G782" s="106">
        <v>44547.0</v>
      </c>
      <c r="H782" s="105" t="s">
        <v>306</v>
      </c>
      <c r="I782" s="105" t="str">
        <f t="array" ref="I782">XLOOKUP('Joining Lists'!$H782,'Joining Lists'!$D$4:$D$75,'Joining Lists'!$E$4:$E$75)</f>
        <v>West</v>
      </c>
      <c r="J782" s="105" t="s">
        <v>240</v>
      </c>
      <c r="K782" s="105">
        <v>2.0</v>
      </c>
      <c r="L782" s="104">
        <f t="array" ref="L782">XLOOKUP('Joining Lists'!$J782,'Joining Lists'!$A$4:$A$15,'Joining Lists'!$B$4:$B$15)</f>
        <v>34</v>
      </c>
      <c r="M782" s="105">
        <f>'Joining Lists'!$K782*'Joining Lists'!$L782</f>
        <v>68</v>
      </c>
    </row>
    <row r="783" ht="14.25" customHeight="1">
      <c r="G783" s="111">
        <v>44547.0</v>
      </c>
      <c r="H783" s="110" t="s">
        <v>307</v>
      </c>
      <c r="I783" s="110" t="str">
        <f t="array" ref="I783">XLOOKUP('Joining Lists'!$H783,'Joining Lists'!$D$4:$D$75,'Joining Lists'!$E$4:$E$75)</f>
        <v>East</v>
      </c>
      <c r="J783" s="110" t="s">
        <v>243</v>
      </c>
      <c r="K783" s="110">
        <v>3.0</v>
      </c>
      <c r="L783" s="109">
        <f t="array" ref="L783">XLOOKUP('Joining Lists'!$J783,'Joining Lists'!$A$4:$A$15,'Joining Lists'!$B$4:$B$15)</f>
        <v>25</v>
      </c>
      <c r="M783" s="110">
        <f>'Joining Lists'!$K783*'Joining Lists'!$L783</f>
        <v>75</v>
      </c>
    </row>
    <row r="784" ht="14.25" customHeight="1">
      <c r="G784" s="106">
        <v>44547.0</v>
      </c>
      <c r="H784" s="105" t="s">
        <v>300</v>
      </c>
      <c r="I784" s="105" t="str">
        <f t="array" ref="I784">XLOOKUP('Joining Lists'!$H784,'Joining Lists'!$D$4:$D$75,'Joining Lists'!$E$4:$E$75)</f>
        <v>MidWest</v>
      </c>
      <c r="J784" s="105" t="s">
        <v>230</v>
      </c>
      <c r="K784" s="105">
        <v>3.0</v>
      </c>
      <c r="L784" s="104">
        <f t="array" ref="L784">XLOOKUP('Joining Lists'!$J784,'Joining Lists'!$A$4:$A$15,'Joining Lists'!$B$4:$B$15)</f>
        <v>79.95</v>
      </c>
      <c r="M784" s="105">
        <f>'Joining Lists'!$K784*'Joining Lists'!$L784</f>
        <v>239.85</v>
      </c>
    </row>
    <row r="785" ht="14.25" customHeight="1">
      <c r="G785" s="111">
        <v>44547.0</v>
      </c>
      <c r="H785" s="110" t="s">
        <v>250</v>
      </c>
      <c r="I785" s="110" t="str">
        <f t="array" ref="I785">XLOOKUP('Joining Lists'!$H785,'Joining Lists'!$D$4:$D$75,'Joining Lists'!$E$4:$E$75)</f>
        <v>West</v>
      </c>
      <c r="J785" s="110" t="s">
        <v>240</v>
      </c>
      <c r="K785" s="110">
        <v>3.0</v>
      </c>
      <c r="L785" s="109">
        <f t="array" ref="L785">XLOOKUP('Joining Lists'!$J785,'Joining Lists'!$A$4:$A$15,'Joining Lists'!$B$4:$B$15)</f>
        <v>34</v>
      </c>
      <c r="M785" s="110">
        <f>'Joining Lists'!$K785*'Joining Lists'!$L785</f>
        <v>102</v>
      </c>
    </row>
    <row r="786" ht="14.25" customHeight="1">
      <c r="G786" s="106">
        <v>44547.0</v>
      </c>
      <c r="H786" s="105" t="s">
        <v>302</v>
      </c>
      <c r="I786" s="105" t="str">
        <f t="array" ref="I786">XLOOKUP('Joining Lists'!$H786,'Joining Lists'!$D$4:$D$75,'Joining Lists'!$E$4:$E$75)</f>
        <v>MidWest</v>
      </c>
      <c r="J786" s="105" t="s">
        <v>243</v>
      </c>
      <c r="K786" s="105">
        <v>3.0</v>
      </c>
      <c r="L786" s="104">
        <f t="array" ref="L786">XLOOKUP('Joining Lists'!$J786,'Joining Lists'!$A$4:$A$15,'Joining Lists'!$B$4:$B$15)</f>
        <v>25</v>
      </c>
      <c r="M786" s="105">
        <f>'Joining Lists'!$K786*'Joining Lists'!$L786</f>
        <v>75</v>
      </c>
    </row>
    <row r="787" ht="14.25" customHeight="1">
      <c r="G787" s="111">
        <v>44547.0</v>
      </c>
      <c r="H787" s="110" t="s">
        <v>252</v>
      </c>
      <c r="I787" s="110" t="str">
        <f t="array" ref="I787">XLOOKUP('Joining Lists'!$H787,'Joining Lists'!$D$4:$D$75,'Joining Lists'!$E$4:$E$75)</f>
        <v>West</v>
      </c>
      <c r="J787" s="110" t="s">
        <v>240</v>
      </c>
      <c r="K787" s="110">
        <v>2.0</v>
      </c>
      <c r="L787" s="109">
        <f t="array" ref="L787">XLOOKUP('Joining Lists'!$J787,'Joining Lists'!$A$4:$A$15,'Joining Lists'!$B$4:$B$15)</f>
        <v>34</v>
      </c>
      <c r="M787" s="110">
        <f>'Joining Lists'!$K787*'Joining Lists'!$L787</f>
        <v>68</v>
      </c>
    </row>
    <row r="788" ht="14.25" customHeight="1">
      <c r="G788" s="106">
        <v>44547.0</v>
      </c>
      <c r="H788" s="105" t="s">
        <v>268</v>
      </c>
      <c r="I788" s="105" t="str">
        <f t="array" ref="I788">XLOOKUP('Joining Lists'!$H788,'Joining Lists'!$D$4:$D$75,'Joining Lists'!$E$4:$E$75)</f>
        <v>East</v>
      </c>
      <c r="J788" s="105" t="s">
        <v>212</v>
      </c>
      <c r="K788" s="105">
        <v>3.0</v>
      </c>
      <c r="L788" s="104">
        <f t="array" ref="L788">XLOOKUP('Joining Lists'!$J788,'Joining Lists'!$A$4:$A$15,'Joining Lists'!$B$4:$B$15)</f>
        <v>21</v>
      </c>
      <c r="M788" s="105">
        <f>'Joining Lists'!$K788*'Joining Lists'!$L788</f>
        <v>63</v>
      </c>
    </row>
    <row r="789" ht="14.25" customHeight="1">
      <c r="G789" s="111">
        <v>44547.0</v>
      </c>
      <c r="H789" s="110" t="s">
        <v>307</v>
      </c>
      <c r="I789" s="110" t="str">
        <f t="array" ref="I789">XLOOKUP('Joining Lists'!$H789,'Joining Lists'!$D$4:$D$75,'Joining Lists'!$E$4:$E$75)</f>
        <v>East</v>
      </c>
      <c r="J789" s="110" t="s">
        <v>243</v>
      </c>
      <c r="K789" s="110">
        <v>1.0</v>
      </c>
      <c r="L789" s="109">
        <f t="array" ref="L789">XLOOKUP('Joining Lists'!$J789,'Joining Lists'!$A$4:$A$15,'Joining Lists'!$B$4:$B$15)</f>
        <v>25</v>
      </c>
      <c r="M789" s="110">
        <f>'Joining Lists'!$K789*'Joining Lists'!$L789</f>
        <v>25</v>
      </c>
    </row>
    <row r="790" ht="14.25" customHeight="1">
      <c r="G790" s="106">
        <v>44547.0</v>
      </c>
      <c r="H790" s="105" t="s">
        <v>234</v>
      </c>
      <c r="I790" s="105" t="str">
        <f t="array" ref="I790">XLOOKUP('Joining Lists'!$H790,'Joining Lists'!$D$4:$D$75,'Joining Lists'!$E$4:$E$75)</f>
        <v>East</v>
      </c>
      <c r="J790" s="105" t="s">
        <v>216</v>
      </c>
      <c r="K790" s="105">
        <v>11.0</v>
      </c>
      <c r="L790" s="104">
        <f t="array" ref="L790">XLOOKUP('Joining Lists'!$J790,'Joining Lists'!$A$4:$A$15,'Joining Lists'!$B$4:$B$15)</f>
        <v>22.95</v>
      </c>
      <c r="M790" s="105">
        <f>'Joining Lists'!$K790*'Joining Lists'!$L790</f>
        <v>252.45</v>
      </c>
    </row>
    <row r="791" ht="14.25" customHeight="1">
      <c r="G791" s="111">
        <v>44547.0</v>
      </c>
      <c r="H791" s="110" t="s">
        <v>286</v>
      </c>
      <c r="I791" s="110" t="str">
        <f t="array" ref="I791">XLOOKUP('Joining Lists'!$H791,'Joining Lists'!$D$4:$D$75,'Joining Lists'!$E$4:$E$75)</f>
        <v>South</v>
      </c>
      <c r="J791" s="110" t="s">
        <v>243</v>
      </c>
      <c r="K791" s="110">
        <v>3.0</v>
      </c>
      <c r="L791" s="109">
        <f t="array" ref="L791">XLOOKUP('Joining Lists'!$J791,'Joining Lists'!$A$4:$A$15,'Joining Lists'!$B$4:$B$15)</f>
        <v>25</v>
      </c>
      <c r="M791" s="110">
        <f>'Joining Lists'!$K791*'Joining Lists'!$L791</f>
        <v>75</v>
      </c>
    </row>
    <row r="792" ht="14.25" customHeight="1">
      <c r="G792" s="106">
        <v>44547.0</v>
      </c>
      <c r="H792" s="105" t="s">
        <v>306</v>
      </c>
      <c r="I792" s="105" t="str">
        <f t="array" ref="I792">XLOOKUP('Joining Lists'!$H792,'Joining Lists'!$D$4:$D$75,'Joining Lists'!$E$4:$E$75)</f>
        <v>West</v>
      </c>
      <c r="J792" s="105" t="s">
        <v>218</v>
      </c>
      <c r="K792" s="105">
        <v>2.0</v>
      </c>
      <c r="L792" s="104">
        <f t="array" ref="L792">XLOOKUP('Joining Lists'!$J792,'Joining Lists'!$A$4:$A$15,'Joining Lists'!$B$4:$B$15)</f>
        <v>22.95</v>
      </c>
      <c r="M792" s="105">
        <f>'Joining Lists'!$K792*'Joining Lists'!$L792</f>
        <v>45.9</v>
      </c>
    </row>
    <row r="793" ht="14.25" customHeight="1">
      <c r="G793" s="111">
        <v>44547.0</v>
      </c>
      <c r="H793" s="110" t="s">
        <v>289</v>
      </c>
      <c r="I793" s="110" t="str">
        <f t="array" ref="I793">XLOOKUP('Joining Lists'!$H793,'Joining Lists'!$D$4:$D$75,'Joining Lists'!$E$4:$E$75)</f>
        <v>West</v>
      </c>
      <c r="J793" s="110" t="s">
        <v>235</v>
      </c>
      <c r="K793" s="110">
        <v>1.0</v>
      </c>
      <c r="L793" s="109">
        <f t="array" ref="L793">XLOOKUP('Joining Lists'!$J793,'Joining Lists'!$A$4:$A$15,'Joining Lists'!$B$4:$B$15)</f>
        <v>19.95</v>
      </c>
      <c r="M793" s="110">
        <f>'Joining Lists'!$K793*'Joining Lists'!$L793</f>
        <v>19.95</v>
      </c>
    </row>
    <row r="794" ht="14.25" customHeight="1">
      <c r="G794" s="106">
        <v>44547.0</v>
      </c>
      <c r="H794" s="105" t="s">
        <v>263</v>
      </c>
      <c r="I794" s="105" t="str">
        <f t="array" ref="I794">XLOOKUP('Joining Lists'!$H794,'Joining Lists'!$D$4:$D$75,'Joining Lists'!$E$4:$E$75)</f>
        <v>West</v>
      </c>
      <c r="J794" s="105" t="s">
        <v>227</v>
      </c>
      <c r="K794" s="105">
        <v>3.0</v>
      </c>
      <c r="L794" s="104">
        <f t="array" ref="L794">XLOOKUP('Joining Lists'!$J794,'Joining Lists'!$A$4:$A$15,'Joining Lists'!$B$4:$B$15)</f>
        <v>25</v>
      </c>
      <c r="M794" s="105">
        <f>'Joining Lists'!$K794*'Joining Lists'!$L794</f>
        <v>75</v>
      </c>
    </row>
    <row r="795" ht="14.25" customHeight="1">
      <c r="G795" s="111">
        <v>44547.0</v>
      </c>
      <c r="H795" s="110" t="s">
        <v>268</v>
      </c>
      <c r="I795" s="110" t="str">
        <f t="array" ref="I795">XLOOKUP('Joining Lists'!$H795,'Joining Lists'!$D$4:$D$75,'Joining Lists'!$E$4:$E$75)</f>
        <v>East</v>
      </c>
      <c r="J795" s="110" t="s">
        <v>240</v>
      </c>
      <c r="K795" s="110">
        <v>3.0</v>
      </c>
      <c r="L795" s="109">
        <f t="array" ref="L795">XLOOKUP('Joining Lists'!$J795,'Joining Lists'!$A$4:$A$15,'Joining Lists'!$B$4:$B$15)</f>
        <v>34</v>
      </c>
      <c r="M795" s="110">
        <f>'Joining Lists'!$K795*'Joining Lists'!$L795</f>
        <v>102</v>
      </c>
    </row>
    <row r="796" ht="14.25" customHeight="1">
      <c r="G796" s="106">
        <v>44547.0</v>
      </c>
      <c r="H796" s="105" t="s">
        <v>264</v>
      </c>
      <c r="I796" s="105" t="str">
        <f t="array" ref="I796">XLOOKUP('Joining Lists'!$H796,'Joining Lists'!$D$4:$D$75,'Joining Lists'!$E$4:$E$75)</f>
        <v>MidWest</v>
      </c>
      <c r="J796" s="105" t="s">
        <v>243</v>
      </c>
      <c r="K796" s="105">
        <v>3.0</v>
      </c>
      <c r="L796" s="104">
        <f t="array" ref="L796">XLOOKUP('Joining Lists'!$J796,'Joining Lists'!$A$4:$A$15,'Joining Lists'!$B$4:$B$15)</f>
        <v>25</v>
      </c>
      <c r="M796" s="105">
        <f>'Joining Lists'!$K796*'Joining Lists'!$L796</f>
        <v>75</v>
      </c>
    </row>
    <row r="797" ht="14.25" customHeight="1">
      <c r="G797" s="111">
        <v>44547.0</v>
      </c>
      <c r="H797" s="110" t="s">
        <v>292</v>
      </c>
      <c r="I797" s="110" t="str">
        <f t="array" ref="I797">XLOOKUP('Joining Lists'!$H797,'Joining Lists'!$D$4:$D$75,'Joining Lists'!$E$4:$E$75)</f>
        <v>East</v>
      </c>
      <c r="J797" s="110" t="s">
        <v>236</v>
      </c>
      <c r="K797" s="110">
        <v>9.0</v>
      </c>
      <c r="L797" s="109">
        <f t="array" ref="L797">XLOOKUP('Joining Lists'!$J797,'Joining Lists'!$A$4:$A$15,'Joining Lists'!$B$4:$B$15)</f>
        <v>30</v>
      </c>
      <c r="M797" s="110">
        <f>'Joining Lists'!$K797*'Joining Lists'!$L797</f>
        <v>270</v>
      </c>
    </row>
    <row r="798" ht="14.25" customHeight="1">
      <c r="G798" s="106">
        <v>44547.0</v>
      </c>
      <c r="H798" s="105" t="s">
        <v>264</v>
      </c>
      <c r="I798" s="105" t="str">
        <f t="array" ref="I798">XLOOKUP('Joining Lists'!$H798,'Joining Lists'!$D$4:$D$75,'Joining Lists'!$E$4:$E$75)</f>
        <v>MidWest</v>
      </c>
      <c r="J798" s="105" t="s">
        <v>218</v>
      </c>
      <c r="K798" s="105">
        <v>3.0</v>
      </c>
      <c r="L798" s="104">
        <f t="array" ref="L798">XLOOKUP('Joining Lists'!$J798,'Joining Lists'!$A$4:$A$15,'Joining Lists'!$B$4:$B$15)</f>
        <v>22.95</v>
      </c>
      <c r="M798" s="105">
        <f>'Joining Lists'!$K798*'Joining Lists'!$L798</f>
        <v>68.85</v>
      </c>
    </row>
    <row r="799" ht="14.25" customHeight="1">
      <c r="G799" s="111">
        <v>44547.0</v>
      </c>
      <c r="H799" s="110" t="s">
        <v>225</v>
      </c>
      <c r="I799" s="110" t="str">
        <f t="array" ref="I799">XLOOKUP('Joining Lists'!$H799,'Joining Lists'!$D$4:$D$75,'Joining Lists'!$E$4:$E$75)</f>
        <v>South</v>
      </c>
      <c r="J799" s="110" t="s">
        <v>212</v>
      </c>
      <c r="K799" s="110">
        <v>12.0</v>
      </c>
      <c r="L799" s="109">
        <f t="array" ref="L799">XLOOKUP('Joining Lists'!$J799,'Joining Lists'!$A$4:$A$15,'Joining Lists'!$B$4:$B$15)</f>
        <v>21</v>
      </c>
      <c r="M799" s="110">
        <f>'Joining Lists'!$K799*'Joining Lists'!$L799</f>
        <v>252</v>
      </c>
    </row>
    <row r="800" ht="14.25" customHeight="1">
      <c r="G800" s="106">
        <v>44547.0</v>
      </c>
      <c r="H800" s="105" t="s">
        <v>234</v>
      </c>
      <c r="I800" s="105" t="str">
        <f t="array" ref="I800">XLOOKUP('Joining Lists'!$H800,'Joining Lists'!$D$4:$D$75,'Joining Lists'!$E$4:$E$75)</f>
        <v>East</v>
      </c>
      <c r="J800" s="105" t="s">
        <v>243</v>
      </c>
      <c r="K800" s="105">
        <v>1.0</v>
      </c>
      <c r="L800" s="104">
        <f t="array" ref="L800">XLOOKUP('Joining Lists'!$J800,'Joining Lists'!$A$4:$A$15,'Joining Lists'!$B$4:$B$15)</f>
        <v>25</v>
      </c>
      <c r="M800" s="105">
        <f>'Joining Lists'!$K800*'Joining Lists'!$L800</f>
        <v>25</v>
      </c>
    </row>
    <row r="801" ht="14.25" customHeight="1">
      <c r="G801" s="111">
        <v>44547.0</v>
      </c>
      <c r="H801" s="110" t="s">
        <v>292</v>
      </c>
      <c r="I801" s="110" t="str">
        <f t="array" ref="I801">XLOOKUP('Joining Lists'!$H801,'Joining Lists'!$D$4:$D$75,'Joining Lists'!$E$4:$E$75)</f>
        <v>East</v>
      </c>
      <c r="J801" s="110" t="s">
        <v>243</v>
      </c>
      <c r="K801" s="110">
        <v>3.0</v>
      </c>
      <c r="L801" s="109">
        <f t="array" ref="L801">XLOOKUP('Joining Lists'!$J801,'Joining Lists'!$A$4:$A$15,'Joining Lists'!$B$4:$B$15)</f>
        <v>25</v>
      </c>
      <c r="M801" s="110">
        <f>'Joining Lists'!$K801*'Joining Lists'!$L801</f>
        <v>75</v>
      </c>
    </row>
    <row r="802" ht="14.25" customHeight="1">
      <c r="G802" s="106">
        <v>44547.0</v>
      </c>
      <c r="H802" s="105" t="s">
        <v>302</v>
      </c>
      <c r="I802" s="105" t="str">
        <f t="array" ref="I802">XLOOKUP('Joining Lists'!$H802,'Joining Lists'!$D$4:$D$75,'Joining Lists'!$E$4:$E$75)</f>
        <v>MidWest</v>
      </c>
      <c r="J802" s="105" t="s">
        <v>218</v>
      </c>
      <c r="K802" s="105">
        <v>2.0</v>
      </c>
      <c r="L802" s="104">
        <f t="array" ref="L802">XLOOKUP('Joining Lists'!$J802,'Joining Lists'!$A$4:$A$15,'Joining Lists'!$B$4:$B$15)</f>
        <v>22.95</v>
      </c>
      <c r="M802" s="105">
        <f>'Joining Lists'!$K802*'Joining Lists'!$L802</f>
        <v>45.9</v>
      </c>
    </row>
    <row r="803" ht="14.25" customHeight="1">
      <c r="G803" s="111">
        <v>44547.0</v>
      </c>
      <c r="H803" s="110" t="s">
        <v>219</v>
      </c>
      <c r="I803" s="110" t="str">
        <f t="array" ref="I803">XLOOKUP('Joining Lists'!$H803,'Joining Lists'!$D$4:$D$75,'Joining Lists'!$E$4:$E$75)</f>
        <v>West</v>
      </c>
      <c r="J803" s="110" t="s">
        <v>218</v>
      </c>
      <c r="K803" s="110">
        <v>3.0</v>
      </c>
      <c r="L803" s="109">
        <f t="array" ref="L803">XLOOKUP('Joining Lists'!$J803,'Joining Lists'!$A$4:$A$15,'Joining Lists'!$B$4:$B$15)</f>
        <v>22.95</v>
      </c>
      <c r="M803" s="110">
        <f>'Joining Lists'!$K803*'Joining Lists'!$L803</f>
        <v>68.85</v>
      </c>
    </row>
    <row r="804" ht="14.25" customHeight="1">
      <c r="G804" s="106">
        <v>44547.0</v>
      </c>
      <c r="H804" s="105" t="s">
        <v>264</v>
      </c>
      <c r="I804" s="105" t="str">
        <f t="array" ref="I804">XLOOKUP('Joining Lists'!$H804,'Joining Lists'!$D$4:$D$75,'Joining Lists'!$E$4:$E$75)</f>
        <v>MidWest</v>
      </c>
      <c r="J804" s="105" t="s">
        <v>236</v>
      </c>
      <c r="K804" s="105">
        <v>2.0</v>
      </c>
      <c r="L804" s="104">
        <f t="array" ref="L804">XLOOKUP('Joining Lists'!$J804,'Joining Lists'!$A$4:$A$15,'Joining Lists'!$B$4:$B$15)</f>
        <v>30</v>
      </c>
      <c r="M804" s="105">
        <f>'Joining Lists'!$K804*'Joining Lists'!$L804</f>
        <v>60</v>
      </c>
    </row>
    <row r="805" ht="14.25" customHeight="1">
      <c r="G805" s="111">
        <v>44547.0</v>
      </c>
      <c r="H805" s="110" t="s">
        <v>249</v>
      </c>
      <c r="I805" s="110" t="str">
        <f t="array" ref="I805">XLOOKUP('Joining Lists'!$H805,'Joining Lists'!$D$4:$D$75,'Joining Lists'!$E$4:$E$75)</f>
        <v>East</v>
      </c>
      <c r="J805" s="110" t="s">
        <v>216</v>
      </c>
      <c r="K805" s="110">
        <v>1.0</v>
      </c>
      <c r="L805" s="109">
        <f t="array" ref="L805">XLOOKUP('Joining Lists'!$J805,'Joining Lists'!$A$4:$A$15,'Joining Lists'!$B$4:$B$15)</f>
        <v>22.95</v>
      </c>
      <c r="M805" s="110">
        <f>'Joining Lists'!$K805*'Joining Lists'!$L805</f>
        <v>22.95</v>
      </c>
    </row>
    <row r="806" ht="14.25" customHeight="1">
      <c r="G806" s="106">
        <v>44547.0</v>
      </c>
      <c r="H806" s="105" t="s">
        <v>278</v>
      </c>
      <c r="I806" s="105" t="str">
        <f t="array" ref="I806">XLOOKUP('Joining Lists'!$H806,'Joining Lists'!$D$4:$D$75,'Joining Lists'!$E$4:$E$75)</f>
        <v>MidWest</v>
      </c>
      <c r="J806" s="105" t="s">
        <v>216</v>
      </c>
      <c r="K806" s="105">
        <v>1.0</v>
      </c>
      <c r="L806" s="104">
        <f t="array" ref="L806">XLOOKUP('Joining Lists'!$J806,'Joining Lists'!$A$4:$A$15,'Joining Lists'!$B$4:$B$15)</f>
        <v>22.95</v>
      </c>
      <c r="M806" s="105">
        <f>'Joining Lists'!$K806*'Joining Lists'!$L806</f>
        <v>22.95</v>
      </c>
    </row>
    <row r="807" ht="14.25" customHeight="1">
      <c r="G807" s="111">
        <v>44547.0</v>
      </c>
      <c r="H807" s="110" t="s">
        <v>308</v>
      </c>
      <c r="I807" s="110" t="str">
        <f t="array" ref="I807">XLOOKUP('Joining Lists'!$H807,'Joining Lists'!$D$4:$D$75,'Joining Lists'!$E$4:$E$75)</f>
        <v>West</v>
      </c>
      <c r="J807" s="110" t="s">
        <v>218</v>
      </c>
      <c r="K807" s="110">
        <v>2.0</v>
      </c>
      <c r="L807" s="109">
        <f t="array" ref="L807">XLOOKUP('Joining Lists'!$J807,'Joining Lists'!$A$4:$A$15,'Joining Lists'!$B$4:$B$15)</f>
        <v>22.95</v>
      </c>
      <c r="M807" s="110">
        <f>'Joining Lists'!$K807*'Joining Lists'!$L807</f>
        <v>45.9</v>
      </c>
    </row>
    <row r="808" ht="14.25" customHeight="1">
      <c r="G808" s="106">
        <v>44547.0</v>
      </c>
      <c r="H808" s="105" t="s">
        <v>302</v>
      </c>
      <c r="I808" s="105" t="str">
        <f t="array" ref="I808">XLOOKUP('Joining Lists'!$H808,'Joining Lists'!$D$4:$D$75,'Joining Lists'!$E$4:$E$75)</f>
        <v>MidWest</v>
      </c>
      <c r="J808" s="105" t="s">
        <v>243</v>
      </c>
      <c r="K808" s="105">
        <v>3.0</v>
      </c>
      <c r="L808" s="104">
        <f t="array" ref="L808">XLOOKUP('Joining Lists'!$J808,'Joining Lists'!$A$4:$A$15,'Joining Lists'!$B$4:$B$15)</f>
        <v>25</v>
      </c>
      <c r="M808" s="105">
        <f>'Joining Lists'!$K808*'Joining Lists'!$L808</f>
        <v>75</v>
      </c>
    </row>
    <row r="809" ht="14.25" customHeight="1">
      <c r="G809" s="111">
        <v>44547.0</v>
      </c>
      <c r="H809" s="110" t="s">
        <v>265</v>
      </c>
      <c r="I809" s="110" t="str">
        <f t="array" ref="I809">XLOOKUP('Joining Lists'!$H809,'Joining Lists'!$D$4:$D$75,'Joining Lists'!$E$4:$E$75)</f>
        <v>MidWest</v>
      </c>
      <c r="J809" s="110" t="s">
        <v>218</v>
      </c>
      <c r="K809" s="110">
        <v>5.0</v>
      </c>
      <c r="L809" s="109">
        <f t="array" ref="L809">XLOOKUP('Joining Lists'!$J809,'Joining Lists'!$A$4:$A$15,'Joining Lists'!$B$4:$B$15)</f>
        <v>22.95</v>
      </c>
      <c r="M809" s="110">
        <f>'Joining Lists'!$K809*'Joining Lists'!$L809</f>
        <v>114.75</v>
      </c>
    </row>
    <row r="810" ht="14.25" customHeight="1">
      <c r="G810" s="106">
        <v>44547.0</v>
      </c>
      <c r="H810" s="105" t="s">
        <v>316</v>
      </c>
      <c r="I810" s="105" t="str">
        <f t="array" ref="I810">XLOOKUP('Joining Lists'!$H810,'Joining Lists'!$D$4:$D$75,'Joining Lists'!$E$4:$E$75)</f>
        <v>West</v>
      </c>
      <c r="J810" s="105" t="s">
        <v>218</v>
      </c>
      <c r="K810" s="105">
        <v>8.0</v>
      </c>
      <c r="L810" s="104">
        <f t="array" ref="L810">XLOOKUP('Joining Lists'!$J810,'Joining Lists'!$A$4:$A$15,'Joining Lists'!$B$4:$B$15)</f>
        <v>22.95</v>
      </c>
      <c r="M810" s="105">
        <f>'Joining Lists'!$K810*'Joining Lists'!$L810</f>
        <v>183.6</v>
      </c>
    </row>
    <row r="811" ht="14.25" customHeight="1">
      <c r="G811" s="111">
        <v>44547.0</v>
      </c>
      <c r="H811" s="110" t="s">
        <v>237</v>
      </c>
      <c r="I811" s="110" t="str">
        <f t="array" ref="I811">XLOOKUP('Joining Lists'!$H811,'Joining Lists'!$D$4:$D$75,'Joining Lists'!$E$4:$E$75)</f>
        <v>West</v>
      </c>
      <c r="J811" s="110" t="s">
        <v>227</v>
      </c>
      <c r="K811" s="110">
        <v>3.0</v>
      </c>
      <c r="L811" s="109">
        <f t="array" ref="L811">XLOOKUP('Joining Lists'!$J811,'Joining Lists'!$A$4:$A$15,'Joining Lists'!$B$4:$B$15)</f>
        <v>25</v>
      </c>
      <c r="M811" s="110">
        <f>'Joining Lists'!$K811*'Joining Lists'!$L811</f>
        <v>75</v>
      </c>
    </row>
    <row r="812" ht="14.25" customHeight="1">
      <c r="G812" s="106">
        <v>44547.0</v>
      </c>
      <c r="H812" s="105" t="s">
        <v>255</v>
      </c>
      <c r="I812" s="105" t="str">
        <f t="array" ref="I812">XLOOKUP('Joining Lists'!$H812,'Joining Lists'!$D$4:$D$75,'Joining Lists'!$E$4:$E$75)</f>
        <v>MidWest</v>
      </c>
      <c r="J812" s="105" t="s">
        <v>243</v>
      </c>
      <c r="K812" s="105">
        <v>2.0</v>
      </c>
      <c r="L812" s="104">
        <f t="array" ref="L812">XLOOKUP('Joining Lists'!$J812,'Joining Lists'!$A$4:$A$15,'Joining Lists'!$B$4:$B$15)</f>
        <v>25</v>
      </c>
      <c r="M812" s="105">
        <f>'Joining Lists'!$K812*'Joining Lists'!$L812</f>
        <v>50</v>
      </c>
    </row>
    <row r="813" ht="14.25" customHeight="1">
      <c r="G813" s="111">
        <v>44546.0</v>
      </c>
      <c r="H813" s="110" t="s">
        <v>292</v>
      </c>
      <c r="I813" s="110" t="str">
        <f t="array" ref="I813">XLOOKUP('Joining Lists'!$H813,'Joining Lists'!$D$4:$D$75,'Joining Lists'!$E$4:$E$75)</f>
        <v>East</v>
      </c>
      <c r="J813" s="110" t="s">
        <v>240</v>
      </c>
      <c r="K813" s="110">
        <v>1.0</v>
      </c>
      <c r="L813" s="109">
        <f t="array" ref="L813">XLOOKUP('Joining Lists'!$J813,'Joining Lists'!$A$4:$A$15,'Joining Lists'!$B$4:$B$15)</f>
        <v>34</v>
      </c>
      <c r="M813" s="110">
        <f>'Joining Lists'!$K813*'Joining Lists'!$L813</f>
        <v>34</v>
      </c>
    </row>
    <row r="814" ht="14.25" customHeight="1">
      <c r="G814" s="106">
        <v>44546.0</v>
      </c>
      <c r="H814" s="105" t="s">
        <v>266</v>
      </c>
      <c r="I814" s="105" t="str">
        <f t="array" ref="I814">XLOOKUP('Joining Lists'!$H814,'Joining Lists'!$D$4:$D$75,'Joining Lists'!$E$4:$E$75)</f>
        <v>West</v>
      </c>
      <c r="J814" s="105" t="s">
        <v>245</v>
      </c>
      <c r="K814" s="105">
        <v>2.0</v>
      </c>
      <c r="L814" s="104">
        <f t="array" ref="L814">XLOOKUP('Joining Lists'!$J814,'Joining Lists'!$A$4:$A$15,'Joining Lists'!$B$4:$B$15)</f>
        <v>23.5</v>
      </c>
      <c r="M814" s="105">
        <f>'Joining Lists'!$K814*'Joining Lists'!$L814</f>
        <v>47</v>
      </c>
    </row>
    <row r="815" ht="14.25" customHeight="1">
      <c r="G815" s="111">
        <v>44546.0</v>
      </c>
      <c r="H815" s="110" t="s">
        <v>278</v>
      </c>
      <c r="I815" s="110" t="str">
        <f t="array" ref="I815">XLOOKUP('Joining Lists'!$H815,'Joining Lists'!$D$4:$D$75,'Joining Lists'!$E$4:$E$75)</f>
        <v>MidWest</v>
      </c>
      <c r="J815" s="110" t="s">
        <v>235</v>
      </c>
      <c r="K815" s="110">
        <v>24.0</v>
      </c>
      <c r="L815" s="109">
        <f t="array" ref="L815">XLOOKUP('Joining Lists'!$J815,'Joining Lists'!$A$4:$A$15,'Joining Lists'!$B$4:$B$15)</f>
        <v>19.95</v>
      </c>
      <c r="M815" s="110">
        <f>'Joining Lists'!$K815*'Joining Lists'!$L815</f>
        <v>478.8</v>
      </c>
    </row>
    <row r="816" ht="14.25" customHeight="1">
      <c r="G816" s="106">
        <v>44546.0</v>
      </c>
      <c r="H816" s="105" t="s">
        <v>296</v>
      </c>
      <c r="I816" s="105" t="str">
        <f t="array" ref="I816">XLOOKUP('Joining Lists'!$H816,'Joining Lists'!$D$4:$D$75,'Joining Lists'!$E$4:$E$75)</f>
        <v>West</v>
      </c>
      <c r="J816" s="105" t="s">
        <v>235</v>
      </c>
      <c r="K816" s="105">
        <v>1.0</v>
      </c>
      <c r="L816" s="104">
        <f t="array" ref="L816">XLOOKUP('Joining Lists'!$J816,'Joining Lists'!$A$4:$A$15,'Joining Lists'!$B$4:$B$15)</f>
        <v>19.95</v>
      </c>
      <c r="M816" s="105">
        <f>'Joining Lists'!$K816*'Joining Lists'!$L816</f>
        <v>19.95</v>
      </c>
    </row>
    <row r="817" ht="14.25" customHeight="1">
      <c r="G817" s="111">
        <v>44546.0</v>
      </c>
      <c r="H817" s="110" t="s">
        <v>283</v>
      </c>
      <c r="I817" s="110" t="str">
        <f t="array" ref="I817">XLOOKUP('Joining Lists'!$H817,'Joining Lists'!$D$4:$D$75,'Joining Lists'!$E$4:$E$75)</f>
        <v>South</v>
      </c>
      <c r="J817" s="110" t="s">
        <v>243</v>
      </c>
      <c r="K817" s="110">
        <v>1.0</v>
      </c>
      <c r="L817" s="109">
        <f t="array" ref="L817">XLOOKUP('Joining Lists'!$J817,'Joining Lists'!$A$4:$A$15,'Joining Lists'!$B$4:$B$15)</f>
        <v>25</v>
      </c>
      <c r="M817" s="110">
        <f>'Joining Lists'!$K817*'Joining Lists'!$L817</f>
        <v>25</v>
      </c>
    </row>
    <row r="818" ht="14.25" customHeight="1">
      <c r="G818" s="106">
        <v>44546.0</v>
      </c>
      <c r="H818" s="105" t="s">
        <v>281</v>
      </c>
      <c r="I818" s="105" t="str">
        <f t="array" ref="I818">XLOOKUP('Joining Lists'!$H818,'Joining Lists'!$D$4:$D$75,'Joining Lists'!$E$4:$E$75)</f>
        <v>MidWest</v>
      </c>
      <c r="J818" s="105" t="s">
        <v>239</v>
      </c>
      <c r="K818" s="105">
        <v>17.0</v>
      </c>
      <c r="L818" s="104">
        <f t="array" ref="L818">XLOOKUP('Joining Lists'!$J818,'Joining Lists'!$A$4:$A$15,'Joining Lists'!$B$4:$B$15)</f>
        <v>19</v>
      </c>
      <c r="M818" s="105">
        <f>'Joining Lists'!$K818*'Joining Lists'!$L818</f>
        <v>323</v>
      </c>
    </row>
    <row r="819" ht="14.25" customHeight="1">
      <c r="G819" s="111">
        <v>44546.0</v>
      </c>
      <c r="H819" s="110" t="s">
        <v>283</v>
      </c>
      <c r="I819" s="110" t="str">
        <f t="array" ref="I819">XLOOKUP('Joining Lists'!$H819,'Joining Lists'!$D$4:$D$75,'Joining Lists'!$E$4:$E$75)</f>
        <v>South</v>
      </c>
      <c r="J819" s="110" t="s">
        <v>227</v>
      </c>
      <c r="K819" s="110">
        <v>1.0</v>
      </c>
      <c r="L819" s="109">
        <f t="array" ref="L819">XLOOKUP('Joining Lists'!$J819,'Joining Lists'!$A$4:$A$15,'Joining Lists'!$B$4:$B$15)</f>
        <v>25</v>
      </c>
      <c r="M819" s="110">
        <f>'Joining Lists'!$K819*'Joining Lists'!$L819</f>
        <v>25</v>
      </c>
    </row>
    <row r="820" ht="14.25" customHeight="1">
      <c r="G820" s="106">
        <v>44546.0</v>
      </c>
      <c r="H820" s="105" t="s">
        <v>253</v>
      </c>
      <c r="I820" s="105" t="str">
        <f t="array" ref="I820">XLOOKUP('Joining Lists'!$H820,'Joining Lists'!$D$4:$D$75,'Joining Lists'!$E$4:$E$75)</f>
        <v>MidWest</v>
      </c>
      <c r="J820" s="105" t="s">
        <v>239</v>
      </c>
      <c r="K820" s="105">
        <v>2.0</v>
      </c>
      <c r="L820" s="104">
        <f t="array" ref="L820">XLOOKUP('Joining Lists'!$J820,'Joining Lists'!$A$4:$A$15,'Joining Lists'!$B$4:$B$15)</f>
        <v>19</v>
      </c>
      <c r="M820" s="105">
        <f>'Joining Lists'!$K820*'Joining Lists'!$L820</f>
        <v>38</v>
      </c>
    </row>
    <row r="821" ht="14.25" customHeight="1">
      <c r="G821" s="111">
        <v>44546.0</v>
      </c>
      <c r="H821" s="110" t="s">
        <v>231</v>
      </c>
      <c r="I821" s="110" t="str">
        <f t="array" ref="I821">XLOOKUP('Joining Lists'!$H821,'Joining Lists'!$D$4:$D$75,'Joining Lists'!$E$4:$E$75)</f>
        <v>West</v>
      </c>
      <c r="J821" s="110" t="s">
        <v>227</v>
      </c>
      <c r="K821" s="110">
        <v>2.0</v>
      </c>
      <c r="L821" s="109">
        <f t="array" ref="L821">XLOOKUP('Joining Lists'!$J821,'Joining Lists'!$A$4:$A$15,'Joining Lists'!$B$4:$B$15)</f>
        <v>25</v>
      </c>
      <c r="M821" s="110">
        <f>'Joining Lists'!$K821*'Joining Lists'!$L821</f>
        <v>50</v>
      </c>
    </row>
    <row r="822" ht="14.25" customHeight="1">
      <c r="G822" s="106">
        <v>44546.0</v>
      </c>
      <c r="H822" s="105" t="s">
        <v>264</v>
      </c>
      <c r="I822" s="105" t="str">
        <f t="array" ref="I822">XLOOKUP('Joining Lists'!$H822,'Joining Lists'!$D$4:$D$75,'Joining Lists'!$E$4:$E$75)</f>
        <v>MidWest</v>
      </c>
      <c r="J822" s="105" t="s">
        <v>235</v>
      </c>
      <c r="K822" s="105">
        <v>2.0</v>
      </c>
      <c r="L822" s="104">
        <f t="array" ref="L822">XLOOKUP('Joining Lists'!$J822,'Joining Lists'!$A$4:$A$15,'Joining Lists'!$B$4:$B$15)</f>
        <v>19.95</v>
      </c>
      <c r="M822" s="105">
        <f>'Joining Lists'!$K822*'Joining Lists'!$L822</f>
        <v>39.9</v>
      </c>
    </row>
    <row r="823" ht="14.25" customHeight="1">
      <c r="G823" s="111">
        <v>44546.0</v>
      </c>
      <c r="H823" s="110" t="s">
        <v>302</v>
      </c>
      <c r="I823" s="110" t="str">
        <f t="array" ref="I823">XLOOKUP('Joining Lists'!$H823,'Joining Lists'!$D$4:$D$75,'Joining Lists'!$E$4:$E$75)</f>
        <v>MidWest</v>
      </c>
      <c r="J823" s="110" t="s">
        <v>227</v>
      </c>
      <c r="K823" s="110">
        <v>2.0</v>
      </c>
      <c r="L823" s="109">
        <f t="array" ref="L823">XLOOKUP('Joining Lists'!$J823,'Joining Lists'!$A$4:$A$15,'Joining Lists'!$B$4:$B$15)</f>
        <v>25</v>
      </c>
      <c r="M823" s="110">
        <f>'Joining Lists'!$K823*'Joining Lists'!$L823</f>
        <v>50</v>
      </c>
    </row>
    <row r="824" ht="14.25" customHeight="1">
      <c r="G824" s="106">
        <v>44546.0</v>
      </c>
      <c r="H824" s="105" t="s">
        <v>255</v>
      </c>
      <c r="I824" s="105" t="str">
        <f t="array" ref="I824">XLOOKUP('Joining Lists'!$H824,'Joining Lists'!$D$4:$D$75,'Joining Lists'!$E$4:$E$75)</f>
        <v>MidWest</v>
      </c>
      <c r="J824" s="105" t="s">
        <v>243</v>
      </c>
      <c r="K824" s="105">
        <v>2.0</v>
      </c>
      <c r="L824" s="104">
        <f t="array" ref="L824">XLOOKUP('Joining Lists'!$J824,'Joining Lists'!$A$4:$A$15,'Joining Lists'!$B$4:$B$15)</f>
        <v>25</v>
      </c>
      <c r="M824" s="105">
        <f>'Joining Lists'!$K824*'Joining Lists'!$L824</f>
        <v>50</v>
      </c>
    </row>
    <row r="825" ht="14.25" customHeight="1">
      <c r="G825" s="111">
        <v>44546.0</v>
      </c>
      <c r="H825" s="110" t="s">
        <v>251</v>
      </c>
      <c r="I825" s="110" t="str">
        <f t="array" ref="I825">XLOOKUP('Joining Lists'!$H825,'Joining Lists'!$D$4:$D$75,'Joining Lists'!$E$4:$E$75)</f>
        <v>MidWest</v>
      </c>
      <c r="J825" s="110" t="s">
        <v>243</v>
      </c>
      <c r="K825" s="110">
        <v>1.0</v>
      </c>
      <c r="L825" s="109">
        <f t="array" ref="L825">XLOOKUP('Joining Lists'!$J825,'Joining Lists'!$A$4:$A$15,'Joining Lists'!$B$4:$B$15)</f>
        <v>25</v>
      </c>
      <c r="M825" s="110">
        <f>'Joining Lists'!$K825*'Joining Lists'!$L825</f>
        <v>25</v>
      </c>
    </row>
    <row r="826" ht="14.25" customHeight="1">
      <c r="G826" s="106">
        <v>44546.0</v>
      </c>
      <c r="H826" s="105" t="s">
        <v>249</v>
      </c>
      <c r="I826" s="105" t="str">
        <f t="array" ref="I826">XLOOKUP('Joining Lists'!$H826,'Joining Lists'!$D$4:$D$75,'Joining Lists'!$E$4:$E$75)</f>
        <v>East</v>
      </c>
      <c r="J826" s="105" t="s">
        <v>218</v>
      </c>
      <c r="K826" s="105">
        <v>1.0</v>
      </c>
      <c r="L826" s="104">
        <f t="array" ref="L826">XLOOKUP('Joining Lists'!$J826,'Joining Lists'!$A$4:$A$15,'Joining Lists'!$B$4:$B$15)</f>
        <v>22.95</v>
      </c>
      <c r="M826" s="105">
        <f>'Joining Lists'!$K826*'Joining Lists'!$L826</f>
        <v>22.95</v>
      </c>
    </row>
    <row r="827" ht="14.25" customHeight="1">
      <c r="G827" s="111">
        <v>44546.0</v>
      </c>
      <c r="H827" s="110" t="s">
        <v>292</v>
      </c>
      <c r="I827" s="110" t="str">
        <f t="array" ref="I827">XLOOKUP('Joining Lists'!$H827,'Joining Lists'!$D$4:$D$75,'Joining Lists'!$E$4:$E$75)</f>
        <v>East</v>
      </c>
      <c r="J827" s="110" t="s">
        <v>243</v>
      </c>
      <c r="K827" s="110">
        <v>3.0</v>
      </c>
      <c r="L827" s="109">
        <f t="array" ref="L827">XLOOKUP('Joining Lists'!$J827,'Joining Lists'!$A$4:$A$15,'Joining Lists'!$B$4:$B$15)</f>
        <v>25</v>
      </c>
      <c r="M827" s="110">
        <f>'Joining Lists'!$K827*'Joining Lists'!$L827</f>
        <v>75</v>
      </c>
    </row>
    <row r="828" ht="14.25" customHeight="1">
      <c r="G828" s="106">
        <v>44546.0</v>
      </c>
      <c r="H828" s="105" t="s">
        <v>304</v>
      </c>
      <c r="I828" s="105" t="str">
        <f t="array" ref="I828">XLOOKUP('Joining Lists'!$H828,'Joining Lists'!$D$4:$D$75,'Joining Lists'!$E$4:$E$75)</f>
        <v>South</v>
      </c>
      <c r="J828" s="105" t="s">
        <v>243</v>
      </c>
      <c r="K828" s="105">
        <v>1.0</v>
      </c>
      <c r="L828" s="104">
        <f t="array" ref="L828">XLOOKUP('Joining Lists'!$J828,'Joining Lists'!$A$4:$A$15,'Joining Lists'!$B$4:$B$15)</f>
        <v>25</v>
      </c>
      <c r="M828" s="105">
        <f>'Joining Lists'!$K828*'Joining Lists'!$L828</f>
        <v>25</v>
      </c>
    </row>
    <row r="829" ht="14.25" customHeight="1">
      <c r="G829" s="111">
        <v>44546.0</v>
      </c>
      <c r="H829" s="110" t="s">
        <v>252</v>
      </c>
      <c r="I829" s="110" t="str">
        <f t="array" ref="I829">XLOOKUP('Joining Lists'!$H829,'Joining Lists'!$D$4:$D$75,'Joining Lists'!$E$4:$E$75)</f>
        <v>West</v>
      </c>
      <c r="J829" s="110" t="s">
        <v>235</v>
      </c>
      <c r="K829" s="110">
        <v>1.0</v>
      </c>
      <c r="L829" s="109">
        <f t="array" ref="L829">XLOOKUP('Joining Lists'!$J829,'Joining Lists'!$A$4:$A$15,'Joining Lists'!$B$4:$B$15)</f>
        <v>19.95</v>
      </c>
      <c r="M829" s="110">
        <f>'Joining Lists'!$K829*'Joining Lists'!$L829</f>
        <v>19.95</v>
      </c>
    </row>
    <row r="830" ht="14.25" customHeight="1">
      <c r="G830" s="106">
        <v>44546.0</v>
      </c>
      <c r="H830" s="105" t="s">
        <v>289</v>
      </c>
      <c r="I830" s="105" t="str">
        <f t="array" ref="I830">XLOOKUP('Joining Lists'!$H830,'Joining Lists'!$D$4:$D$75,'Joining Lists'!$E$4:$E$75)</f>
        <v>West</v>
      </c>
      <c r="J830" s="105" t="s">
        <v>212</v>
      </c>
      <c r="K830" s="105">
        <v>3.0</v>
      </c>
      <c r="L830" s="104">
        <f t="array" ref="L830">XLOOKUP('Joining Lists'!$J830,'Joining Lists'!$A$4:$A$15,'Joining Lists'!$B$4:$B$15)</f>
        <v>21</v>
      </c>
      <c r="M830" s="105">
        <f>'Joining Lists'!$K830*'Joining Lists'!$L830</f>
        <v>63</v>
      </c>
    </row>
    <row r="831" ht="14.25" customHeight="1">
      <c r="G831" s="111">
        <v>44546.0</v>
      </c>
      <c r="H831" s="110" t="s">
        <v>237</v>
      </c>
      <c r="I831" s="110" t="str">
        <f t="array" ref="I831">XLOOKUP('Joining Lists'!$H831,'Joining Lists'!$D$4:$D$75,'Joining Lists'!$E$4:$E$75)</f>
        <v>West</v>
      </c>
      <c r="J831" s="110" t="s">
        <v>218</v>
      </c>
      <c r="K831" s="110">
        <v>1.0</v>
      </c>
      <c r="L831" s="109">
        <f t="array" ref="L831">XLOOKUP('Joining Lists'!$J831,'Joining Lists'!$A$4:$A$15,'Joining Lists'!$B$4:$B$15)</f>
        <v>22.95</v>
      </c>
      <c r="M831" s="110">
        <f>'Joining Lists'!$K831*'Joining Lists'!$L831</f>
        <v>22.95</v>
      </c>
    </row>
    <row r="832" ht="14.25" customHeight="1">
      <c r="G832" s="106">
        <v>44546.0</v>
      </c>
      <c r="H832" s="105" t="s">
        <v>304</v>
      </c>
      <c r="I832" s="105" t="str">
        <f t="array" ref="I832">XLOOKUP('Joining Lists'!$H832,'Joining Lists'!$D$4:$D$75,'Joining Lists'!$E$4:$E$75)</f>
        <v>South</v>
      </c>
      <c r="J832" s="105" t="s">
        <v>218</v>
      </c>
      <c r="K832" s="105">
        <v>2.0</v>
      </c>
      <c r="L832" s="104">
        <f t="array" ref="L832">XLOOKUP('Joining Lists'!$J832,'Joining Lists'!$A$4:$A$15,'Joining Lists'!$B$4:$B$15)</f>
        <v>22.95</v>
      </c>
      <c r="M832" s="105">
        <f>'Joining Lists'!$K832*'Joining Lists'!$L832</f>
        <v>45.9</v>
      </c>
    </row>
    <row r="833" ht="14.25" customHeight="1">
      <c r="G833" s="111">
        <v>44546.0</v>
      </c>
      <c r="H833" s="110" t="s">
        <v>237</v>
      </c>
      <c r="I833" s="110" t="str">
        <f t="array" ref="I833">XLOOKUP('Joining Lists'!$H833,'Joining Lists'!$D$4:$D$75,'Joining Lists'!$E$4:$E$75)</f>
        <v>West</v>
      </c>
      <c r="J833" s="110" t="s">
        <v>218</v>
      </c>
      <c r="K833" s="110">
        <v>2.0</v>
      </c>
      <c r="L833" s="109">
        <f t="array" ref="L833">XLOOKUP('Joining Lists'!$J833,'Joining Lists'!$A$4:$A$15,'Joining Lists'!$B$4:$B$15)</f>
        <v>22.95</v>
      </c>
      <c r="M833" s="110">
        <f>'Joining Lists'!$K833*'Joining Lists'!$L833</f>
        <v>45.9</v>
      </c>
    </row>
    <row r="834" ht="14.25" customHeight="1">
      <c r="G834" s="106">
        <v>44546.0</v>
      </c>
      <c r="H834" s="105" t="s">
        <v>248</v>
      </c>
      <c r="I834" s="105" t="str">
        <f t="array" ref="I834">XLOOKUP('Joining Lists'!$H834,'Joining Lists'!$D$4:$D$75,'Joining Lists'!$E$4:$E$75)</f>
        <v>MidWest</v>
      </c>
      <c r="J834" s="105" t="s">
        <v>243</v>
      </c>
      <c r="K834" s="105">
        <v>4.0</v>
      </c>
      <c r="L834" s="104">
        <f t="array" ref="L834">XLOOKUP('Joining Lists'!$J834,'Joining Lists'!$A$4:$A$15,'Joining Lists'!$B$4:$B$15)</f>
        <v>25</v>
      </c>
      <c r="M834" s="105">
        <f>'Joining Lists'!$K834*'Joining Lists'!$L834</f>
        <v>100</v>
      </c>
    </row>
    <row r="835" ht="14.25" customHeight="1">
      <c r="G835" s="111">
        <v>44546.0</v>
      </c>
      <c r="H835" s="110" t="s">
        <v>283</v>
      </c>
      <c r="I835" s="110" t="str">
        <f t="array" ref="I835">XLOOKUP('Joining Lists'!$H835,'Joining Lists'!$D$4:$D$75,'Joining Lists'!$E$4:$E$75)</f>
        <v>South</v>
      </c>
      <c r="J835" s="110" t="s">
        <v>230</v>
      </c>
      <c r="K835" s="110">
        <v>2.0</v>
      </c>
      <c r="L835" s="109">
        <f t="array" ref="L835">XLOOKUP('Joining Lists'!$J835,'Joining Lists'!$A$4:$A$15,'Joining Lists'!$B$4:$B$15)</f>
        <v>79.95</v>
      </c>
      <c r="M835" s="110">
        <f>'Joining Lists'!$K835*'Joining Lists'!$L835</f>
        <v>159.9</v>
      </c>
    </row>
    <row r="836" ht="14.25" customHeight="1">
      <c r="G836" s="106">
        <v>44546.0</v>
      </c>
      <c r="H836" s="105" t="s">
        <v>288</v>
      </c>
      <c r="I836" s="105" t="str">
        <f t="array" ref="I836">XLOOKUP('Joining Lists'!$H836,'Joining Lists'!$D$4:$D$75,'Joining Lists'!$E$4:$E$75)</f>
        <v>MidWest</v>
      </c>
      <c r="J836" s="105" t="s">
        <v>233</v>
      </c>
      <c r="K836" s="105">
        <v>1.0</v>
      </c>
      <c r="L836" s="104">
        <f t="array" ref="L836">XLOOKUP('Joining Lists'!$J836,'Joining Lists'!$A$4:$A$15,'Joining Lists'!$B$4:$B$15)</f>
        <v>27.5</v>
      </c>
      <c r="M836" s="105">
        <f>'Joining Lists'!$K836*'Joining Lists'!$L836</f>
        <v>27.5</v>
      </c>
    </row>
    <row r="837" ht="14.25" customHeight="1">
      <c r="G837" s="111">
        <v>44546.0</v>
      </c>
      <c r="H837" s="110" t="s">
        <v>292</v>
      </c>
      <c r="I837" s="110" t="str">
        <f t="array" ref="I837">XLOOKUP('Joining Lists'!$H837,'Joining Lists'!$D$4:$D$75,'Joining Lists'!$E$4:$E$75)</f>
        <v>East</v>
      </c>
      <c r="J837" s="110" t="s">
        <v>218</v>
      </c>
      <c r="K837" s="110">
        <v>2.0</v>
      </c>
      <c r="L837" s="109">
        <f t="array" ref="L837">XLOOKUP('Joining Lists'!$J837,'Joining Lists'!$A$4:$A$15,'Joining Lists'!$B$4:$B$15)</f>
        <v>22.95</v>
      </c>
      <c r="M837" s="110">
        <f>'Joining Lists'!$K837*'Joining Lists'!$L837</f>
        <v>45.9</v>
      </c>
    </row>
    <row r="838" ht="14.25" customHeight="1">
      <c r="G838" s="106">
        <v>44546.0</v>
      </c>
      <c r="H838" s="105" t="s">
        <v>237</v>
      </c>
      <c r="I838" s="105" t="str">
        <f t="array" ref="I838">XLOOKUP('Joining Lists'!$H838,'Joining Lists'!$D$4:$D$75,'Joining Lists'!$E$4:$E$75)</f>
        <v>West</v>
      </c>
      <c r="J838" s="105" t="s">
        <v>218</v>
      </c>
      <c r="K838" s="105">
        <v>2.0</v>
      </c>
      <c r="L838" s="104">
        <f t="array" ref="L838">XLOOKUP('Joining Lists'!$J838,'Joining Lists'!$A$4:$A$15,'Joining Lists'!$B$4:$B$15)</f>
        <v>22.95</v>
      </c>
      <c r="M838" s="105">
        <f>'Joining Lists'!$K838*'Joining Lists'!$L838</f>
        <v>45.9</v>
      </c>
    </row>
    <row r="839" ht="14.25" customHeight="1">
      <c r="G839" s="111">
        <v>44546.0</v>
      </c>
      <c r="H839" s="110" t="s">
        <v>266</v>
      </c>
      <c r="I839" s="110" t="str">
        <f t="array" ref="I839">XLOOKUP('Joining Lists'!$H839,'Joining Lists'!$D$4:$D$75,'Joining Lists'!$E$4:$E$75)</f>
        <v>West</v>
      </c>
      <c r="J839" s="110" t="s">
        <v>236</v>
      </c>
      <c r="K839" s="110">
        <v>1.0</v>
      </c>
      <c r="L839" s="109">
        <f t="array" ref="L839">XLOOKUP('Joining Lists'!$J839,'Joining Lists'!$A$4:$A$15,'Joining Lists'!$B$4:$B$15)</f>
        <v>30</v>
      </c>
      <c r="M839" s="110">
        <f>'Joining Lists'!$K839*'Joining Lists'!$L839</f>
        <v>30</v>
      </c>
    </row>
    <row r="840" ht="14.25" customHeight="1">
      <c r="G840" s="106">
        <v>44546.0</v>
      </c>
      <c r="H840" s="105" t="s">
        <v>305</v>
      </c>
      <c r="I840" s="105" t="str">
        <f t="array" ref="I840">XLOOKUP('Joining Lists'!$H840,'Joining Lists'!$D$4:$D$75,'Joining Lists'!$E$4:$E$75)</f>
        <v>East</v>
      </c>
      <c r="J840" s="105" t="s">
        <v>230</v>
      </c>
      <c r="K840" s="105">
        <v>2.0</v>
      </c>
      <c r="L840" s="104">
        <f t="array" ref="L840">XLOOKUP('Joining Lists'!$J840,'Joining Lists'!$A$4:$A$15,'Joining Lists'!$B$4:$B$15)</f>
        <v>79.95</v>
      </c>
      <c r="M840" s="105">
        <f>'Joining Lists'!$K840*'Joining Lists'!$L840</f>
        <v>159.9</v>
      </c>
    </row>
    <row r="841" ht="14.25" customHeight="1">
      <c r="G841" s="111">
        <v>44546.0</v>
      </c>
      <c r="H841" s="110" t="s">
        <v>281</v>
      </c>
      <c r="I841" s="110" t="str">
        <f t="array" ref="I841">XLOOKUP('Joining Lists'!$H841,'Joining Lists'!$D$4:$D$75,'Joining Lists'!$E$4:$E$75)</f>
        <v>MidWest</v>
      </c>
      <c r="J841" s="110" t="s">
        <v>235</v>
      </c>
      <c r="K841" s="110">
        <v>1.0</v>
      </c>
      <c r="L841" s="109">
        <f t="array" ref="L841">XLOOKUP('Joining Lists'!$J841,'Joining Lists'!$A$4:$A$15,'Joining Lists'!$B$4:$B$15)</f>
        <v>19.95</v>
      </c>
      <c r="M841" s="110">
        <f>'Joining Lists'!$K841*'Joining Lists'!$L841</f>
        <v>19.95</v>
      </c>
    </row>
    <row r="842" ht="14.25" customHeight="1">
      <c r="G842" s="106">
        <v>44546.0</v>
      </c>
      <c r="H842" s="105" t="s">
        <v>306</v>
      </c>
      <c r="I842" s="105" t="str">
        <f t="array" ref="I842">XLOOKUP('Joining Lists'!$H842,'Joining Lists'!$D$4:$D$75,'Joining Lists'!$E$4:$E$75)</f>
        <v>West</v>
      </c>
      <c r="J842" s="105" t="s">
        <v>218</v>
      </c>
      <c r="K842" s="105">
        <v>2.0</v>
      </c>
      <c r="L842" s="104">
        <f t="array" ref="L842">XLOOKUP('Joining Lists'!$J842,'Joining Lists'!$A$4:$A$15,'Joining Lists'!$B$4:$B$15)</f>
        <v>22.95</v>
      </c>
      <c r="M842" s="105">
        <f>'Joining Lists'!$K842*'Joining Lists'!$L842</f>
        <v>45.9</v>
      </c>
    </row>
    <row r="843" ht="14.25" customHeight="1">
      <c r="G843" s="111">
        <v>44546.0</v>
      </c>
      <c r="H843" s="110" t="s">
        <v>219</v>
      </c>
      <c r="I843" s="110" t="str">
        <f t="array" ref="I843">XLOOKUP('Joining Lists'!$H843,'Joining Lists'!$D$4:$D$75,'Joining Lists'!$E$4:$E$75)</f>
        <v>West</v>
      </c>
      <c r="J843" s="110" t="s">
        <v>227</v>
      </c>
      <c r="K843" s="110">
        <v>2.0</v>
      </c>
      <c r="L843" s="109">
        <f t="array" ref="L843">XLOOKUP('Joining Lists'!$J843,'Joining Lists'!$A$4:$A$15,'Joining Lists'!$B$4:$B$15)</f>
        <v>25</v>
      </c>
      <c r="M843" s="110">
        <f>'Joining Lists'!$K843*'Joining Lists'!$L843</f>
        <v>50</v>
      </c>
    </row>
    <row r="844" ht="14.25" customHeight="1">
      <c r="G844" s="106">
        <v>44546.0</v>
      </c>
      <c r="H844" s="105" t="s">
        <v>269</v>
      </c>
      <c r="I844" s="105" t="str">
        <f t="array" ref="I844">XLOOKUP('Joining Lists'!$H844,'Joining Lists'!$D$4:$D$75,'Joining Lists'!$E$4:$E$75)</f>
        <v>MidWest</v>
      </c>
      <c r="J844" s="105" t="s">
        <v>218</v>
      </c>
      <c r="K844" s="105">
        <v>2.0</v>
      </c>
      <c r="L844" s="104">
        <f t="array" ref="L844">XLOOKUP('Joining Lists'!$J844,'Joining Lists'!$A$4:$A$15,'Joining Lists'!$B$4:$B$15)</f>
        <v>22.95</v>
      </c>
      <c r="M844" s="105">
        <f>'Joining Lists'!$K844*'Joining Lists'!$L844</f>
        <v>45.9</v>
      </c>
    </row>
    <row r="845" ht="14.25" customHeight="1">
      <c r="G845" s="111">
        <v>44546.0</v>
      </c>
      <c r="H845" s="110" t="s">
        <v>303</v>
      </c>
      <c r="I845" s="110" t="str">
        <f t="array" ref="I845">XLOOKUP('Joining Lists'!$H845,'Joining Lists'!$D$4:$D$75,'Joining Lists'!$E$4:$E$75)</f>
        <v>West</v>
      </c>
      <c r="J845" s="110" t="s">
        <v>227</v>
      </c>
      <c r="K845" s="110">
        <v>2.0</v>
      </c>
      <c r="L845" s="109">
        <f t="array" ref="L845">XLOOKUP('Joining Lists'!$J845,'Joining Lists'!$A$4:$A$15,'Joining Lists'!$B$4:$B$15)</f>
        <v>25</v>
      </c>
      <c r="M845" s="110">
        <f>'Joining Lists'!$K845*'Joining Lists'!$L845</f>
        <v>50</v>
      </c>
    </row>
    <row r="846" ht="14.25" customHeight="1">
      <c r="G846" s="106">
        <v>44546.0</v>
      </c>
      <c r="H846" s="105" t="s">
        <v>264</v>
      </c>
      <c r="I846" s="105" t="str">
        <f t="array" ref="I846">XLOOKUP('Joining Lists'!$H846,'Joining Lists'!$D$4:$D$75,'Joining Lists'!$E$4:$E$75)</f>
        <v>MidWest</v>
      </c>
      <c r="J846" s="105" t="s">
        <v>218</v>
      </c>
      <c r="K846" s="105">
        <v>1.0</v>
      </c>
      <c r="L846" s="104">
        <f t="array" ref="L846">XLOOKUP('Joining Lists'!$J846,'Joining Lists'!$A$4:$A$15,'Joining Lists'!$B$4:$B$15)</f>
        <v>22.95</v>
      </c>
      <c r="M846" s="105">
        <f>'Joining Lists'!$K846*'Joining Lists'!$L846</f>
        <v>22.95</v>
      </c>
    </row>
    <row r="847" ht="14.25" customHeight="1">
      <c r="G847" s="111">
        <v>44546.0</v>
      </c>
      <c r="H847" s="110" t="s">
        <v>225</v>
      </c>
      <c r="I847" s="110" t="str">
        <f t="array" ref="I847">XLOOKUP('Joining Lists'!$H847,'Joining Lists'!$D$4:$D$75,'Joining Lists'!$E$4:$E$75)</f>
        <v>South</v>
      </c>
      <c r="J847" s="110" t="s">
        <v>218</v>
      </c>
      <c r="K847" s="110">
        <v>1.0</v>
      </c>
      <c r="L847" s="109">
        <f t="array" ref="L847">XLOOKUP('Joining Lists'!$J847,'Joining Lists'!$A$4:$A$15,'Joining Lists'!$B$4:$B$15)</f>
        <v>22.95</v>
      </c>
      <c r="M847" s="110">
        <f>'Joining Lists'!$K847*'Joining Lists'!$L847</f>
        <v>22.95</v>
      </c>
    </row>
    <row r="848" ht="14.25" customHeight="1">
      <c r="G848" s="106">
        <v>44546.0</v>
      </c>
      <c r="H848" s="105" t="s">
        <v>251</v>
      </c>
      <c r="I848" s="105" t="str">
        <f t="array" ref="I848">XLOOKUP('Joining Lists'!$H848,'Joining Lists'!$D$4:$D$75,'Joining Lists'!$E$4:$E$75)</f>
        <v>MidWest</v>
      </c>
      <c r="J848" s="105" t="s">
        <v>216</v>
      </c>
      <c r="K848" s="105">
        <v>2.0</v>
      </c>
      <c r="L848" s="104">
        <f t="array" ref="L848">XLOOKUP('Joining Lists'!$J848,'Joining Lists'!$A$4:$A$15,'Joining Lists'!$B$4:$B$15)</f>
        <v>22.95</v>
      </c>
      <c r="M848" s="105">
        <f>'Joining Lists'!$K848*'Joining Lists'!$L848</f>
        <v>45.9</v>
      </c>
    </row>
    <row r="849" ht="14.25" customHeight="1">
      <c r="G849" s="111">
        <v>44546.0</v>
      </c>
      <c r="H849" s="110" t="s">
        <v>251</v>
      </c>
      <c r="I849" s="110" t="str">
        <f t="array" ref="I849">XLOOKUP('Joining Lists'!$H849,'Joining Lists'!$D$4:$D$75,'Joining Lists'!$E$4:$E$75)</f>
        <v>MidWest</v>
      </c>
      <c r="J849" s="110" t="s">
        <v>240</v>
      </c>
      <c r="K849" s="110">
        <v>2.0</v>
      </c>
      <c r="L849" s="109">
        <f t="array" ref="L849">XLOOKUP('Joining Lists'!$J849,'Joining Lists'!$A$4:$A$15,'Joining Lists'!$B$4:$B$15)</f>
        <v>34</v>
      </c>
      <c r="M849" s="110">
        <f>'Joining Lists'!$K849*'Joining Lists'!$L849</f>
        <v>68</v>
      </c>
    </row>
    <row r="850" ht="14.25" customHeight="1">
      <c r="G850" s="106">
        <v>44546.0</v>
      </c>
      <c r="H850" s="105" t="s">
        <v>238</v>
      </c>
      <c r="I850" s="105" t="str">
        <f t="array" ref="I850">XLOOKUP('Joining Lists'!$H850,'Joining Lists'!$D$4:$D$75,'Joining Lists'!$E$4:$E$75)</f>
        <v>West</v>
      </c>
      <c r="J850" s="105" t="s">
        <v>212</v>
      </c>
      <c r="K850" s="105">
        <v>3.0</v>
      </c>
      <c r="L850" s="104">
        <f t="array" ref="L850">XLOOKUP('Joining Lists'!$J850,'Joining Lists'!$A$4:$A$15,'Joining Lists'!$B$4:$B$15)</f>
        <v>21</v>
      </c>
      <c r="M850" s="105">
        <f>'Joining Lists'!$K850*'Joining Lists'!$L850</f>
        <v>63</v>
      </c>
    </row>
    <row r="851" ht="14.25" customHeight="1">
      <c r="G851" s="111">
        <v>44546.0</v>
      </c>
      <c r="H851" s="110" t="s">
        <v>314</v>
      </c>
      <c r="I851" s="110" t="str">
        <f t="array" ref="I851">XLOOKUP('Joining Lists'!$H851,'Joining Lists'!$D$4:$D$75,'Joining Lists'!$E$4:$E$75)</f>
        <v>West</v>
      </c>
      <c r="J851" s="110" t="s">
        <v>227</v>
      </c>
      <c r="K851" s="110">
        <v>3.0</v>
      </c>
      <c r="L851" s="109">
        <f t="array" ref="L851">XLOOKUP('Joining Lists'!$J851,'Joining Lists'!$A$4:$A$15,'Joining Lists'!$B$4:$B$15)</f>
        <v>25</v>
      </c>
      <c r="M851" s="110">
        <f>'Joining Lists'!$K851*'Joining Lists'!$L851</f>
        <v>75</v>
      </c>
    </row>
    <row r="852" ht="14.25" customHeight="1">
      <c r="G852" s="106">
        <v>44546.0</v>
      </c>
      <c r="H852" s="105" t="s">
        <v>268</v>
      </c>
      <c r="I852" s="105" t="str">
        <f t="array" ref="I852">XLOOKUP('Joining Lists'!$H852,'Joining Lists'!$D$4:$D$75,'Joining Lists'!$E$4:$E$75)</f>
        <v>East</v>
      </c>
      <c r="J852" s="105" t="s">
        <v>216</v>
      </c>
      <c r="K852" s="105">
        <v>3.0</v>
      </c>
      <c r="L852" s="104">
        <f t="array" ref="L852">XLOOKUP('Joining Lists'!$J852,'Joining Lists'!$A$4:$A$15,'Joining Lists'!$B$4:$B$15)</f>
        <v>22.95</v>
      </c>
      <c r="M852" s="105">
        <f>'Joining Lists'!$K852*'Joining Lists'!$L852</f>
        <v>68.85</v>
      </c>
    </row>
    <row r="853" ht="14.25" customHeight="1">
      <c r="G853" s="111">
        <v>44546.0</v>
      </c>
      <c r="H853" s="110" t="s">
        <v>261</v>
      </c>
      <c r="I853" s="110" t="str">
        <f t="array" ref="I853">XLOOKUP('Joining Lists'!$H853,'Joining Lists'!$D$4:$D$75,'Joining Lists'!$E$4:$E$75)</f>
        <v>South</v>
      </c>
      <c r="J853" s="110" t="s">
        <v>243</v>
      </c>
      <c r="K853" s="110">
        <v>18.0</v>
      </c>
      <c r="L853" s="109">
        <f t="array" ref="L853">XLOOKUP('Joining Lists'!$J853,'Joining Lists'!$A$4:$A$15,'Joining Lists'!$B$4:$B$15)</f>
        <v>25</v>
      </c>
      <c r="M853" s="110">
        <f>'Joining Lists'!$K853*'Joining Lists'!$L853</f>
        <v>450</v>
      </c>
    </row>
    <row r="854" ht="14.25" customHeight="1">
      <c r="G854" s="106">
        <v>44546.0</v>
      </c>
      <c r="H854" s="105" t="s">
        <v>215</v>
      </c>
      <c r="I854" s="105" t="str">
        <f t="array" ref="I854">XLOOKUP('Joining Lists'!$H854,'Joining Lists'!$D$4:$D$75,'Joining Lists'!$E$4:$E$75)</f>
        <v>East</v>
      </c>
      <c r="J854" s="105" t="s">
        <v>235</v>
      </c>
      <c r="K854" s="105">
        <v>3.0</v>
      </c>
      <c r="L854" s="104">
        <f t="array" ref="L854">XLOOKUP('Joining Lists'!$J854,'Joining Lists'!$A$4:$A$15,'Joining Lists'!$B$4:$B$15)</f>
        <v>19.95</v>
      </c>
      <c r="M854" s="105">
        <f>'Joining Lists'!$K854*'Joining Lists'!$L854</f>
        <v>59.85</v>
      </c>
    </row>
    <row r="855" ht="14.25" customHeight="1">
      <c r="G855" s="111">
        <v>44546.0</v>
      </c>
      <c r="H855" s="110" t="s">
        <v>225</v>
      </c>
      <c r="I855" s="110" t="str">
        <f t="array" ref="I855">XLOOKUP('Joining Lists'!$H855,'Joining Lists'!$D$4:$D$75,'Joining Lists'!$E$4:$E$75)</f>
        <v>South</v>
      </c>
      <c r="J855" s="110" t="s">
        <v>236</v>
      </c>
      <c r="K855" s="110">
        <v>1.0</v>
      </c>
      <c r="L855" s="109">
        <f t="array" ref="L855">XLOOKUP('Joining Lists'!$J855,'Joining Lists'!$A$4:$A$15,'Joining Lists'!$B$4:$B$15)</f>
        <v>30</v>
      </c>
      <c r="M855" s="110">
        <f>'Joining Lists'!$K855*'Joining Lists'!$L855</f>
        <v>30</v>
      </c>
    </row>
    <row r="856" ht="14.25" customHeight="1">
      <c r="G856" s="106">
        <v>44546.0</v>
      </c>
      <c r="H856" s="105" t="s">
        <v>313</v>
      </c>
      <c r="I856" s="105" t="str">
        <f t="array" ref="I856">XLOOKUP('Joining Lists'!$H856,'Joining Lists'!$D$4:$D$75,'Joining Lists'!$E$4:$E$75)</f>
        <v>West</v>
      </c>
      <c r="J856" s="105" t="s">
        <v>236</v>
      </c>
      <c r="K856" s="105">
        <v>1.0</v>
      </c>
      <c r="L856" s="104">
        <f t="array" ref="L856">XLOOKUP('Joining Lists'!$J856,'Joining Lists'!$A$4:$A$15,'Joining Lists'!$B$4:$B$15)</f>
        <v>30</v>
      </c>
      <c r="M856" s="105">
        <f>'Joining Lists'!$K856*'Joining Lists'!$L856</f>
        <v>30</v>
      </c>
    </row>
    <row r="857" ht="14.25" customHeight="1">
      <c r="G857" s="111">
        <v>44546.0</v>
      </c>
      <c r="H857" s="110" t="s">
        <v>316</v>
      </c>
      <c r="I857" s="110" t="str">
        <f t="array" ref="I857">XLOOKUP('Joining Lists'!$H857,'Joining Lists'!$D$4:$D$75,'Joining Lists'!$E$4:$E$75)</f>
        <v>West</v>
      </c>
      <c r="J857" s="110" t="s">
        <v>245</v>
      </c>
      <c r="K857" s="110">
        <v>2.0</v>
      </c>
      <c r="L857" s="109">
        <f t="array" ref="L857">XLOOKUP('Joining Lists'!$J857,'Joining Lists'!$A$4:$A$15,'Joining Lists'!$B$4:$B$15)</f>
        <v>23.5</v>
      </c>
      <c r="M857" s="110">
        <f>'Joining Lists'!$K857*'Joining Lists'!$L857</f>
        <v>47</v>
      </c>
    </row>
    <row r="858" ht="14.25" customHeight="1">
      <c r="G858" s="106">
        <v>44546.0</v>
      </c>
      <c r="H858" s="105" t="s">
        <v>312</v>
      </c>
      <c r="I858" s="105" t="str">
        <f t="array" ref="I858">XLOOKUP('Joining Lists'!$H858,'Joining Lists'!$D$4:$D$75,'Joining Lists'!$E$4:$E$75)</f>
        <v>East</v>
      </c>
      <c r="J858" s="105" t="s">
        <v>235</v>
      </c>
      <c r="K858" s="105">
        <v>1.0</v>
      </c>
      <c r="L858" s="104">
        <f t="array" ref="L858">XLOOKUP('Joining Lists'!$J858,'Joining Lists'!$A$4:$A$15,'Joining Lists'!$B$4:$B$15)</f>
        <v>19.95</v>
      </c>
      <c r="M858" s="105">
        <f>'Joining Lists'!$K858*'Joining Lists'!$L858</f>
        <v>19.95</v>
      </c>
    </row>
    <row r="859" ht="14.25" customHeight="1">
      <c r="G859" s="111">
        <v>44546.0</v>
      </c>
      <c r="H859" s="110" t="s">
        <v>281</v>
      </c>
      <c r="I859" s="110" t="str">
        <f t="array" ref="I859">XLOOKUP('Joining Lists'!$H859,'Joining Lists'!$D$4:$D$75,'Joining Lists'!$E$4:$E$75)</f>
        <v>MidWest</v>
      </c>
      <c r="J859" s="110" t="s">
        <v>212</v>
      </c>
      <c r="K859" s="110">
        <v>2.0</v>
      </c>
      <c r="L859" s="109">
        <f t="array" ref="L859">XLOOKUP('Joining Lists'!$J859,'Joining Lists'!$A$4:$A$15,'Joining Lists'!$B$4:$B$15)</f>
        <v>21</v>
      </c>
      <c r="M859" s="110">
        <f>'Joining Lists'!$K859*'Joining Lists'!$L859</f>
        <v>42</v>
      </c>
    </row>
    <row r="860" ht="14.25" customHeight="1">
      <c r="G860" s="106">
        <v>44546.0</v>
      </c>
      <c r="H860" s="105" t="s">
        <v>215</v>
      </c>
      <c r="I860" s="105" t="str">
        <f t="array" ref="I860">XLOOKUP('Joining Lists'!$H860,'Joining Lists'!$D$4:$D$75,'Joining Lists'!$E$4:$E$75)</f>
        <v>East</v>
      </c>
      <c r="J860" s="105" t="s">
        <v>235</v>
      </c>
      <c r="K860" s="105">
        <v>13.0</v>
      </c>
      <c r="L860" s="104">
        <f t="array" ref="L860">XLOOKUP('Joining Lists'!$J860,'Joining Lists'!$A$4:$A$15,'Joining Lists'!$B$4:$B$15)</f>
        <v>19.95</v>
      </c>
      <c r="M860" s="105">
        <f>'Joining Lists'!$K860*'Joining Lists'!$L860</f>
        <v>259.35</v>
      </c>
    </row>
    <row r="861" ht="14.25" customHeight="1">
      <c r="G861" s="111">
        <v>44546.0</v>
      </c>
      <c r="H861" s="110" t="s">
        <v>292</v>
      </c>
      <c r="I861" s="110" t="str">
        <f t="array" ref="I861">XLOOKUP('Joining Lists'!$H861,'Joining Lists'!$D$4:$D$75,'Joining Lists'!$E$4:$E$75)</f>
        <v>East</v>
      </c>
      <c r="J861" s="110" t="s">
        <v>240</v>
      </c>
      <c r="K861" s="110">
        <v>3.0</v>
      </c>
      <c r="L861" s="109">
        <f t="array" ref="L861">XLOOKUP('Joining Lists'!$J861,'Joining Lists'!$A$4:$A$15,'Joining Lists'!$B$4:$B$15)</f>
        <v>34</v>
      </c>
      <c r="M861" s="110">
        <f>'Joining Lists'!$K861*'Joining Lists'!$L861</f>
        <v>102</v>
      </c>
    </row>
    <row r="862" ht="14.25" customHeight="1">
      <c r="G862" s="106">
        <v>44546.0</v>
      </c>
      <c r="H862" s="105" t="s">
        <v>248</v>
      </c>
      <c r="I862" s="105" t="str">
        <f t="array" ref="I862">XLOOKUP('Joining Lists'!$H862,'Joining Lists'!$D$4:$D$75,'Joining Lists'!$E$4:$E$75)</f>
        <v>MidWest</v>
      </c>
      <c r="J862" s="105" t="s">
        <v>216</v>
      </c>
      <c r="K862" s="105">
        <v>3.0</v>
      </c>
      <c r="L862" s="104">
        <f t="array" ref="L862">XLOOKUP('Joining Lists'!$J862,'Joining Lists'!$A$4:$A$15,'Joining Lists'!$B$4:$B$15)</f>
        <v>22.95</v>
      </c>
      <c r="M862" s="105">
        <f>'Joining Lists'!$K862*'Joining Lists'!$L862</f>
        <v>68.85</v>
      </c>
    </row>
    <row r="863" ht="14.25" customHeight="1">
      <c r="G863" s="111">
        <v>44545.0</v>
      </c>
      <c r="H863" s="110" t="s">
        <v>296</v>
      </c>
      <c r="I863" s="110" t="str">
        <f t="array" ref="I863">XLOOKUP('Joining Lists'!$H863,'Joining Lists'!$D$4:$D$75,'Joining Lists'!$E$4:$E$75)</f>
        <v>West</v>
      </c>
      <c r="J863" s="110" t="s">
        <v>245</v>
      </c>
      <c r="K863" s="110">
        <v>3.0</v>
      </c>
      <c r="L863" s="109">
        <f t="array" ref="L863">XLOOKUP('Joining Lists'!$J863,'Joining Lists'!$A$4:$A$15,'Joining Lists'!$B$4:$B$15)</f>
        <v>23.5</v>
      </c>
      <c r="M863" s="110">
        <f>'Joining Lists'!$K863*'Joining Lists'!$L863</f>
        <v>70.5</v>
      </c>
    </row>
    <row r="864" ht="14.25" customHeight="1">
      <c r="G864" s="106">
        <v>44545.0</v>
      </c>
      <c r="H864" s="105" t="s">
        <v>283</v>
      </c>
      <c r="I864" s="105" t="str">
        <f t="array" ref="I864">XLOOKUP('Joining Lists'!$H864,'Joining Lists'!$D$4:$D$75,'Joining Lists'!$E$4:$E$75)</f>
        <v>South</v>
      </c>
      <c r="J864" s="105" t="s">
        <v>245</v>
      </c>
      <c r="K864" s="105">
        <v>16.0</v>
      </c>
      <c r="L864" s="104">
        <f t="array" ref="L864">XLOOKUP('Joining Lists'!$J864,'Joining Lists'!$A$4:$A$15,'Joining Lists'!$B$4:$B$15)</f>
        <v>23.5</v>
      </c>
      <c r="M864" s="105">
        <f>'Joining Lists'!$K864*'Joining Lists'!$L864</f>
        <v>376</v>
      </c>
    </row>
    <row r="865" ht="14.25" customHeight="1">
      <c r="G865" s="111">
        <v>44545.0</v>
      </c>
      <c r="H865" s="110" t="s">
        <v>278</v>
      </c>
      <c r="I865" s="110" t="str">
        <f t="array" ref="I865">XLOOKUP('Joining Lists'!$H865,'Joining Lists'!$D$4:$D$75,'Joining Lists'!$E$4:$E$75)</f>
        <v>MidWest</v>
      </c>
      <c r="J865" s="110" t="s">
        <v>235</v>
      </c>
      <c r="K865" s="110">
        <v>3.0</v>
      </c>
      <c r="L865" s="109">
        <f t="array" ref="L865">XLOOKUP('Joining Lists'!$J865,'Joining Lists'!$A$4:$A$15,'Joining Lists'!$B$4:$B$15)</f>
        <v>19.95</v>
      </c>
      <c r="M865" s="110">
        <f>'Joining Lists'!$K865*'Joining Lists'!$L865</f>
        <v>59.85</v>
      </c>
    </row>
    <row r="866" ht="14.25" customHeight="1">
      <c r="G866" s="106">
        <v>44545.0</v>
      </c>
      <c r="H866" s="105" t="s">
        <v>311</v>
      </c>
      <c r="I866" s="105" t="str">
        <f t="array" ref="I866">XLOOKUP('Joining Lists'!$H866,'Joining Lists'!$D$4:$D$75,'Joining Lists'!$E$4:$E$75)</f>
        <v>MidWest</v>
      </c>
      <c r="J866" s="105" t="s">
        <v>240</v>
      </c>
      <c r="K866" s="105">
        <v>3.0</v>
      </c>
      <c r="L866" s="104">
        <f t="array" ref="L866">XLOOKUP('Joining Lists'!$J866,'Joining Lists'!$A$4:$A$15,'Joining Lists'!$B$4:$B$15)</f>
        <v>34</v>
      </c>
      <c r="M866" s="105">
        <f>'Joining Lists'!$K866*'Joining Lists'!$L866</f>
        <v>102</v>
      </c>
    </row>
    <row r="867" ht="14.25" customHeight="1">
      <c r="G867" s="111">
        <v>44545.0</v>
      </c>
      <c r="H867" s="110" t="s">
        <v>254</v>
      </c>
      <c r="I867" s="110" t="str">
        <f t="array" ref="I867">XLOOKUP('Joining Lists'!$H867,'Joining Lists'!$D$4:$D$75,'Joining Lists'!$E$4:$E$75)</f>
        <v>South</v>
      </c>
      <c r="J867" s="110" t="s">
        <v>227</v>
      </c>
      <c r="K867" s="110">
        <v>2.0</v>
      </c>
      <c r="L867" s="109">
        <f t="array" ref="L867">XLOOKUP('Joining Lists'!$J867,'Joining Lists'!$A$4:$A$15,'Joining Lists'!$B$4:$B$15)</f>
        <v>25</v>
      </c>
      <c r="M867" s="110">
        <f>'Joining Lists'!$K867*'Joining Lists'!$L867</f>
        <v>50</v>
      </c>
    </row>
    <row r="868" ht="14.25" customHeight="1">
      <c r="G868" s="106">
        <v>44545.0</v>
      </c>
      <c r="H868" s="105" t="s">
        <v>252</v>
      </c>
      <c r="I868" s="105" t="str">
        <f t="array" ref="I868">XLOOKUP('Joining Lists'!$H868,'Joining Lists'!$D$4:$D$75,'Joining Lists'!$E$4:$E$75)</f>
        <v>West</v>
      </c>
      <c r="J868" s="105" t="s">
        <v>218</v>
      </c>
      <c r="K868" s="105">
        <v>2.0</v>
      </c>
      <c r="L868" s="104">
        <f t="array" ref="L868">XLOOKUP('Joining Lists'!$J868,'Joining Lists'!$A$4:$A$15,'Joining Lists'!$B$4:$B$15)</f>
        <v>22.95</v>
      </c>
      <c r="M868" s="105">
        <f>'Joining Lists'!$K868*'Joining Lists'!$L868</f>
        <v>45.9</v>
      </c>
    </row>
    <row r="869" ht="14.25" customHeight="1">
      <c r="G869" s="111">
        <v>44545.0</v>
      </c>
      <c r="H869" s="110" t="s">
        <v>269</v>
      </c>
      <c r="I869" s="110" t="str">
        <f t="array" ref="I869">XLOOKUP('Joining Lists'!$H869,'Joining Lists'!$D$4:$D$75,'Joining Lists'!$E$4:$E$75)</f>
        <v>MidWest</v>
      </c>
      <c r="J869" s="110" t="s">
        <v>240</v>
      </c>
      <c r="K869" s="110">
        <v>2.0</v>
      </c>
      <c r="L869" s="109">
        <f t="array" ref="L869">XLOOKUP('Joining Lists'!$J869,'Joining Lists'!$A$4:$A$15,'Joining Lists'!$B$4:$B$15)</f>
        <v>34</v>
      </c>
      <c r="M869" s="110">
        <f>'Joining Lists'!$K869*'Joining Lists'!$L869</f>
        <v>68</v>
      </c>
    </row>
    <row r="870" ht="14.25" customHeight="1">
      <c r="G870" s="106">
        <v>44545.0</v>
      </c>
      <c r="H870" s="105" t="s">
        <v>268</v>
      </c>
      <c r="I870" s="105" t="str">
        <f t="array" ref="I870">XLOOKUP('Joining Lists'!$H870,'Joining Lists'!$D$4:$D$75,'Joining Lists'!$E$4:$E$75)</f>
        <v>East</v>
      </c>
      <c r="J870" s="105" t="s">
        <v>240</v>
      </c>
      <c r="K870" s="105">
        <v>3.0</v>
      </c>
      <c r="L870" s="104">
        <f t="array" ref="L870">XLOOKUP('Joining Lists'!$J870,'Joining Lists'!$A$4:$A$15,'Joining Lists'!$B$4:$B$15)</f>
        <v>34</v>
      </c>
      <c r="M870" s="105">
        <f>'Joining Lists'!$K870*'Joining Lists'!$L870</f>
        <v>102</v>
      </c>
    </row>
    <row r="871" ht="14.25" customHeight="1">
      <c r="G871" s="111">
        <v>44545.0</v>
      </c>
      <c r="H871" s="110" t="s">
        <v>269</v>
      </c>
      <c r="I871" s="110" t="str">
        <f t="array" ref="I871">XLOOKUP('Joining Lists'!$H871,'Joining Lists'!$D$4:$D$75,'Joining Lists'!$E$4:$E$75)</f>
        <v>MidWest</v>
      </c>
      <c r="J871" s="110" t="s">
        <v>243</v>
      </c>
      <c r="K871" s="110">
        <v>4.0</v>
      </c>
      <c r="L871" s="109">
        <f t="array" ref="L871">XLOOKUP('Joining Lists'!$J871,'Joining Lists'!$A$4:$A$15,'Joining Lists'!$B$4:$B$15)</f>
        <v>25</v>
      </c>
      <c r="M871" s="110">
        <f>'Joining Lists'!$K871*'Joining Lists'!$L871</f>
        <v>100</v>
      </c>
    </row>
    <row r="872" ht="14.25" customHeight="1">
      <c r="G872" s="106">
        <v>44545.0</v>
      </c>
      <c r="H872" s="105" t="s">
        <v>309</v>
      </c>
      <c r="I872" s="105" t="str">
        <f t="array" ref="I872">XLOOKUP('Joining Lists'!$H872,'Joining Lists'!$D$4:$D$75,'Joining Lists'!$E$4:$E$75)</f>
        <v>South</v>
      </c>
      <c r="J872" s="105" t="s">
        <v>216</v>
      </c>
      <c r="K872" s="105">
        <v>2.0</v>
      </c>
      <c r="L872" s="104">
        <f t="array" ref="L872">XLOOKUP('Joining Lists'!$J872,'Joining Lists'!$A$4:$A$15,'Joining Lists'!$B$4:$B$15)</f>
        <v>22.95</v>
      </c>
      <c r="M872" s="105">
        <f>'Joining Lists'!$K872*'Joining Lists'!$L872</f>
        <v>45.9</v>
      </c>
    </row>
    <row r="873" ht="14.25" customHeight="1">
      <c r="G873" s="111">
        <v>44545.0</v>
      </c>
      <c r="H873" s="110" t="s">
        <v>234</v>
      </c>
      <c r="I873" s="110" t="str">
        <f t="array" ref="I873">XLOOKUP('Joining Lists'!$H873,'Joining Lists'!$D$4:$D$75,'Joining Lists'!$E$4:$E$75)</f>
        <v>East</v>
      </c>
      <c r="J873" s="110" t="s">
        <v>239</v>
      </c>
      <c r="K873" s="110">
        <v>3.0</v>
      </c>
      <c r="L873" s="109">
        <f t="array" ref="L873">XLOOKUP('Joining Lists'!$J873,'Joining Lists'!$A$4:$A$15,'Joining Lists'!$B$4:$B$15)</f>
        <v>19</v>
      </c>
      <c r="M873" s="110">
        <f>'Joining Lists'!$K873*'Joining Lists'!$L873</f>
        <v>57</v>
      </c>
    </row>
    <row r="874" ht="14.25" customHeight="1">
      <c r="G874" s="106">
        <v>44545.0</v>
      </c>
      <c r="H874" s="105" t="s">
        <v>244</v>
      </c>
      <c r="I874" s="105" t="str">
        <f t="array" ref="I874">XLOOKUP('Joining Lists'!$H874,'Joining Lists'!$D$4:$D$75,'Joining Lists'!$E$4:$E$75)</f>
        <v>MidWest</v>
      </c>
      <c r="J874" s="105" t="s">
        <v>239</v>
      </c>
      <c r="K874" s="105">
        <v>3.0</v>
      </c>
      <c r="L874" s="104">
        <f t="array" ref="L874">XLOOKUP('Joining Lists'!$J874,'Joining Lists'!$A$4:$A$15,'Joining Lists'!$B$4:$B$15)</f>
        <v>19</v>
      </c>
      <c r="M874" s="105">
        <f>'Joining Lists'!$K874*'Joining Lists'!$L874</f>
        <v>57</v>
      </c>
    </row>
    <row r="875" ht="14.25" customHeight="1">
      <c r="G875" s="111">
        <v>44545.0</v>
      </c>
      <c r="H875" s="110" t="s">
        <v>299</v>
      </c>
      <c r="I875" s="110" t="str">
        <f t="array" ref="I875">XLOOKUP('Joining Lists'!$H875,'Joining Lists'!$D$4:$D$75,'Joining Lists'!$E$4:$E$75)</f>
        <v>South</v>
      </c>
      <c r="J875" s="110" t="s">
        <v>218</v>
      </c>
      <c r="K875" s="110">
        <v>1.0</v>
      </c>
      <c r="L875" s="109">
        <f t="array" ref="L875">XLOOKUP('Joining Lists'!$J875,'Joining Lists'!$A$4:$A$15,'Joining Lists'!$B$4:$B$15)</f>
        <v>22.95</v>
      </c>
      <c r="M875" s="110">
        <f>'Joining Lists'!$K875*'Joining Lists'!$L875</f>
        <v>22.95</v>
      </c>
    </row>
    <row r="876" ht="14.25" customHeight="1">
      <c r="G876" s="106">
        <v>44545.0</v>
      </c>
      <c r="H876" s="105" t="s">
        <v>291</v>
      </c>
      <c r="I876" s="105" t="str">
        <f t="array" ref="I876">XLOOKUP('Joining Lists'!$H876,'Joining Lists'!$D$4:$D$75,'Joining Lists'!$E$4:$E$75)</f>
        <v>West</v>
      </c>
      <c r="J876" s="105" t="s">
        <v>235</v>
      </c>
      <c r="K876" s="105">
        <v>6.0</v>
      </c>
      <c r="L876" s="104">
        <f t="array" ref="L876">XLOOKUP('Joining Lists'!$J876,'Joining Lists'!$A$4:$A$15,'Joining Lists'!$B$4:$B$15)</f>
        <v>19.95</v>
      </c>
      <c r="M876" s="105">
        <f>'Joining Lists'!$K876*'Joining Lists'!$L876</f>
        <v>119.7</v>
      </c>
    </row>
    <row r="877" ht="14.25" customHeight="1">
      <c r="G877" s="111">
        <v>44545.0</v>
      </c>
      <c r="H877" s="110" t="s">
        <v>292</v>
      </c>
      <c r="I877" s="110" t="str">
        <f t="array" ref="I877">XLOOKUP('Joining Lists'!$H877,'Joining Lists'!$D$4:$D$75,'Joining Lists'!$E$4:$E$75)</f>
        <v>East</v>
      </c>
      <c r="J877" s="110" t="s">
        <v>240</v>
      </c>
      <c r="K877" s="110">
        <v>15.0</v>
      </c>
      <c r="L877" s="109">
        <f t="array" ref="L877">XLOOKUP('Joining Lists'!$J877,'Joining Lists'!$A$4:$A$15,'Joining Lists'!$B$4:$B$15)</f>
        <v>34</v>
      </c>
      <c r="M877" s="110">
        <f>'Joining Lists'!$K877*'Joining Lists'!$L877</f>
        <v>510</v>
      </c>
    </row>
    <row r="878" ht="14.25" customHeight="1">
      <c r="G878" s="106">
        <v>44545.0</v>
      </c>
      <c r="H878" s="105" t="s">
        <v>271</v>
      </c>
      <c r="I878" s="105" t="str">
        <f t="array" ref="I878">XLOOKUP('Joining Lists'!$H878,'Joining Lists'!$D$4:$D$75,'Joining Lists'!$E$4:$E$75)</f>
        <v>South</v>
      </c>
      <c r="J878" s="105" t="s">
        <v>233</v>
      </c>
      <c r="K878" s="105">
        <v>3.0</v>
      </c>
      <c r="L878" s="104">
        <f t="array" ref="L878">XLOOKUP('Joining Lists'!$J878,'Joining Lists'!$A$4:$A$15,'Joining Lists'!$B$4:$B$15)</f>
        <v>27.5</v>
      </c>
      <c r="M878" s="105">
        <f>'Joining Lists'!$K878*'Joining Lists'!$L878</f>
        <v>82.5</v>
      </c>
    </row>
    <row r="879" ht="14.25" customHeight="1">
      <c r="G879" s="111">
        <v>44545.0</v>
      </c>
      <c r="H879" s="110" t="s">
        <v>219</v>
      </c>
      <c r="I879" s="110" t="str">
        <f t="array" ref="I879">XLOOKUP('Joining Lists'!$H879,'Joining Lists'!$D$4:$D$75,'Joining Lists'!$E$4:$E$75)</f>
        <v>West</v>
      </c>
      <c r="J879" s="110" t="s">
        <v>235</v>
      </c>
      <c r="K879" s="110">
        <v>2.0</v>
      </c>
      <c r="L879" s="109">
        <f t="array" ref="L879">XLOOKUP('Joining Lists'!$J879,'Joining Lists'!$A$4:$A$15,'Joining Lists'!$B$4:$B$15)</f>
        <v>19.95</v>
      </c>
      <c r="M879" s="110">
        <f>'Joining Lists'!$K879*'Joining Lists'!$L879</f>
        <v>39.9</v>
      </c>
    </row>
    <row r="880" ht="14.25" customHeight="1">
      <c r="G880" s="106">
        <v>44545.0</v>
      </c>
      <c r="H880" s="105" t="s">
        <v>264</v>
      </c>
      <c r="I880" s="105" t="str">
        <f t="array" ref="I880">XLOOKUP('Joining Lists'!$H880,'Joining Lists'!$D$4:$D$75,'Joining Lists'!$E$4:$E$75)</f>
        <v>MidWest</v>
      </c>
      <c r="J880" s="105" t="s">
        <v>218</v>
      </c>
      <c r="K880" s="105">
        <v>2.0</v>
      </c>
      <c r="L880" s="104">
        <f t="array" ref="L880">XLOOKUP('Joining Lists'!$J880,'Joining Lists'!$A$4:$A$15,'Joining Lists'!$B$4:$B$15)</f>
        <v>22.95</v>
      </c>
      <c r="M880" s="105">
        <f>'Joining Lists'!$K880*'Joining Lists'!$L880</f>
        <v>45.9</v>
      </c>
    </row>
    <row r="881" ht="14.25" customHeight="1">
      <c r="G881" s="111">
        <v>44545.0</v>
      </c>
      <c r="H881" s="110" t="s">
        <v>315</v>
      </c>
      <c r="I881" s="110" t="str">
        <f t="array" ref="I881">XLOOKUP('Joining Lists'!$H881,'Joining Lists'!$D$4:$D$75,'Joining Lists'!$E$4:$E$75)</f>
        <v>MidWest</v>
      </c>
      <c r="J881" s="110" t="s">
        <v>243</v>
      </c>
      <c r="K881" s="110">
        <v>2.0</v>
      </c>
      <c r="L881" s="109">
        <f t="array" ref="L881">XLOOKUP('Joining Lists'!$J881,'Joining Lists'!$A$4:$A$15,'Joining Lists'!$B$4:$B$15)</f>
        <v>25</v>
      </c>
      <c r="M881" s="110">
        <f>'Joining Lists'!$K881*'Joining Lists'!$L881</f>
        <v>50</v>
      </c>
    </row>
    <row r="882" ht="14.25" customHeight="1">
      <c r="G882" s="106">
        <v>44545.0</v>
      </c>
      <c r="H882" s="105" t="s">
        <v>313</v>
      </c>
      <c r="I882" s="105" t="str">
        <f t="array" ref="I882">XLOOKUP('Joining Lists'!$H882,'Joining Lists'!$D$4:$D$75,'Joining Lists'!$E$4:$E$75)</f>
        <v>West</v>
      </c>
      <c r="J882" s="105" t="s">
        <v>218</v>
      </c>
      <c r="K882" s="105">
        <v>17.0</v>
      </c>
      <c r="L882" s="104">
        <f t="array" ref="L882">XLOOKUP('Joining Lists'!$J882,'Joining Lists'!$A$4:$A$15,'Joining Lists'!$B$4:$B$15)</f>
        <v>22.95</v>
      </c>
      <c r="M882" s="105">
        <f>'Joining Lists'!$K882*'Joining Lists'!$L882</f>
        <v>390.15</v>
      </c>
    </row>
    <row r="883" ht="14.25" customHeight="1">
      <c r="G883" s="111">
        <v>44545.0</v>
      </c>
      <c r="H883" s="110" t="s">
        <v>221</v>
      </c>
      <c r="I883" s="110" t="str">
        <f t="array" ref="I883">XLOOKUP('Joining Lists'!$H883,'Joining Lists'!$D$4:$D$75,'Joining Lists'!$E$4:$E$75)</f>
        <v>East</v>
      </c>
      <c r="J883" s="110" t="s">
        <v>239</v>
      </c>
      <c r="K883" s="110">
        <v>1.0</v>
      </c>
      <c r="L883" s="109">
        <f t="array" ref="L883">XLOOKUP('Joining Lists'!$J883,'Joining Lists'!$A$4:$A$15,'Joining Lists'!$B$4:$B$15)</f>
        <v>19</v>
      </c>
      <c r="M883" s="110">
        <f>'Joining Lists'!$K883*'Joining Lists'!$L883</f>
        <v>19</v>
      </c>
    </row>
    <row r="884" ht="14.25" customHeight="1">
      <c r="G884" s="106">
        <v>44545.0</v>
      </c>
      <c r="H884" s="105" t="s">
        <v>259</v>
      </c>
      <c r="I884" s="105" t="str">
        <f t="array" ref="I884">XLOOKUP('Joining Lists'!$H884,'Joining Lists'!$D$4:$D$75,'Joining Lists'!$E$4:$E$75)</f>
        <v>West</v>
      </c>
      <c r="J884" s="105" t="s">
        <v>216</v>
      </c>
      <c r="K884" s="105">
        <v>2.0</v>
      </c>
      <c r="L884" s="104">
        <f t="array" ref="L884">XLOOKUP('Joining Lists'!$J884,'Joining Lists'!$A$4:$A$15,'Joining Lists'!$B$4:$B$15)</f>
        <v>22.95</v>
      </c>
      <c r="M884" s="105">
        <f>'Joining Lists'!$K884*'Joining Lists'!$L884</f>
        <v>45.9</v>
      </c>
    </row>
    <row r="885" ht="14.25" customHeight="1">
      <c r="G885" s="111">
        <v>44545.0</v>
      </c>
      <c r="H885" s="110" t="s">
        <v>254</v>
      </c>
      <c r="I885" s="110" t="str">
        <f t="array" ref="I885">XLOOKUP('Joining Lists'!$H885,'Joining Lists'!$D$4:$D$75,'Joining Lists'!$E$4:$E$75)</f>
        <v>South</v>
      </c>
      <c r="J885" s="110" t="s">
        <v>216</v>
      </c>
      <c r="K885" s="110">
        <v>3.0</v>
      </c>
      <c r="L885" s="109">
        <f t="array" ref="L885">XLOOKUP('Joining Lists'!$J885,'Joining Lists'!$A$4:$A$15,'Joining Lists'!$B$4:$B$15)</f>
        <v>22.95</v>
      </c>
      <c r="M885" s="110">
        <f>'Joining Lists'!$K885*'Joining Lists'!$L885</f>
        <v>68.85</v>
      </c>
    </row>
    <row r="886" ht="14.25" customHeight="1">
      <c r="G886" s="106">
        <v>44545.0</v>
      </c>
      <c r="H886" s="105" t="s">
        <v>268</v>
      </c>
      <c r="I886" s="105" t="str">
        <f t="array" ref="I886">XLOOKUP('Joining Lists'!$H886,'Joining Lists'!$D$4:$D$75,'Joining Lists'!$E$4:$E$75)</f>
        <v>East</v>
      </c>
      <c r="J886" s="105" t="s">
        <v>230</v>
      </c>
      <c r="K886" s="105">
        <v>1.0</v>
      </c>
      <c r="L886" s="104">
        <f t="array" ref="L886">XLOOKUP('Joining Lists'!$J886,'Joining Lists'!$A$4:$A$15,'Joining Lists'!$B$4:$B$15)</f>
        <v>79.95</v>
      </c>
      <c r="M886" s="105">
        <f>'Joining Lists'!$K886*'Joining Lists'!$L886</f>
        <v>79.95</v>
      </c>
    </row>
    <row r="887" ht="14.25" customHeight="1">
      <c r="G887" s="111">
        <v>44545.0</v>
      </c>
      <c r="H887" s="110" t="s">
        <v>284</v>
      </c>
      <c r="I887" s="110" t="str">
        <f t="array" ref="I887">XLOOKUP('Joining Lists'!$H887,'Joining Lists'!$D$4:$D$75,'Joining Lists'!$E$4:$E$75)</f>
        <v>MidWest</v>
      </c>
      <c r="J887" s="110" t="s">
        <v>239</v>
      </c>
      <c r="K887" s="110">
        <v>3.0</v>
      </c>
      <c r="L887" s="109">
        <f t="array" ref="L887">XLOOKUP('Joining Lists'!$J887,'Joining Lists'!$A$4:$A$15,'Joining Lists'!$B$4:$B$15)</f>
        <v>19</v>
      </c>
      <c r="M887" s="110">
        <f>'Joining Lists'!$K887*'Joining Lists'!$L887</f>
        <v>57</v>
      </c>
    </row>
    <row r="888" ht="14.25" customHeight="1">
      <c r="G888" s="106">
        <v>44545.0</v>
      </c>
      <c r="H888" s="105" t="s">
        <v>271</v>
      </c>
      <c r="I888" s="105" t="str">
        <f t="array" ref="I888">XLOOKUP('Joining Lists'!$H888,'Joining Lists'!$D$4:$D$75,'Joining Lists'!$E$4:$E$75)</f>
        <v>South</v>
      </c>
      <c r="J888" s="105" t="s">
        <v>240</v>
      </c>
      <c r="K888" s="105">
        <v>1.0</v>
      </c>
      <c r="L888" s="104">
        <f t="array" ref="L888">XLOOKUP('Joining Lists'!$J888,'Joining Lists'!$A$4:$A$15,'Joining Lists'!$B$4:$B$15)</f>
        <v>34</v>
      </c>
      <c r="M888" s="105">
        <f>'Joining Lists'!$K888*'Joining Lists'!$L888</f>
        <v>34</v>
      </c>
    </row>
    <row r="889" ht="14.25" customHeight="1">
      <c r="G889" s="111">
        <v>44545.0</v>
      </c>
      <c r="H889" s="110" t="s">
        <v>244</v>
      </c>
      <c r="I889" s="110" t="str">
        <f t="array" ref="I889">XLOOKUP('Joining Lists'!$H889,'Joining Lists'!$D$4:$D$75,'Joining Lists'!$E$4:$E$75)</f>
        <v>MidWest</v>
      </c>
      <c r="J889" s="110" t="s">
        <v>227</v>
      </c>
      <c r="K889" s="110">
        <v>9.0</v>
      </c>
      <c r="L889" s="109">
        <f t="array" ref="L889">XLOOKUP('Joining Lists'!$J889,'Joining Lists'!$A$4:$A$15,'Joining Lists'!$B$4:$B$15)</f>
        <v>25</v>
      </c>
      <c r="M889" s="110">
        <f>'Joining Lists'!$K889*'Joining Lists'!$L889</f>
        <v>225</v>
      </c>
    </row>
    <row r="890" ht="14.25" customHeight="1">
      <c r="G890" s="106">
        <v>44545.0</v>
      </c>
      <c r="H890" s="105" t="s">
        <v>301</v>
      </c>
      <c r="I890" s="105" t="str">
        <f t="array" ref="I890">XLOOKUP('Joining Lists'!$H890,'Joining Lists'!$D$4:$D$75,'Joining Lists'!$E$4:$E$75)</f>
        <v>East</v>
      </c>
      <c r="J890" s="105" t="s">
        <v>243</v>
      </c>
      <c r="K890" s="105">
        <v>21.0</v>
      </c>
      <c r="L890" s="104">
        <f t="array" ref="L890">XLOOKUP('Joining Lists'!$J890,'Joining Lists'!$A$4:$A$15,'Joining Lists'!$B$4:$B$15)</f>
        <v>25</v>
      </c>
      <c r="M890" s="105">
        <f>'Joining Lists'!$K890*'Joining Lists'!$L890</f>
        <v>525</v>
      </c>
    </row>
    <row r="891" ht="14.25" customHeight="1">
      <c r="G891" s="111">
        <v>44545.0</v>
      </c>
      <c r="H891" s="110" t="s">
        <v>314</v>
      </c>
      <c r="I891" s="110" t="str">
        <f t="array" ref="I891">XLOOKUP('Joining Lists'!$H891,'Joining Lists'!$D$4:$D$75,'Joining Lists'!$E$4:$E$75)</f>
        <v>West</v>
      </c>
      <c r="J891" s="110" t="s">
        <v>236</v>
      </c>
      <c r="K891" s="110">
        <v>4.0</v>
      </c>
      <c r="L891" s="109">
        <f t="array" ref="L891">XLOOKUP('Joining Lists'!$J891,'Joining Lists'!$A$4:$A$15,'Joining Lists'!$B$4:$B$15)</f>
        <v>30</v>
      </c>
      <c r="M891" s="110">
        <f>'Joining Lists'!$K891*'Joining Lists'!$L891</f>
        <v>120</v>
      </c>
    </row>
    <row r="892" ht="14.25" customHeight="1">
      <c r="G892" s="106">
        <v>44545.0</v>
      </c>
      <c r="H892" s="105" t="s">
        <v>269</v>
      </c>
      <c r="I892" s="105" t="str">
        <f t="array" ref="I892">XLOOKUP('Joining Lists'!$H892,'Joining Lists'!$D$4:$D$75,'Joining Lists'!$E$4:$E$75)</f>
        <v>MidWest</v>
      </c>
      <c r="J892" s="105" t="s">
        <v>236</v>
      </c>
      <c r="K892" s="105">
        <v>2.0</v>
      </c>
      <c r="L892" s="104">
        <f t="array" ref="L892">XLOOKUP('Joining Lists'!$J892,'Joining Lists'!$A$4:$A$15,'Joining Lists'!$B$4:$B$15)</f>
        <v>30</v>
      </c>
      <c r="M892" s="105">
        <f>'Joining Lists'!$K892*'Joining Lists'!$L892</f>
        <v>60</v>
      </c>
    </row>
    <row r="893" ht="14.25" customHeight="1">
      <c r="G893" s="111">
        <v>44545.0</v>
      </c>
      <c r="H893" s="110" t="s">
        <v>293</v>
      </c>
      <c r="I893" s="110" t="str">
        <f t="array" ref="I893">XLOOKUP('Joining Lists'!$H893,'Joining Lists'!$D$4:$D$75,'Joining Lists'!$E$4:$E$75)</f>
        <v>West</v>
      </c>
      <c r="J893" s="110" t="s">
        <v>240</v>
      </c>
      <c r="K893" s="110">
        <v>2.0</v>
      </c>
      <c r="L893" s="109">
        <f t="array" ref="L893">XLOOKUP('Joining Lists'!$J893,'Joining Lists'!$A$4:$A$15,'Joining Lists'!$B$4:$B$15)</f>
        <v>34</v>
      </c>
      <c r="M893" s="110">
        <f>'Joining Lists'!$K893*'Joining Lists'!$L893</f>
        <v>68</v>
      </c>
    </row>
    <row r="894" ht="14.25" customHeight="1">
      <c r="G894" s="106">
        <v>44545.0</v>
      </c>
      <c r="H894" s="105" t="s">
        <v>281</v>
      </c>
      <c r="I894" s="105" t="str">
        <f t="array" ref="I894">XLOOKUP('Joining Lists'!$H894,'Joining Lists'!$D$4:$D$75,'Joining Lists'!$E$4:$E$75)</f>
        <v>MidWest</v>
      </c>
      <c r="J894" s="105" t="s">
        <v>235</v>
      </c>
      <c r="K894" s="105">
        <v>25.0</v>
      </c>
      <c r="L894" s="104">
        <f t="array" ref="L894">XLOOKUP('Joining Lists'!$J894,'Joining Lists'!$A$4:$A$15,'Joining Lists'!$B$4:$B$15)</f>
        <v>19.95</v>
      </c>
      <c r="M894" s="105">
        <f>'Joining Lists'!$K894*'Joining Lists'!$L894</f>
        <v>498.75</v>
      </c>
    </row>
    <row r="895" ht="14.25" customHeight="1">
      <c r="G895" s="111">
        <v>44545.0</v>
      </c>
      <c r="H895" s="110" t="s">
        <v>288</v>
      </c>
      <c r="I895" s="110" t="str">
        <f t="array" ref="I895">XLOOKUP('Joining Lists'!$H895,'Joining Lists'!$D$4:$D$75,'Joining Lists'!$E$4:$E$75)</f>
        <v>MidWest</v>
      </c>
      <c r="J895" s="110" t="s">
        <v>245</v>
      </c>
      <c r="K895" s="110">
        <v>3.0</v>
      </c>
      <c r="L895" s="109">
        <f t="array" ref="L895">XLOOKUP('Joining Lists'!$J895,'Joining Lists'!$A$4:$A$15,'Joining Lists'!$B$4:$B$15)</f>
        <v>23.5</v>
      </c>
      <c r="M895" s="110">
        <f>'Joining Lists'!$K895*'Joining Lists'!$L895</f>
        <v>70.5</v>
      </c>
    </row>
    <row r="896" ht="14.25" customHeight="1">
      <c r="G896" s="106">
        <v>44545.0</v>
      </c>
      <c r="H896" s="105" t="s">
        <v>255</v>
      </c>
      <c r="I896" s="105" t="str">
        <f t="array" ref="I896">XLOOKUP('Joining Lists'!$H896,'Joining Lists'!$D$4:$D$75,'Joining Lists'!$E$4:$E$75)</f>
        <v>MidWest</v>
      </c>
      <c r="J896" s="105" t="s">
        <v>235</v>
      </c>
      <c r="K896" s="105">
        <v>2.0</v>
      </c>
      <c r="L896" s="104">
        <f t="array" ref="L896">XLOOKUP('Joining Lists'!$J896,'Joining Lists'!$A$4:$A$15,'Joining Lists'!$B$4:$B$15)</f>
        <v>19.95</v>
      </c>
      <c r="M896" s="105">
        <f>'Joining Lists'!$K896*'Joining Lists'!$L896</f>
        <v>39.9</v>
      </c>
    </row>
    <row r="897" ht="14.25" customHeight="1">
      <c r="G897" s="111">
        <v>44545.0</v>
      </c>
      <c r="H897" s="110" t="s">
        <v>244</v>
      </c>
      <c r="I897" s="110" t="str">
        <f t="array" ref="I897">XLOOKUP('Joining Lists'!$H897,'Joining Lists'!$D$4:$D$75,'Joining Lists'!$E$4:$E$75)</f>
        <v>MidWest</v>
      </c>
      <c r="J897" s="110" t="s">
        <v>243</v>
      </c>
      <c r="K897" s="110">
        <v>1.0</v>
      </c>
      <c r="L897" s="109">
        <f t="array" ref="L897">XLOOKUP('Joining Lists'!$J897,'Joining Lists'!$A$4:$A$15,'Joining Lists'!$B$4:$B$15)</f>
        <v>25</v>
      </c>
      <c r="M897" s="110">
        <f>'Joining Lists'!$K897*'Joining Lists'!$L897</f>
        <v>25</v>
      </c>
    </row>
    <row r="898" ht="14.25" customHeight="1">
      <c r="G898" s="106">
        <v>44545.0</v>
      </c>
      <c r="H898" s="105" t="s">
        <v>237</v>
      </c>
      <c r="I898" s="105" t="str">
        <f t="array" ref="I898">XLOOKUP('Joining Lists'!$H898,'Joining Lists'!$D$4:$D$75,'Joining Lists'!$E$4:$E$75)</f>
        <v>West</v>
      </c>
      <c r="J898" s="105" t="s">
        <v>230</v>
      </c>
      <c r="K898" s="105">
        <v>3.0</v>
      </c>
      <c r="L898" s="104">
        <f t="array" ref="L898">XLOOKUP('Joining Lists'!$J898,'Joining Lists'!$A$4:$A$15,'Joining Lists'!$B$4:$B$15)</f>
        <v>79.95</v>
      </c>
      <c r="M898" s="105">
        <f>'Joining Lists'!$K898*'Joining Lists'!$L898</f>
        <v>239.85</v>
      </c>
    </row>
    <row r="899" ht="14.25" customHeight="1">
      <c r="G899" s="111">
        <v>44545.0</v>
      </c>
      <c r="H899" s="110" t="s">
        <v>308</v>
      </c>
      <c r="I899" s="110" t="str">
        <f t="array" ref="I899">XLOOKUP('Joining Lists'!$H899,'Joining Lists'!$D$4:$D$75,'Joining Lists'!$E$4:$E$75)</f>
        <v>West</v>
      </c>
      <c r="J899" s="110" t="s">
        <v>240</v>
      </c>
      <c r="K899" s="110">
        <v>2.0</v>
      </c>
      <c r="L899" s="109">
        <f t="array" ref="L899">XLOOKUP('Joining Lists'!$J899,'Joining Lists'!$A$4:$A$15,'Joining Lists'!$B$4:$B$15)</f>
        <v>34</v>
      </c>
      <c r="M899" s="110">
        <f>'Joining Lists'!$K899*'Joining Lists'!$L899</f>
        <v>68</v>
      </c>
    </row>
    <row r="900" ht="14.25" customHeight="1">
      <c r="G900" s="106">
        <v>44545.0</v>
      </c>
      <c r="H900" s="105" t="s">
        <v>289</v>
      </c>
      <c r="I900" s="105" t="str">
        <f t="array" ref="I900">XLOOKUP('Joining Lists'!$H900,'Joining Lists'!$D$4:$D$75,'Joining Lists'!$E$4:$E$75)</f>
        <v>West</v>
      </c>
      <c r="J900" s="105" t="s">
        <v>227</v>
      </c>
      <c r="K900" s="105">
        <v>2.0</v>
      </c>
      <c r="L900" s="104">
        <f t="array" ref="L900">XLOOKUP('Joining Lists'!$J900,'Joining Lists'!$A$4:$A$15,'Joining Lists'!$B$4:$B$15)</f>
        <v>25</v>
      </c>
      <c r="M900" s="105">
        <f>'Joining Lists'!$K900*'Joining Lists'!$L900</f>
        <v>50</v>
      </c>
    </row>
    <row r="901" ht="14.25" customHeight="1">
      <c r="G901" s="111">
        <v>44545.0</v>
      </c>
      <c r="H901" s="110" t="s">
        <v>308</v>
      </c>
      <c r="I901" s="110" t="str">
        <f t="array" ref="I901">XLOOKUP('Joining Lists'!$H901,'Joining Lists'!$D$4:$D$75,'Joining Lists'!$E$4:$E$75)</f>
        <v>West</v>
      </c>
      <c r="J901" s="110" t="s">
        <v>227</v>
      </c>
      <c r="K901" s="110">
        <v>1.0</v>
      </c>
      <c r="L901" s="109">
        <f t="array" ref="L901">XLOOKUP('Joining Lists'!$J901,'Joining Lists'!$A$4:$A$15,'Joining Lists'!$B$4:$B$15)</f>
        <v>25</v>
      </c>
      <c r="M901" s="110">
        <f>'Joining Lists'!$K901*'Joining Lists'!$L901</f>
        <v>25</v>
      </c>
    </row>
    <row r="902" ht="14.25" customHeight="1">
      <c r="G902" s="106">
        <v>44545.0</v>
      </c>
      <c r="H902" s="105" t="s">
        <v>258</v>
      </c>
      <c r="I902" s="105" t="str">
        <f t="array" ref="I902">XLOOKUP('Joining Lists'!$H902,'Joining Lists'!$D$4:$D$75,'Joining Lists'!$E$4:$E$75)</f>
        <v>MidWest</v>
      </c>
      <c r="J902" s="105" t="s">
        <v>235</v>
      </c>
      <c r="K902" s="105">
        <v>2.0</v>
      </c>
      <c r="L902" s="104">
        <f t="array" ref="L902">XLOOKUP('Joining Lists'!$J902,'Joining Lists'!$A$4:$A$15,'Joining Lists'!$B$4:$B$15)</f>
        <v>19.95</v>
      </c>
      <c r="M902" s="105">
        <f>'Joining Lists'!$K902*'Joining Lists'!$L902</f>
        <v>39.9</v>
      </c>
    </row>
    <row r="903" ht="14.25" customHeight="1">
      <c r="G903" s="111">
        <v>44545.0</v>
      </c>
      <c r="H903" s="110" t="s">
        <v>268</v>
      </c>
      <c r="I903" s="110" t="str">
        <f t="array" ref="I903">XLOOKUP('Joining Lists'!$H903,'Joining Lists'!$D$4:$D$75,'Joining Lists'!$E$4:$E$75)</f>
        <v>East</v>
      </c>
      <c r="J903" s="110" t="s">
        <v>235</v>
      </c>
      <c r="K903" s="110">
        <v>2.0</v>
      </c>
      <c r="L903" s="109">
        <f t="array" ref="L903">XLOOKUP('Joining Lists'!$J903,'Joining Lists'!$A$4:$A$15,'Joining Lists'!$B$4:$B$15)</f>
        <v>19.95</v>
      </c>
      <c r="M903" s="110">
        <f>'Joining Lists'!$K903*'Joining Lists'!$L903</f>
        <v>39.9</v>
      </c>
    </row>
    <row r="904" ht="14.25" customHeight="1">
      <c r="G904" s="106">
        <v>44545.0</v>
      </c>
      <c r="H904" s="105" t="s">
        <v>306</v>
      </c>
      <c r="I904" s="105" t="str">
        <f t="array" ref="I904">XLOOKUP('Joining Lists'!$H904,'Joining Lists'!$D$4:$D$75,'Joining Lists'!$E$4:$E$75)</f>
        <v>West</v>
      </c>
      <c r="J904" s="105" t="s">
        <v>216</v>
      </c>
      <c r="K904" s="105">
        <v>2.0</v>
      </c>
      <c r="L904" s="104">
        <f t="array" ref="L904">XLOOKUP('Joining Lists'!$J904,'Joining Lists'!$A$4:$A$15,'Joining Lists'!$B$4:$B$15)</f>
        <v>22.95</v>
      </c>
      <c r="M904" s="105">
        <f>'Joining Lists'!$K904*'Joining Lists'!$L904</f>
        <v>45.9</v>
      </c>
    </row>
    <row r="905" ht="14.25" customHeight="1">
      <c r="G905" s="111">
        <v>44545.0</v>
      </c>
      <c r="H905" s="110" t="s">
        <v>258</v>
      </c>
      <c r="I905" s="110" t="str">
        <f t="array" ref="I905">XLOOKUP('Joining Lists'!$H905,'Joining Lists'!$D$4:$D$75,'Joining Lists'!$E$4:$E$75)</f>
        <v>MidWest</v>
      </c>
      <c r="J905" s="110" t="s">
        <v>239</v>
      </c>
      <c r="K905" s="110">
        <v>3.0</v>
      </c>
      <c r="L905" s="109">
        <f t="array" ref="L905">XLOOKUP('Joining Lists'!$J905,'Joining Lists'!$A$4:$A$15,'Joining Lists'!$B$4:$B$15)</f>
        <v>19</v>
      </c>
      <c r="M905" s="110">
        <f>'Joining Lists'!$K905*'Joining Lists'!$L905</f>
        <v>57</v>
      </c>
    </row>
    <row r="906" ht="14.25" customHeight="1">
      <c r="G906" s="106">
        <v>44545.0</v>
      </c>
      <c r="H906" s="105" t="s">
        <v>312</v>
      </c>
      <c r="I906" s="105" t="str">
        <f t="array" ref="I906">XLOOKUP('Joining Lists'!$H906,'Joining Lists'!$D$4:$D$75,'Joining Lists'!$E$4:$E$75)</f>
        <v>East</v>
      </c>
      <c r="J906" s="105" t="s">
        <v>235</v>
      </c>
      <c r="K906" s="105">
        <v>19.0</v>
      </c>
      <c r="L906" s="104">
        <f t="array" ref="L906">XLOOKUP('Joining Lists'!$J906,'Joining Lists'!$A$4:$A$15,'Joining Lists'!$B$4:$B$15)</f>
        <v>19.95</v>
      </c>
      <c r="M906" s="105">
        <f>'Joining Lists'!$K906*'Joining Lists'!$L906</f>
        <v>379.05</v>
      </c>
    </row>
    <row r="907" ht="14.25" customHeight="1">
      <c r="G907" s="111">
        <v>44545.0</v>
      </c>
      <c r="H907" s="110" t="s">
        <v>316</v>
      </c>
      <c r="I907" s="110" t="str">
        <f t="array" ref="I907">XLOOKUP('Joining Lists'!$H907,'Joining Lists'!$D$4:$D$75,'Joining Lists'!$E$4:$E$75)</f>
        <v>West</v>
      </c>
      <c r="J907" s="110" t="s">
        <v>245</v>
      </c>
      <c r="K907" s="110">
        <v>1.0</v>
      </c>
      <c r="L907" s="109">
        <f t="array" ref="L907">XLOOKUP('Joining Lists'!$J907,'Joining Lists'!$A$4:$A$15,'Joining Lists'!$B$4:$B$15)</f>
        <v>23.5</v>
      </c>
      <c r="M907" s="110">
        <f>'Joining Lists'!$K907*'Joining Lists'!$L907</f>
        <v>23.5</v>
      </c>
    </row>
    <row r="908" ht="14.25" customHeight="1">
      <c r="G908" s="106">
        <v>44545.0</v>
      </c>
      <c r="H908" s="105" t="s">
        <v>307</v>
      </c>
      <c r="I908" s="105" t="str">
        <f t="array" ref="I908">XLOOKUP('Joining Lists'!$H908,'Joining Lists'!$D$4:$D$75,'Joining Lists'!$E$4:$E$75)</f>
        <v>East</v>
      </c>
      <c r="J908" s="105" t="s">
        <v>236</v>
      </c>
      <c r="K908" s="105">
        <v>3.0</v>
      </c>
      <c r="L908" s="104">
        <f t="array" ref="L908">XLOOKUP('Joining Lists'!$J908,'Joining Lists'!$A$4:$A$15,'Joining Lists'!$B$4:$B$15)</f>
        <v>30</v>
      </c>
      <c r="M908" s="105">
        <f>'Joining Lists'!$K908*'Joining Lists'!$L908</f>
        <v>90</v>
      </c>
    </row>
    <row r="909" ht="14.25" customHeight="1">
      <c r="G909" s="111">
        <v>44545.0</v>
      </c>
      <c r="H909" s="110" t="s">
        <v>255</v>
      </c>
      <c r="I909" s="110" t="str">
        <f t="array" ref="I909">XLOOKUP('Joining Lists'!$H909,'Joining Lists'!$D$4:$D$75,'Joining Lists'!$E$4:$E$75)</f>
        <v>MidWest</v>
      </c>
      <c r="J909" s="110" t="s">
        <v>218</v>
      </c>
      <c r="K909" s="110">
        <v>3.0</v>
      </c>
      <c r="L909" s="109">
        <f t="array" ref="L909">XLOOKUP('Joining Lists'!$J909,'Joining Lists'!$A$4:$A$15,'Joining Lists'!$B$4:$B$15)</f>
        <v>22.95</v>
      </c>
      <c r="M909" s="110">
        <f>'Joining Lists'!$K909*'Joining Lists'!$L909</f>
        <v>68.85</v>
      </c>
    </row>
    <row r="910" ht="14.25" customHeight="1">
      <c r="G910" s="106">
        <v>44545.0</v>
      </c>
      <c r="H910" s="105" t="s">
        <v>271</v>
      </c>
      <c r="I910" s="105" t="str">
        <f t="array" ref="I910">XLOOKUP('Joining Lists'!$H910,'Joining Lists'!$D$4:$D$75,'Joining Lists'!$E$4:$E$75)</f>
        <v>South</v>
      </c>
      <c r="J910" s="105" t="s">
        <v>216</v>
      </c>
      <c r="K910" s="105">
        <v>1.0</v>
      </c>
      <c r="L910" s="104">
        <f t="array" ref="L910">XLOOKUP('Joining Lists'!$J910,'Joining Lists'!$A$4:$A$15,'Joining Lists'!$B$4:$B$15)</f>
        <v>22.95</v>
      </c>
      <c r="M910" s="105">
        <f>'Joining Lists'!$K910*'Joining Lists'!$L910</f>
        <v>22.95</v>
      </c>
    </row>
    <row r="911" ht="14.25" customHeight="1">
      <c r="G911" s="111">
        <v>44545.0</v>
      </c>
      <c r="H911" s="110" t="s">
        <v>273</v>
      </c>
      <c r="I911" s="110" t="str">
        <f t="array" ref="I911">XLOOKUP('Joining Lists'!$H911,'Joining Lists'!$D$4:$D$75,'Joining Lists'!$E$4:$E$75)</f>
        <v>West</v>
      </c>
      <c r="J911" s="110" t="s">
        <v>218</v>
      </c>
      <c r="K911" s="110">
        <v>3.0</v>
      </c>
      <c r="L911" s="109">
        <f t="array" ref="L911">XLOOKUP('Joining Lists'!$J911,'Joining Lists'!$A$4:$A$15,'Joining Lists'!$B$4:$B$15)</f>
        <v>22.95</v>
      </c>
      <c r="M911" s="110">
        <f>'Joining Lists'!$K911*'Joining Lists'!$L911</f>
        <v>68.85</v>
      </c>
    </row>
    <row r="912" ht="14.25" customHeight="1">
      <c r="G912" s="106">
        <v>44545.0</v>
      </c>
      <c r="H912" s="105" t="s">
        <v>281</v>
      </c>
      <c r="I912" s="105" t="str">
        <f t="array" ref="I912">XLOOKUP('Joining Lists'!$H912,'Joining Lists'!$D$4:$D$75,'Joining Lists'!$E$4:$E$75)</f>
        <v>MidWest</v>
      </c>
      <c r="J912" s="105" t="s">
        <v>227</v>
      </c>
      <c r="K912" s="105">
        <v>3.0</v>
      </c>
      <c r="L912" s="104">
        <f t="array" ref="L912">XLOOKUP('Joining Lists'!$J912,'Joining Lists'!$A$4:$A$15,'Joining Lists'!$B$4:$B$15)</f>
        <v>25</v>
      </c>
      <c r="M912" s="105">
        <f>'Joining Lists'!$K912*'Joining Lists'!$L912</f>
        <v>75</v>
      </c>
    </row>
    <row r="913" ht="14.25" customHeight="1">
      <c r="G913" s="111">
        <v>44545.0</v>
      </c>
      <c r="H913" s="110" t="s">
        <v>304</v>
      </c>
      <c r="I913" s="110" t="str">
        <f t="array" ref="I913">XLOOKUP('Joining Lists'!$H913,'Joining Lists'!$D$4:$D$75,'Joining Lists'!$E$4:$E$75)</f>
        <v>South</v>
      </c>
      <c r="J913" s="110" t="s">
        <v>235</v>
      </c>
      <c r="K913" s="110">
        <v>2.0</v>
      </c>
      <c r="L913" s="109">
        <f t="array" ref="L913">XLOOKUP('Joining Lists'!$J913,'Joining Lists'!$A$4:$A$15,'Joining Lists'!$B$4:$B$15)</f>
        <v>19.95</v>
      </c>
      <c r="M913" s="110">
        <f>'Joining Lists'!$K913*'Joining Lists'!$L913</f>
        <v>39.9</v>
      </c>
    </row>
    <row r="914" ht="14.25" customHeight="1">
      <c r="G914" s="106">
        <v>44545.0</v>
      </c>
      <c r="H914" s="105" t="s">
        <v>313</v>
      </c>
      <c r="I914" s="105" t="str">
        <f t="array" ref="I914">XLOOKUP('Joining Lists'!$H914,'Joining Lists'!$D$4:$D$75,'Joining Lists'!$E$4:$E$75)</f>
        <v>West</v>
      </c>
      <c r="J914" s="105" t="s">
        <v>240</v>
      </c>
      <c r="K914" s="105">
        <v>4.0</v>
      </c>
      <c r="L914" s="104">
        <f t="array" ref="L914">XLOOKUP('Joining Lists'!$J914,'Joining Lists'!$A$4:$A$15,'Joining Lists'!$B$4:$B$15)</f>
        <v>34</v>
      </c>
      <c r="M914" s="105">
        <f>'Joining Lists'!$K914*'Joining Lists'!$L914</f>
        <v>136</v>
      </c>
    </row>
    <row r="915" ht="14.25" customHeight="1">
      <c r="G915" s="111">
        <v>44545.0</v>
      </c>
      <c r="H915" s="110" t="s">
        <v>261</v>
      </c>
      <c r="I915" s="110" t="str">
        <f t="array" ref="I915">XLOOKUP('Joining Lists'!$H915,'Joining Lists'!$D$4:$D$75,'Joining Lists'!$E$4:$E$75)</f>
        <v>South</v>
      </c>
      <c r="J915" s="110" t="s">
        <v>212</v>
      </c>
      <c r="K915" s="110">
        <v>2.0</v>
      </c>
      <c r="L915" s="109">
        <f t="array" ref="L915">XLOOKUP('Joining Lists'!$J915,'Joining Lists'!$A$4:$A$15,'Joining Lists'!$B$4:$B$15)</f>
        <v>21</v>
      </c>
      <c r="M915" s="110">
        <f>'Joining Lists'!$K915*'Joining Lists'!$L915</f>
        <v>42</v>
      </c>
    </row>
    <row r="916" ht="14.25" customHeight="1">
      <c r="G916" s="106">
        <v>44545.0</v>
      </c>
      <c r="H916" s="105" t="s">
        <v>225</v>
      </c>
      <c r="I916" s="105" t="str">
        <f t="array" ref="I916">XLOOKUP('Joining Lists'!$H916,'Joining Lists'!$D$4:$D$75,'Joining Lists'!$E$4:$E$75)</f>
        <v>South</v>
      </c>
      <c r="J916" s="105" t="s">
        <v>230</v>
      </c>
      <c r="K916" s="105">
        <v>3.0</v>
      </c>
      <c r="L916" s="104">
        <f t="array" ref="L916">XLOOKUP('Joining Lists'!$J916,'Joining Lists'!$A$4:$A$15,'Joining Lists'!$B$4:$B$15)</f>
        <v>79.95</v>
      </c>
      <c r="M916" s="105">
        <f>'Joining Lists'!$K916*'Joining Lists'!$L916</f>
        <v>239.85</v>
      </c>
    </row>
    <row r="917" ht="14.25" customHeight="1">
      <c r="G917" s="111">
        <v>44545.0</v>
      </c>
      <c r="H917" s="110" t="s">
        <v>254</v>
      </c>
      <c r="I917" s="110" t="str">
        <f t="array" ref="I917">XLOOKUP('Joining Lists'!$H917,'Joining Lists'!$D$4:$D$75,'Joining Lists'!$E$4:$E$75)</f>
        <v>South</v>
      </c>
      <c r="J917" s="110" t="s">
        <v>230</v>
      </c>
      <c r="K917" s="110">
        <v>10.0</v>
      </c>
      <c r="L917" s="109">
        <f t="array" ref="L917">XLOOKUP('Joining Lists'!$J917,'Joining Lists'!$A$4:$A$15,'Joining Lists'!$B$4:$B$15)</f>
        <v>79.95</v>
      </c>
      <c r="M917" s="110">
        <f>'Joining Lists'!$K917*'Joining Lists'!$L917</f>
        <v>799.5</v>
      </c>
    </row>
    <row r="918" ht="14.25" customHeight="1">
      <c r="G918" s="106">
        <v>44545.0</v>
      </c>
      <c r="H918" s="105" t="s">
        <v>261</v>
      </c>
      <c r="I918" s="105" t="str">
        <f t="array" ref="I918">XLOOKUP('Joining Lists'!$H918,'Joining Lists'!$D$4:$D$75,'Joining Lists'!$E$4:$E$75)</f>
        <v>South</v>
      </c>
      <c r="J918" s="105" t="s">
        <v>218</v>
      </c>
      <c r="K918" s="105">
        <v>2.0</v>
      </c>
      <c r="L918" s="104">
        <f t="array" ref="L918">XLOOKUP('Joining Lists'!$J918,'Joining Lists'!$A$4:$A$15,'Joining Lists'!$B$4:$B$15)</f>
        <v>22.95</v>
      </c>
      <c r="M918" s="105">
        <f>'Joining Lists'!$K918*'Joining Lists'!$L918</f>
        <v>45.9</v>
      </c>
    </row>
    <row r="919" ht="14.25" customHeight="1">
      <c r="G919" s="111">
        <v>44545.0</v>
      </c>
      <c r="H919" s="110" t="s">
        <v>251</v>
      </c>
      <c r="I919" s="110" t="str">
        <f t="array" ref="I919">XLOOKUP('Joining Lists'!$H919,'Joining Lists'!$D$4:$D$75,'Joining Lists'!$E$4:$E$75)</f>
        <v>MidWest</v>
      </c>
      <c r="J919" s="110" t="s">
        <v>235</v>
      </c>
      <c r="K919" s="110">
        <v>2.0</v>
      </c>
      <c r="L919" s="109">
        <f t="array" ref="L919">XLOOKUP('Joining Lists'!$J919,'Joining Lists'!$A$4:$A$15,'Joining Lists'!$B$4:$B$15)</f>
        <v>19.95</v>
      </c>
      <c r="M919" s="110">
        <f>'Joining Lists'!$K919*'Joining Lists'!$L919</f>
        <v>39.9</v>
      </c>
    </row>
    <row r="920" ht="14.25" customHeight="1">
      <c r="G920" s="106">
        <v>44545.0</v>
      </c>
      <c r="H920" s="105" t="s">
        <v>301</v>
      </c>
      <c r="I920" s="105" t="str">
        <f t="array" ref="I920">XLOOKUP('Joining Lists'!$H920,'Joining Lists'!$D$4:$D$75,'Joining Lists'!$E$4:$E$75)</f>
        <v>East</v>
      </c>
      <c r="J920" s="105" t="s">
        <v>230</v>
      </c>
      <c r="K920" s="105">
        <v>2.0</v>
      </c>
      <c r="L920" s="104">
        <f t="array" ref="L920">XLOOKUP('Joining Lists'!$J920,'Joining Lists'!$A$4:$A$15,'Joining Lists'!$B$4:$B$15)</f>
        <v>79.95</v>
      </c>
      <c r="M920" s="105">
        <f>'Joining Lists'!$K920*'Joining Lists'!$L920</f>
        <v>159.9</v>
      </c>
    </row>
    <row r="921" ht="14.25" customHeight="1">
      <c r="G921" s="111">
        <v>44545.0</v>
      </c>
      <c r="H921" s="110" t="s">
        <v>303</v>
      </c>
      <c r="I921" s="110" t="str">
        <f t="array" ref="I921">XLOOKUP('Joining Lists'!$H921,'Joining Lists'!$D$4:$D$75,'Joining Lists'!$E$4:$E$75)</f>
        <v>West</v>
      </c>
      <c r="J921" s="110" t="s">
        <v>236</v>
      </c>
      <c r="K921" s="110">
        <v>2.0</v>
      </c>
      <c r="L921" s="109">
        <f t="array" ref="L921">XLOOKUP('Joining Lists'!$J921,'Joining Lists'!$A$4:$A$15,'Joining Lists'!$B$4:$B$15)</f>
        <v>30</v>
      </c>
      <c r="M921" s="110">
        <f>'Joining Lists'!$K921*'Joining Lists'!$L921</f>
        <v>60</v>
      </c>
    </row>
    <row r="922" ht="14.25" customHeight="1">
      <c r="G922" s="106">
        <v>44545.0</v>
      </c>
      <c r="H922" s="105" t="s">
        <v>268</v>
      </c>
      <c r="I922" s="105" t="str">
        <f t="array" ref="I922">XLOOKUP('Joining Lists'!$H922,'Joining Lists'!$D$4:$D$75,'Joining Lists'!$E$4:$E$75)</f>
        <v>East</v>
      </c>
      <c r="J922" s="105" t="s">
        <v>240</v>
      </c>
      <c r="K922" s="105">
        <v>2.0</v>
      </c>
      <c r="L922" s="104">
        <f t="array" ref="L922">XLOOKUP('Joining Lists'!$J922,'Joining Lists'!$A$4:$A$15,'Joining Lists'!$B$4:$B$15)</f>
        <v>34</v>
      </c>
      <c r="M922" s="105">
        <f>'Joining Lists'!$K922*'Joining Lists'!$L922</f>
        <v>68</v>
      </c>
    </row>
    <row r="923" ht="14.25" customHeight="1">
      <c r="G923" s="111">
        <v>44545.0</v>
      </c>
      <c r="H923" s="110" t="s">
        <v>225</v>
      </c>
      <c r="I923" s="110" t="str">
        <f t="array" ref="I923">XLOOKUP('Joining Lists'!$H923,'Joining Lists'!$D$4:$D$75,'Joining Lists'!$E$4:$E$75)</f>
        <v>South</v>
      </c>
      <c r="J923" s="110" t="s">
        <v>218</v>
      </c>
      <c r="K923" s="110">
        <v>3.0</v>
      </c>
      <c r="L923" s="109">
        <f t="array" ref="L923">XLOOKUP('Joining Lists'!$J923,'Joining Lists'!$A$4:$A$15,'Joining Lists'!$B$4:$B$15)</f>
        <v>22.95</v>
      </c>
      <c r="M923" s="110">
        <f>'Joining Lists'!$K923*'Joining Lists'!$L923</f>
        <v>68.85</v>
      </c>
    </row>
    <row r="924" ht="14.25" customHeight="1">
      <c r="G924" s="106">
        <v>44544.0</v>
      </c>
      <c r="H924" s="105" t="s">
        <v>281</v>
      </c>
      <c r="I924" s="105" t="str">
        <f t="array" ref="I924">XLOOKUP('Joining Lists'!$H924,'Joining Lists'!$D$4:$D$75,'Joining Lists'!$E$4:$E$75)</f>
        <v>MidWest</v>
      </c>
      <c r="J924" s="105" t="s">
        <v>233</v>
      </c>
      <c r="K924" s="105">
        <v>18.0</v>
      </c>
      <c r="L924" s="104">
        <f t="array" ref="L924">XLOOKUP('Joining Lists'!$J924,'Joining Lists'!$A$4:$A$15,'Joining Lists'!$B$4:$B$15)</f>
        <v>27.5</v>
      </c>
      <c r="M924" s="105">
        <f>'Joining Lists'!$K924*'Joining Lists'!$L924</f>
        <v>495</v>
      </c>
    </row>
    <row r="925" ht="14.25" customHeight="1">
      <c r="G925" s="111">
        <v>44544.0</v>
      </c>
      <c r="H925" s="110" t="s">
        <v>280</v>
      </c>
      <c r="I925" s="110" t="str">
        <f t="array" ref="I925">XLOOKUP('Joining Lists'!$H925,'Joining Lists'!$D$4:$D$75,'Joining Lists'!$E$4:$E$75)</f>
        <v>South</v>
      </c>
      <c r="J925" s="110" t="s">
        <v>227</v>
      </c>
      <c r="K925" s="110">
        <v>1.0</v>
      </c>
      <c r="L925" s="109">
        <f t="array" ref="L925">XLOOKUP('Joining Lists'!$J925,'Joining Lists'!$A$4:$A$15,'Joining Lists'!$B$4:$B$15)</f>
        <v>25</v>
      </c>
      <c r="M925" s="110">
        <f>'Joining Lists'!$K925*'Joining Lists'!$L925</f>
        <v>25</v>
      </c>
    </row>
    <row r="926" ht="14.25" customHeight="1">
      <c r="G926" s="106">
        <v>44544.0</v>
      </c>
      <c r="H926" s="105" t="s">
        <v>223</v>
      </c>
      <c r="I926" s="105" t="str">
        <f t="array" ref="I926">XLOOKUP('Joining Lists'!$H926,'Joining Lists'!$D$4:$D$75,'Joining Lists'!$E$4:$E$75)</f>
        <v>East</v>
      </c>
      <c r="J926" s="105" t="s">
        <v>227</v>
      </c>
      <c r="K926" s="105">
        <v>2.0</v>
      </c>
      <c r="L926" s="104">
        <f t="array" ref="L926">XLOOKUP('Joining Lists'!$J926,'Joining Lists'!$A$4:$A$15,'Joining Lists'!$B$4:$B$15)</f>
        <v>25</v>
      </c>
      <c r="M926" s="105">
        <f>'Joining Lists'!$K926*'Joining Lists'!$L926</f>
        <v>50</v>
      </c>
    </row>
    <row r="927" ht="14.25" customHeight="1">
      <c r="G927" s="111">
        <v>44544.0</v>
      </c>
      <c r="H927" s="110" t="s">
        <v>306</v>
      </c>
      <c r="I927" s="110" t="str">
        <f t="array" ref="I927">XLOOKUP('Joining Lists'!$H927,'Joining Lists'!$D$4:$D$75,'Joining Lists'!$E$4:$E$75)</f>
        <v>West</v>
      </c>
      <c r="J927" s="110" t="s">
        <v>218</v>
      </c>
      <c r="K927" s="110">
        <v>1.0</v>
      </c>
      <c r="L927" s="109">
        <f t="array" ref="L927">XLOOKUP('Joining Lists'!$J927,'Joining Lists'!$A$4:$A$15,'Joining Lists'!$B$4:$B$15)</f>
        <v>22.95</v>
      </c>
      <c r="M927" s="110">
        <f>'Joining Lists'!$K927*'Joining Lists'!$L927</f>
        <v>22.95</v>
      </c>
    </row>
    <row r="928" ht="14.25" customHeight="1">
      <c r="G928" s="106">
        <v>44544.0</v>
      </c>
      <c r="H928" s="105" t="s">
        <v>281</v>
      </c>
      <c r="I928" s="105" t="str">
        <f t="array" ref="I928">XLOOKUP('Joining Lists'!$H928,'Joining Lists'!$D$4:$D$75,'Joining Lists'!$E$4:$E$75)</f>
        <v>MidWest</v>
      </c>
      <c r="J928" s="105" t="s">
        <v>236</v>
      </c>
      <c r="K928" s="105">
        <v>1.0</v>
      </c>
      <c r="L928" s="104">
        <f t="array" ref="L928">XLOOKUP('Joining Lists'!$J928,'Joining Lists'!$A$4:$A$15,'Joining Lists'!$B$4:$B$15)</f>
        <v>30</v>
      </c>
      <c r="M928" s="105">
        <f>'Joining Lists'!$K928*'Joining Lists'!$L928</f>
        <v>30</v>
      </c>
    </row>
    <row r="929" ht="14.25" customHeight="1">
      <c r="G929" s="111">
        <v>44544.0</v>
      </c>
      <c r="H929" s="110" t="s">
        <v>255</v>
      </c>
      <c r="I929" s="110" t="str">
        <f t="array" ref="I929">XLOOKUP('Joining Lists'!$H929,'Joining Lists'!$D$4:$D$75,'Joining Lists'!$E$4:$E$75)</f>
        <v>MidWest</v>
      </c>
      <c r="J929" s="110" t="s">
        <v>227</v>
      </c>
      <c r="K929" s="110">
        <v>2.0</v>
      </c>
      <c r="L929" s="109">
        <f t="array" ref="L929">XLOOKUP('Joining Lists'!$J929,'Joining Lists'!$A$4:$A$15,'Joining Lists'!$B$4:$B$15)</f>
        <v>25</v>
      </c>
      <c r="M929" s="110">
        <f>'Joining Lists'!$K929*'Joining Lists'!$L929</f>
        <v>50</v>
      </c>
    </row>
    <row r="930" ht="14.25" customHeight="1">
      <c r="G930" s="106">
        <v>44544.0</v>
      </c>
      <c r="H930" s="105" t="s">
        <v>248</v>
      </c>
      <c r="I930" s="105" t="str">
        <f t="array" ref="I930">XLOOKUP('Joining Lists'!$H930,'Joining Lists'!$D$4:$D$75,'Joining Lists'!$E$4:$E$75)</f>
        <v>MidWest</v>
      </c>
      <c r="J930" s="105" t="s">
        <v>243</v>
      </c>
      <c r="K930" s="105">
        <v>3.0</v>
      </c>
      <c r="L930" s="104">
        <f t="array" ref="L930">XLOOKUP('Joining Lists'!$J930,'Joining Lists'!$A$4:$A$15,'Joining Lists'!$B$4:$B$15)</f>
        <v>25</v>
      </c>
      <c r="M930" s="105">
        <f>'Joining Lists'!$K930*'Joining Lists'!$L930</f>
        <v>75</v>
      </c>
    </row>
    <row r="931" ht="14.25" customHeight="1">
      <c r="G931" s="111">
        <v>44544.0</v>
      </c>
      <c r="H931" s="110" t="s">
        <v>269</v>
      </c>
      <c r="I931" s="110" t="str">
        <f t="array" ref="I931">XLOOKUP('Joining Lists'!$H931,'Joining Lists'!$D$4:$D$75,'Joining Lists'!$E$4:$E$75)</f>
        <v>MidWest</v>
      </c>
      <c r="J931" s="110" t="s">
        <v>235</v>
      </c>
      <c r="K931" s="110">
        <v>2.0</v>
      </c>
      <c r="L931" s="109">
        <f t="array" ref="L931">XLOOKUP('Joining Lists'!$J931,'Joining Lists'!$A$4:$A$15,'Joining Lists'!$B$4:$B$15)</f>
        <v>19.95</v>
      </c>
      <c r="M931" s="110">
        <f>'Joining Lists'!$K931*'Joining Lists'!$L931</f>
        <v>39.9</v>
      </c>
    </row>
    <row r="932" ht="14.25" customHeight="1">
      <c r="G932" s="106">
        <v>44544.0</v>
      </c>
      <c r="H932" s="105" t="s">
        <v>213</v>
      </c>
      <c r="I932" s="105" t="str">
        <f t="array" ref="I932">XLOOKUP('Joining Lists'!$H932,'Joining Lists'!$D$4:$D$75,'Joining Lists'!$E$4:$E$75)</f>
        <v>MidWest</v>
      </c>
      <c r="J932" s="105" t="s">
        <v>216</v>
      </c>
      <c r="K932" s="105">
        <v>1.0</v>
      </c>
      <c r="L932" s="104">
        <f t="array" ref="L932">XLOOKUP('Joining Lists'!$J932,'Joining Lists'!$A$4:$A$15,'Joining Lists'!$B$4:$B$15)</f>
        <v>22.95</v>
      </c>
      <c r="M932" s="105">
        <f>'Joining Lists'!$K932*'Joining Lists'!$L932</f>
        <v>22.95</v>
      </c>
    </row>
    <row r="933" ht="14.25" customHeight="1">
      <c r="G933" s="111">
        <v>44544.0</v>
      </c>
      <c r="H933" s="110" t="s">
        <v>269</v>
      </c>
      <c r="I933" s="110" t="str">
        <f t="array" ref="I933">XLOOKUP('Joining Lists'!$H933,'Joining Lists'!$D$4:$D$75,'Joining Lists'!$E$4:$E$75)</f>
        <v>MidWest</v>
      </c>
      <c r="J933" s="110" t="s">
        <v>218</v>
      </c>
      <c r="K933" s="110">
        <v>1.0</v>
      </c>
      <c r="L933" s="109">
        <f t="array" ref="L933">XLOOKUP('Joining Lists'!$J933,'Joining Lists'!$A$4:$A$15,'Joining Lists'!$B$4:$B$15)</f>
        <v>22.95</v>
      </c>
      <c r="M933" s="110">
        <f>'Joining Lists'!$K933*'Joining Lists'!$L933</f>
        <v>22.95</v>
      </c>
    </row>
    <row r="934" ht="14.25" customHeight="1">
      <c r="G934" s="106">
        <v>44544.0</v>
      </c>
      <c r="H934" s="105" t="s">
        <v>219</v>
      </c>
      <c r="I934" s="105" t="str">
        <f t="array" ref="I934">XLOOKUP('Joining Lists'!$H934,'Joining Lists'!$D$4:$D$75,'Joining Lists'!$E$4:$E$75)</f>
        <v>West</v>
      </c>
      <c r="J934" s="105" t="s">
        <v>218</v>
      </c>
      <c r="K934" s="105">
        <v>1.0</v>
      </c>
      <c r="L934" s="104">
        <f t="array" ref="L934">XLOOKUP('Joining Lists'!$J934,'Joining Lists'!$A$4:$A$15,'Joining Lists'!$B$4:$B$15)</f>
        <v>22.95</v>
      </c>
      <c r="M934" s="105">
        <f>'Joining Lists'!$K934*'Joining Lists'!$L934</f>
        <v>22.95</v>
      </c>
    </row>
    <row r="935" ht="14.25" customHeight="1">
      <c r="G935" s="111">
        <v>44544.0</v>
      </c>
      <c r="H935" s="110" t="s">
        <v>302</v>
      </c>
      <c r="I935" s="110" t="str">
        <f t="array" ref="I935">XLOOKUP('Joining Lists'!$H935,'Joining Lists'!$D$4:$D$75,'Joining Lists'!$E$4:$E$75)</f>
        <v>MidWest</v>
      </c>
      <c r="J935" s="110" t="s">
        <v>240</v>
      </c>
      <c r="K935" s="110">
        <v>4.0</v>
      </c>
      <c r="L935" s="109">
        <f t="array" ref="L935">XLOOKUP('Joining Lists'!$J935,'Joining Lists'!$A$4:$A$15,'Joining Lists'!$B$4:$B$15)</f>
        <v>34</v>
      </c>
      <c r="M935" s="110">
        <f>'Joining Lists'!$K935*'Joining Lists'!$L935</f>
        <v>136</v>
      </c>
    </row>
    <row r="936" ht="14.25" customHeight="1">
      <c r="G936" s="106">
        <v>44544.0</v>
      </c>
      <c r="H936" s="105" t="s">
        <v>286</v>
      </c>
      <c r="I936" s="105" t="str">
        <f t="array" ref="I936">XLOOKUP('Joining Lists'!$H936,'Joining Lists'!$D$4:$D$75,'Joining Lists'!$E$4:$E$75)</f>
        <v>South</v>
      </c>
      <c r="J936" s="105" t="s">
        <v>240</v>
      </c>
      <c r="K936" s="105">
        <v>2.0</v>
      </c>
      <c r="L936" s="104">
        <f t="array" ref="L936">XLOOKUP('Joining Lists'!$J936,'Joining Lists'!$A$4:$A$15,'Joining Lists'!$B$4:$B$15)</f>
        <v>34</v>
      </c>
      <c r="M936" s="105">
        <f>'Joining Lists'!$K936*'Joining Lists'!$L936</f>
        <v>68</v>
      </c>
    </row>
    <row r="937" ht="14.25" customHeight="1">
      <c r="G937" s="111">
        <v>44544.0</v>
      </c>
      <c r="H937" s="110" t="s">
        <v>255</v>
      </c>
      <c r="I937" s="110" t="str">
        <f t="array" ref="I937">XLOOKUP('Joining Lists'!$H937,'Joining Lists'!$D$4:$D$75,'Joining Lists'!$E$4:$E$75)</f>
        <v>MidWest</v>
      </c>
      <c r="J937" s="110" t="s">
        <v>218</v>
      </c>
      <c r="K937" s="110">
        <v>1.0</v>
      </c>
      <c r="L937" s="109">
        <f t="array" ref="L937">XLOOKUP('Joining Lists'!$J937,'Joining Lists'!$A$4:$A$15,'Joining Lists'!$B$4:$B$15)</f>
        <v>22.95</v>
      </c>
      <c r="M937" s="110">
        <f>'Joining Lists'!$K937*'Joining Lists'!$L937</f>
        <v>22.95</v>
      </c>
    </row>
    <row r="938" ht="14.25" customHeight="1">
      <c r="G938" s="106">
        <v>44544.0</v>
      </c>
      <c r="H938" s="105" t="s">
        <v>254</v>
      </c>
      <c r="I938" s="105" t="str">
        <f t="array" ref="I938">XLOOKUP('Joining Lists'!$H938,'Joining Lists'!$D$4:$D$75,'Joining Lists'!$E$4:$E$75)</f>
        <v>South</v>
      </c>
      <c r="J938" s="105" t="s">
        <v>227</v>
      </c>
      <c r="K938" s="105">
        <v>1.0</v>
      </c>
      <c r="L938" s="104">
        <f t="array" ref="L938">XLOOKUP('Joining Lists'!$J938,'Joining Lists'!$A$4:$A$15,'Joining Lists'!$B$4:$B$15)</f>
        <v>25</v>
      </c>
      <c r="M938" s="105">
        <f>'Joining Lists'!$K938*'Joining Lists'!$L938</f>
        <v>25</v>
      </c>
    </row>
    <row r="939" ht="14.25" customHeight="1">
      <c r="G939" s="111">
        <v>44544.0</v>
      </c>
      <c r="H939" s="110" t="s">
        <v>294</v>
      </c>
      <c r="I939" s="110" t="str">
        <f t="array" ref="I939">XLOOKUP('Joining Lists'!$H939,'Joining Lists'!$D$4:$D$75,'Joining Lists'!$E$4:$E$75)</f>
        <v>West</v>
      </c>
      <c r="J939" s="110" t="s">
        <v>236</v>
      </c>
      <c r="K939" s="110">
        <v>3.0</v>
      </c>
      <c r="L939" s="109">
        <f t="array" ref="L939">XLOOKUP('Joining Lists'!$J939,'Joining Lists'!$A$4:$A$15,'Joining Lists'!$B$4:$B$15)</f>
        <v>30</v>
      </c>
      <c r="M939" s="110">
        <f>'Joining Lists'!$K939*'Joining Lists'!$L939</f>
        <v>90</v>
      </c>
    </row>
    <row r="940" ht="14.25" customHeight="1">
      <c r="G940" s="106">
        <v>44544.0</v>
      </c>
      <c r="H940" s="105" t="s">
        <v>269</v>
      </c>
      <c r="I940" s="105" t="str">
        <f t="array" ref="I940">XLOOKUP('Joining Lists'!$H940,'Joining Lists'!$D$4:$D$75,'Joining Lists'!$E$4:$E$75)</f>
        <v>MidWest</v>
      </c>
      <c r="J940" s="105" t="s">
        <v>236</v>
      </c>
      <c r="K940" s="105">
        <v>4.0</v>
      </c>
      <c r="L940" s="104">
        <f t="array" ref="L940">XLOOKUP('Joining Lists'!$J940,'Joining Lists'!$A$4:$A$15,'Joining Lists'!$B$4:$B$15)</f>
        <v>30</v>
      </c>
      <c r="M940" s="105">
        <f>'Joining Lists'!$K940*'Joining Lists'!$L940</f>
        <v>120</v>
      </c>
    </row>
    <row r="941" ht="14.25" customHeight="1">
      <c r="G941" s="111">
        <v>44544.0</v>
      </c>
      <c r="H941" s="110" t="s">
        <v>266</v>
      </c>
      <c r="I941" s="110" t="str">
        <f t="array" ref="I941">XLOOKUP('Joining Lists'!$H941,'Joining Lists'!$D$4:$D$75,'Joining Lists'!$E$4:$E$75)</f>
        <v>West</v>
      </c>
      <c r="J941" s="110" t="s">
        <v>216</v>
      </c>
      <c r="K941" s="110">
        <v>3.0</v>
      </c>
      <c r="L941" s="109">
        <f t="array" ref="L941">XLOOKUP('Joining Lists'!$J941,'Joining Lists'!$A$4:$A$15,'Joining Lists'!$B$4:$B$15)</f>
        <v>22.95</v>
      </c>
      <c r="M941" s="110">
        <f>'Joining Lists'!$K941*'Joining Lists'!$L941</f>
        <v>68.85</v>
      </c>
    </row>
    <row r="942" ht="14.25" customHeight="1">
      <c r="G942" s="106">
        <v>44544.0</v>
      </c>
      <c r="H942" s="105" t="s">
        <v>215</v>
      </c>
      <c r="I942" s="105" t="str">
        <f t="array" ref="I942">XLOOKUP('Joining Lists'!$H942,'Joining Lists'!$D$4:$D$75,'Joining Lists'!$E$4:$E$75)</f>
        <v>East</v>
      </c>
      <c r="J942" s="105" t="s">
        <v>235</v>
      </c>
      <c r="K942" s="105">
        <v>6.0</v>
      </c>
      <c r="L942" s="104">
        <f t="array" ref="L942">XLOOKUP('Joining Lists'!$J942,'Joining Lists'!$A$4:$A$15,'Joining Lists'!$B$4:$B$15)</f>
        <v>19.95</v>
      </c>
      <c r="M942" s="105">
        <f>'Joining Lists'!$K942*'Joining Lists'!$L942</f>
        <v>119.7</v>
      </c>
    </row>
    <row r="943" ht="14.25" customHeight="1">
      <c r="G943" s="111">
        <v>44544.0</v>
      </c>
      <c r="H943" s="110" t="s">
        <v>283</v>
      </c>
      <c r="I943" s="110" t="str">
        <f t="array" ref="I943">XLOOKUP('Joining Lists'!$H943,'Joining Lists'!$D$4:$D$75,'Joining Lists'!$E$4:$E$75)</f>
        <v>South</v>
      </c>
      <c r="J943" s="110" t="s">
        <v>212</v>
      </c>
      <c r="K943" s="110">
        <v>2.0</v>
      </c>
      <c r="L943" s="109">
        <f t="array" ref="L943">XLOOKUP('Joining Lists'!$J943,'Joining Lists'!$A$4:$A$15,'Joining Lists'!$B$4:$B$15)</f>
        <v>21</v>
      </c>
      <c r="M943" s="110">
        <f>'Joining Lists'!$K943*'Joining Lists'!$L943</f>
        <v>42</v>
      </c>
    </row>
    <row r="944" ht="14.25" customHeight="1">
      <c r="G944" s="106">
        <v>44544.0</v>
      </c>
      <c r="H944" s="105" t="s">
        <v>292</v>
      </c>
      <c r="I944" s="105" t="str">
        <f t="array" ref="I944">XLOOKUP('Joining Lists'!$H944,'Joining Lists'!$D$4:$D$75,'Joining Lists'!$E$4:$E$75)</f>
        <v>East</v>
      </c>
      <c r="J944" s="105" t="s">
        <v>235</v>
      </c>
      <c r="K944" s="105">
        <v>1.0</v>
      </c>
      <c r="L944" s="104">
        <f t="array" ref="L944">XLOOKUP('Joining Lists'!$J944,'Joining Lists'!$A$4:$A$15,'Joining Lists'!$B$4:$B$15)</f>
        <v>19.95</v>
      </c>
      <c r="M944" s="105">
        <f>'Joining Lists'!$K944*'Joining Lists'!$L944</f>
        <v>19.95</v>
      </c>
    </row>
    <row r="945" ht="14.25" customHeight="1">
      <c r="G945" s="111">
        <v>44544.0</v>
      </c>
      <c r="H945" s="110" t="s">
        <v>263</v>
      </c>
      <c r="I945" s="110" t="str">
        <f t="array" ref="I945">XLOOKUP('Joining Lists'!$H945,'Joining Lists'!$D$4:$D$75,'Joining Lists'!$E$4:$E$75)</f>
        <v>West</v>
      </c>
      <c r="J945" s="110" t="s">
        <v>235</v>
      </c>
      <c r="K945" s="110">
        <v>2.0</v>
      </c>
      <c r="L945" s="109">
        <f t="array" ref="L945">XLOOKUP('Joining Lists'!$J945,'Joining Lists'!$A$4:$A$15,'Joining Lists'!$B$4:$B$15)</f>
        <v>19.95</v>
      </c>
      <c r="M945" s="110">
        <f>'Joining Lists'!$K945*'Joining Lists'!$L945</f>
        <v>39.9</v>
      </c>
    </row>
    <row r="946" ht="14.25" customHeight="1">
      <c r="G946" s="106">
        <v>44544.0</v>
      </c>
      <c r="H946" s="105" t="s">
        <v>288</v>
      </c>
      <c r="I946" s="105" t="str">
        <f t="array" ref="I946">XLOOKUP('Joining Lists'!$H946,'Joining Lists'!$D$4:$D$75,'Joining Lists'!$E$4:$E$75)</f>
        <v>MidWest</v>
      </c>
      <c r="J946" s="105" t="s">
        <v>218</v>
      </c>
      <c r="K946" s="105">
        <v>2.0</v>
      </c>
      <c r="L946" s="104">
        <f t="array" ref="L946">XLOOKUP('Joining Lists'!$J946,'Joining Lists'!$A$4:$A$15,'Joining Lists'!$B$4:$B$15)</f>
        <v>22.95</v>
      </c>
      <c r="M946" s="105">
        <f>'Joining Lists'!$K946*'Joining Lists'!$L946</f>
        <v>45.9</v>
      </c>
    </row>
    <row r="947" ht="14.25" customHeight="1">
      <c r="G947" s="111">
        <v>44544.0</v>
      </c>
      <c r="H947" s="110" t="s">
        <v>269</v>
      </c>
      <c r="I947" s="110" t="str">
        <f t="array" ref="I947">XLOOKUP('Joining Lists'!$H947,'Joining Lists'!$D$4:$D$75,'Joining Lists'!$E$4:$E$75)</f>
        <v>MidWest</v>
      </c>
      <c r="J947" s="110" t="s">
        <v>216</v>
      </c>
      <c r="K947" s="110">
        <v>2.0</v>
      </c>
      <c r="L947" s="109">
        <f t="array" ref="L947">XLOOKUP('Joining Lists'!$J947,'Joining Lists'!$A$4:$A$15,'Joining Lists'!$B$4:$B$15)</f>
        <v>22.95</v>
      </c>
      <c r="M947" s="110">
        <f>'Joining Lists'!$K947*'Joining Lists'!$L947</f>
        <v>45.9</v>
      </c>
    </row>
    <row r="948" ht="14.25" customHeight="1">
      <c r="G948" s="106">
        <v>44544.0</v>
      </c>
      <c r="H948" s="105" t="s">
        <v>296</v>
      </c>
      <c r="I948" s="105" t="str">
        <f t="array" ref="I948">XLOOKUP('Joining Lists'!$H948,'Joining Lists'!$D$4:$D$75,'Joining Lists'!$E$4:$E$75)</f>
        <v>West</v>
      </c>
      <c r="J948" s="105" t="s">
        <v>243</v>
      </c>
      <c r="K948" s="105">
        <v>1.0</v>
      </c>
      <c r="L948" s="104">
        <f t="array" ref="L948">XLOOKUP('Joining Lists'!$J948,'Joining Lists'!$A$4:$A$15,'Joining Lists'!$B$4:$B$15)</f>
        <v>25</v>
      </c>
      <c r="M948" s="105">
        <f>'Joining Lists'!$K948*'Joining Lists'!$L948</f>
        <v>25</v>
      </c>
    </row>
    <row r="949" ht="14.25" customHeight="1">
      <c r="G949" s="111">
        <v>44544.0</v>
      </c>
      <c r="H949" s="110" t="s">
        <v>302</v>
      </c>
      <c r="I949" s="110" t="str">
        <f t="array" ref="I949">XLOOKUP('Joining Lists'!$H949,'Joining Lists'!$D$4:$D$75,'Joining Lists'!$E$4:$E$75)</f>
        <v>MidWest</v>
      </c>
      <c r="J949" s="110" t="s">
        <v>212</v>
      </c>
      <c r="K949" s="110">
        <v>1.0</v>
      </c>
      <c r="L949" s="109">
        <f t="array" ref="L949">XLOOKUP('Joining Lists'!$J949,'Joining Lists'!$A$4:$A$15,'Joining Lists'!$B$4:$B$15)</f>
        <v>21</v>
      </c>
      <c r="M949" s="110">
        <f>'Joining Lists'!$K949*'Joining Lists'!$L949</f>
        <v>21</v>
      </c>
    </row>
    <row r="950" ht="14.25" customHeight="1">
      <c r="G950" s="106">
        <v>44544.0</v>
      </c>
      <c r="H950" s="105" t="s">
        <v>284</v>
      </c>
      <c r="I950" s="105" t="str">
        <f t="array" ref="I950">XLOOKUP('Joining Lists'!$H950,'Joining Lists'!$D$4:$D$75,'Joining Lists'!$E$4:$E$75)</f>
        <v>MidWest</v>
      </c>
      <c r="J950" s="105" t="s">
        <v>240</v>
      </c>
      <c r="K950" s="105">
        <v>1.0</v>
      </c>
      <c r="L950" s="104">
        <f t="array" ref="L950">XLOOKUP('Joining Lists'!$J950,'Joining Lists'!$A$4:$A$15,'Joining Lists'!$B$4:$B$15)</f>
        <v>34</v>
      </c>
      <c r="M950" s="105">
        <f>'Joining Lists'!$K950*'Joining Lists'!$L950</f>
        <v>34</v>
      </c>
    </row>
    <row r="951" ht="14.25" customHeight="1">
      <c r="G951" s="111">
        <v>44544.0</v>
      </c>
      <c r="H951" s="110" t="s">
        <v>238</v>
      </c>
      <c r="I951" s="110" t="str">
        <f t="array" ref="I951">XLOOKUP('Joining Lists'!$H951,'Joining Lists'!$D$4:$D$75,'Joining Lists'!$E$4:$E$75)</f>
        <v>West</v>
      </c>
      <c r="J951" s="110" t="s">
        <v>240</v>
      </c>
      <c r="K951" s="110">
        <v>1.0</v>
      </c>
      <c r="L951" s="109">
        <f t="array" ref="L951">XLOOKUP('Joining Lists'!$J951,'Joining Lists'!$A$4:$A$15,'Joining Lists'!$B$4:$B$15)</f>
        <v>34</v>
      </c>
      <c r="M951" s="110">
        <f>'Joining Lists'!$K951*'Joining Lists'!$L951</f>
        <v>34</v>
      </c>
    </row>
    <row r="952" ht="14.25" customHeight="1">
      <c r="G952" s="106">
        <v>44544.0</v>
      </c>
      <c r="H952" s="105" t="s">
        <v>265</v>
      </c>
      <c r="I952" s="105" t="str">
        <f t="array" ref="I952">XLOOKUP('Joining Lists'!$H952,'Joining Lists'!$D$4:$D$75,'Joining Lists'!$E$4:$E$75)</f>
        <v>MidWest</v>
      </c>
      <c r="J952" s="105" t="s">
        <v>245</v>
      </c>
      <c r="K952" s="105">
        <v>3.0</v>
      </c>
      <c r="L952" s="104">
        <f t="array" ref="L952">XLOOKUP('Joining Lists'!$J952,'Joining Lists'!$A$4:$A$15,'Joining Lists'!$B$4:$B$15)</f>
        <v>23.5</v>
      </c>
      <c r="M952" s="105">
        <f>'Joining Lists'!$K952*'Joining Lists'!$L952</f>
        <v>70.5</v>
      </c>
    </row>
    <row r="953" ht="14.25" customHeight="1">
      <c r="G953" s="111">
        <v>44544.0</v>
      </c>
      <c r="H953" s="110" t="s">
        <v>238</v>
      </c>
      <c r="I953" s="110" t="str">
        <f t="array" ref="I953">XLOOKUP('Joining Lists'!$H953,'Joining Lists'!$D$4:$D$75,'Joining Lists'!$E$4:$E$75)</f>
        <v>West</v>
      </c>
      <c r="J953" s="110" t="s">
        <v>240</v>
      </c>
      <c r="K953" s="110">
        <v>1.0</v>
      </c>
      <c r="L953" s="109">
        <f t="array" ref="L953">XLOOKUP('Joining Lists'!$J953,'Joining Lists'!$A$4:$A$15,'Joining Lists'!$B$4:$B$15)</f>
        <v>34</v>
      </c>
      <c r="M953" s="110">
        <f>'Joining Lists'!$K953*'Joining Lists'!$L953</f>
        <v>34</v>
      </c>
    </row>
    <row r="954" ht="14.25" customHeight="1">
      <c r="G954" s="106">
        <v>44544.0</v>
      </c>
      <c r="H954" s="105" t="s">
        <v>300</v>
      </c>
      <c r="I954" s="105" t="str">
        <f t="array" ref="I954">XLOOKUP('Joining Lists'!$H954,'Joining Lists'!$D$4:$D$75,'Joining Lists'!$E$4:$E$75)</f>
        <v>MidWest</v>
      </c>
      <c r="J954" s="105" t="s">
        <v>212</v>
      </c>
      <c r="K954" s="105">
        <v>3.0</v>
      </c>
      <c r="L954" s="104">
        <f t="array" ref="L954">XLOOKUP('Joining Lists'!$J954,'Joining Lists'!$A$4:$A$15,'Joining Lists'!$B$4:$B$15)</f>
        <v>21</v>
      </c>
      <c r="M954" s="105">
        <f>'Joining Lists'!$K954*'Joining Lists'!$L954</f>
        <v>63</v>
      </c>
    </row>
    <row r="955" ht="14.25" customHeight="1">
      <c r="G955" s="111">
        <v>44544.0</v>
      </c>
      <c r="H955" s="110" t="s">
        <v>293</v>
      </c>
      <c r="I955" s="110" t="str">
        <f t="array" ref="I955">XLOOKUP('Joining Lists'!$H955,'Joining Lists'!$D$4:$D$75,'Joining Lists'!$E$4:$E$75)</f>
        <v>West</v>
      </c>
      <c r="J955" s="110" t="s">
        <v>235</v>
      </c>
      <c r="K955" s="110">
        <v>1.0</v>
      </c>
      <c r="L955" s="109">
        <f t="array" ref="L955">XLOOKUP('Joining Lists'!$J955,'Joining Lists'!$A$4:$A$15,'Joining Lists'!$B$4:$B$15)</f>
        <v>19.95</v>
      </c>
      <c r="M955" s="110">
        <f>'Joining Lists'!$K955*'Joining Lists'!$L955</f>
        <v>19.95</v>
      </c>
    </row>
    <row r="956" ht="14.25" customHeight="1">
      <c r="G956" s="106">
        <v>44544.0</v>
      </c>
      <c r="H956" s="105" t="s">
        <v>296</v>
      </c>
      <c r="I956" s="105" t="str">
        <f t="array" ref="I956">XLOOKUP('Joining Lists'!$H956,'Joining Lists'!$D$4:$D$75,'Joining Lists'!$E$4:$E$75)</f>
        <v>West</v>
      </c>
      <c r="J956" s="105" t="s">
        <v>236</v>
      </c>
      <c r="K956" s="105">
        <v>3.0</v>
      </c>
      <c r="L956" s="104">
        <f t="array" ref="L956">XLOOKUP('Joining Lists'!$J956,'Joining Lists'!$A$4:$A$15,'Joining Lists'!$B$4:$B$15)</f>
        <v>30</v>
      </c>
      <c r="M956" s="105">
        <f>'Joining Lists'!$K956*'Joining Lists'!$L956</f>
        <v>90</v>
      </c>
    </row>
    <row r="957" ht="14.25" customHeight="1">
      <c r="G957" s="111">
        <v>44544.0</v>
      </c>
      <c r="H957" s="110" t="s">
        <v>255</v>
      </c>
      <c r="I957" s="110" t="str">
        <f t="array" ref="I957">XLOOKUP('Joining Lists'!$H957,'Joining Lists'!$D$4:$D$75,'Joining Lists'!$E$4:$E$75)</f>
        <v>MidWest</v>
      </c>
      <c r="J957" s="110" t="s">
        <v>216</v>
      </c>
      <c r="K957" s="110">
        <v>3.0</v>
      </c>
      <c r="L957" s="109">
        <f t="array" ref="L957">XLOOKUP('Joining Lists'!$J957,'Joining Lists'!$A$4:$A$15,'Joining Lists'!$B$4:$B$15)</f>
        <v>22.95</v>
      </c>
      <c r="M957" s="110">
        <f>'Joining Lists'!$K957*'Joining Lists'!$L957</f>
        <v>68.85</v>
      </c>
    </row>
    <row r="958" ht="14.25" customHeight="1">
      <c r="G958" s="106">
        <v>44544.0</v>
      </c>
      <c r="H958" s="105" t="s">
        <v>260</v>
      </c>
      <c r="I958" s="105" t="str">
        <f t="array" ref="I958">XLOOKUP('Joining Lists'!$H958,'Joining Lists'!$D$4:$D$75,'Joining Lists'!$E$4:$E$75)</f>
        <v>MidWest</v>
      </c>
      <c r="J958" s="105" t="s">
        <v>235</v>
      </c>
      <c r="K958" s="105">
        <v>1.0</v>
      </c>
      <c r="L958" s="104">
        <f t="array" ref="L958">XLOOKUP('Joining Lists'!$J958,'Joining Lists'!$A$4:$A$15,'Joining Lists'!$B$4:$B$15)</f>
        <v>19.95</v>
      </c>
      <c r="M958" s="105">
        <f>'Joining Lists'!$K958*'Joining Lists'!$L958</f>
        <v>19.95</v>
      </c>
    </row>
    <row r="959" ht="14.25" customHeight="1">
      <c r="G959" s="111">
        <v>44544.0</v>
      </c>
      <c r="H959" s="110" t="s">
        <v>264</v>
      </c>
      <c r="I959" s="110" t="str">
        <f t="array" ref="I959">XLOOKUP('Joining Lists'!$H959,'Joining Lists'!$D$4:$D$75,'Joining Lists'!$E$4:$E$75)</f>
        <v>MidWest</v>
      </c>
      <c r="J959" s="110" t="s">
        <v>243</v>
      </c>
      <c r="K959" s="110">
        <v>3.0</v>
      </c>
      <c r="L959" s="109">
        <f t="array" ref="L959">XLOOKUP('Joining Lists'!$J959,'Joining Lists'!$A$4:$A$15,'Joining Lists'!$B$4:$B$15)</f>
        <v>25</v>
      </c>
      <c r="M959" s="110">
        <f>'Joining Lists'!$K959*'Joining Lists'!$L959</f>
        <v>75</v>
      </c>
    </row>
    <row r="960" ht="14.25" customHeight="1">
      <c r="G960" s="106">
        <v>44544.0</v>
      </c>
      <c r="H960" s="105" t="s">
        <v>215</v>
      </c>
      <c r="I960" s="105" t="str">
        <f t="array" ref="I960">XLOOKUP('Joining Lists'!$H960,'Joining Lists'!$D$4:$D$75,'Joining Lists'!$E$4:$E$75)</f>
        <v>East</v>
      </c>
      <c r="J960" s="105" t="s">
        <v>245</v>
      </c>
      <c r="K960" s="105">
        <v>3.0</v>
      </c>
      <c r="L960" s="104">
        <f t="array" ref="L960">XLOOKUP('Joining Lists'!$J960,'Joining Lists'!$A$4:$A$15,'Joining Lists'!$B$4:$B$15)</f>
        <v>23.5</v>
      </c>
      <c r="M960" s="105">
        <f>'Joining Lists'!$K960*'Joining Lists'!$L960</f>
        <v>70.5</v>
      </c>
    </row>
    <row r="961" ht="14.25" customHeight="1">
      <c r="G961" s="111">
        <v>44544.0</v>
      </c>
      <c r="H961" s="110" t="s">
        <v>265</v>
      </c>
      <c r="I961" s="110" t="str">
        <f t="array" ref="I961">XLOOKUP('Joining Lists'!$H961,'Joining Lists'!$D$4:$D$75,'Joining Lists'!$E$4:$E$75)</f>
        <v>MidWest</v>
      </c>
      <c r="J961" s="110" t="s">
        <v>245</v>
      </c>
      <c r="K961" s="110">
        <v>2.0</v>
      </c>
      <c r="L961" s="109">
        <f t="array" ref="L961">XLOOKUP('Joining Lists'!$J961,'Joining Lists'!$A$4:$A$15,'Joining Lists'!$B$4:$B$15)</f>
        <v>23.5</v>
      </c>
      <c r="M961" s="110">
        <f>'Joining Lists'!$K961*'Joining Lists'!$L961</f>
        <v>47</v>
      </c>
    </row>
    <row r="962" ht="14.25" customHeight="1">
      <c r="G962" s="106">
        <v>44544.0</v>
      </c>
      <c r="H962" s="105" t="s">
        <v>306</v>
      </c>
      <c r="I962" s="105" t="str">
        <f t="array" ref="I962">XLOOKUP('Joining Lists'!$H962,'Joining Lists'!$D$4:$D$75,'Joining Lists'!$E$4:$E$75)</f>
        <v>West</v>
      </c>
      <c r="J962" s="105" t="s">
        <v>236</v>
      </c>
      <c r="K962" s="105">
        <v>1.0</v>
      </c>
      <c r="L962" s="104">
        <f t="array" ref="L962">XLOOKUP('Joining Lists'!$J962,'Joining Lists'!$A$4:$A$15,'Joining Lists'!$B$4:$B$15)</f>
        <v>30</v>
      </c>
      <c r="M962" s="105">
        <f>'Joining Lists'!$K962*'Joining Lists'!$L962</f>
        <v>30</v>
      </c>
    </row>
    <row r="963" ht="14.25" customHeight="1">
      <c r="G963" s="111">
        <v>44544.0</v>
      </c>
      <c r="H963" s="110" t="s">
        <v>242</v>
      </c>
      <c r="I963" s="110" t="str">
        <f t="array" ref="I963">XLOOKUP('Joining Lists'!$H963,'Joining Lists'!$D$4:$D$75,'Joining Lists'!$E$4:$E$75)</f>
        <v>MidWest</v>
      </c>
      <c r="J963" s="110" t="s">
        <v>235</v>
      </c>
      <c r="K963" s="110">
        <v>1.0</v>
      </c>
      <c r="L963" s="109">
        <f t="array" ref="L963">XLOOKUP('Joining Lists'!$J963,'Joining Lists'!$A$4:$A$15,'Joining Lists'!$B$4:$B$15)</f>
        <v>19.95</v>
      </c>
      <c r="M963" s="110">
        <f>'Joining Lists'!$K963*'Joining Lists'!$L963</f>
        <v>19.95</v>
      </c>
    </row>
    <row r="964" ht="14.25" customHeight="1">
      <c r="G964" s="106">
        <v>44544.0</v>
      </c>
      <c r="H964" s="105" t="s">
        <v>231</v>
      </c>
      <c r="I964" s="105" t="str">
        <f t="array" ref="I964">XLOOKUP('Joining Lists'!$H964,'Joining Lists'!$D$4:$D$75,'Joining Lists'!$E$4:$E$75)</f>
        <v>West</v>
      </c>
      <c r="J964" s="105" t="s">
        <v>240</v>
      </c>
      <c r="K964" s="105">
        <v>2.0</v>
      </c>
      <c r="L964" s="104">
        <f t="array" ref="L964">XLOOKUP('Joining Lists'!$J964,'Joining Lists'!$A$4:$A$15,'Joining Lists'!$B$4:$B$15)</f>
        <v>34</v>
      </c>
      <c r="M964" s="105">
        <f>'Joining Lists'!$K964*'Joining Lists'!$L964</f>
        <v>68</v>
      </c>
    </row>
    <row r="965" ht="14.25" customHeight="1">
      <c r="G965" s="111">
        <v>44544.0</v>
      </c>
      <c r="H965" s="110" t="s">
        <v>311</v>
      </c>
      <c r="I965" s="110" t="str">
        <f t="array" ref="I965">XLOOKUP('Joining Lists'!$H965,'Joining Lists'!$D$4:$D$75,'Joining Lists'!$E$4:$E$75)</f>
        <v>MidWest</v>
      </c>
      <c r="J965" s="110" t="s">
        <v>239</v>
      </c>
      <c r="K965" s="110">
        <v>16.0</v>
      </c>
      <c r="L965" s="109">
        <f t="array" ref="L965">XLOOKUP('Joining Lists'!$J965,'Joining Lists'!$A$4:$A$15,'Joining Lists'!$B$4:$B$15)</f>
        <v>19</v>
      </c>
      <c r="M965" s="110">
        <f>'Joining Lists'!$K965*'Joining Lists'!$L965</f>
        <v>304</v>
      </c>
    </row>
    <row r="966" ht="14.25" customHeight="1">
      <c r="G966" s="106">
        <v>44544.0</v>
      </c>
      <c r="H966" s="105" t="s">
        <v>264</v>
      </c>
      <c r="I966" s="105" t="str">
        <f t="array" ref="I966">XLOOKUP('Joining Lists'!$H966,'Joining Lists'!$D$4:$D$75,'Joining Lists'!$E$4:$E$75)</f>
        <v>MidWest</v>
      </c>
      <c r="J966" s="105" t="s">
        <v>243</v>
      </c>
      <c r="K966" s="105">
        <v>24.0</v>
      </c>
      <c r="L966" s="104">
        <f t="array" ref="L966">XLOOKUP('Joining Lists'!$J966,'Joining Lists'!$A$4:$A$15,'Joining Lists'!$B$4:$B$15)</f>
        <v>25</v>
      </c>
      <c r="M966" s="105">
        <f>'Joining Lists'!$K966*'Joining Lists'!$L966</f>
        <v>600</v>
      </c>
    </row>
    <row r="967" ht="14.25" customHeight="1">
      <c r="G967" s="111">
        <v>44544.0</v>
      </c>
      <c r="H967" s="110" t="s">
        <v>292</v>
      </c>
      <c r="I967" s="110" t="str">
        <f t="array" ref="I967">XLOOKUP('Joining Lists'!$H967,'Joining Lists'!$D$4:$D$75,'Joining Lists'!$E$4:$E$75)</f>
        <v>East</v>
      </c>
      <c r="J967" s="110" t="s">
        <v>218</v>
      </c>
      <c r="K967" s="110">
        <v>3.0</v>
      </c>
      <c r="L967" s="109">
        <f t="array" ref="L967">XLOOKUP('Joining Lists'!$J967,'Joining Lists'!$A$4:$A$15,'Joining Lists'!$B$4:$B$15)</f>
        <v>22.95</v>
      </c>
      <c r="M967" s="110">
        <f>'Joining Lists'!$K967*'Joining Lists'!$L967</f>
        <v>68.85</v>
      </c>
    </row>
    <row r="968" ht="14.25" customHeight="1">
      <c r="G968" s="106">
        <v>44544.0</v>
      </c>
      <c r="H968" s="105" t="s">
        <v>249</v>
      </c>
      <c r="I968" s="105" t="str">
        <f t="array" ref="I968">XLOOKUP('Joining Lists'!$H968,'Joining Lists'!$D$4:$D$75,'Joining Lists'!$E$4:$E$75)</f>
        <v>East</v>
      </c>
      <c r="J968" s="105" t="s">
        <v>227</v>
      </c>
      <c r="K968" s="105">
        <v>2.0</v>
      </c>
      <c r="L968" s="104">
        <f t="array" ref="L968">XLOOKUP('Joining Lists'!$J968,'Joining Lists'!$A$4:$A$15,'Joining Lists'!$B$4:$B$15)</f>
        <v>25</v>
      </c>
      <c r="M968" s="105">
        <f>'Joining Lists'!$K968*'Joining Lists'!$L968</f>
        <v>50</v>
      </c>
    </row>
    <row r="969" ht="14.25" customHeight="1">
      <c r="G969" s="111">
        <v>44544.0</v>
      </c>
      <c r="H969" s="110" t="s">
        <v>219</v>
      </c>
      <c r="I969" s="110" t="str">
        <f t="array" ref="I969">XLOOKUP('Joining Lists'!$H969,'Joining Lists'!$D$4:$D$75,'Joining Lists'!$E$4:$E$75)</f>
        <v>West</v>
      </c>
      <c r="J969" s="110" t="s">
        <v>240</v>
      </c>
      <c r="K969" s="110">
        <v>12.0</v>
      </c>
      <c r="L969" s="109">
        <f t="array" ref="L969">XLOOKUP('Joining Lists'!$J969,'Joining Lists'!$A$4:$A$15,'Joining Lists'!$B$4:$B$15)</f>
        <v>34</v>
      </c>
      <c r="M969" s="110">
        <f>'Joining Lists'!$K969*'Joining Lists'!$L969</f>
        <v>408</v>
      </c>
    </row>
    <row r="970" ht="14.25" customHeight="1">
      <c r="G970" s="106">
        <v>44544.0</v>
      </c>
      <c r="H970" s="105" t="s">
        <v>289</v>
      </c>
      <c r="I970" s="105" t="str">
        <f t="array" ref="I970">XLOOKUP('Joining Lists'!$H970,'Joining Lists'!$D$4:$D$75,'Joining Lists'!$E$4:$E$75)</f>
        <v>West</v>
      </c>
      <c r="J970" s="105" t="s">
        <v>216</v>
      </c>
      <c r="K970" s="105">
        <v>1.0</v>
      </c>
      <c r="L970" s="104">
        <f t="array" ref="L970">XLOOKUP('Joining Lists'!$J970,'Joining Lists'!$A$4:$A$15,'Joining Lists'!$B$4:$B$15)</f>
        <v>22.95</v>
      </c>
      <c r="M970" s="105">
        <f>'Joining Lists'!$K970*'Joining Lists'!$L970</f>
        <v>22.95</v>
      </c>
    </row>
    <row r="971" ht="14.25" customHeight="1">
      <c r="G971" s="111">
        <v>44544.0</v>
      </c>
      <c r="H971" s="110" t="s">
        <v>221</v>
      </c>
      <c r="I971" s="110" t="str">
        <f t="array" ref="I971">XLOOKUP('Joining Lists'!$H971,'Joining Lists'!$D$4:$D$75,'Joining Lists'!$E$4:$E$75)</f>
        <v>East</v>
      </c>
      <c r="J971" s="110" t="s">
        <v>235</v>
      </c>
      <c r="K971" s="110">
        <v>3.0</v>
      </c>
      <c r="L971" s="109">
        <f t="array" ref="L971">XLOOKUP('Joining Lists'!$J971,'Joining Lists'!$A$4:$A$15,'Joining Lists'!$B$4:$B$15)</f>
        <v>19.95</v>
      </c>
      <c r="M971" s="110">
        <f>'Joining Lists'!$K971*'Joining Lists'!$L971</f>
        <v>59.85</v>
      </c>
    </row>
    <row r="972" ht="14.25" customHeight="1">
      <c r="G972" s="106">
        <v>44544.0</v>
      </c>
      <c r="H972" s="105" t="s">
        <v>301</v>
      </c>
      <c r="I972" s="105" t="str">
        <f t="array" ref="I972">XLOOKUP('Joining Lists'!$H972,'Joining Lists'!$D$4:$D$75,'Joining Lists'!$E$4:$E$75)</f>
        <v>East</v>
      </c>
      <c r="J972" s="105" t="s">
        <v>235</v>
      </c>
      <c r="K972" s="105">
        <v>3.0</v>
      </c>
      <c r="L972" s="104">
        <f t="array" ref="L972">XLOOKUP('Joining Lists'!$J972,'Joining Lists'!$A$4:$A$15,'Joining Lists'!$B$4:$B$15)</f>
        <v>19.95</v>
      </c>
      <c r="M972" s="105">
        <f>'Joining Lists'!$K972*'Joining Lists'!$L972</f>
        <v>59.85</v>
      </c>
    </row>
    <row r="973" ht="14.25" customHeight="1">
      <c r="G973" s="111">
        <v>44544.0</v>
      </c>
      <c r="H973" s="110" t="s">
        <v>286</v>
      </c>
      <c r="I973" s="110" t="str">
        <f t="array" ref="I973">XLOOKUP('Joining Lists'!$H973,'Joining Lists'!$D$4:$D$75,'Joining Lists'!$E$4:$E$75)</f>
        <v>South</v>
      </c>
      <c r="J973" s="110" t="s">
        <v>216</v>
      </c>
      <c r="K973" s="110">
        <v>2.0</v>
      </c>
      <c r="L973" s="109">
        <f t="array" ref="L973">XLOOKUP('Joining Lists'!$J973,'Joining Lists'!$A$4:$A$15,'Joining Lists'!$B$4:$B$15)</f>
        <v>22.95</v>
      </c>
      <c r="M973" s="110">
        <f>'Joining Lists'!$K973*'Joining Lists'!$L973</f>
        <v>45.9</v>
      </c>
    </row>
    <row r="974" ht="14.25" customHeight="1">
      <c r="G974" s="106">
        <v>44544.0</v>
      </c>
      <c r="H974" s="105" t="s">
        <v>221</v>
      </c>
      <c r="I974" s="105" t="str">
        <f t="array" ref="I974">XLOOKUP('Joining Lists'!$H974,'Joining Lists'!$D$4:$D$75,'Joining Lists'!$E$4:$E$75)</f>
        <v>East</v>
      </c>
      <c r="J974" s="105" t="s">
        <v>212</v>
      </c>
      <c r="K974" s="105">
        <v>3.0</v>
      </c>
      <c r="L974" s="104">
        <f t="array" ref="L974">XLOOKUP('Joining Lists'!$J974,'Joining Lists'!$A$4:$A$15,'Joining Lists'!$B$4:$B$15)</f>
        <v>21</v>
      </c>
      <c r="M974" s="105">
        <f>'Joining Lists'!$K974*'Joining Lists'!$L974</f>
        <v>63</v>
      </c>
    </row>
    <row r="975" ht="14.25" customHeight="1">
      <c r="G975" s="111">
        <v>44543.0</v>
      </c>
      <c r="H975" s="110" t="s">
        <v>306</v>
      </c>
      <c r="I975" s="110" t="str">
        <f t="array" ref="I975">XLOOKUP('Joining Lists'!$H975,'Joining Lists'!$D$4:$D$75,'Joining Lists'!$E$4:$E$75)</f>
        <v>West</v>
      </c>
      <c r="J975" s="110" t="s">
        <v>243</v>
      </c>
      <c r="K975" s="110">
        <v>2.0</v>
      </c>
      <c r="L975" s="109">
        <f t="array" ref="L975">XLOOKUP('Joining Lists'!$J975,'Joining Lists'!$A$4:$A$15,'Joining Lists'!$B$4:$B$15)</f>
        <v>25</v>
      </c>
      <c r="M975" s="110">
        <f>'Joining Lists'!$K975*'Joining Lists'!$L975</f>
        <v>50</v>
      </c>
    </row>
    <row r="976" ht="14.25" customHeight="1">
      <c r="G976" s="106">
        <v>44543.0</v>
      </c>
      <c r="H976" s="105" t="s">
        <v>269</v>
      </c>
      <c r="I976" s="105" t="str">
        <f t="array" ref="I976">XLOOKUP('Joining Lists'!$H976,'Joining Lists'!$D$4:$D$75,'Joining Lists'!$E$4:$E$75)</f>
        <v>MidWest</v>
      </c>
      <c r="J976" s="105" t="s">
        <v>216</v>
      </c>
      <c r="K976" s="105">
        <v>3.0</v>
      </c>
      <c r="L976" s="104">
        <f t="array" ref="L976">XLOOKUP('Joining Lists'!$J976,'Joining Lists'!$A$4:$A$15,'Joining Lists'!$B$4:$B$15)</f>
        <v>22.95</v>
      </c>
      <c r="M976" s="105">
        <f>'Joining Lists'!$K976*'Joining Lists'!$L976</f>
        <v>68.85</v>
      </c>
    </row>
    <row r="977" ht="14.25" customHeight="1">
      <c r="G977" s="111">
        <v>44543.0</v>
      </c>
      <c r="H977" s="110" t="s">
        <v>254</v>
      </c>
      <c r="I977" s="110" t="str">
        <f t="array" ref="I977">XLOOKUP('Joining Lists'!$H977,'Joining Lists'!$D$4:$D$75,'Joining Lists'!$E$4:$E$75)</f>
        <v>South</v>
      </c>
      <c r="J977" s="110" t="s">
        <v>236</v>
      </c>
      <c r="K977" s="110">
        <v>3.0</v>
      </c>
      <c r="L977" s="109">
        <f t="array" ref="L977">XLOOKUP('Joining Lists'!$J977,'Joining Lists'!$A$4:$A$15,'Joining Lists'!$B$4:$B$15)</f>
        <v>30</v>
      </c>
      <c r="M977" s="110">
        <f>'Joining Lists'!$K977*'Joining Lists'!$L977</f>
        <v>90</v>
      </c>
    </row>
    <row r="978" ht="14.25" customHeight="1">
      <c r="G978" s="106">
        <v>44543.0</v>
      </c>
      <c r="H978" s="105" t="s">
        <v>281</v>
      </c>
      <c r="I978" s="105" t="str">
        <f t="array" ref="I978">XLOOKUP('Joining Lists'!$H978,'Joining Lists'!$D$4:$D$75,'Joining Lists'!$E$4:$E$75)</f>
        <v>MidWest</v>
      </c>
      <c r="J978" s="105" t="s">
        <v>235</v>
      </c>
      <c r="K978" s="105">
        <v>2.0</v>
      </c>
      <c r="L978" s="104">
        <f t="array" ref="L978">XLOOKUP('Joining Lists'!$J978,'Joining Lists'!$A$4:$A$15,'Joining Lists'!$B$4:$B$15)</f>
        <v>19.95</v>
      </c>
      <c r="M978" s="105">
        <f>'Joining Lists'!$K978*'Joining Lists'!$L978</f>
        <v>39.9</v>
      </c>
    </row>
    <row r="979" ht="14.25" customHeight="1">
      <c r="G979" s="111">
        <v>44543.0</v>
      </c>
      <c r="H979" s="110" t="s">
        <v>297</v>
      </c>
      <c r="I979" s="110" t="str">
        <f t="array" ref="I979">XLOOKUP('Joining Lists'!$H979,'Joining Lists'!$D$4:$D$75,'Joining Lists'!$E$4:$E$75)</f>
        <v>MidWest</v>
      </c>
      <c r="J979" s="110" t="s">
        <v>216</v>
      </c>
      <c r="K979" s="110">
        <v>3.0</v>
      </c>
      <c r="L979" s="109">
        <f t="array" ref="L979">XLOOKUP('Joining Lists'!$J979,'Joining Lists'!$A$4:$A$15,'Joining Lists'!$B$4:$B$15)</f>
        <v>22.95</v>
      </c>
      <c r="M979" s="110">
        <f>'Joining Lists'!$K979*'Joining Lists'!$L979</f>
        <v>68.85</v>
      </c>
    </row>
    <row r="980" ht="14.25" customHeight="1">
      <c r="G980" s="106">
        <v>44543.0</v>
      </c>
      <c r="H980" s="105" t="s">
        <v>307</v>
      </c>
      <c r="I980" s="105" t="str">
        <f t="array" ref="I980">XLOOKUP('Joining Lists'!$H980,'Joining Lists'!$D$4:$D$75,'Joining Lists'!$E$4:$E$75)</f>
        <v>East</v>
      </c>
      <c r="J980" s="105" t="s">
        <v>240</v>
      </c>
      <c r="K980" s="105">
        <v>2.0</v>
      </c>
      <c r="L980" s="104">
        <f t="array" ref="L980">XLOOKUP('Joining Lists'!$J980,'Joining Lists'!$A$4:$A$15,'Joining Lists'!$B$4:$B$15)</f>
        <v>34</v>
      </c>
      <c r="M980" s="105">
        <f>'Joining Lists'!$K980*'Joining Lists'!$L980</f>
        <v>68</v>
      </c>
    </row>
    <row r="981" ht="14.25" customHeight="1">
      <c r="G981" s="111">
        <v>44543.0</v>
      </c>
      <c r="H981" s="110" t="s">
        <v>278</v>
      </c>
      <c r="I981" s="110" t="str">
        <f t="array" ref="I981">XLOOKUP('Joining Lists'!$H981,'Joining Lists'!$D$4:$D$75,'Joining Lists'!$E$4:$E$75)</f>
        <v>MidWest</v>
      </c>
      <c r="J981" s="110" t="s">
        <v>212</v>
      </c>
      <c r="K981" s="110">
        <v>1.0</v>
      </c>
      <c r="L981" s="109">
        <f t="array" ref="L981">XLOOKUP('Joining Lists'!$J981,'Joining Lists'!$A$4:$A$15,'Joining Lists'!$B$4:$B$15)</f>
        <v>21</v>
      </c>
      <c r="M981" s="110">
        <f>'Joining Lists'!$K981*'Joining Lists'!$L981</f>
        <v>21</v>
      </c>
    </row>
    <row r="982" ht="14.25" customHeight="1">
      <c r="G982" s="106">
        <v>44543.0</v>
      </c>
      <c r="H982" s="105" t="s">
        <v>306</v>
      </c>
      <c r="I982" s="105" t="str">
        <f t="array" ref="I982">XLOOKUP('Joining Lists'!$H982,'Joining Lists'!$D$4:$D$75,'Joining Lists'!$E$4:$E$75)</f>
        <v>West</v>
      </c>
      <c r="J982" s="105" t="s">
        <v>233</v>
      </c>
      <c r="K982" s="105">
        <v>2.0</v>
      </c>
      <c r="L982" s="104">
        <f t="array" ref="L982">XLOOKUP('Joining Lists'!$J982,'Joining Lists'!$A$4:$A$15,'Joining Lists'!$B$4:$B$15)</f>
        <v>27.5</v>
      </c>
      <c r="M982" s="105">
        <f>'Joining Lists'!$K982*'Joining Lists'!$L982</f>
        <v>55</v>
      </c>
    </row>
    <row r="983" ht="14.25" customHeight="1">
      <c r="G983" s="111">
        <v>44543.0</v>
      </c>
      <c r="H983" s="110" t="s">
        <v>316</v>
      </c>
      <c r="I983" s="110" t="str">
        <f t="array" ref="I983">XLOOKUP('Joining Lists'!$H983,'Joining Lists'!$D$4:$D$75,'Joining Lists'!$E$4:$E$75)</f>
        <v>West</v>
      </c>
      <c r="J983" s="110" t="s">
        <v>245</v>
      </c>
      <c r="K983" s="110">
        <v>1.0</v>
      </c>
      <c r="L983" s="109">
        <f t="array" ref="L983">XLOOKUP('Joining Lists'!$J983,'Joining Lists'!$A$4:$A$15,'Joining Lists'!$B$4:$B$15)</f>
        <v>23.5</v>
      </c>
      <c r="M983" s="110">
        <f>'Joining Lists'!$K983*'Joining Lists'!$L983</f>
        <v>23.5</v>
      </c>
    </row>
    <row r="984" ht="14.25" customHeight="1">
      <c r="G984" s="106">
        <v>44543.0</v>
      </c>
      <c r="H984" s="105" t="s">
        <v>295</v>
      </c>
      <c r="I984" s="105" t="str">
        <f t="array" ref="I984">XLOOKUP('Joining Lists'!$H984,'Joining Lists'!$D$4:$D$75,'Joining Lists'!$E$4:$E$75)</f>
        <v>MidWest</v>
      </c>
      <c r="J984" s="105" t="s">
        <v>236</v>
      </c>
      <c r="K984" s="105">
        <v>3.0</v>
      </c>
      <c r="L984" s="104">
        <f t="array" ref="L984">XLOOKUP('Joining Lists'!$J984,'Joining Lists'!$A$4:$A$15,'Joining Lists'!$B$4:$B$15)</f>
        <v>30</v>
      </c>
      <c r="M984" s="105">
        <f>'Joining Lists'!$K984*'Joining Lists'!$L984</f>
        <v>90</v>
      </c>
    </row>
    <row r="985" ht="14.25" customHeight="1">
      <c r="G985" s="111">
        <v>44543.0</v>
      </c>
      <c r="H985" s="110" t="s">
        <v>303</v>
      </c>
      <c r="I985" s="110" t="str">
        <f t="array" ref="I985">XLOOKUP('Joining Lists'!$H985,'Joining Lists'!$D$4:$D$75,'Joining Lists'!$E$4:$E$75)</f>
        <v>West</v>
      </c>
      <c r="J985" s="110" t="s">
        <v>218</v>
      </c>
      <c r="K985" s="110">
        <v>4.0</v>
      </c>
      <c r="L985" s="109">
        <f t="array" ref="L985">XLOOKUP('Joining Lists'!$J985,'Joining Lists'!$A$4:$A$15,'Joining Lists'!$B$4:$B$15)</f>
        <v>22.95</v>
      </c>
      <c r="M985" s="110">
        <f>'Joining Lists'!$K985*'Joining Lists'!$L985</f>
        <v>91.8</v>
      </c>
    </row>
    <row r="986" ht="14.25" customHeight="1">
      <c r="G986" s="106">
        <v>44543.0</v>
      </c>
      <c r="H986" s="105" t="s">
        <v>311</v>
      </c>
      <c r="I986" s="105" t="str">
        <f t="array" ref="I986">XLOOKUP('Joining Lists'!$H986,'Joining Lists'!$D$4:$D$75,'Joining Lists'!$E$4:$E$75)</f>
        <v>MidWest</v>
      </c>
      <c r="J986" s="105" t="s">
        <v>216</v>
      </c>
      <c r="K986" s="105">
        <v>24.0</v>
      </c>
      <c r="L986" s="104">
        <f t="array" ref="L986">XLOOKUP('Joining Lists'!$J986,'Joining Lists'!$A$4:$A$15,'Joining Lists'!$B$4:$B$15)</f>
        <v>22.95</v>
      </c>
      <c r="M986" s="105">
        <f>'Joining Lists'!$K986*'Joining Lists'!$L986</f>
        <v>550.8</v>
      </c>
    </row>
    <row r="987" ht="14.25" customHeight="1">
      <c r="G987" s="111">
        <v>44543.0</v>
      </c>
      <c r="H987" s="110" t="s">
        <v>268</v>
      </c>
      <c r="I987" s="110" t="str">
        <f t="array" ref="I987">XLOOKUP('Joining Lists'!$H987,'Joining Lists'!$D$4:$D$75,'Joining Lists'!$E$4:$E$75)</f>
        <v>East</v>
      </c>
      <c r="J987" s="110" t="s">
        <v>235</v>
      </c>
      <c r="K987" s="110">
        <v>1.0</v>
      </c>
      <c r="L987" s="109">
        <f t="array" ref="L987">XLOOKUP('Joining Lists'!$J987,'Joining Lists'!$A$4:$A$15,'Joining Lists'!$B$4:$B$15)</f>
        <v>19.95</v>
      </c>
      <c r="M987" s="110">
        <f>'Joining Lists'!$K987*'Joining Lists'!$L987</f>
        <v>19.95</v>
      </c>
    </row>
    <row r="988" ht="14.25" customHeight="1">
      <c r="G988" s="106">
        <v>44543.0</v>
      </c>
      <c r="H988" s="105" t="s">
        <v>268</v>
      </c>
      <c r="I988" s="105" t="str">
        <f t="array" ref="I988">XLOOKUP('Joining Lists'!$H988,'Joining Lists'!$D$4:$D$75,'Joining Lists'!$E$4:$E$75)</f>
        <v>East</v>
      </c>
      <c r="J988" s="105" t="s">
        <v>235</v>
      </c>
      <c r="K988" s="105">
        <v>3.0</v>
      </c>
      <c r="L988" s="104">
        <f t="array" ref="L988">XLOOKUP('Joining Lists'!$J988,'Joining Lists'!$A$4:$A$15,'Joining Lists'!$B$4:$B$15)</f>
        <v>19.95</v>
      </c>
      <c r="M988" s="105">
        <f>'Joining Lists'!$K988*'Joining Lists'!$L988</f>
        <v>59.85</v>
      </c>
    </row>
    <row r="989" ht="14.25" customHeight="1">
      <c r="G989" s="111">
        <v>44543.0</v>
      </c>
      <c r="H989" s="110" t="s">
        <v>281</v>
      </c>
      <c r="I989" s="110" t="str">
        <f t="array" ref="I989">XLOOKUP('Joining Lists'!$H989,'Joining Lists'!$D$4:$D$75,'Joining Lists'!$E$4:$E$75)</f>
        <v>MidWest</v>
      </c>
      <c r="J989" s="110" t="s">
        <v>235</v>
      </c>
      <c r="K989" s="110">
        <v>2.0</v>
      </c>
      <c r="L989" s="109">
        <f t="array" ref="L989">XLOOKUP('Joining Lists'!$J989,'Joining Lists'!$A$4:$A$15,'Joining Lists'!$B$4:$B$15)</f>
        <v>19.95</v>
      </c>
      <c r="M989" s="110">
        <f>'Joining Lists'!$K989*'Joining Lists'!$L989</f>
        <v>39.9</v>
      </c>
    </row>
    <row r="990" ht="14.25" customHeight="1">
      <c r="G990" s="106">
        <v>44543.0</v>
      </c>
      <c r="H990" s="105" t="s">
        <v>309</v>
      </c>
      <c r="I990" s="105" t="str">
        <f t="array" ref="I990">XLOOKUP('Joining Lists'!$H990,'Joining Lists'!$D$4:$D$75,'Joining Lists'!$E$4:$E$75)</f>
        <v>South</v>
      </c>
      <c r="J990" s="105" t="s">
        <v>235</v>
      </c>
      <c r="K990" s="105">
        <v>5.0</v>
      </c>
      <c r="L990" s="104">
        <f t="array" ref="L990">XLOOKUP('Joining Lists'!$J990,'Joining Lists'!$A$4:$A$15,'Joining Lists'!$B$4:$B$15)</f>
        <v>19.95</v>
      </c>
      <c r="M990" s="105">
        <f>'Joining Lists'!$K990*'Joining Lists'!$L990</f>
        <v>99.75</v>
      </c>
    </row>
    <row r="991" ht="14.25" customHeight="1">
      <c r="G991" s="111">
        <v>44543.0</v>
      </c>
      <c r="H991" s="110" t="s">
        <v>237</v>
      </c>
      <c r="I991" s="110" t="str">
        <f t="array" ref="I991">XLOOKUP('Joining Lists'!$H991,'Joining Lists'!$D$4:$D$75,'Joining Lists'!$E$4:$E$75)</f>
        <v>West</v>
      </c>
      <c r="J991" s="110" t="s">
        <v>212</v>
      </c>
      <c r="K991" s="110">
        <v>2.0</v>
      </c>
      <c r="L991" s="109">
        <f t="array" ref="L991">XLOOKUP('Joining Lists'!$J991,'Joining Lists'!$A$4:$A$15,'Joining Lists'!$B$4:$B$15)</f>
        <v>21</v>
      </c>
      <c r="M991" s="110">
        <f>'Joining Lists'!$K991*'Joining Lists'!$L991</f>
        <v>42</v>
      </c>
    </row>
    <row r="992" ht="14.25" customHeight="1">
      <c r="G992" s="106">
        <v>44543.0</v>
      </c>
      <c r="H992" s="105" t="s">
        <v>301</v>
      </c>
      <c r="I992" s="105" t="str">
        <f t="array" ref="I992">XLOOKUP('Joining Lists'!$H992,'Joining Lists'!$D$4:$D$75,'Joining Lists'!$E$4:$E$75)</f>
        <v>East</v>
      </c>
      <c r="J992" s="105" t="s">
        <v>218</v>
      </c>
      <c r="K992" s="105">
        <v>10.0</v>
      </c>
      <c r="L992" s="104">
        <f t="array" ref="L992">XLOOKUP('Joining Lists'!$J992,'Joining Lists'!$A$4:$A$15,'Joining Lists'!$B$4:$B$15)</f>
        <v>22.95</v>
      </c>
      <c r="M992" s="105">
        <f>'Joining Lists'!$K992*'Joining Lists'!$L992</f>
        <v>229.5</v>
      </c>
    </row>
    <row r="993" ht="14.25" customHeight="1">
      <c r="G993" s="111">
        <v>44543.0</v>
      </c>
      <c r="H993" s="110" t="s">
        <v>292</v>
      </c>
      <c r="I993" s="110" t="str">
        <f t="array" ref="I993">XLOOKUP('Joining Lists'!$H993,'Joining Lists'!$D$4:$D$75,'Joining Lists'!$E$4:$E$75)</f>
        <v>East</v>
      </c>
      <c r="J993" s="110" t="s">
        <v>227</v>
      </c>
      <c r="K993" s="110">
        <v>2.0</v>
      </c>
      <c r="L993" s="109">
        <f t="array" ref="L993">XLOOKUP('Joining Lists'!$J993,'Joining Lists'!$A$4:$A$15,'Joining Lists'!$B$4:$B$15)</f>
        <v>25</v>
      </c>
      <c r="M993" s="110">
        <f>'Joining Lists'!$K993*'Joining Lists'!$L993</f>
        <v>50</v>
      </c>
    </row>
    <row r="994" ht="14.25" customHeight="1">
      <c r="G994" s="106">
        <v>44543.0</v>
      </c>
      <c r="H994" s="105" t="s">
        <v>268</v>
      </c>
      <c r="I994" s="105" t="str">
        <f t="array" ref="I994">XLOOKUP('Joining Lists'!$H994,'Joining Lists'!$D$4:$D$75,'Joining Lists'!$E$4:$E$75)</f>
        <v>East</v>
      </c>
      <c r="J994" s="105" t="s">
        <v>216</v>
      </c>
      <c r="K994" s="105">
        <v>22.0</v>
      </c>
      <c r="L994" s="104">
        <f t="array" ref="L994">XLOOKUP('Joining Lists'!$J994,'Joining Lists'!$A$4:$A$15,'Joining Lists'!$B$4:$B$15)</f>
        <v>22.95</v>
      </c>
      <c r="M994" s="105">
        <f>'Joining Lists'!$K994*'Joining Lists'!$L994</f>
        <v>504.9</v>
      </c>
    </row>
    <row r="995" ht="14.25" customHeight="1">
      <c r="G995" s="111">
        <v>44543.0</v>
      </c>
      <c r="H995" s="110" t="s">
        <v>303</v>
      </c>
      <c r="I995" s="110" t="str">
        <f t="array" ref="I995">XLOOKUP('Joining Lists'!$H995,'Joining Lists'!$D$4:$D$75,'Joining Lists'!$E$4:$E$75)</f>
        <v>West</v>
      </c>
      <c r="J995" s="110" t="s">
        <v>236</v>
      </c>
      <c r="K995" s="110">
        <v>3.0</v>
      </c>
      <c r="L995" s="109">
        <f t="array" ref="L995">XLOOKUP('Joining Lists'!$J995,'Joining Lists'!$A$4:$A$15,'Joining Lists'!$B$4:$B$15)</f>
        <v>30</v>
      </c>
      <c r="M995" s="110">
        <f>'Joining Lists'!$K995*'Joining Lists'!$L995</f>
        <v>90</v>
      </c>
    </row>
    <row r="996" ht="14.25" customHeight="1">
      <c r="G996" s="106">
        <v>44543.0</v>
      </c>
      <c r="H996" s="105" t="s">
        <v>228</v>
      </c>
      <c r="I996" s="105" t="str">
        <f t="array" ref="I996">XLOOKUP('Joining Lists'!$H996,'Joining Lists'!$D$4:$D$75,'Joining Lists'!$E$4:$E$75)</f>
        <v>MidWest</v>
      </c>
      <c r="J996" s="105" t="s">
        <v>230</v>
      </c>
      <c r="K996" s="105">
        <v>1.0</v>
      </c>
      <c r="L996" s="104">
        <f t="array" ref="L996">XLOOKUP('Joining Lists'!$J996,'Joining Lists'!$A$4:$A$15,'Joining Lists'!$B$4:$B$15)</f>
        <v>79.95</v>
      </c>
      <c r="M996" s="105">
        <f>'Joining Lists'!$K996*'Joining Lists'!$L996</f>
        <v>79.95</v>
      </c>
    </row>
    <row r="997" ht="14.25" customHeight="1">
      <c r="G997" s="111">
        <v>44543.0</v>
      </c>
      <c r="H997" s="110" t="s">
        <v>219</v>
      </c>
      <c r="I997" s="110" t="str">
        <f t="array" ref="I997">XLOOKUP('Joining Lists'!$H997,'Joining Lists'!$D$4:$D$75,'Joining Lists'!$E$4:$E$75)</f>
        <v>West</v>
      </c>
      <c r="J997" s="110" t="s">
        <v>240</v>
      </c>
      <c r="K997" s="110">
        <v>1.0</v>
      </c>
      <c r="L997" s="109">
        <f t="array" ref="L997">XLOOKUP('Joining Lists'!$J997,'Joining Lists'!$A$4:$A$15,'Joining Lists'!$B$4:$B$15)</f>
        <v>34</v>
      </c>
      <c r="M997" s="110">
        <f>'Joining Lists'!$K997*'Joining Lists'!$L997</f>
        <v>34</v>
      </c>
    </row>
    <row r="998" ht="14.25" customHeight="1">
      <c r="G998" s="106">
        <v>44543.0</v>
      </c>
      <c r="H998" s="105" t="s">
        <v>296</v>
      </c>
      <c r="I998" s="105" t="str">
        <f t="array" ref="I998">XLOOKUP('Joining Lists'!$H998,'Joining Lists'!$D$4:$D$75,'Joining Lists'!$E$4:$E$75)</f>
        <v>West</v>
      </c>
      <c r="J998" s="105" t="s">
        <v>235</v>
      </c>
      <c r="K998" s="105">
        <v>2.0</v>
      </c>
      <c r="L998" s="104">
        <f t="array" ref="L998">XLOOKUP('Joining Lists'!$J998,'Joining Lists'!$A$4:$A$15,'Joining Lists'!$B$4:$B$15)</f>
        <v>19.95</v>
      </c>
      <c r="M998" s="105">
        <f>'Joining Lists'!$K998*'Joining Lists'!$L998</f>
        <v>39.9</v>
      </c>
    </row>
    <row r="999" ht="14.25" customHeight="1">
      <c r="G999" s="111">
        <v>44543.0</v>
      </c>
      <c r="H999" s="110" t="s">
        <v>307</v>
      </c>
      <c r="I999" s="110" t="str">
        <f t="array" ref="I999">XLOOKUP('Joining Lists'!$H999,'Joining Lists'!$D$4:$D$75,'Joining Lists'!$E$4:$E$75)</f>
        <v>East</v>
      </c>
      <c r="J999" s="110" t="s">
        <v>216</v>
      </c>
      <c r="K999" s="110">
        <v>3.0</v>
      </c>
      <c r="L999" s="109">
        <f t="array" ref="L999">XLOOKUP('Joining Lists'!$J999,'Joining Lists'!$A$4:$A$15,'Joining Lists'!$B$4:$B$15)</f>
        <v>22.95</v>
      </c>
      <c r="M999" s="110">
        <f>'Joining Lists'!$K999*'Joining Lists'!$L999</f>
        <v>68.85</v>
      </c>
    </row>
    <row r="1000" ht="14.25" customHeight="1">
      <c r="G1000" s="106">
        <v>44543.0</v>
      </c>
      <c r="H1000" s="105" t="s">
        <v>292</v>
      </c>
      <c r="I1000" s="105" t="str">
        <f t="array" ref="I1000">XLOOKUP('Joining Lists'!$H1000,'Joining Lists'!$D$4:$D$75,'Joining Lists'!$E$4:$E$75)</f>
        <v>East</v>
      </c>
      <c r="J1000" s="105" t="s">
        <v>243</v>
      </c>
      <c r="K1000" s="105">
        <v>1.0</v>
      </c>
      <c r="L1000" s="104">
        <f t="array" ref="L1000">XLOOKUP('Joining Lists'!$J1000,'Joining Lists'!$A$4:$A$15,'Joining Lists'!$B$4:$B$15)</f>
        <v>25</v>
      </c>
      <c r="M1000" s="105">
        <f>'Joining Lists'!$K1000*'Joining Lists'!$L1000</f>
        <v>25</v>
      </c>
    </row>
    <row r="1001" ht="14.25" customHeight="1">
      <c r="G1001" s="111">
        <v>44543.0</v>
      </c>
      <c r="H1001" s="110" t="s">
        <v>298</v>
      </c>
      <c r="I1001" s="110" t="str">
        <f t="array" ref="I1001">XLOOKUP('Joining Lists'!$H1001,'Joining Lists'!$D$4:$D$75,'Joining Lists'!$E$4:$E$75)</f>
        <v>West</v>
      </c>
      <c r="J1001" s="110" t="s">
        <v>227</v>
      </c>
      <c r="K1001" s="110">
        <v>14.0</v>
      </c>
      <c r="L1001" s="109">
        <f t="array" ref="L1001">XLOOKUP('Joining Lists'!$J1001,'Joining Lists'!$A$4:$A$15,'Joining Lists'!$B$4:$B$15)</f>
        <v>25</v>
      </c>
      <c r="M1001" s="110">
        <f>'Joining Lists'!$K1001*'Joining Lists'!$L1001</f>
        <v>350</v>
      </c>
    </row>
    <row r="1002" ht="14.25" customHeight="1">
      <c r="G1002" s="106">
        <v>44543.0</v>
      </c>
      <c r="H1002" s="105" t="s">
        <v>258</v>
      </c>
      <c r="I1002" s="105" t="str">
        <f t="array" ref="I1002">XLOOKUP('Joining Lists'!$H1002,'Joining Lists'!$D$4:$D$75,'Joining Lists'!$E$4:$E$75)</f>
        <v>MidWest</v>
      </c>
      <c r="J1002" s="105" t="s">
        <v>240</v>
      </c>
      <c r="K1002" s="105">
        <v>1.0</v>
      </c>
      <c r="L1002" s="104">
        <f t="array" ref="L1002">XLOOKUP('Joining Lists'!$J1002,'Joining Lists'!$A$4:$A$15,'Joining Lists'!$B$4:$B$15)</f>
        <v>34</v>
      </c>
      <c r="M1002" s="105">
        <f>'Joining Lists'!$K1002*'Joining Lists'!$L1002</f>
        <v>34</v>
      </c>
    </row>
    <row r="1003" ht="14.25" customHeight="1">
      <c r="G1003" s="111">
        <v>44543.0</v>
      </c>
      <c r="H1003" s="110" t="s">
        <v>264</v>
      </c>
      <c r="I1003" s="110" t="str">
        <f t="array" ref="I1003">XLOOKUP('Joining Lists'!$H1003,'Joining Lists'!$D$4:$D$75,'Joining Lists'!$E$4:$E$75)</f>
        <v>MidWest</v>
      </c>
      <c r="J1003" s="110" t="s">
        <v>240</v>
      </c>
      <c r="K1003" s="110">
        <v>3.0</v>
      </c>
      <c r="L1003" s="109">
        <f t="array" ref="L1003">XLOOKUP('Joining Lists'!$J1003,'Joining Lists'!$A$4:$A$15,'Joining Lists'!$B$4:$B$15)</f>
        <v>34</v>
      </c>
      <c r="M1003" s="110">
        <f>'Joining Lists'!$K1003*'Joining Lists'!$L1003</f>
        <v>102</v>
      </c>
    </row>
    <row r="1004" ht="14.25" customHeight="1">
      <c r="G1004" s="106">
        <v>44543.0</v>
      </c>
      <c r="H1004" s="105" t="s">
        <v>294</v>
      </c>
      <c r="I1004" s="105" t="str">
        <f t="array" ref="I1004">XLOOKUP('Joining Lists'!$H1004,'Joining Lists'!$D$4:$D$75,'Joining Lists'!$E$4:$E$75)</f>
        <v>West</v>
      </c>
      <c r="J1004" s="105" t="s">
        <v>240</v>
      </c>
      <c r="K1004" s="105">
        <v>1.0</v>
      </c>
      <c r="L1004" s="104">
        <f t="array" ref="L1004">XLOOKUP('Joining Lists'!$J1004,'Joining Lists'!$A$4:$A$15,'Joining Lists'!$B$4:$B$15)</f>
        <v>34</v>
      </c>
      <c r="M1004" s="105">
        <f>'Joining Lists'!$K1004*'Joining Lists'!$L1004</f>
        <v>34</v>
      </c>
    </row>
    <row r="1005" ht="14.25" customHeight="1">
      <c r="G1005" s="111">
        <v>44543.0</v>
      </c>
      <c r="H1005" s="110" t="s">
        <v>264</v>
      </c>
      <c r="I1005" s="110" t="str">
        <f t="array" ref="I1005">XLOOKUP('Joining Lists'!$H1005,'Joining Lists'!$D$4:$D$75,'Joining Lists'!$E$4:$E$75)</f>
        <v>MidWest</v>
      </c>
      <c r="J1005" s="110" t="s">
        <v>218</v>
      </c>
      <c r="K1005" s="110">
        <v>3.0</v>
      </c>
      <c r="L1005" s="109">
        <f t="array" ref="L1005">XLOOKUP('Joining Lists'!$J1005,'Joining Lists'!$A$4:$A$15,'Joining Lists'!$B$4:$B$15)</f>
        <v>22.95</v>
      </c>
      <c r="M1005" s="110">
        <f>'Joining Lists'!$K1005*'Joining Lists'!$L1005</f>
        <v>68.85</v>
      </c>
    </row>
    <row r="1006" ht="14.25" customHeight="1">
      <c r="G1006" s="106">
        <v>44543.0</v>
      </c>
      <c r="H1006" s="105" t="s">
        <v>265</v>
      </c>
      <c r="I1006" s="105" t="str">
        <f t="array" ref="I1006">XLOOKUP('Joining Lists'!$H1006,'Joining Lists'!$D$4:$D$75,'Joining Lists'!$E$4:$E$75)</f>
        <v>MidWest</v>
      </c>
      <c r="J1006" s="105" t="s">
        <v>239</v>
      </c>
      <c r="K1006" s="105">
        <v>1.0</v>
      </c>
      <c r="L1006" s="104">
        <f t="array" ref="L1006">XLOOKUP('Joining Lists'!$J1006,'Joining Lists'!$A$4:$A$15,'Joining Lists'!$B$4:$B$15)</f>
        <v>19</v>
      </c>
      <c r="M1006" s="105">
        <f>'Joining Lists'!$K1006*'Joining Lists'!$L1006</f>
        <v>19</v>
      </c>
    </row>
    <row r="1007" ht="14.25" customHeight="1">
      <c r="G1007" s="111">
        <v>44543.0</v>
      </c>
      <c r="H1007" s="110" t="s">
        <v>237</v>
      </c>
      <c r="I1007" s="110" t="str">
        <f t="array" ref="I1007">XLOOKUP('Joining Lists'!$H1007,'Joining Lists'!$D$4:$D$75,'Joining Lists'!$E$4:$E$75)</f>
        <v>West</v>
      </c>
      <c r="J1007" s="110" t="s">
        <v>235</v>
      </c>
      <c r="K1007" s="110">
        <v>2.0</v>
      </c>
      <c r="L1007" s="109">
        <f t="array" ref="L1007">XLOOKUP('Joining Lists'!$J1007,'Joining Lists'!$A$4:$A$15,'Joining Lists'!$B$4:$B$15)</f>
        <v>19.95</v>
      </c>
      <c r="M1007" s="110">
        <f>'Joining Lists'!$K1007*'Joining Lists'!$L1007</f>
        <v>39.9</v>
      </c>
    </row>
    <row r="1008" ht="14.25" customHeight="1">
      <c r="G1008" s="106">
        <v>44543.0</v>
      </c>
      <c r="H1008" s="105" t="s">
        <v>263</v>
      </c>
      <c r="I1008" s="105" t="str">
        <f t="array" ref="I1008">XLOOKUP('Joining Lists'!$H1008,'Joining Lists'!$D$4:$D$75,'Joining Lists'!$E$4:$E$75)</f>
        <v>West</v>
      </c>
      <c r="J1008" s="105" t="s">
        <v>235</v>
      </c>
      <c r="K1008" s="105">
        <v>1.0</v>
      </c>
      <c r="L1008" s="104">
        <f t="array" ref="L1008">XLOOKUP('Joining Lists'!$J1008,'Joining Lists'!$A$4:$A$15,'Joining Lists'!$B$4:$B$15)</f>
        <v>19.95</v>
      </c>
      <c r="M1008" s="105">
        <f>'Joining Lists'!$K1008*'Joining Lists'!$L1008</f>
        <v>19.95</v>
      </c>
    </row>
    <row r="1009" ht="14.25" customHeight="1">
      <c r="G1009" s="111">
        <v>44543.0</v>
      </c>
      <c r="H1009" s="110" t="s">
        <v>294</v>
      </c>
      <c r="I1009" s="110" t="str">
        <f t="array" ref="I1009">XLOOKUP('Joining Lists'!$H1009,'Joining Lists'!$D$4:$D$75,'Joining Lists'!$E$4:$E$75)</f>
        <v>West</v>
      </c>
      <c r="J1009" s="110" t="s">
        <v>239</v>
      </c>
      <c r="K1009" s="110">
        <v>1.0</v>
      </c>
      <c r="L1009" s="109">
        <f t="array" ref="L1009">XLOOKUP('Joining Lists'!$J1009,'Joining Lists'!$A$4:$A$15,'Joining Lists'!$B$4:$B$15)</f>
        <v>19</v>
      </c>
      <c r="M1009" s="110">
        <f>'Joining Lists'!$K1009*'Joining Lists'!$L1009</f>
        <v>19</v>
      </c>
    </row>
    <row r="1010" ht="14.25" customHeight="1">
      <c r="G1010" s="106">
        <v>44543.0</v>
      </c>
      <c r="H1010" s="105" t="s">
        <v>268</v>
      </c>
      <c r="I1010" s="105" t="str">
        <f t="array" ref="I1010">XLOOKUP('Joining Lists'!$H1010,'Joining Lists'!$D$4:$D$75,'Joining Lists'!$E$4:$E$75)</f>
        <v>East</v>
      </c>
      <c r="J1010" s="105" t="s">
        <v>235</v>
      </c>
      <c r="K1010" s="105">
        <v>3.0</v>
      </c>
      <c r="L1010" s="104">
        <f t="array" ref="L1010">XLOOKUP('Joining Lists'!$J1010,'Joining Lists'!$A$4:$A$15,'Joining Lists'!$B$4:$B$15)</f>
        <v>19.95</v>
      </c>
      <c r="M1010" s="105">
        <f>'Joining Lists'!$K1010*'Joining Lists'!$L1010</f>
        <v>59.85</v>
      </c>
    </row>
    <row r="1011" ht="14.25" customHeight="1">
      <c r="G1011" s="111">
        <v>44543.0</v>
      </c>
      <c r="H1011" s="110" t="s">
        <v>284</v>
      </c>
      <c r="I1011" s="110" t="str">
        <f t="array" ref="I1011">XLOOKUP('Joining Lists'!$H1011,'Joining Lists'!$D$4:$D$75,'Joining Lists'!$E$4:$E$75)</f>
        <v>MidWest</v>
      </c>
      <c r="J1011" s="110" t="s">
        <v>216</v>
      </c>
      <c r="K1011" s="110">
        <v>1.0</v>
      </c>
      <c r="L1011" s="109">
        <f t="array" ref="L1011">XLOOKUP('Joining Lists'!$J1011,'Joining Lists'!$A$4:$A$15,'Joining Lists'!$B$4:$B$15)</f>
        <v>22.95</v>
      </c>
      <c r="M1011" s="110">
        <f>'Joining Lists'!$K1011*'Joining Lists'!$L1011</f>
        <v>22.95</v>
      </c>
    </row>
    <row r="1012" ht="14.25" customHeight="1">
      <c r="G1012" s="106">
        <v>44543.0</v>
      </c>
      <c r="H1012" s="105" t="s">
        <v>288</v>
      </c>
      <c r="I1012" s="105" t="str">
        <f t="array" ref="I1012">XLOOKUP('Joining Lists'!$H1012,'Joining Lists'!$D$4:$D$75,'Joining Lists'!$E$4:$E$75)</f>
        <v>MidWest</v>
      </c>
      <c r="J1012" s="105" t="s">
        <v>212</v>
      </c>
      <c r="K1012" s="105">
        <v>2.0</v>
      </c>
      <c r="L1012" s="104">
        <f t="array" ref="L1012">XLOOKUP('Joining Lists'!$J1012,'Joining Lists'!$A$4:$A$15,'Joining Lists'!$B$4:$B$15)</f>
        <v>21</v>
      </c>
      <c r="M1012" s="105">
        <f>'Joining Lists'!$K1012*'Joining Lists'!$L1012</f>
        <v>42</v>
      </c>
    </row>
    <row r="1013" ht="14.25" customHeight="1">
      <c r="G1013" s="111">
        <v>44543.0</v>
      </c>
      <c r="H1013" s="110" t="s">
        <v>257</v>
      </c>
      <c r="I1013" s="110" t="str">
        <f t="array" ref="I1013">XLOOKUP('Joining Lists'!$H1013,'Joining Lists'!$D$4:$D$75,'Joining Lists'!$E$4:$E$75)</f>
        <v>South</v>
      </c>
      <c r="J1013" s="110" t="s">
        <v>216</v>
      </c>
      <c r="K1013" s="110">
        <v>3.0</v>
      </c>
      <c r="L1013" s="109">
        <f t="array" ref="L1013">XLOOKUP('Joining Lists'!$J1013,'Joining Lists'!$A$4:$A$15,'Joining Lists'!$B$4:$B$15)</f>
        <v>22.95</v>
      </c>
      <c r="M1013" s="110">
        <f>'Joining Lists'!$K1013*'Joining Lists'!$L1013</f>
        <v>68.85</v>
      </c>
    </row>
    <row r="1014" ht="14.25" customHeight="1">
      <c r="G1014" s="106">
        <v>44543.0</v>
      </c>
      <c r="H1014" s="105" t="s">
        <v>303</v>
      </c>
      <c r="I1014" s="105" t="str">
        <f t="array" ref="I1014">XLOOKUP('Joining Lists'!$H1014,'Joining Lists'!$D$4:$D$75,'Joining Lists'!$E$4:$E$75)</f>
        <v>West</v>
      </c>
      <c r="J1014" s="105" t="s">
        <v>235</v>
      </c>
      <c r="K1014" s="105">
        <v>3.0</v>
      </c>
      <c r="L1014" s="104">
        <f t="array" ref="L1014">XLOOKUP('Joining Lists'!$J1014,'Joining Lists'!$A$4:$A$15,'Joining Lists'!$B$4:$B$15)</f>
        <v>19.95</v>
      </c>
      <c r="M1014" s="105">
        <f>'Joining Lists'!$K1014*'Joining Lists'!$L1014</f>
        <v>59.85</v>
      </c>
    </row>
    <row r="1015" ht="14.25" customHeight="1">
      <c r="G1015" s="111">
        <v>44543.0</v>
      </c>
      <c r="H1015" s="110" t="s">
        <v>280</v>
      </c>
      <c r="I1015" s="110" t="str">
        <f t="array" ref="I1015">XLOOKUP('Joining Lists'!$H1015,'Joining Lists'!$D$4:$D$75,'Joining Lists'!$E$4:$E$75)</f>
        <v>South</v>
      </c>
      <c r="J1015" s="110" t="s">
        <v>235</v>
      </c>
      <c r="K1015" s="110">
        <v>2.0</v>
      </c>
      <c r="L1015" s="109">
        <f t="array" ref="L1015">XLOOKUP('Joining Lists'!$J1015,'Joining Lists'!$A$4:$A$15,'Joining Lists'!$B$4:$B$15)</f>
        <v>19.95</v>
      </c>
      <c r="M1015" s="110">
        <f>'Joining Lists'!$K1015*'Joining Lists'!$L1015</f>
        <v>39.9</v>
      </c>
    </row>
    <row r="1016" ht="14.25" customHeight="1">
      <c r="G1016" s="106">
        <v>44543.0</v>
      </c>
      <c r="H1016" s="105" t="s">
        <v>291</v>
      </c>
      <c r="I1016" s="105" t="str">
        <f t="array" ref="I1016">XLOOKUP('Joining Lists'!$H1016,'Joining Lists'!$D$4:$D$75,'Joining Lists'!$E$4:$E$75)</f>
        <v>West</v>
      </c>
      <c r="J1016" s="105" t="s">
        <v>216</v>
      </c>
      <c r="K1016" s="105">
        <v>2.0</v>
      </c>
      <c r="L1016" s="104">
        <f t="array" ref="L1016">XLOOKUP('Joining Lists'!$J1016,'Joining Lists'!$A$4:$A$15,'Joining Lists'!$B$4:$B$15)</f>
        <v>22.95</v>
      </c>
      <c r="M1016" s="105">
        <f>'Joining Lists'!$K1016*'Joining Lists'!$L1016</f>
        <v>45.9</v>
      </c>
    </row>
    <row r="1017" ht="14.25" customHeight="1">
      <c r="G1017" s="111">
        <v>44543.0</v>
      </c>
      <c r="H1017" s="110" t="s">
        <v>316</v>
      </c>
      <c r="I1017" s="110" t="str">
        <f t="array" ref="I1017">XLOOKUP('Joining Lists'!$H1017,'Joining Lists'!$D$4:$D$75,'Joining Lists'!$E$4:$E$75)</f>
        <v>West</v>
      </c>
      <c r="J1017" s="110" t="s">
        <v>240</v>
      </c>
      <c r="K1017" s="110">
        <v>2.0</v>
      </c>
      <c r="L1017" s="109">
        <f t="array" ref="L1017">XLOOKUP('Joining Lists'!$J1017,'Joining Lists'!$A$4:$A$15,'Joining Lists'!$B$4:$B$15)</f>
        <v>34</v>
      </c>
      <c r="M1017" s="110">
        <f>'Joining Lists'!$K1017*'Joining Lists'!$L1017</f>
        <v>68</v>
      </c>
    </row>
    <row r="1018" ht="14.25" customHeight="1">
      <c r="G1018" s="106">
        <v>44543.0</v>
      </c>
      <c r="H1018" s="105" t="s">
        <v>268</v>
      </c>
      <c r="I1018" s="105" t="str">
        <f t="array" ref="I1018">XLOOKUP('Joining Lists'!$H1018,'Joining Lists'!$D$4:$D$75,'Joining Lists'!$E$4:$E$75)</f>
        <v>East</v>
      </c>
      <c r="J1018" s="105" t="s">
        <v>235</v>
      </c>
      <c r="K1018" s="105">
        <v>1.0</v>
      </c>
      <c r="L1018" s="104">
        <f t="array" ref="L1018">XLOOKUP('Joining Lists'!$J1018,'Joining Lists'!$A$4:$A$15,'Joining Lists'!$B$4:$B$15)</f>
        <v>19.95</v>
      </c>
      <c r="M1018" s="105">
        <f>'Joining Lists'!$K1018*'Joining Lists'!$L1018</f>
        <v>19.95</v>
      </c>
    </row>
    <row r="1019" ht="14.25" customHeight="1">
      <c r="G1019" s="111">
        <v>44543.0</v>
      </c>
      <c r="H1019" s="110" t="s">
        <v>276</v>
      </c>
      <c r="I1019" s="110" t="str">
        <f t="array" ref="I1019">XLOOKUP('Joining Lists'!$H1019,'Joining Lists'!$D$4:$D$75,'Joining Lists'!$E$4:$E$75)</f>
        <v>East</v>
      </c>
      <c r="J1019" s="110" t="s">
        <v>227</v>
      </c>
      <c r="K1019" s="110">
        <v>3.0</v>
      </c>
      <c r="L1019" s="109">
        <f t="array" ref="L1019">XLOOKUP('Joining Lists'!$J1019,'Joining Lists'!$A$4:$A$15,'Joining Lists'!$B$4:$B$15)</f>
        <v>25</v>
      </c>
      <c r="M1019" s="110">
        <f>'Joining Lists'!$K1019*'Joining Lists'!$L1019</f>
        <v>75</v>
      </c>
    </row>
    <row r="1020" ht="14.25" customHeight="1">
      <c r="G1020" s="106">
        <v>44543.0</v>
      </c>
      <c r="H1020" s="105" t="s">
        <v>252</v>
      </c>
      <c r="I1020" s="105" t="str">
        <f t="array" ref="I1020">XLOOKUP('Joining Lists'!$H1020,'Joining Lists'!$D$4:$D$75,'Joining Lists'!$E$4:$E$75)</f>
        <v>West</v>
      </c>
      <c r="J1020" s="105" t="s">
        <v>240</v>
      </c>
      <c r="K1020" s="105">
        <v>23.0</v>
      </c>
      <c r="L1020" s="104">
        <f t="array" ref="L1020">XLOOKUP('Joining Lists'!$J1020,'Joining Lists'!$A$4:$A$15,'Joining Lists'!$B$4:$B$15)</f>
        <v>34</v>
      </c>
      <c r="M1020" s="105">
        <f>'Joining Lists'!$K1020*'Joining Lists'!$L1020</f>
        <v>782</v>
      </c>
    </row>
    <row r="1021" ht="14.25" customHeight="1">
      <c r="G1021" s="111">
        <v>44543.0</v>
      </c>
      <c r="H1021" s="110" t="s">
        <v>303</v>
      </c>
      <c r="I1021" s="110" t="str">
        <f t="array" ref="I1021">XLOOKUP('Joining Lists'!$H1021,'Joining Lists'!$D$4:$D$75,'Joining Lists'!$E$4:$E$75)</f>
        <v>West</v>
      </c>
      <c r="J1021" s="110" t="s">
        <v>216</v>
      </c>
      <c r="K1021" s="110">
        <v>3.0</v>
      </c>
      <c r="L1021" s="109">
        <f t="array" ref="L1021">XLOOKUP('Joining Lists'!$J1021,'Joining Lists'!$A$4:$A$15,'Joining Lists'!$B$4:$B$15)</f>
        <v>22.95</v>
      </c>
      <c r="M1021" s="110">
        <f>'Joining Lists'!$K1021*'Joining Lists'!$L1021</f>
        <v>68.85</v>
      </c>
    </row>
    <row r="1022" ht="14.25" customHeight="1">
      <c r="G1022" s="106">
        <v>44543.0</v>
      </c>
      <c r="H1022" s="105" t="s">
        <v>310</v>
      </c>
      <c r="I1022" s="105" t="str">
        <f t="array" ref="I1022">XLOOKUP('Joining Lists'!$H1022,'Joining Lists'!$D$4:$D$75,'Joining Lists'!$E$4:$E$75)</f>
        <v>West</v>
      </c>
      <c r="J1022" s="105" t="s">
        <v>216</v>
      </c>
      <c r="K1022" s="105">
        <v>3.0</v>
      </c>
      <c r="L1022" s="104">
        <f t="array" ref="L1022">XLOOKUP('Joining Lists'!$J1022,'Joining Lists'!$A$4:$A$15,'Joining Lists'!$B$4:$B$15)</f>
        <v>22.95</v>
      </c>
      <c r="M1022" s="105">
        <f>'Joining Lists'!$K1022*'Joining Lists'!$L1022</f>
        <v>68.85</v>
      </c>
    </row>
    <row r="1023" ht="14.25" customHeight="1">
      <c r="G1023" s="111">
        <v>44543.0</v>
      </c>
      <c r="H1023" s="110" t="s">
        <v>315</v>
      </c>
      <c r="I1023" s="110" t="str">
        <f t="array" ref="I1023">XLOOKUP('Joining Lists'!$H1023,'Joining Lists'!$D$4:$D$75,'Joining Lists'!$E$4:$E$75)</f>
        <v>MidWest</v>
      </c>
      <c r="J1023" s="110" t="s">
        <v>245</v>
      </c>
      <c r="K1023" s="110">
        <v>13.0</v>
      </c>
      <c r="L1023" s="109">
        <f t="array" ref="L1023">XLOOKUP('Joining Lists'!$J1023,'Joining Lists'!$A$4:$A$15,'Joining Lists'!$B$4:$B$15)</f>
        <v>23.5</v>
      </c>
      <c r="M1023" s="110">
        <f>'Joining Lists'!$K1023*'Joining Lists'!$L1023</f>
        <v>305.5</v>
      </c>
    </row>
    <row r="1024" ht="14.25" customHeight="1">
      <c r="G1024" s="106">
        <v>44543.0</v>
      </c>
      <c r="H1024" s="105" t="s">
        <v>238</v>
      </c>
      <c r="I1024" s="105" t="str">
        <f t="array" ref="I1024">XLOOKUP('Joining Lists'!$H1024,'Joining Lists'!$D$4:$D$75,'Joining Lists'!$E$4:$E$75)</f>
        <v>West</v>
      </c>
      <c r="J1024" s="105" t="s">
        <v>236</v>
      </c>
      <c r="K1024" s="105">
        <v>1.0</v>
      </c>
      <c r="L1024" s="104">
        <f t="array" ref="L1024">XLOOKUP('Joining Lists'!$J1024,'Joining Lists'!$A$4:$A$15,'Joining Lists'!$B$4:$B$15)</f>
        <v>30</v>
      </c>
      <c r="M1024" s="105">
        <f>'Joining Lists'!$K1024*'Joining Lists'!$L1024</f>
        <v>30</v>
      </c>
    </row>
    <row r="1025" ht="14.25" customHeight="1">
      <c r="G1025" s="111">
        <v>44543.0</v>
      </c>
      <c r="H1025" s="110" t="s">
        <v>255</v>
      </c>
      <c r="I1025" s="110" t="str">
        <f t="array" ref="I1025">XLOOKUP('Joining Lists'!$H1025,'Joining Lists'!$D$4:$D$75,'Joining Lists'!$E$4:$E$75)</f>
        <v>MidWest</v>
      </c>
      <c r="J1025" s="110" t="s">
        <v>245</v>
      </c>
      <c r="K1025" s="110">
        <v>3.0</v>
      </c>
      <c r="L1025" s="109">
        <f t="array" ref="L1025">XLOOKUP('Joining Lists'!$J1025,'Joining Lists'!$A$4:$A$15,'Joining Lists'!$B$4:$B$15)</f>
        <v>23.5</v>
      </c>
      <c r="M1025" s="110">
        <f>'Joining Lists'!$K1025*'Joining Lists'!$L1025</f>
        <v>70.5</v>
      </c>
    </row>
    <row r="1026" ht="14.25" customHeight="1">
      <c r="G1026" s="106">
        <v>44543.0</v>
      </c>
      <c r="H1026" s="105" t="s">
        <v>260</v>
      </c>
      <c r="I1026" s="105" t="str">
        <f t="array" ref="I1026">XLOOKUP('Joining Lists'!$H1026,'Joining Lists'!$D$4:$D$75,'Joining Lists'!$E$4:$E$75)</f>
        <v>MidWest</v>
      </c>
      <c r="J1026" s="105" t="s">
        <v>235</v>
      </c>
      <c r="K1026" s="105">
        <v>18.0</v>
      </c>
      <c r="L1026" s="104">
        <f t="array" ref="L1026">XLOOKUP('Joining Lists'!$J1026,'Joining Lists'!$A$4:$A$15,'Joining Lists'!$B$4:$B$15)</f>
        <v>19.95</v>
      </c>
      <c r="M1026" s="105">
        <f>'Joining Lists'!$K1026*'Joining Lists'!$L1026</f>
        <v>359.1</v>
      </c>
    </row>
    <row r="1027" ht="14.25" customHeight="1">
      <c r="G1027" s="111">
        <v>44543.0</v>
      </c>
      <c r="H1027" s="110" t="s">
        <v>289</v>
      </c>
      <c r="I1027" s="110" t="str">
        <f t="array" ref="I1027">XLOOKUP('Joining Lists'!$H1027,'Joining Lists'!$D$4:$D$75,'Joining Lists'!$E$4:$E$75)</f>
        <v>West</v>
      </c>
      <c r="J1027" s="110" t="s">
        <v>216</v>
      </c>
      <c r="K1027" s="110">
        <v>2.0</v>
      </c>
      <c r="L1027" s="109">
        <f t="array" ref="L1027">XLOOKUP('Joining Lists'!$J1027,'Joining Lists'!$A$4:$A$15,'Joining Lists'!$B$4:$B$15)</f>
        <v>22.95</v>
      </c>
      <c r="M1027" s="110">
        <f>'Joining Lists'!$K1027*'Joining Lists'!$L1027</f>
        <v>45.9</v>
      </c>
    </row>
    <row r="1028" ht="14.25" customHeight="1">
      <c r="G1028" s="106">
        <v>44543.0</v>
      </c>
      <c r="H1028" s="105" t="s">
        <v>265</v>
      </c>
      <c r="I1028" s="105" t="str">
        <f t="array" ref="I1028">XLOOKUP('Joining Lists'!$H1028,'Joining Lists'!$D$4:$D$75,'Joining Lists'!$E$4:$E$75)</f>
        <v>MidWest</v>
      </c>
      <c r="J1028" s="105" t="s">
        <v>240</v>
      </c>
      <c r="K1028" s="105">
        <v>17.0</v>
      </c>
      <c r="L1028" s="104">
        <f t="array" ref="L1028">XLOOKUP('Joining Lists'!$J1028,'Joining Lists'!$A$4:$A$15,'Joining Lists'!$B$4:$B$15)</f>
        <v>34</v>
      </c>
      <c r="M1028" s="105">
        <f>'Joining Lists'!$K1028*'Joining Lists'!$L1028</f>
        <v>578</v>
      </c>
    </row>
    <row r="1029" ht="14.25" customHeight="1">
      <c r="G1029" s="111">
        <v>44543.0</v>
      </c>
      <c r="H1029" s="110" t="s">
        <v>305</v>
      </c>
      <c r="I1029" s="110" t="str">
        <f t="array" ref="I1029">XLOOKUP('Joining Lists'!$H1029,'Joining Lists'!$D$4:$D$75,'Joining Lists'!$E$4:$E$75)</f>
        <v>East</v>
      </c>
      <c r="J1029" s="110" t="s">
        <v>216</v>
      </c>
      <c r="K1029" s="110">
        <v>1.0</v>
      </c>
      <c r="L1029" s="109">
        <f t="array" ref="L1029">XLOOKUP('Joining Lists'!$J1029,'Joining Lists'!$A$4:$A$15,'Joining Lists'!$B$4:$B$15)</f>
        <v>22.95</v>
      </c>
      <c r="M1029" s="110">
        <f>'Joining Lists'!$K1029*'Joining Lists'!$L1029</f>
        <v>22.95</v>
      </c>
    </row>
    <row r="1030" ht="14.25" customHeight="1">
      <c r="G1030" s="106">
        <v>44543.0</v>
      </c>
      <c r="H1030" s="105" t="s">
        <v>213</v>
      </c>
      <c r="I1030" s="105" t="str">
        <f t="array" ref="I1030">XLOOKUP('Joining Lists'!$H1030,'Joining Lists'!$D$4:$D$75,'Joining Lists'!$E$4:$E$75)</f>
        <v>MidWest</v>
      </c>
      <c r="J1030" s="105" t="s">
        <v>216</v>
      </c>
      <c r="K1030" s="105">
        <v>2.0</v>
      </c>
      <c r="L1030" s="104">
        <f t="array" ref="L1030">XLOOKUP('Joining Lists'!$J1030,'Joining Lists'!$A$4:$A$15,'Joining Lists'!$B$4:$B$15)</f>
        <v>22.95</v>
      </c>
      <c r="M1030" s="105">
        <f>'Joining Lists'!$K1030*'Joining Lists'!$L1030</f>
        <v>45.9</v>
      </c>
    </row>
    <row r="1031" ht="14.25" customHeight="1">
      <c r="G1031" s="111">
        <v>44543.0</v>
      </c>
      <c r="H1031" s="110" t="s">
        <v>286</v>
      </c>
      <c r="I1031" s="110" t="str">
        <f t="array" ref="I1031">XLOOKUP('Joining Lists'!$H1031,'Joining Lists'!$D$4:$D$75,'Joining Lists'!$E$4:$E$75)</f>
        <v>South</v>
      </c>
      <c r="J1031" s="110" t="s">
        <v>235</v>
      </c>
      <c r="K1031" s="110">
        <v>3.0</v>
      </c>
      <c r="L1031" s="109">
        <f t="array" ref="L1031">XLOOKUP('Joining Lists'!$J1031,'Joining Lists'!$A$4:$A$15,'Joining Lists'!$B$4:$B$15)</f>
        <v>19.95</v>
      </c>
      <c r="M1031" s="110">
        <f>'Joining Lists'!$K1031*'Joining Lists'!$L1031</f>
        <v>59.85</v>
      </c>
    </row>
    <row r="1032" ht="14.25" customHeight="1">
      <c r="G1032" s="106">
        <v>44543.0</v>
      </c>
      <c r="H1032" s="105" t="s">
        <v>264</v>
      </c>
      <c r="I1032" s="105" t="str">
        <f t="array" ref="I1032">XLOOKUP('Joining Lists'!$H1032,'Joining Lists'!$D$4:$D$75,'Joining Lists'!$E$4:$E$75)</f>
        <v>MidWest</v>
      </c>
      <c r="J1032" s="105" t="s">
        <v>218</v>
      </c>
      <c r="K1032" s="105">
        <v>1.0</v>
      </c>
      <c r="L1032" s="104">
        <f t="array" ref="L1032">XLOOKUP('Joining Lists'!$J1032,'Joining Lists'!$A$4:$A$15,'Joining Lists'!$B$4:$B$15)</f>
        <v>22.95</v>
      </c>
      <c r="M1032" s="105">
        <f>'Joining Lists'!$K1032*'Joining Lists'!$L1032</f>
        <v>22.95</v>
      </c>
    </row>
    <row r="1033" ht="14.25" customHeight="1">
      <c r="G1033" s="111">
        <v>44543.0</v>
      </c>
      <c r="H1033" s="110" t="s">
        <v>281</v>
      </c>
      <c r="I1033" s="110" t="str">
        <f t="array" ref="I1033">XLOOKUP('Joining Lists'!$H1033,'Joining Lists'!$D$4:$D$75,'Joining Lists'!$E$4:$E$75)</f>
        <v>MidWest</v>
      </c>
      <c r="J1033" s="110" t="s">
        <v>218</v>
      </c>
      <c r="K1033" s="110">
        <v>4.0</v>
      </c>
      <c r="L1033" s="109">
        <f t="array" ref="L1033">XLOOKUP('Joining Lists'!$J1033,'Joining Lists'!$A$4:$A$15,'Joining Lists'!$B$4:$B$15)</f>
        <v>22.95</v>
      </c>
      <c r="M1033" s="110">
        <f>'Joining Lists'!$K1033*'Joining Lists'!$L1033</f>
        <v>91.8</v>
      </c>
    </row>
    <row r="1034" ht="14.25" customHeight="1">
      <c r="G1034" s="106">
        <v>44543.0</v>
      </c>
      <c r="H1034" s="105" t="s">
        <v>316</v>
      </c>
      <c r="I1034" s="105" t="str">
        <f t="array" ref="I1034">XLOOKUP('Joining Lists'!$H1034,'Joining Lists'!$D$4:$D$75,'Joining Lists'!$E$4:$E$75)</f>
        <v>West</v>
      </c>
      <c r="J1034" s="105" t="s">
        <v>243</v>
      </c>
      <c r="K1034" s="105">
        <v>3.0</v>
      </c>
      <c r="L1034" s="104">
        <f t="array" ref="L1034">XLOOKUP('Joining Lists'!$J1034,'Joining Lists'!$A$4:$A$15,'Joining Lists'!$B$4:$B$15)</f>
        <v>25</v>
      </c>
      <c r="M1034" s="105">
        <f>'Joining Lists'!$K1034*'Joining Lists'!$L1034</f>
        <v>75</v>
      </c>
    </row>
    <row r="1035" ht="14.25" customHeight="1">
      <c r="G1035" s="111">
        <v>44543.0</v>
      </c>
      <c r="H1035" s="110" t="s">
        <v>306</v>
      </c>
      <c r="I1035" s="110" t="str">
        <f t="array" ref="I1035">XLOOKUP('Joining Lists'!$H1035,'Joining Lists'!$D$4:$D$75,'Joining Lists'!$E$4:$E$75)</f>
        <v>West</v>
      </c>
      <c r="J1035" s="110" t="s">
        <v>216</v>
      </c>
      <c r="K1035" s="110">
        <v>7.0</v>
      </c>
      <c r="L1035" s="109">
        <f t="array" ref="L1035">XLOOKUP('Joining Lists'!$J1035,'Joining Lists'!$A$4:$A$15,'Joining Lists'!$B$4:$B$15)</f>
        <v>22.95</v>
      </c>
      <c r="M1035" s="110">
        <f>'Joining Lists'!$K1035*'Joining Lists'!$L1035</f>
        <v>160.65</v>
      </c>
    </row>
    <row r="1036" ht="14.25" customHeight="1">
      <c r="G1036" s="106">
        <v>44543.0</v>
      </c>
      <c r="H1036" s="105" t="s">
        <v>276</v>
      </c>
      <c r="I1036" s="105" t="str">
        <f t="array" ref="I1036">XLOOKUP('Joining Lists'!$H1036,'Joining Lists'!$D$4:$D$75,'Joining Lists'!$E$4:$E$75)</f>
        <v>East</v>
      </c>
      <c r="J1036" s="105" t="s">
        <v>227</v>
      </c>
      <c r="K1036" s="105">
        <v>1.0</v>
      </c>
      <c r="L1036" s="104">
        <f t="array" ref="L1036">XLOOKUP('Joining Lists'!$J1036,'Joining Lists'!$A$4:$A$15,'Joining Lists'!$B$4:$B$15)</f>
        <v>25</v>
      </c>
      <c r="M1036" s="105">
        <f>'Joining Lists'!$K1036*'Joining Lists'!$L1036</f>
        <v>25</v>
      </c>
    </row>
    <row r="1037" ht="14.25" customHeight="1">
      <c r="G1037" s="111">
        <v>44543.0</v>
      </c>
      <c r="H1037" s="110" t="s">
        <v>268</v>
      </c>
      <c r="I1037" s="110" t="str">
        <f t="array" ref="I1037">XLOOKUP('Joining Lists'!$H1037,'Joining Lists'!$D$4:$D$75,'Joining Lists'!$E$4:$E$75)</f>
        <v>East</v>
      </c>
      <c r="J1037" s="110" t="s">
        <v>230</v>
      </c>
      <c r="K1037" s="110">
        <v>1.0</v>
      </c>
      <c r="L1037" s="109">
        <f t="array" ref="L1037">XLOOKUP('Joining Lists'!$J1037,'Joining Lists'!$A$4:$A$15,'Joining Lists'!$B$4:$B$15)</f>
        <v>79.95</v>
      </c>
      <c r="M1037" s="110">
        <f>'Joining Lists'!$K1037*'Joining Lists'!$L1037</f>
        <v>79.95</v>
      </c>
    </row>
    <row r="1038" ht="14.25" customHeight="1">
      <c r="G1038" s="106">
        <v>44543.0</v>
      </c>
      <c r="H1038" s="105" t="s">
        <v>292</v>
      </c>
      <c r="I1038" s="105" t="str">
        <f t="array" ref="I1038">XLOOKUP('Joining Lists'!$H1038,'Joining Lists'!$D$4:$D$75,'Joining Lists'!$E$4:$E$75)</f>
        <v>East</v>
      </c>
      <c r="J1038" s="105" t="s">
        <v>230</v>
      </c>
      <c r="K1038" s="105">
        <v>2.0</v>
      </c>
      <c r="L1038" s="104">
        <f t="array" ref="L1038">XLOOKUP('Joining Lists'!$J1038,'Joining Lists'!$A$4:$A$15,'Joining Lists'!$B$4:$B$15)</f>
        <v>79.95</v>
      </c>
      <c r="M1038" s="105">
        <f>'Joining Lists'!$K1038*'Joining Lists'!$L1038</f>
        <v>159.9</v>
      </c>
    </row>
    <row r="1039" ht="14.25" customHeight="1">
      <c r="G1039" s="111">
        <v>44543.0</v>
      </c>
      <c r="H1039" s="110" t="s">
        <v>234</v>
      </c>
      <c r="I1039" s="110" t="str">
        <f t="array" ref="I1039">XLOOKUP('Joining Lists'!$H1039,'Joining Lists'!$D$4:$D$75,'Joining Lists'!$E$4:$E$75)</f>
        <v>East</v>
      </c>
      <c r="J1039" s="110" t="s">
        <v>216</v>
      </c>
      <c r="K1039" s="110">
        <v>2.0</v>
      </c>
      <c r="L1039" s="109">
        <f t="array" ref="L1039">XLOOKUP('Joining Lists'!$J1039,'Joining Lists'!$A$4:$A$15,'Joining Lists'!$B$4:$B$15)</f>
        <v>22.95</v>
      </c>
      <c r="M1039" s="110">
        <f>'Joining Lists'!$K1039*'Joining Lists'!$L1039</f>
        <v>45.9</v>
      </c>
    </row>
    <row r="1040" ht="14.25" customHeight="1">
      <c r="G1040" s="106">
        <v>44543.0</v>
      </c>
      <c r="H1040" s="105" t="s">
        <v>221</v>
      </c>
      <c r="I1040" s="105" t="str">
        <f t="array" ref="I1040">XLOOKUP('Joining Lists'!$H1040,'Joining Lists'!$D$4:$D$75,'Joining Lists'!$E$4:$E$75)</f>
        <v>East</v>
      </c>
      <c r="J1040" s="105" t="s">
        <v>216</v>
      </c>
      <c r="K1040" s="105">
        <v>2.0</v>
      </c>
      <c r="L1040" s="104">
        <f t="array" ref="L1040">XLOOKUP('Joining Lists'!$J1040,'Joining Lists'!$A$4:$A$15,'Joining Lists'!$B$4:$B$15)</f>
        <v>22.95</v>
      </c>
      <c r="M1040" s="105">
        <f>'Joining Lists'!$K1040*'Joining Lists'!$L1040</f>
        <v>45.9</v>
      </c>
    </row>
    <row r="1041" ht="14.25" customHeight="1">
      <c r="G1041" s="111">
        <v>44543.0</v>
      </c>
      <c r="H1041" s="110" t="s">
        <v>249</v>
      </c>
      <c r="I1041" s="110" t="str">
        <f t="array" ref="I1041">XLOOKUP('Joining Lists'!$H1041,'Joining Lists'!$D$4:$D$75,'Joining Lists'!$E$4:$E$75)</f>
        <v>East</v>
      </c>
      <c r="J1041" s="110" t="s">
        <v>212</v>
      </c>
      <c r="K1041" s="110">
        <v>1.0</v>
      </c>
      <c r="L1041" s="109">
        <f t="array" ref="L1041">XLOOKUP('Joining Lists'!$J1041,'Joining Lists'!$A$4:$A$15,'Joining Lists'!$B$4:$B$15)</f>
        <v>21</v>
      </c>
      <c r="M1041" s="110">
        <f>'Joining Lists'!$K1041*'Joining Lists'!$L1041</f>
        <v>21</v>
      </c>
    </row>
    <row r="1042" ht="14.25" customHeight="1">
      <c r="G1042" s="106">
        <v>44543.0</v>
      </c>
      <c r="H1042" s="105" t="s">
        <v>293</v>
      </c>
      <c r="I1042" s="105" t="str">
        <f t="array" ref="I1042">XLOOKUP('Joining Lists'!$H1042,'Joining Lists'!$D$4:$D$75,'Joining Lists'!$E$4:$E$75)</f>
        <v>West</v>
      </c>
      <c r="J1042" s="105" t="s">
        <v>240</v>
      </c>
      <c r="K1042" s="105">
        <v>1.0</v>
      </c>
      <c r="L1042" s="104">
        <f t="array" ref="L1042">XLOOKUP('Joining Lists'!$J1042,'Joining Lists'!$A$4:$A$15,'Joining Lists'!$B$4:$B$15)</f>
        <v>34</v>
      </c>
      <c r="M1042" s="105">
        <f>'Joining Lists'!$K1042*'Joining Lists'!$L1042</f>
        <v>34</v>
      </c>
    </row>
    <row r="1043" ht="14.25" customHeight="1">
      <c r="G1043" s="111">
        <v>44543.0</v>
      </c>
      <c r="H1043" s="110" t="s">
        <v>298</v>
      </c>
      <c r="I1043" s="110" t="str">
        <f t="array" ref="I1043">XLOOKUP('Joining Lists'!$H1043,'Joining Lists'!$D$4:$D$75,'Joining Lists'!$E$4:$E$75)</f>
        <v>West</v>
      </c>
      <c r="J1043" s="110" t="s">
        <v>240</v>
      </c>
      <c r="K1043" s="110">
        <v>2.0</v>
      </c>
      <c r="L1043" s="109">
        <f t="array" ref="L1043">XLOOKUP('Joining Lists'!$J1043,'Joining Lists'!$A$4:$A$15,'Joining Lists'!$B$4:$B$15)</f>
        <v>34</v>
      </c>
      <c r="M1043" s="110">
        <f>'Joining Lists'!$K1043*'Joining Lists'!$L1043</f>
        <v>68</v>
      </c>
    </row>
    <row r="1044" ht="14.25" customHeight="1">
      <c r="G1044" s="106">
        <v>44543.0</v>
      </c>
      <c r="H1044" s="105" t="s">
        <v>264</v>
      </c>
      <c r="I1044" s="105" t="str">
        <f t="array" ref="I1044">XLOOKUP('Joining Lists'!$H1044,'Joining Lists'!$D$4:$D$75,'Joining Lists'!$E$4:$E$75)</f>
        <v>MidWest</v>
      </c>
      <c r="J1044" s="105" t="s">
        <v>240</v>
      </c>
      <c r="K1044" s="105">
        <v>3.0</v>
      </c>
      <c r="L1044" s="104">
        <f t="array" ref="L1044">XLOOKUP('Joining Lists'!$J1044,'Joining Lists'!$A$4:$A$15,'Joining Lists'!$B$4:$B$15)</f>
        <v>34</v>
      </c>
      <c r="M1044" s="105">
        <f>'Joining Lists'!$K1044*'Joining Lists'!$L1044</f>
        <v>102</v>
      </c>
    </row>
    <row r="1045" ht="14.25" customHeight="1">
      <c r="G1045" s="111">
        <v>44543.0</v>
      </c>
      <c r="H1045" s="110" t="s">
        <v>300</v>
      </c>
      <c r="I1045" s="110" t="str">
        <f t="array" ref="I1045">XLOOKUP('Joining Lists'!$H1045,'Joining Lists'!$D$4:$D$75,'Joining Lists'!$E$4:$E$75)</f>
        <v>MidWest</v>
      </c>
      <c r="J1045" s="110" t="s">
        <v>243</v>
      </c>
      <c r="K1045" s="110">
        <v>2.0</v>
      </c>
      <c r="L1045" s="109">
        <f t="array" ref="L1045">XLOOKUP('Joining Lists'!$J1045,'Joining Lists'!$A$4:$A$15,'Joining Lists'!$B$4:$B$15)</f>
        <v>25</v>
      </c>
      <c r="M1045" s="110">
        <f>'Joining Lists'!$K1045*'Joining Lists'!$L1045</f>
        <v>50</v>
      </c>
    </row>
    <row r="1046" ht="14.25" customHeight="1">
      <c r="G1046" s="106">
        <v>44543.0</v>
      </c>
      <c r="H1046" s="105" t="s">
        <v>268</v>
      </c>
      <c r="I1046" s="105" t="str">
        <f t="array" ref="I1046">XLOOKUP('Joining Lists'!$H1046,'Joining Lists'!$D$4:$D$75,'Joining Lists'!$E$4:$E$75)</f>
        <v>East</v>
      </c>
      <c r="J1046" s="105" t="s">
        <v>235</v>
      </c>
      <c r="K1046" s="105">
        <v>1.0</v>
      </c>
      <c r="L1046" s="104">
        <f t="array" ref="L1046">XLOOKUP('Joining Lists'!$J1046,'Joining Lists'!$A$4:$A$15,'Joining Lists'!$B$4:$B$15)</f>
        <v>19.95</v>
      </c>
      <c r="M1046" s="105">
        <f>'Joining Lists'!$K1046*'Joining Lists'!$L1046</f>
        <v>19.95</v>
      </c>
    </row>
    <row r="1047" ht="14.25" customHeight="1">
      <c r="G1047" s="111">
        <v>44542.0</v>
      </c>
      <c r="H1047" s="110" t="s">
        <v>261</v>
      </c>
      <c r="I1047" s="110" t="str">
        <f t="array" ref="I1047">XLOOKUP('Joining Lists'!$H1047,'Joining Lists'!$D$4:$D$75,'Joining Lists'!$E$4:$E$75)</f>
        <v>South</v>
      </c>
      <c r="J1047" s="110" t="s">
        <v>236</v>
      </c>
      <c r="K1047" s="110">
        <v>1.0</v>
      </c>
      <c r="L1047" s="109">
        <f t="array" ref="L1047">XLOOKUP('Joining Lists'!$J1047,'Joining Lists'!$A$4:$A$15,'Joining Lists'!$B$4:$B$15)</f>
        <v>30</v>
      </c>
      <c r="M1047" s="110">
        <f>'Joining Lists'!$K1047*'Joining Lists'!$L1047</f>
        <v>30</v>
      </c>
    </row>
    <row r="1048" ht="14.25" customHeight="1">
      <c r="G1048" s="106">
        <v>44542.0</v>
      </c>
      <c r="H1048" s="105" t="s">
        <v>269</v>
      </c>
      <c r="I1048" s="105" t="str">
        <f t="array" ref="I1048">XLOOKUP('Joining Lists'!$H1048,'Joining Lists'!$D$4:$D$75,'Joining Lists'!$E$4:$E$75)</f>
        <v>MidWest</v>
      </c>
      <c r="J1048" s="105" t="s">
        <v>240</v>
      </c>
      <c r="K1048" s="105">
        <v>5.0</v>
      </c>
      <c r="L1048" s="104">
        <f t="array" ref="L1048">XLOOKUP('Joining Lists'!$J1048,'Joining Lists'!$A$4:$A$15,'Joining Lists'!$B$4:$B$15)</f>
        <v>34</v>
      </c>
      <c r="M1048" s="105">
        <f>'Joining Lists'!$K1048*'Joining Lists'!$L1048</f>
        <v>170</v>
      </c>
    </row>
    <row r="1049" ht="14.25" customHeight="1">
      <c r="G1049" s="111">
        <v>44542.0</v>
      </c>
      <c r="H1049" s="110" t="s">
        <v>311</v>
      </c>
      <c r="I1049" s="110" t="str">
        <f t="array" ref="I1049">XLOOKUP('Joining Lists'!$H1049,'Joining Lists'!$D$4:$D$75,'Joining Lists'!$E$4:$E$75)</f>
        <v>MidWest</v>
      </c>
      <c r="J1049" s="110" t="s">
        <v>240</v>
      </c>
      <c r="K1049" s="110">
        <v>1.0</v>
      </c>
      <c r="L1049" s="109">
        <f t="array" ref="L1049">XLOOKUP('Joining Lists'!$J1049,'Joining Lists'!$A$4:$A$15,'Joining Lists'!$B$4:$B$15)</f>
        <v>34</v>
      </c>
      <c r="M1049" s="110">
        <f>'Joining Lists'!$K1049*'Joining Lists'!$L1049</f>
        <v>34</v>
      </c>
    </row>
    <row r="1050" ht="14.25" customHeight="1">
      <c r="G1050" s="106">
        <v>44542.0</v>
      </c>
      <c r="H1050" s="105" t="s">
        <v>271</v>
      </c>
      <c r="I1050" s="105" t="str">
        <f t="array" ref="I1050">XLOOKUP('Joining Lists'!$H1050,'Joining Lists'!$D$4:$D$75,'Joining Lists'!$E$4:$E$75)</f>
        <v>South</v>
      </c>
      <c r="J1050" s="105" t="s">
        <v>240</v>
      </c>
      <c r="K1050" s="105">
        <v>3.0</v>
      </c>
      <c r="L1050" s="104">
        <f t="array" ref="L1050">XLOOKUP('Joining Lists'!$J1050,'Joining Lists'!$A$4:$A$15,'Joining Lists'!$B$4:$B$15)</f>
        <v>34</v>
      </c>
      <c r="M1050" s="105">
        <f>'Joining Lists'!$K1050*'Joining Lists'!$L1050</f>
        <v>102</v>
      </c>
    </row>
    <row r="1051" ht="14.25" customHeight="1">
      <c r="G1051" s="111">
        <v>44542.0</v>
      </c>
      <c r="H1051" s="110" t="s">
        <v>219</v>
      </c>
      <c r="I1051" s="110" t="str">
        <f t="array" ref="I1051">XLOOKUP('Joining Lists'!$H1051,'Joining Lists'!$D$4:$D$75,'Joining Lists'!$E$4:$E$75)</f>
        <v>West</v>
      </c>
      <c r="J1051" s="110" t="s">
        <v>218</v>
      </c>
      <c r="K1051" s="110">
        <v>1.0</v>
      </c>
      <c r="L1051" s="109">
        <f t="array" ref="L1051">XLOOKUP('Joining Lists'!$J1051,'Joining Lists'!$A$4:$A$15,'Joining Lists'!$B$4:$B$15)</f>
        <v>22.95</v>
      </c>
      <c r="M1051" s="110">
        <f>'Joining Lists'!$K1051*'Joining Lists'!$L1051</f>
        <v>22.95</v>
      </c>
    </row>
    <row r="1052" ht="14.25" customHeight="1">
      <c r="G1052" s="106">
        <v>44542.0</v>
      </c>
      <c r="H1052" s="105" t="s">
        <v>311</v>
      </c>
      <c r="I1052" s="105" t="str">
        <f t="array" ref="I1052">XLOOKUP('Joining Lists'!$H1052,'Joining Lists'!$D$4:$D$75,'Joining Lists'!$E$4:$E$75)</f>
        <v>MidWest</v>
      </c>
      <c r="J1052" s="105" t="s">
        <v>230</v>
      </c>
      <c r="K1052" s="105">
        <v>3.0</v>
      </c>
      <c r="L1052" s="104">
        <f t="array" ref="L1052">XLOOKUP('Joining Lists'!$J1052,'Joining Lists'!$A$4:$A$15,'Joining Lists'!$B$4:$B$15)</f>
        <v>79.95</v>
      </c>
      <c r="M1052" s="105">
        <f>'Joining Lists'!$K1052*'Joining Lists'!$L1052</f>
        <v>239.85</v>
      </c>
    </row>
    <row r="1053" ht="14.25" customHeight="1">
      <c r="G1053" s="111">
        <v>44542.0</v>
      </c>
      <c r="H1053" s="110" t="s">
        <v>281</v>
      </c>
      <c r="I1053" s="110" t="str">
        <f t="array" ref="I1053">XLOOKUP('Joining Lists'!$H1053,'Joining Lists'!$D$4:$D$75,'Joining Lists'!$E$4:$E$75)</f>
        <v>MidWest</v>
      </c>
      <c r="J1053" s="110" t="s">
        <v>236</v>
      </c>
      <c r="K1053" s="110">
        <v>2.0</v>
      </c>
      <c r="L1053" s="109">
        <f t="array" ref="L1053">XLOOKUP('Joining Lists'!$J1053,'Joining Lists'!$A$4:$A$15,'Joining Lists'!$B$4:$B$15)</f>
        <v>30</v>
      </c>
      <c r="M1053" s="110">
        <f>'Joining Lists'!$K1053*'Joining Lists'!$L1053</f>
        <v>60</v>
      </c>
    </row>
    <row r="1054" ht="14.25" customHeight="1">
      <c r="G1054" s="106">
        <v>44542.0</v>
      </c>
      <c r="H1054" s="105" t="s">
        <v>266</v>
      </c>
      <c r="I1054" s="105" t="str">
        <f t="array" ref="I1054">XLOOKUP('Joining Lists'!$H1054,'Joining Lists'!$D$4:$D$75,'Joining Lists'!$E$4:$E$75)</f>
        <v>West</v>
      </c>
      <c r="J1054" s="105" t="s">
        <v>240</v>
      </c>
      <c r="K1054" s="105">
        <v>3.0</v>
      </c>
      <c r="L1054" s="104">
        <f t="array" ref="L1054">XLOOKUP('Joining Lists'!$J1054,'Joining Lists'!$A$4:$A$15,'Joining Lists'!$B$4:$B$15)</f>
        <v>34</v>
      </c>
      <c r="M1054" s="105">
        <f>'Joining Lists'!$K1054*'Joining Lists'!$L1054</f>
        <v>102</v>
      </c>
    </row>
    <row r="1055" ht="14.25" customHeight="1">
      <c r="G1055" s="111">
        <v>44542.0</v>
      </c>
      <c r="H1055" s="110" t="s">
        <v>215</v>
      </c>
      <c r="I1055" s="110" t="str">
        <f t="array" ref="I1055">XLOOKUP('Joining Lists'!$H1055,'Joining Lists'!$D$4:$D$75,'Joining Lists'!$E$4:$E$75)</f>
        <v>East</v>
      </c>
      <c r="J1055" s="110" t="s">
        <v>236</v>
      </c>
      <c r="K1055" s="110">
        <v>1.0</v>
      </c>
      <c r="L1055" s="109">
        <f t="array" ref="L1055">XLOOKUP('Joining Lists'!$J1055,'Joining Lists'!$A$4:$A$15,'Joining Lists'!$B$4:$B$15)</f>
        <v>30</v>
      </c>
      <c r="M1055" s="110">
        <f>'Joining Lists'!$K1055*'Joining Lists'!$L1055</f>
        <v>30</v>
      </c>
    </row>
    <row r="1056" ht="14.25" customHeight="1">
      <c r="G1056" s="106">
        <v>44542.0</v>
      </c>
      <c r="H1056" s="105" t="s">
        <v>251</v>
      </c>
      <c r="I1056" s="105" t="str">
        <f t="array" ref="I1056">XLOOKUP('Joining Lists'!$H1056,'Joining Lists'!$D$4:$D$75,'Joining Lists'!$E$4:$E$75)</f>
        <v>MidWest</v>
      </c>
      <c r="J1056" s="105" t="s">
        <v>236</v>
      </c>
      <c r="K1056" s="105">
        <v>3.0</v>
      </c>
      <c r="L1056" s="104">
        <f t="array" ref="L1056">XLOOKUP('Joining Lists'!$J1056,'Joining Lists'!$A$4:$A$15,'Joining Lists'!$B$4:$B$15)</f>
        <v>30</v>
      </c>
      <c r="M1056" s="105">
        <f>'Joining Lists'!$K1056*'Joining Lists'!$L1056</f>
        <v>90</v>
      </c>
    </row>
    <row r="1057" ht="14.25" customHeight="1">
      <c r="G1057" s="111">
        <v>44542.0</v>
      </c>
      <c r="H1057" s="110" t="s">
        <v>311</v>
      </c>
      <c r="I1057" s="110" t="str">
        <f t="array" ref="I1057">XLOOKUP('Joining Lists'!$H1057,'Joining Lists'!$D$4:$D$75,'Joining Lists'!$E$4:$E$75)</f>
        <v>MidWest</v>
      </c>
      <c r="J1057" s="110" t="s">
        <v>240</v>
      </c>
      <c r="K1057" s="110">
        <v>22.0</v>
      </c>
      <c r="L1057" s="109">
        <f t="array" ref="L1057">XLOOKUP('Joining Lists'!$J1057,'Joining Lists'!$A$4:$A$15,'Joining Lists'!$B$4:$B$15)</f>
        <v>34</v>
      </c>
      <c r="M1057" s="110">
        <f>'Joining Lists'!$K1057*'Joining Lists'!$L1057</f>
        <v>748</v>
      </c>
    </row>
    <row r="1058" ht="14.25" customHeight="1">
      <c r="G1058" s="106">
        <v>44542.0</v>
      </c>
      <c r="H1058" s="105" t="s">
        <v>271</v>
      </c>
      <c r="I1058" s="105" t="str">
        <f t="array" ref="I1058">XLOOKUP('Joining Lists'!$H1058,'Joining Lists'!$D$4:$D$75,'Joining Lists'!$E$4:$E$75)</f>
        <v>South</v>
      </c>
      <c r="J1058" s="105" t="s">
        <v>216</v>
      </c>
      <c r="K1058" s="105">
        <v>2.0</v>
      </c>
      <c r="L1058" s="104">
        <f t="array" ref="L1058">XLOOKUP('Joining Lists'!$J1058,'Joining Lists'!$A$4:$A$15,'Joining Lists'!$B$4:$B$15)</f>
        <v>22.95</v>
      </c>
      <c r="M1058" s="105">
        <f>'Joining Lists'!$K1058*'Joining Lists'!$L1058</f>
        <v>45.9</v>
      </c>
    </row>
    <row r="1059" ht="14.25" customHeight="1">
      <c r="G1059" s="111">
        <v>44542.0</v>
      </c>
      <c r="H1059" s="110" t="s">
        <v>295</v>
      </c>
      <c r="I1059" s="110" t="str">
        <f t="array" ref="I1059">XLOOKUP('Joining Lists'!$H1059,'Joining Lists'!$D$4:$D$75,'Joining Lists'!$E$4:$E$75)</f>
        <v>MidWest</v>
      </c>
      <c r="J1059" s="110" t="s">
        <v>236</v>
      </c>
      <c r="K1059" s="110">
        <v>3.0</v>
      </c>
      <c r="L1059" s="109">
        <f t="array" ref="L1059">XLOOKUP('Joining Lists'!$J1059,'Joining Lists'!$A$4:$A$15,'Joining Lists'!$B$4:$B$15)</f>
        <v>30</v>
      </c>
      <c r="M1059" s="110">
        <f>'Joining Lists'!$K1059*'Joining Lists'!$L1059</f>
        <v>90</v>
      </c>
    </row>
    <row r="1060" ht="14.25" customHeight="1">
      <c r="G1060" s="106">
        <v>44542.0</v>
      </c>
      <c r="H1060" s="105" t="s">
        <v>269</v>
      </c>
      <c r="I1060" s="105" t="str">
        <f t="array" ref="I1060">XLOOKUP('Joining Lists'!$H1060,'Joining Lists'!$D$4:$D$75,'Joining Lists'!$E$4:$E$75)</f>
        <v>MidWest</v>
      </c>
      <c r="J1060" s="105" t="s">
        <v>218</v>
      </c>
      <c r="K1060" s="105">
        <v>1.0</v>
      </c>
      <c r="L1060" s="104">
        <f t="array" ref="L1060">XLOOKUP('Joining Lists'!$J1060,'Joining Lists'!$A$4:$A$15,'Joining Lists'!$B$4:$B$15)</f>
        <v>22.95</v>
      </c>
      <c r="M1060" s="105">
        <f>'Joining Lists'!$K1060*'Joining Lists'!$L1060</f>
        <v>22.95</v>
      </c>
    </row>
    <row r="1061" ht="14.25" customHeight="1">
      <c r="G1061" s="111">
        <v>44542.0</v>
      </c>
      <c r="H1061" s="110" t="s">
        <v>301</v>
      </c>
      <c r="I1061" s="110" t="str">
        <f t="array" ref="I1061">XLOOKUP('Joining Lists'!$H1061,'Joining Lists'!$D$4:$D$75,'Joining Lists'!$E$4:$E$75)</f>
        <v>East</v>
      </c>
      <c r="J1061" s="110" t="s">
        <v>245</v>
      </c>
      <c r="K1061" s="110">
        <v>1.0</v>
      </c>
      <c r="L1061" s="109">
        <f t="array" ref="L1061">XLOOKUP('Joining Lists'!$J1061,'Joining Lists'!$A$4:$A$15,'Joining Lists'!$B$4:$B$15)</f>
        <v>23.5</v>
      </c>
      <c r="M1061" s="110">
        <f>'Joining Lists'!$K1061*'Joining Lists'!$L1061</f>
        <v>23.5</v>
      </c>
    </row>
    <row r="1062" ht="14.25" customHeight="1">
      <c r="G1062" s="106">
        <v>44542.0</v>
      </c>
      <c r="H1062" s="105" t="s">
        <v>260</v>
      </c>
      <c r="I1062" s="105" t="str">
        <f t="array" ref="I1062">XLOOKUP('Joining Lists'!$H1062,'Joining Lists'!$D$4:$D$75,'Joining Lists'!$E$4:$E$75)</f>
        <v>MidWest</v>
      </c>
      <c r="J1062" s="105" t="s">
        <v>240</v>
      </c>
      <c r="K1062" s="105">
        <v>2.0</v>
      </c>
      <c r="L1062" s="104">
        <f t="array" ref="L1062">XLOOKUP('Joining Lists'!$J1062,'Joining Lists'!$A$4:$A$15,'Joining Lists'!$B$4:$B$15)</f>
        <v>34</v>
      </c>
      <c r="M1062" s="105">
        <f>'Joining Lists'!$K1062*'Joining Lists'!$L1062</f>
        <v>68</v>
      </c>
    </row>
    <row r="1063" ht="14.25" customHeight="1">
      <c r="G1063" s="111">
        <v>44542.0</v>
      </c>
      <c r="H1063" s="110" t="s">
        <v>316</v>
      </c>
      <c r="I1063" s="110" t="str">
        <f t="array" ref="I1063">XLOOKUP('Joining Lists'!$H1063,'Joining Lists'!$D$4:$D$75,'Joining Lists'!$E$4:$E$75)</f>
        <v>West</v>
      </c>
      <c r="J1063" s="110" t="s">
        <v>235</v>
      </c>
      <c r="K1063" s="110">
        <v>1.0</v>
      </c>
      <c r="L1063" s="109">
        <f t="array" ref="L1063">XLOOKUP('Joining Lists'!$J1063,'Joining Lists'!$A$4:$A$15,'Joining Lists'!$B$4:$B$15)</f>
        <v>19.95</v>
      </c>
      <c r="M1063" s="110">
        <f>'Joining Lists'!$K1063*'Joining Lists'!$L1063</f>
        <v>19.95</v>
      </c>
    </row>
    <row r="1064" ht="14.25" customHeight="1">
      <c r="G1064" s="106">
        <v>44542.0</v>
      </c>
      <c r="H1064" s="105" t="s">
        <v>254</v>
      </c>
      <c r="I1064" s="105" t="str">
        <f t="array" ref="I1064">XLOOKUP('Joining Lists'!$H1064,'Joining Lists'!$D$4:$D$75,'Joining Lists'!$E$4:$E$75)</f>
        <v>South</v>
      </c>
      <c r="J1064" s="105" t="s">
        <v>240</v>
      </c>
      <c r="K1064" s="105">
        <v>3.0</v>
      </c>
      <c r="L1064" s="104">
        <f t="array" ref="L1064">XLOOKUP('Joining Lists'!$J1064,'Joining Lists'!$A$4:$A$15,'Joining Lists'!$B$4:$B$15)</f>
        <v>34</v>
      </c>
      <c r="M1064" s="105">
        <f>'Joining Lists'!$K1064*'Joining Lists'!$L1064</f>
        <v>102</v>
      </c>
    </row>
    <row r="1065" ht="14.25" customHeight="1">
      <c r="G1065" s="111">
        <v>44542.0</v>
      </c>
      <c r="H1065" s="110" t="s">
        <v>221</v>
      </c>
      <c r="I1065" s="110" t="str">
        <f t="array" ref="I1065">XLOOKUP('Joining Lists'!$H1065,'Joining Lists'!$D$4:$D$75,'Joining Lists'!$E$4:$E$75)</f>
        <v>East</v>
      </c>
      <c r="J1065" s="110" t="s">
        <v>218</v>
      </c>
      <c r="K1065" s="110">
        <v>4.0</v>
      </c>
      <c r="L1065" s="109">
        <f t="array" ref="L1065">XLOOKUP('Joining Lists'!$J1065,'Joining Lists'!$A$4:$A$15,'Joining Lists'!$B$4:$B$15)</f>
        <v>22.95</v>
      </c>
      <c r="M1065" s="110">
        <f>'Joining Lists'!$K1065*'Joining Lists'!$L1065</f>
        <v>91.8</v>
      </c>
    </row>
    <row r="1066" ht="14.25" customHeight="1">
      <c r="G1066" s="106">
        <v>44542.0</v>
      </c>
      <c r="H1066" s="105" t="s">
        <v>258</v>
      </c>
      <c r="I1066" s="105" t="str">
        <f t="array" ref="I1066">XLOOKUP('Joining Lists'!$H1066,'Joining Lists'!$D$4:$D$75,'Joining Lists'!$E$4:$E$75)</f>
        <v>MidWest</v>
      </c>
      <c r="J1066" s="105" t="s">
        <v>216</v>
      </c>
      <c r="K1066" s="105">
        <v>2.0</v>
      </c>
      <c r="L1066" s="104">
        <f t="array" ref="L1066">XLOOKUP('Joining Lists'!$J1066,'Joining Lists'!$A$4:$A$15,'Joining Lists'!$B$4:$B$15)</f>
        <v>22.95</v>
      </c>
      <c r="M1066" s="105">
        <f>'Joining Lists'!$K1066*'Joining Lists'!$L1066</f>
        <v>45.9</v>
      </c>
    </row>
    <row r="1067" ht="14.25" customHeight="1">
      <c r="G1067" s="111">
        <v>44542.0</v>
      </c>
      <c r="H1067" s="110" t="s">
        <v>268</v>
      </c>
      <c r="I1067" s="110" t="str">
        <f t="array" ref="I1067">XLOOKUP('Joining Lists'!$H1067,'Joining Lists'!$D$4:$D$75,'Joining Lists'!$E$4:$E$75)</f>
        <v>East</v>
      </c>
      <c r="J1067" s="110" t="s">
        <v>240</v>
      </c>
      <c r="K1067" s="110">
        <v>2.0</v>
      </c>
      <c r="L1067" s="109">
        <f t="array" ref="L1067">XLOOKUP('Joining Lists'!$J1067,'Joining Lists'!$A$4:$A$15,'Joining Lists'!$B$4:$B$15)</f>
        <v>34</v>
      </c>
      <c r="M1067" s="110">
        <f>'Joining Lists'!$K1067*'Joining Lists'!$L1067</f>
        <v>68</v>
      </c>
    </row>
    <row r="1068" ht="14.25" customHeight="1">
      <c r="G1068" s="106">
        <v>44542.0</v>
      </c>
      <c r="H1068" s="105" t="s">
        <v>257</v>
      </c>
      <c r="I1068" s="105" t="str">
        <f t="array" ref="I1068">XLOOKUP('Joining Lists'!$H1068,'Joining Lists'!$D$4:$D$75,'Joining Lists'!$E$4:$E$75)</f>
        <v>South</v>
      </c>
      <c r="J1068" s="105" t="s">
        <v>235</v>
      </c>
      <c r="K1068" s="105">
        <v>1.0</v>
      </c>
      <c r="L1068" s="104">
        <f t="array" ref="L1068">XLOOKUP('Joining Lists'!$J1068,'Joining Lists'!$A$4:$A$15,'Joining Lists'!$B$4:$B$15)</f>
        <v>19.95</v>
      </c>
      <c r="M1068" s="105">
        <f>'Joining Lists'!$K1068*'Joining Lists'!$L1068</f>
        <v>19.95</v>
      </c>
    </row>
    <row r="1069" ht="14.25" customHeight="1">
      <c r="G1069" s="111">
        <v>44542.0</v>
      </c>
      <c r="H1069" s="110" t="s">
        <v>219</v>
      </c>
      <c r="I1069" s="110" t="str">
        <f t="array" ref="I1069">XLOOKUP('Joining Lists'!$H1069,'Joining Lists'!$D$4:$D$75,'Joining Lists'!$E$4:$E$75)</f>
        <v>West</v>
      </c>
      <c r="J1069" s="110" t="s">
        <v>236</v>
      </c>
      <c r="K1069" s="110">
        <v>4.0</v>
      </c>
      <c r="L1069" s="109">
        <f t="array" ref="L1069">XLOOKUP('Joining Lists'!$J1069,'Joining Lists'!$A$4:$A$15,'Joining Lists'!$B$4:$B$15)</f>
        <v>30</v>
      </c>
      <c r="M1069" s="110">
        <f>'Joining Lists'!$K1069*'Joining Lists'!$L1069</f>
        <v>120</v>
      </c>
    </row>
    <row r="1070" ht="14.25" customHeight="1">
      <c r="G1070" s="106">
        <v>44542.0</v>
      </c>
      <c r="H1070" s="105" t="s">
        <v>311</v>
      </c>
      <c r="I1070" s="105" t="str">
        <f t="array" ref="I1070">XLOOKUP('Joining Lists'!$H1070,'Joining Lists'!$D$4:$D$75,'Joining Lists'!$E$4:$E$75)</f>
        <v>MidWest</v>
      </c>
      <c r="J1070" s="105" t="s">
        <v>212</v>
      </c>
      <c r="K1070" s="105">
        <v>3.0</v>
      </c>
      <c r="L1070" s="104">
        <f t="array" ref="L1070">XLOOKUP('Joining Lists'!$J1070,'Joining Lists'!$A$4:$A$15,'Joining Lists'!$B$4:$B$15)</f>
        <v>21</v>
      </c>
      <c r="M1070" s="105">
        <f>'Joining Lists'!$K1070*'Joining Lists'!$L1070</f>
        <v>63</v>
      </c>
    </row>
    <row r="1071" ht="14.25" customHeight="1">
      <c r="G1071" s="111">
        <v>44542.0</v>
      </c>
      <c r="H1071" s="110" t="s">
        <v>273</v>
      </c>
      <c r="I1071" s="110" t="str">
        <f t="array" ref="I1071">XLOOKUP('Joining Lists'!$H1071,'Joining Lists'!$D$4:$D$75,'Joining Lists'!$E$4:$E$75)</f>
        <v>West</v>
      </c>
      <c r="J1071" s="110" t="s">
        <v>240</v>
      </c>
      <c r="K1071" s="110">
        <v>3.0</v>
      </c>
      <c r="L1071" s="109">
        <f t="array" ref="L1071">XLOOKUP('Joining Lists'!$J1071,'Joining Lists'!$A$4:$A$15,'Joining Lists'!$B$4:$B$15)</f>
        <v>34</v>
      </c>
      <c r="M1071" s="110">
        <f>'Joining Lists'!$K1071*'Joining Lists'!$L1071</f>
        <v>102</v>
      </c>
    </row>
    <row r="1072" ht="14.25" customHeight="1">
      <c r="G1072" s="106">
        <v>44542.0</v>
      </c>
      <c r="H1072" s="105" t="s">
        <v>263</v>
      </c>
      <c r="I1072" s="105" t="str">
        <f t="array" ref="I1072">XLOOKUP('Joining Lists'!$H1072,'Joining Lists'!$D$4:$D$75,'Joining Lists'!$E$4:$E$75)</f>
        <v>West</v>
      </c>
      <c r="J1072" s="105" t="s">
        <v>218</v>
      </c>
      <c r="K1072" s="105">
        <v>3.0</v>
      </c>
      <c r="L1072" s="104">
        <f t="array" ref="L1072">XLOOKUP('Joining Lists'!$J1072,'Joining Lists'!$A$4:$A$15,'Joining Lists'!$B$4:$B$15)</f>
        <v>22.95</v>
      </c>
      <c r="M1072" s="105">
        <f>'Joining Lists'!$K1072*'Joining Lists'!$L1072</f>
        <v>68.85</v>
      </c>
    </row>
    <row r="1073" ht="14.25" customHeight="1">
      <c r="G1073" s="111">
        <v>44542.0</v>
      </c>
      <c r="H1073" s="110" t="s">
        <v>315</v>
      </c>
      <c r="I1073" s="110" t="str">
        <f t="array" ref="I1073">XLOOKUP('Joining Lists'!$H1073,'Joining Lists'!$D$4:$D$75,'Joining Lists'!$E$4:$E$75)</f>
        <v>MidWest</v>
      </c>
      <c r="J1073" s="110" t="s">
        <v>240</v>
      </c>
      <c r="K1073" s="110">
        <v>3.0</v>
      </c>
      <c r="L1073" s="109">
        <f t="array" ref="L1073">XLOOKUP('Joining Lists'!$J1073,'Joining Lists'!$A$4:$A$15,'Joining Lists'!$B$4:$B$15)</f>
        <v>34</v>
      </c>
      <c r="M1073" s="110">
        <f>'Joining Lists'!$K1073*'Joining Lists'!$L1073</f>
        <v>102</v>
      </c>
    </row>
    <row r="1074" ht="14.25" customHeight="1">
      <c r="G1074" s="106">
        <v>44542.0</v>
      </c>
      <c r="H1074" s="105" t="s">
        <v>266</v>
      </c>
      <c r="I1074" s="105" t="str">
        <f t="array" ref="I1074">XLOOKUP('Joining Lists'!$H1074,'Joining Lists'!$D$4:$D$75,'Joining Lists'!$E$4:$E$75)</f>
        <v>West</v>
      </c>
      <c r="J1074" s="105" t="s">
        <v>216</v>
      </c>
      <c r="K1074" s="105">
        <v>2.0</v>
      </c>
      <c r="L1074" s="104">
        <f t="array" ref="L1074">XLOOKUP('Joining Lists'!$J1074,'Joining Lists'!$A$4:$A$15,'Joining Lists'!$B$4:$B$15)</f>
        <v>22.95</v>
      </c>
      <c r="M1074" s="105">
        <f>'Joining Lists'!$K1074*'Joining Lists'!$L1074</f>
        <v>45.9</v>
      </c>
    </row>
    <row r="1075" ht="14.25" customHeight="1">
      <c r="G1075" s="111">
        <v>44542.0</v>
      </c>
      <c r="H1075" s="110" t="s">
        <v>249</v>
      </c>
      <c r="I1075" s="110" t="str">
        <f t="array" ref="I1075">XLOOKUP('Joining Lists'!$H1075,'Joining Lists'!$D$4:$D$75,'Joining Lists'!$E$4:$E$75)</f>
        <v>East</v>
      </c>
      <c r="J1075" s="110" t="s">
        <v>218</v>
      </c>
      <c r="K1075" s="110">
        <v>1.0</v>
      </c>
      <c r="L1075" s="109">
        <f t="array" ref="L1075">XLOOKUP('Joining Lists'!$J1075,'Joining Lists'!$A$4:$A$15,'Joining Lists'!$B$4:$B$15)</f>
        <v>22.95</v>
      </c>
      <c r="M1075" s="110">
        <f>'Joining Lists'!$K1075*'Joining Lists'!$L1075</f>
        <v>22.95</v>
      </c>
    </row>
    <row r="1076" ht="14.25" customHeight="1">
      <c r="G1076" s="106">
        <v>44542.0</v>
      </c>
      <c r="H1076" s="105" t="s">
        <v>259</v>
      </c>
      <c r="I1076" s="105" t="str">
        <f t="array" ref="I1076">XLOOKUP('Joining Lists'!$H1076,'Joining Lists'!$D$4:$D$75,'Joining Lists'!$E$4:$E$75)</f>
        <v>West</v>
      </c>
      <c r="J1076" s="105" t="s">
        <v>240</v>
      </c>
      <c r="K1076" s="105">
        <v>3.0</v>
      </c>
      <c r="L1076" s="104">
        <f t="array" ref="L1076">XLOOKUP('Joining Lists'!$J1076,'Joining Lists'!$A$4:$A$15,'Joining Lists'!$B$4:$B$15)</f>
        <v>34</v>
      </c>
      <c r="M1076" s="105">
        <f>'Joining Lists'!$K1076*'Joining Lists'!$L1076</f>
        <v>102</v>
      </c>
    </row>
    <row r="1077" ht="14.25" customHeight="1">
      <c r="G1077" s="111">
        <v>44542.0</v>
      </c>
      <c r="H1077" s="110" t="s">
        <v>296</v>
      </c>
      <c r="I1077" s="110" t="str">
        <f t="array" ref="I1077">XLOOKUP('Joining Lists'!$H1077,'Joining Lists'!$D$4:$D$75,'Joining Lists'!$E$4:$E$75)</f>
        <v>West</v>
      </c>
      <c r="J1077" s="110" t="s">
        <v>227</v>
      </c>
      <c r="K1077" s="110">
        <v>3.0</v>
      </c>
      <c r="L1077" s="109">
        <f t="array" ref="L1077">XLOOKUP('Joining Lists'!$J1077,'Joining Lists'!$A$4:$A$15,'Joining Lists'!$B$4:$B$15)</f>
        <v>25</v>
      </c>
      <c r="M1077" s="110">
        <f>'Joining Lists'!$K1077*'Joining Lists'!$L1077</f>
        <v>75</v>
      </c>
    </row>
    <row r="1078" ht="14.25" customHeight="1">
      <c r="G1078" s="106">
        <v>44542.0</v>
      </c>
      <c r="H1078" s="105" t="s">
        <v>283</v>
      </c>
      <c r="I1078" s="105" t="str">
        <f t="array" ref="I1078">XLOOKUP('Joining Lists'!$H1078,'Joining Lists'!$D$4:$D$75,'Joining Lists'!$E$4:$E$75)</f>
        <v>South</v>
      </c>
      <c r="J1078" s="105" t="s">
        <v>235</v>
      </c>
      <c r="K1078" s="105">
        <v>1.0</v>
      </c>
      <c r="L1078" s="104">
        <f t="array" ref="L1078">XLOOKUP('Joining Lists'!$J1078,'Joining Lists'!$A$4:$A$15,'Joining Lists'!$B$4:$B$15)</f>
        <v>19.95</v>
      </c>
      <c r="M1078" s="105">
        <f>'Joining Lists'!$K1078*'Joining Lists'!$L1078</f>
        <v>19.95</v>
      </c>
    </row>
    <row r="1079" ht="14.25" customHeight="1">
      <c r="G1079" s="111">
        <v>44542.0</v>
      </c>
      <c r="H1079" s="110" t="s">
        <v>276</v>
      </c>
      <c r="I1079" s="110" t="str">
        <f t="array" ref="I1079">XLOOKUP('Joining Lists'!$H1079,'Joining Lists'!$D$4:$D$75,'Joining Lists'!$E$4:$E$75)</f>
        <v>East</v>
      </c>
      <c r="J1079" s="110" t="s">
        <v>212</v>
      </c>
      <c r="K1079" s="110">
        <v>15.0</v>
      </c>
      <c r="L1079" s="109">
        <f t="array" ref="L1079">XLOOKUP('Joining Lists'!$J1079,'Joining Lists'!$A$4:$A$15,'Joining Lists'!$B$4:$B$15)</f>
        <v>21</v>
      </c>
      <c r="M1079" s="110">
        <f>'Joining Lists'!$K1079*'Joining Lists'!$L1079</f>
        <v>315</v>
      </c>
    </row>
    <row r="1080" ht="14.25" customHeight="1">
      <c r="G1080" s="106">
        <v>44542.0</v>
      </c>
      <c r="H1080" s="105" t="s">
        <v>297</v>
      </c>
      <c r="I1080" s="105" t="str">
        <f t="array" ref="I1080">XLOOKUP('Joining Lists'!$H1080,'Joining Lists'!$D$4:$D$75,'Joining Lists'!$E$4:$E$75)</f>
        <v>MidWest</v>
      </c>
      <c r="J1080" s="105" t="s">
        <v>235</v>
      </c>
      <c r="K1080" s="105">
        <v>2.0</v>
      </c>
      <c r="L1080" s="104">
        <f t="array" ref="L1080">XLOOKUP('Joining Lists'!$J1080,'Joining Lists'!$A$4:$A$15,'Joining Lists'!$B$4:$B$15)</f>
        <v>19.95</v>
      </c>
      <c r="M1080" s="105">
        <f>'Joining Lists'!$K1080*'Joining Lists'!$L1080</f>
        <v>39.9</v>
      </c>
    </row>
    <row r="1081" ht="14.25" customHeight="1">
      <c r="G1081" s="111">
        <v>44542.0</v>
      </c>
      <c r="H1081" s="110" t="s">
        <v>215</v>
      </c>
      <c r="I1081" s="110" t="str">
        <f t="array" ref="I1081">XLOOKUP('Joining Lists'!$H1081,'Joining Lists'!$D$4:$D$75,'Joining Lists'!$E$4:$E$75)</f>
        <v>East</v>
      </c>
      <c r="J1081" s="110" t="s">
        <v>212</v>
      </c>
      <c r="K1081" s="110">
        <v>2.0</v>
      </c>
      <c r="L1081" s="109">
        <f t="array" ref="L1081">XLOOKUP('Joining Lists'!$J1081,'Joining Lists'!$A$4:$A$15,'Joining Lists'!$B$4:$B$15)</f>
        <v>21</v>
      </c>
      <c r="M1081" s="110">
        <f>'Joining Lists'!$K1081*'Joining Lists'!$L1081</f>
        <v>42</v>
      </c>
    </row>
    <row r="1082" ht="14.25" customHeight="1">
      <c r="G1082" s="106">
        <v>44542.0</v>
      </c>
      <c r="H1082" s="105" t="s">
        <v>225</v>
      </c>
      <c r="I1082" s="105" t="str">
        <f t="array" ref="I1082">XLOOKUP('Joining Lists'!$H1082,'Joining Lists'!$D$4:$D$75,'Joining Lists'!$E$4:$E$75)</f>
        <v>South</v>
      </c>
      <c r="J1082" s="105" t="s">
        <v>243</v>
      </c>
      <c r="K1082" s="105">
        <v>3.0</v>
      </c>
      <c r="L1082" s="104">
        <f t="array" ref="L1082">XLOOKUP('Joining Lists'!$J1082,'Joining Lists'!$A$4:$A$15,'Joining Lists'!$B$4:$B$15)</f>
        <v>25</v>
      </c>
      <c r="M1082" s="105">
        <f>'Joining Lists'!$K1082*'Joining Lists'!$L1082</f>
        <v>75</v>
      </c>
    </row>
    <row r="1083" ht="14.25" customHeight="1">
      <c r="G1083" s="111">
        <v>44542.0</v>
      </c>
      <c r="H1083" s="110" t="s">
        <v>299</v>
      </c>
      <c r="I1083" s="110" t="str">
        <f t="array" ref="I1083">XLOOKUP('Joining Lists'!$H1083,'Joining Lists'!$D$4:$D$75,'Joining Lists'!$E$4:$E$75)</f>
        <v>South</v>
      </c>
      <c r="J1083" s="110" t="s">
        <v>230</v>
      </c>
      <c r="K1083" s="110">
        <v>2.0</v>
      </c>
      <c r="L1083" s="109">
        <f t="array" ref="L1083">XLOOKUP('Joining Lists'!$J1083,'Joining Lists'!$A$4:$A$15,'Joining Lists'!$B$4:$B$15)</f>
        <v>79.95</v>
      </c>
      <c r="M1083" s="110">
        <f>'Joining Lists'!$K1083*'Joining Lists'!$L1083</f>
        <v>159.9</v>
      </c>
    </row>
    <row r="1084" ht="14.25" customHeight="1">
      <c r="G1084" s="106">
        <v>44542.0</v>
      </c>
      <c r="H1084" s="105" t="s">
        <v>268</v>
      </c>
      <c r="I1084" s="105" t="str">
        <f t="array" ref="I1084">XLOOKUP('Joining Lists'!$H1084,'Joining Lists'!$D$4:$D$75,'Joining Lists'!$E$4:$E$75)</f>
        <v>East</v>
      </c>
      <c r="J1084" s="105" t="s">
        <v>240</v>
      </c>
      <c r="K1084" s="105">
        <v>3.0</v>
      </c>
      <c r="L1084" s="104">
        <f t="array" ref="L1084">XLOOKUP('Joining Lists'!$J1084,'Joining Lists'!$A$4:$A$15,'Joining Lists'!$B$4:$B$15)</f>
        <v>34</v>
      </c>
      <c r="M1084" s="105">
        <f>'Joining Lists'!$K1084*'Joining Lists'!$L1084</f>
        <v>102</v>
      </c>
    </row>
    <row r="1085" ht="14.25" customHeight="1">
      <c r="G1085" s="111">
        <v>44542.0</v>
      </c>
      <c r="H1085" s="110" t="s">
        <v>283</v>
      </c>
      <c r="I1085" s="110" t="str">
        <f t="array" ref="I1085">XLOOKUP('Joining Lists'!$H1085,'Joining Lists'!$D$4:$D$75,'Joining Lists'!$E$4:$E$75)</f>
        <v>South</v>
      </c>
      <c r="J1085" s="110" t="s">
        <v>216</v>
      </c>
      <c r="K1085" s="110">
        <v>2.0</v>
      </c>
      <c r="L1085" s="109">
        <f t="array" ref="L1085">XLOOKUP('Joining Lists'!$J1085,'Joining Lists'!$A$4:$A$15,'Joining Lists'!$B$4:$B$15)</f>
        <v>22.95</v>
      </c>
      <c r="M1085" s="110">
        <f>'Joining Lists'!$K1085*'Joining Lists'!$L1085</f>
        <v>45.9</v>
      </c>
    </row>
    <row r="1086" ht="14.25" customHeight="1">
      <c r="G1086" s="106">
        <v>44542.0</v>
      </c>
      <c r="H1086" s="105" t="s">
        <v>303</v>
      </c>
      <c r="I1086" s="105" t="str">
        <f t="array" ref="I1086">XLOOKUP('Joining Lists'!$H1086,'Joining Lists'!$D$4:$D$75,'Joining Lists'!$E$4:$E$75)</f>
        <v>West</v>
      </c>
      <c r="J1086" s="105" t="s">
        <v>218</v>
      </c>
      <c r="K1086" s="105">
        <v>1.0</v>
      </c>
      <c r="L1086" s="104">
        <f t="array" ref="L1086">XLOOKUP('Joining Lists'!$J1086,'Joining Lists'!$A$4:$A$15,'Joining Lists'!$B$4:$B$15)</f>
        <v>22.95</v>
      </c>
      <c r="M1086" s="105">
        <f>'Joining Lists'!$K1086*'Joining Lists'!$L1086</f>
        <v>22.95</v>
      </c>
    </row>
    <row r="1087" ht="14.25" customHeight="1">
      <c r="G1087" s="111">
        <v>44542.0</v>
      </c>
      <c r="H1087" s="110" t="s">
        <v>254</v>
      </c>
      <c r="I1087" s="110" t="str">
        <f t="array" ref="I1087">XLOOKUP('Joining Lists'!$H1087,'Joining Lists'!$D$4:$D$75,'Joining Lists'!$E$4:$E$75)</f>
        <v>South</v>
      </c>
      <c r="J1087" s="110" t="s">
        <v>233</v>
      </c>
      <c r="K1087" s="110">
        <v>3.0</v>
      </c>
      <c r="L1087" s="109">
        <f t="array" ref="L1087">XLOOKUP('Joining Lists'!$J1087,'Joining Lists'!$A$4:$A$15,'Joining Lists'!$B$4:$B$15)</f>
        <v>27.5</v>
      </c>
      <c r="M1087" s="110">
        <f>'Joining Lists'!$K1087*'Joining Lists'!$L1087</f>
        <v>82.5</v>
      </c>
    </row>
    <row r="1088" ht="14.25" customHeight="1">
      <c r="G1088" s="106">
        <v>44542.0</v>
      </c>
      <c r="H1088" s="105" t="s">
        <v>295</v>
      </c>
      <c r="I1088" s="105" t="str">
        <f t="array" ref="I1088">XLOOKUP('Joining Lists'!$H1088,'Joining Lists'!$D$4:$D$75,'Joining Lists'!$E$4:$E$75)</f>
        <v>MidWest</v>
      </c>
      <c r="J1088" s="105" t="s">
        <v>235</v>
      </c>
      <c r="K1088" s="105">
        <v>4.0</v>
      </c>
      <c r="L1088" s="104">
        <f t="array" ref="L1088">XLOOKUP('Joining Lists'!$J1088,'Joining Lists'!$A$4:$A$15,'Joining Lists'!$B$4:$B$15)</f>
        <v>19.95</v>
      </c>
      <c r="M1088" s="105">
        <f>'Joining Lists'!$K1088*'Joining Lists'!$L1088</f>
        <v>79.8</v>
      </c>
    </row>
    <row r="1089" ht="14.25" customHeight="1">
      <c r="G1089" s="111">
        <v>44542.0</v>
      </c>
      <c r="H1089" s="110" t="s">
        <v>234</v>
      </c>
      <c r="I1089" s="110" t="str">
        <f t="array" ref="I1089">XLOOKUP('Joining Lists'!$H1089,'Joining Lists'!$D$4:$D$75,'Joining Lists'!$E$4:$E$75)</f>
        <v>East</v>
      </c>
      <c r="J1089" s="110" t="s">
        <v>236</v>
      </c>
      <c r="K1089" s="110">
        <v>3.0</v>
      </c>
      <c r="L1089" s="109">
        <f t="array" ref="L1089">XLOOKUP('Joining Lists'!$J1089,'Joining Lists'!$A$4:$A$15,'Joining Lists'!$B$4:$B$15)</f>
        <v>30</v>
      </c>
      <c r="M1089" s="110">
        <f>'Joining Lists'!$K1089*'Joining Lists'!$L1089</f>
        <v>90</v>
      </c>
    </row>
    <row r="1090" ht="14.25" customHeight="1">
      <c r="G1090" s="106">
        <v>44542.0</v>
      </c>
      <c r="H1090" s="105" t="s">
        <v>223</v>
      </c>
      <c r="I1090" s="105" t="str">
        <f t="array" ref="I1090">XLOOKUP('Joining Lists'!$H1090,'Joining Lists'!$D$4:$D$75,'Joining Lists'!$E$4:$E$75)</f>
        <v>East</v>
      </c>
      <c r="J1090" s="105" t="s">
        <v>243</v>
      </c>
      <c r="K1090" s="105">
        <v>3.0</v>
      </c>
      <c r="L1090" s="104">
        <f t="array" ref="L1090">XLOOKUP('Joining Lists'!$J1090,'Joining Lists'!$A$4:$A$15,'Joining Lists'!$B$4:$B$15)</f>
        <v>25</v>
      </c>
      <c r="M1090" s="105">
        <f>'Joining Lists'!$K1090*'Joining Lists'!$L1090</f>
        <v>75</v>
      </c>
    </row>
    <row r="1091" ht="14.25" customHeight="1">
      <c r="G1091" s="111">
        <v>44542.0</v>
      </c>
      <c r="H1091" s="110" t="s">
        <v>231</v>
      </c>
      <c r="I1091" s="110" t="str">
        <f t="array" ref="I1091">XLOOKUP('Joining Lists'!$H1091,'Joining Lists'!$D$4:$D$75,'Joining Lists'!$E$4:$E$75)</f>
        <v>West</v>
      </c>
      <c r="J1091" s="110" t="s">
        <v>227</v>
      </c>
      <c r="K1091" s="110">
        <v>2.0</v>
      </c>
      <c r="L1091" s="109">
        <f t="array" ref="L1091">XLOOKUP('Joining Lists'!$J1091,'Joining Lists'!$A$4:$A$15,'Joining Lists'!$B$4:$B$15)</f>
        <v>25</v>
      </c>
      <c r="M1091" s="110">
        <f>'Joining Lists'!$K1091*'Joining Lists'!$L1091</f>
        <v>50</v>
      </c>
    </row>
    <row r="1092" ht="14.25" customHeight="1">
      <c r="G1092" s="106">
        <v>44542.0</v>
      </c>
      <c r="H1092" s="105" t="s">
        <v>292</v>
      </c>
      <c r="I1092" s="105" t="str">
        <f t="array" ref="I1092">XLOOKUP('Joining Lists'!$H1092,'Joining Lists'!$D$4:$D$75,'Joining Lists'!$E$4:$E$75)</f>
        <v>East</v>
      </c>
      <c r="J1092" s="105" t="s">
        <v>227</v>
      </c>
      <c r="K1092" s="105">
        <v>2.0</v>
      </c>
      <c r="L1092" s="104">
        <f t="array" ref="L1092">XLOOKUP('Joining Lists'!$J1092,'Joining Lists'!$A$4:$A$15,'Joining Lists'!$B$4:$B$15)</f>
        <v>25</v>
      </c>
      <c r="M1092" s="105">
        <f>'Joining Lists'!$K1092*'Joining Lists'!$L1092</f>
        <v>50</v>
      </c>
    </row>
    <row r="1093" ht="14.25" customHeight="1">
      <c r="G1093" s="111">
        <v>44542.0</v>
      </c>
      <c r="H1093" s="110" t="s">
        <v>303</v>
      </c>
      <c r="I1093" s="110" t="str">
        <f t="array" ref="I1093">XLOOKUP('Joining Lists'!$H1093,'Joining Lists'!$D$4:$D$75,'Joining Lists'!$E$4:$E$75)</f>
        <v>West</v>
      </c>
      <c r="J1093" s="110" t="s">
        <v>235</v>
      </c>
      <c r="K1093" s="110">
        <v>3.0</v>
      </c>
      <c r="L1093" s="109">
        <f t="array" ref="L1093">XLOOKUP('Joining Lists'!$J1093,'Joining Lists'!$A$4:$A$15,'Joining Lists'!$B$4:$B$15)</f>
        <v>19.95</v>
      </c>
      <c r="M1093" s="110">
        <f>'Joining Lists'!$K1093*'Joining Lists'!$L1093</f>
        <v>59.85</v>
      </c>
    </row>
    <row r="1094" ht="14.25" customHeight="1">
      <c r="G1094" s="106">
        <v>44542.0</v>
      </c>
      <c r="H1094" s="105" t="s">
        <v>293</v>
      </c>
      <c r="I1094" s="105" t="str">
        <f t="array" ref="I1094">XLOOKUP('Joining Lists'!$H1094,'Joining Lists'!$D$4:$D$75,'Joining Lists'!$E$4:$E$75)</f>
        <v>West</v>
      </c>
      <c r="J1094" s="105" t="s">
        <v>227</v>
      </c>
      <c r="K1094" s="105">
        <v>2.0</v>
      </c>
      <c r="L1094" s="104">
        <f t="array" ref="L1094">XLOOKUP('Joining Lists'!$J1094,'Joining Lists'!$A$4:$A$15,'Joining Lists'!$B$4:$B$15)</f>
        <v>25</v>
      </c>
      <c r="M1094" s="105">
        <f>'Joining Lists'!$K1094*'Joining Lists'!$L1094</f>
        <v>50</v>
      </c>
    </row>
    <row r="1095" ht="14.25" customHeight="1">
      <c r="G1095" s="111">
        <v>44542.0</v>
      </c>
      <c r="H1095" s="110" t="s">
        <v>251</v>
      </c>
      <c r="I1095" s="110" t="str">
        <f t="array" ref="I1095">XLOOKUP('Joining Lists'!$H1095,'Joining Lists'!$D$4:$D$75,'Joining Lists'!$E$4:$E$75)</f>
        <v>MidWest</v>
      </c>
      <c r="J1095" s="110" t="s">
        <v>243</v>
      </c>
      <c r="K1095" s="110">
        <v>1.0</v>
      </c>
      <c r="L1095" s="109">
        <f t="array" ref="L1095">XLOOKUP('Joining Lists'!$J1095,'Joining Lists'!$A$4:$A$15,'Joining Lists'!$B$4:$B$15)</f>
        <v>25</v>
      </c>
      <c r="M1095" s="110">
        <f>'Joining Lists'!$K1095*'Joining Lists'!$L1095</f>
        <v>25</v>
      </c>
    </row>
    <row r="1096" ht="14.25" customHeight="1">
      <c r="G1096" s="106">
        <v>44542.0</v>
      </c>
      <c r="H1096" s="105" t="s">
        <v>251</v>
      </c>
      <c r="I1096" s="105" t="str">
        <f t="array" ref="I1096">XLOOKUP('Joining Lists'!$H1096,'Joining Lists'!$D$4:$D$75,'Joining Lists'!$E$4:$E$75)</f>
        <v>MidWest</v>
      </c>
      <c r="J1096" s="105" t="s">
        <v>218</v>
      </c>
      <c r="K1096" s="105">
        <v>1.0</v>
      </c>
      <c r="L1096" s="104">
        <f t="array" ref="L1096">XLOOKUP('Joining Lists'!$J1096,'Joining Lists'!$A$4:$A$15,'Joining Lists'!$B$4:$B$15)</f>
        <v>22.95</v>
      </c>
      <c r="M1096" s="105">
        <f>'Joining Lists'!$K1096*'Joining Lists'!$L1096</f>
        <v>22.95</v>
      </c>
    </row>
    <row r="1097" ht="14.25" customHeight="1">
      <c r="G1097" s="111">
        <v>44542.0</v>
      </c>
      <c r="H1097" s="110" t="s">
        <v>265</v>
      </c>
      <c r="I1097" s="110" t="str">
        <f t="array" ref="I1097">XLOOKUP('Joining Lists'!$H1097,'Joining Lists'!$D$4:$D$75,'Joining Lists'!$E$4:$E$75)</f>
        <v>MidWest</v>
      </c>
      <c r="J1097" s="110" t="s">
        <v>212</v>
      </c>
      <c r="K1097" s="110">
        <v>2.0</v>
      </c>
      <c r="L1097" s="109">
        <f t="array" ref="L1097">XLOOKUP('Joining Lists'!$J1097,'Joining Lists'!$A$4:$A$15,'Joining Lists'!$B$4:$B$15)</f>
        <v>21</v>
      </c>
      <c r="M1097" s="110">
        <f>'Joining Lists'!$K1097*'Joining Lists'!$L1097</f>
        <v>42</v>
      </c>
    </row>
    <row r="1098" ht="14.25" customHeight="1">
      <c r="G1098" s="106">
        <v>44542.0</v>
      </c>
      <c r="H1098" s="105" t="s">
        <v>314</v>
      </c>
      <c r="I1098" s="105" t="str">
        <f t="array" ref="I1098">XLOOKUP('Joining Lists'!$H1098,'Joining Lists'!$D$4:$D$75,'Joining Lists'!$E$4:$E$75)</f>
        <v>West</v>
      </c>
      <c r="J1098" s="105" t="s">
        <v>240</v>
      </c>
      <c r="K1098" s="105">
        <v>1.0</v>
      </c>
      <c r="L1098" s="104">
        <f t="array" ref="L1098">XLOOKUP('Joining Lists'!$J1098,'Joining Lists'!$A$4:$A$15,'Joining Lists'!$B$4:$B$15)</f>
        <v>34</v>
      </c>
      <c r="M1098" s="105">
        <f>'Joining Lists'!$K1098*'Joining Lists'!$L1098</f>
        <v>34</v>
      </c>
    </row>
    <row r="1099" ht="14.25" customHeight="1">
      <c r="G1099" s="111">
        <v>44542.0</v>
      </c>
      <c r="H1099" s="110" t="s">
        <v>292</v>
      </c>
      <c r="I1099" s="110" t="str">
        <f t="array" ref="I1099">XLOOKUP('Joining Lists'!$H1099,'Joining Lists'!$D$4:$D$75,'Joining Lists'!$E$4:$E$75)</f>
        <v>East</v>
      </c>
      <c r="J1099" s="110" t="s">
        <v>243</v>
      </c>
      <c r="K1099" s="110">
        <v>3.0</v>
      </c>
      <c r="L1099" s="109">
        <f t="array" ref="L1099">XLOOKUP('Joining Lists'!$J1099,'Joining Lists'!$A$4:$A$15,'Joining Lists'!$B$4:$B$15)</f>
        <v>25</v>
      </c>
      <c r="M1099" s="110">
        <f>'Joining Lists'!$K1099*'Joining Lists'!$L1099</f>
        <v>75</v>
      </c>
    </row>
    <row r="1100" ht="14.25" customHeight="1">
      <c r="G1100" s="106">
        <v>44542.0</v>
      </c>
      <c r="H1100" s="105" t="s">
        <v>306</v>
      </c>
      <c r="I1100" s="105" t="str">
        <f t="array" ref="I1100">XLOOKUP('Joining Lists'!$H1100,'Joining Lists'!$D$4:$D$75,'Joining Lists'!$E$4:$E$75)</f>
        <v>West</v>
      </c>
      <c r="J1100" s="105" t="s">
        <v>218</v>
      </c>
      <c r="K1100" s="105">
        <v>2.0</v>
      </c>
      <c r="L1100" s="104">
        <f t="array" ref="L1100">XLOOKUP('Joining Lists'!$J1100,'Joining Lists'!$A$4:$A$15,'Joining Lists'!$B$4:$B$15)</f>
        <v>22.95</v>
      </c>
      <c r="M1100" s="105">
        <f>'Joining Lists'!$K1100*'Joining Lists'!$L1100</f>
        <v>45.9</v>
      </c>
    </row>
    <row r="1101" ht="14.25" customHeight="1">
      <c r="G1101" s="111">
        <v>44542.0</v>
      </c>
      <c r="H1101" s="110" t="s">
        <v>297</v>
      </c>
      <c r="I1101" s="110" t="str">
        <f t="array" ref="I1101">XLOOKUP('Joining Lists'!$H1101,'Joining Lists'!$D$4:$D$75,'Joining Lists'!$E$4:$E$75)</f>
        <v>MidWest</v>
      </c>
      <c r="J1101" s="110" t="s">
        <v>245</v>
      </c>
      <c r="K1101" s="110">
        <v>3.0</v>
      </c>
      <c r="L1101" s="109">
        <f t="array" ref="L1101">XLOOKUP('Joining Lists'!$J1101,'Joining Lists'!$A$4:$A$15,'Joining Lists'!$B$4:$B$15)</f>
        <v>23.5</v>
      </c>
      <c r="M1101" s="110">
        <f>'Joining Lists'!$K1101*'Joining Lists'!$L1101</f>
        <v>70.5</v>
      </c>
    </row>
    <row r="1102" ht="14.25" customHeight="1">
      <c r="G1102" s="106">
        <v>44542.0</v>
      </c>
      <c r="H1102" s="105" t="s">
        <v>258</v>
      </c>
      <c r="I1102" s="105" t="str">
        <f t="array" ref="I1102">XLOOKUP('Joining Lists'!$H1102,'Joining Lists'!$D$4:$D$75,'Joining Lists'!$E$4:$E$75)</f>
        <v>MidWest</v>
      </c>
      <c r="J1102" s="105" t="s">
        <v>236</v>
      </c>
      <c r="K1102" s="105">
        <v>1.0</v>
      </c>
      <c r="L1102" s="104">
        <f t="array" ref="L1102">XLOOKUP('Joining Lists'!$J1102,'Joining Lists'!$A$4:$A$15,'Joining Lists'!$B$4:$B$15)</f>
        <v>30</v>
      </c>
      <c r="M1102" s="105">
        <f>'Joining Lists'!$K1102*'Joining Lists'!$L1102</f>
        <v>30</v>
      </c>
    </row>
    <row r="1103" ht="14.25" customHeight="1">
      <c r="G1103" s="111">
        <v>44542.0</v>
      </c>
      <c r="H1103" s="110" t="s">
        <v>302</v>
      </c>
      <c r="I1103" s="110" t="str">
        <f t="array" ref="I1103">XLOOKUP('Joining Lists'!$H1103,'Joining Lists'!$D$4:$D$75,'Joining Lists'!$E$4:$E$75)</f>
        <v>MidWest</v>
      </c>
      <c r="J1103" s="110" t="s">
        <v>240</v>
      </c>
      <c r="K1103" s="110">
        <v>4.0</v>
      </c>
      <c r="L1103" s="109">
        <f t="array" ref="L1103">XLOOKUP('Joining Lists'!$J1103,'Joining Lists'!$A$4:$A$15,'Joining Lists'!$B$4:$B$15)</f>
        <v>34</v>
      </c>
      <c r="M1103" s="110">
        <f>'Joining Lists'!$K1103*'Joining Lists'!$L1103</f>
        <v>136</v>
      </c>
    </row>
    <row r="1104" ht="14.25" customHeight="1">
      <c r="G1104" s="106">
        <v>44541.0</v>
      </c>
      <c r="H1104" s="105" t="s">
        <v>219</v>
      </c>
      <c r="I1104" s="105" t="str">
        <f t="array" ref="I1104">XLOOKUP('Joining Lists'!$H1104,'Joining Lists'!$D$4:$D$75,'Joining Lists'!$E$4:$E$75)</f>
        <v>West</v>
      </c>
      <c r="J1104" s="105" t="s">
        <v>216</v>
      </c>
      <c r="K1104" s="105">
        <v>2.0</v>
      </c>
      <c r="L1104" s="104">
        <f t="array" ref="L1104">XLOOKUP('Joining Lists'!$J1104,'Joining Lists'!$A$4:$A$15,'Joining Lists'!$B$4:$B$15)</f>
        <v>22.95</v>
      </c>
      <c r="M1104" s="105">
        <f>'Joining Lists'!$K1104*'Joining Lists'!$L1104</f>
        <v>45.9</v>
      </c>
    </row>
    <row r="1105" ht="14.25" customHeight="1">
      <c r="G1105" s="111">
        <v>44541.0</v>
      </c>
      <c r="H1105" s="110" t="s">
        <v>306</v>
      </c>
      <c r="I1105" s="110" t="str">
        <f t="array" ref="I1105">XLOOKUP('Joining Lists'!$H1105,'Joining Lists'!$D$4:$D$75,'Joining Lists'!$E$4:$E$75)</f>
        <v>West</v>
      </c>
      <c r="J1105" s="110" t="s">
        <v>218</v>
      </c>
      <c r="K1105" s="110">
        <v>7.0</v>
      </c>
      <c r="L1105" s="109">
        <f t="array" ref="L1105">XLOOKUP('Joining Lists'!$J1105,'Joining Lists'!$A$4:$A$15,'Joining Lists'!$B$4:$B$15)</f>
        <v>22.95</v>
      </c>
      <c r="M1105" s="110">
        <f>'Joining Lists'!$K1105*'Joining Lists'!$L1105</f>
        <v>160.65</v>
      </c>
    </row>
    <row r="1106" ht="14.25" customHeight="1">
      <c r="G1106" s="106">
        <v>44541.0</v>
      </c>
      <c r="H1106" s="105" t="s">
        <v>250</v>
      </c>
      <c r="I1106" s="105" t="str">
        <f t="array" ref="I1106">XLOOKUP('Joining Lists'!$H1106,'Joining Lists'!$D$4:$D$75,'Joining Lists'!$E$4:$E$75)</f>
        <v>West</v>
      </c>
      <c r="J1106" s="105" t="s">
        <v>227</v>
      </c>
      <c r="K1106" s="105">
        <v>3.0</v>
      </c>
      <c r="L1106" s="104">
        <f t="array" ref="L1106">XLOOKUP('Joining Lists'!$J1106,'Joining Lists'!$A$4:$A$15,'Joining Lists'!$B$4:$B$15)</f>
        <v>25</v>
      </c>
      <c r="M1106" s="105">
        <f>'Joining Lists'!$K1106*'Joining Lists'!$L1106</f>
        <v>75</v>
      </c>
    </row>
    <row r="1107" ht="14.25" customHeight="1">
      <c r="G1107" s="111">
        <v>44541.0</v>
      </c>
      <c r="H1107" s="110" t="s">
        <v>238</v>
      </c>
      <c r="I1107" s="110" t="str">
        <f t="array" ref="I1107">XLOOKUP('Joining Lists'!$H1107,'Joining Lists'!$D$4:$D$75,'Joining Lists'!$E$4:$E$75)</f>
        <v>West</v>
      </c>
      <c r="J1107" s="110" t="s">
        <v>240</v>
      </c>
      <c r="K1107" s="110">
        <v>1.0</v>
      </c>
      <c r="L1107" s="109">
        <f t="array" ref="L1107">XLOOKUP('Joining Lists'!$J1107,'Joining Lists'!$A$4:$A$15,'Joining Lists'!$B$4:$B$15)</f>
        <v>34</v>
      </c>
      <c r="M1107" s="110">
        <f>'Joining Lists'!$K1107*'Joining Lists'!$L1107</f>
        <v>34</v>
      </c>
    </row>
    <row r="1108" ht="14.25" customHeight="1">
      <c r="G1108" s="106">
        <v>44541.0</v>
      </c>
      <c r="H1108" s="105" t="s">
        <v>316</v>
      </c>
      <c r="I1108" s="105" t="str">
        <f t="array" ref="I1108">XLOOKUP('Joining Lists'!$H1108,'Joining Lists'!$D$4:$D$75,'Joining Lists'!$E$4:$E$75)</f>
        <v>West</v>
      </c>
      <c r="J1108" s="105" t="s">
        <v>240</v>
      </c>
      <c r="K1108" s="105">
        <v>2.0</v>
      </c>
      <c r="L1108" s="104">
        <f t="array" ref="L1108">XLOOKUP('Joining Lists'!$J1108,'Joining Lists'!$A$4:$A$15,'Joining Lists'!$B$4:$B$15)</f>
        <v>34</v>
      </c>
      <c r="M1108" s="105">
        <f>'Joining Lists'!$K1108*'Joining Lists'!$L1108</f>
        <v>68</v>
      </c>
    </row>
    <row r="1109" ht="14.25" customHeight="1">
      <c r="G1109" s="111">
        <v>44541.0</v>
      </c>
      <c r="H1109" s="110" t="s">
        <v>286</v>
      </c>
      <c r="I1109" s="110" t="str">
        <f t="array" ref="I1109">XLOOKUP('Joining Lists'!$H1109,'Joining Lists'!$D$4:$D$75,'Joining Lists'!$E$4:$E$75)</f>
        <v>South</v>
      </c>
      <c r="J1109" s="110" t="s">
        <v>235</v>
      </c>
      <c r="K1109" s="110">
        <v>10.0</v>
      </c>
      <c r="L1109" s="109">
        <f t="array" ref="L1109">XLOOKUP('Joining Lists'!$J1109,'Joining Lists'!$A$4:$A$15,'Joining Lists'!$B$4:$B$15)</f>
        <v>19.95</v>
      </c>
      <c r="M1109" s="110">
        <f>'Joining Lists'!$K1109*'Joining Lists'!$L1109</f>
        <v>199.5</v>
      </c>
    </row>
    <row r="1110" ht="14.25" customHeight="1">
      <c r="G1110" s="106">
        <v>44541.0</v>
      </c>
      <c r="H1110" s="105" t="s">
        <v>254</v>
      </c>
      <c r="I1110" s="105" t="str">
        <f t="array" ref="I1110">XLOOKUP('Joining Lists'!$H1110,'Joining Lists'!$D$4:$D$75,'Joining Lists'!$E$4:$E$75)</f>
        <v>South</v>
      </c>
      <c r="J1110" s="105" t="s">
        <v>218</v>
      </c>
      <c r="K1110" s="105">
        <v>1.0</v>
      </c>
      <c r="L1110" s="104">
        <f t="array" ref="L1110">XLOOKUP('Joining Lists'!$J1110,'Joining Lists'!$A$4:$A$15,'Joining Lists'!$B$4:$B$15)</f>
        <v>22.95</v>
      </c>
      <c r="M1110" s="105">
        <f>'Joining Lists'!$K1110*'Joining Lists'!$L1110</f>
        <v>22.95</v>
      </c>
    </row>
    <row r="1111" ht="14.25" customHeight="1">
      <c r="G1111" s="111">
        <v>44541.0</v>
      </c>
      <c r="H1111" s="110" t="s">
        <v>280</v>
      </c>
      <c r="I1111" s="110" t="str">
        <f t="array" ref="I1111">XLOOKUP('Joining Lists'!$H1111,'Joining Lists'!$D$4:$D$75,'Joining Lists'!$E$4:$E$75)</f>
        <v>South</v>
      </c>
      <c r="J1111" s="110" t="s">
        <v>235</v>
      </c>
      <c r="K1111" s="110">
        <v>2.0</v>
      </c>
      <c r="L1111" s="109">
        <f t="array" ref="L1111">XLOOKUP('Joining Lists'!$J1111,'Joining Lists'!$A$4:$A$15,'Joining Lists'!$B$4:$B$15)</f>
        <v>19.95</v>
      </c>
      <c r="M1111" s="110">
        <f>'Joining Lists'!$K1111*'Joining Lists'!$L1111</f>
        <v>39.9</v>
      </c>
    </row>
    <row r="1112" ht="14.25" customHeight="1">
      <c r="G1112" s="106">
        <v>44541.0</v>
      </c>
      <c r="H1112" s="105" t="s">
        <v>296</v>
      </c>
      <c r="I1112" s="105" t="str">
        <f t="array" ref="I1112">XLOOKUP('Joining Lists'!$H1112,'Joining Lists'!$D$4:$D$75,'Joining Lists'!$E$4:$E$75)</f>
        <v>West</v>
      </c>
      <c r="J1112" s="105" t="s">
        <v>227</v>
      </c>
      <c r="K1112" s="105">
        <v>3.0</v>
      </c>
      <c r="L1112" s="104">
        <f t="array" ref="L1112">XLOOKUP('Joining Lists'!$J1112,'Joining Lists'!$A$4:$A$15,'Joining Lists'!$B$4:$B$15)</f>
        <v>25</v>
      </c>
      <c r="M1112" s="105">
        <f>'Joining Lists'!$K1112*'Joining Lists'!$L1112</f>
        <v>75</v>
      </c>
    </row>
    <row r="1113" ht="14.25" customHeight="1">
      <c r="G1113" s="111">
        <v>44541.0</v>
      </c>
      <c r="H1113" s="110" t="s">
        <v>293</v>
      </c>
      <c r="I1113" s="110" t="str">
        <f t="array" ref="I1113">XLOOKUP('Joining Lists'!$H1113,'Joining Lists'!$D$4:$D$75,'Joining Lists'!$E$4:$E$75)</f>
        <v>West</v>
      </c>
      <c r="J1113" s="110" t="s">
        <v>233</v>
      </c>
      <c r="K1113" s="110">
        <v>1.0</v>
      </c>
      <c r="L1113" s="109">
        <f t="array" ref="L1113">XLOOKUP('Joining Lists'!$J1113,'Joining Lists'!$A$4:$A$15,'Joining Lists'!$B$4:$B$15)</f>
        <v>27.5</v>
      </c>
      <c r="M1113" s="110">
        <f>'Joining Lists'!$K1113*'Joining Lists'!$L1113</f>
        <v>27.5</v>
      </c>
    </row>
    <row r="1114" ht="14.25" customHeight="1">
      <c r="G1114" s="106">
        <v>44541.0</v>
      </c>
      <c r="H1114" s="105" t="s">
        <v>308</v>
      </c>
      <c r="I1114" s="105" t="str">
        <f t="array" ref="I1114">XLOOKUP('Joining Lists'!$H1114,'Joining Lists'!$D$4:$D$75,'Joining Lists'!$E$4:$E$75)</f>
        <v>West</v>
      </c>
      <c r="J1114" s="105" t="s">
        <v>243</v>
      </c>
      <c r="K1114" s="105">
        <v>3.0</v>
      </c>
      <c r="L1114" s="104">
        <f t="array" ref="L1114">XLOOKUP('Joining Lists'!$J1114,'Joining Lists'!$A$4:$A$15,'Joining Lists'!$B$4:$B$15)</f>
        <v>25</v>
      </c>
      <c r="M1114" s="105">
        <f>'Joining Lists'!$K1114*'Joining Lists'!$L1114</f>
        <v>75</v>
      </c>
    </row>
    <row r="1115" ht="14.25" customHeight="1">
      <c r="G1115" s="111">
        <v>44541.0</v>
      </c>
      <c r="H1115" s="110" t="s">
        <v>293</v>
      </c>
      <c r="I1115" s="110" t="str">
        <f t="array" ref="I1115">XLOOKUP('Joining Lists'!$H1115,'Joining Lists'!$D$4:$D$75,'Joining Lists'!$E$4:$E$75)</f>
        <v>West</v>
      </c>
      <c r="J1115" s="110" t="s">
        <v>240</v>
      </c>
      <c r="K1115" s="110">
        <v>3.0</v>
      </c>
      <c r="L1115" s="109">
        <f t="array" ref="L1115">XLOOKUP('Joining Lists'!$J1115,'Joining Lists'!$A$4:$A$15,'Joining Lists'!$B$4:$B$15)</f>
        <v>34</v>
      </c>
      <c r="M1115" s="110">
        <f>'Joining Lists'!$K1115*'Joining Lists'!$L1115</f>
        <v>102</v>
      </c>
    </row>
    <row r="1116" ht="14.25" customHeight="1">
      <c r="G1116" s="106">
        <v>44541.0</v>
      </c>
      <c r="H1116" s="105" t="s">
        <v>254</v>
      </c>
      <c r="I1116" s="105" t="str">
        <f t="array" ref="I1116">XLOOKUP('Joining Lists'!$H1116,'Joining Lists'!$D$4:$D$75,'Joining Lists'!$E$4:$E$75)</f>
        <v>South</v>
      </c>
      <c r="J1116" s="105" t="s">
        <v>227</v>
      </c>
      <c r="K1116" s="105">
        <v>2.0</v>
      </c>
      <c r="L1116" s="104">
        <f t="array" ref="L1116">XLOOKUP('Joining Lists'!$J1116,'Joining Lists'!$A$4:$A$15,'Joining Lists'!$B$4:$B$15)</f>
        <v>25</v>
      </c>
      <c r="M1116" s="105">
        <f>'Joining Lists'!$K1116*'Joining Lists'!$L1116</f>
        <v>50</v>
      </c>
    </row>
    <row r="1117" ht="14.25" customHeight="1">
      <c r="G1117" s="111">
        <v>44541.0</v>
      </c>
      <c r="H1117" s="110" t="s">
        <v>251</v>
      </c>
      <c r="I1117" s="110" t="str">
        <f t="array" ref="I1117">XLOOKUP('Joining Lists'!$H1117,'Joining Lists'!$D$4:$D$75,'Joining Lists'!$E$4:$E$75)</f>
        <v>MidWest</v>
      </c>
      <c r="J1117" s="110" t="s">
        <v>216</v>
      </c>
      <c r="K1117" s="110">
        <v>2.0</v>
      </c>
      <c r="L1117" s="109">
        <f t="array" ref="L1117">XLOOKUP('Joining Lists'!$J1117,'Joining Lists'!$A$4:$A$15,'Joining Lists'!$B$4:$B$15)</f>
        <v>22.95</v>
      </c>
      <c r="M1117" s="110">
        <f>'Joining Lists'!$K1117*'Joining Lists'!$L1117</f>
        <v>45.9</v>
      </c>
    </row>
    <row r="1118" ht="14.25" customHeight="1">
      <c r="G1118" s="106">
        <v>44541.0</v>
      </c>
      <c r="H1118" s="105" t="s">
        <v>251</v>
      </c>
      <c r="I1118" s="105" t="str">
        <f t="array" ref="I1118">XLOOKUP('Joining Lists'!$H1118,'Joining Lists'!$D$4:$D$75,'Joining Lists'!$E$4:$E$75)</f>
        <v>MidWest</v>
      </c>
      <c r="J1118" s="105" t="s">
        <v>235</v>
      </c>
      <c r="K1118" s="105">
        <v>2.0</v>
      </c>
      <c r="L1118" s="104">
        <f t="array" ref="L1118">XLOOKUP('Joining Lists'!$J1118,'Joining Lists'!$A$4:$A$15,'Joining Lists'!$B$4:$B$15)</f>
        <v>19.95</v>
      </c>
      <c r="M1118" s="105">
        <f>'Joining Lists'!$K1118*'Joining Lists'!$L1118</f>
        <v>39.9</v>
      </c>
    </row>
    <row r="1119" ht="14.25" customHeight="1">
      <c r="G1119" s="111">
        <v>44541.0</v>
      </c>
      <c r="H1119" s="110" t="s">
        <v>252</v>
      </c>
      <c r="I1119" s="110" t="str">
        <f t="array" ref="I1119">XLOOKUP('Joining Lists'!$H1119,'Joining Lists'!$D$4:$D$75,'Joining Lists'!$E$4:$E$75)</f>
        <v>West</v>
      </c>
      <c r="J1119" s="110" t="s">
        <v>233</v>
      </c>
      <c r="K1119" s="110">
        <v>19.0</v>
      </c>
      <c r="L1119" s="109">
        <f t="array" ref="L1119">XLOOKUP('Joining Lists'!$J1119,'Joining Lists'!$A$4:$A$15,'Joining Lists'!$B$4:$B$15)</f>
        <v>27.5</v>
      </c>
      <c r="M1119" s="110">
        <f>'Joining Lists'!$K1119*'Joining Lists'!$L1119</f>
        <v>522.5</v>
      </c>
    </row>
    <row r="1120" ht="14.25" customHeight="1">
      <c r="G1120" s="106">
        <v>44541.0</v>
      </c>
      <c r="H1120" s="105" t="s">
        <v>316</v>
      </c>
      <c r="I1120" s="105" t="str">
        <f t="array" ref="I1120">XLOOKUP('Joining Lists'!$H1120,'Joining Lists'!$D$4:$D$75,'Joining Lists'!$E$4:$E$75)</f>
        <v>West</v>
      </c>
      <c r="J1120" s="105" t="s">
        <v>240</v>
      </c>
      <c r="K1120" s="105">
        <v>2.0</v>
      </c>
      <c r="L1120" s="104">
        <f t="array" ref="L1120">XLOOKUP('Joining Lists'!$J1120,'Joining Lists'!$A$4:$A$15,'Joining Lists'!$B$4:$B$15)</f>
        <v>34</v>
      </c>
      <c r="M1120" s="105">
        <f>'Joining Lists'!$K1120*'Joining Lists'!$L1120</f>
        <v>68</v>
      </c>
    </row>
    <row r="1121" ht="14.25" customHeight="1">
      <c r="G1121" s="111">
        <v>44541.0</v>
      </c>
      <c r="H1121" s="110" t="s">
        <v>215</v>
      </c>
      <c r="I1121" s="110" t="str">
        <f t="array" ref="I1121">XLOOKUP('Joining Lists'!$H1121,'Joining Lists'!$D$4:$D$75,'Joining Lists'!$E$4:$E$75)</f>
        <v>East</v>
      </c>
      <c r="J1121" s="110" t="s">
        <v>239</v>
      </c>
      <c r="K1121" s="110">
        <v>8.0</v>
      </c>
      <c r="L1121" s="109">
        <f t="array" ref="L1121">XLOOKUP('Joining Lists'!$J1121,'Joining Lists'!$A$4:$A$15,'Joining Lists'!$B$4:$B$15)</f>
        <v>19</v>
      </c>
      <c r="M1121" s="110">
        <f>'Joining Lists'!$K1121*'Joining Lists'!$L1121</f>
        <v>152</v>
      </c>
    </row>
    <row r="1122" ht="14.25" customHeight="1">
      <c r="G1122" s="106">
        <v>44541.0</v>
      </c>
      <c r="H1122" s="105" t="s">
        <v>225</v>
      </c>
      <c r="I1122" s="105" t="str">
        <f t="array" ref="I1122">XLOOKUP('Joining Lists'!$H1122,'Joining Lists'!$D$4:$D$75,'Joining Lists'!$E$4:$E$75)</f>
        <v>South</v>
      </c>
      <c r="J1122" s="105" t="s">
        <v>230</v>
      </c>
      <c r="K1122" s="105">
        <v>10.0</v>
      </c>
      <c r="L1122" s="104">
        <f t="array" ref="L1122">XLOOKUP('Joining Lists'!$J1122,'Joining Lists'!$A$4:$A$15,'Joining Lists'!$B$4:$B$15)</f>
        <v>79.95</v>
      </c>
      <c r="M1122" s="105">
        <f>'Joining Lists'!$K1122*'Joining Lists'!$L1122</f>
        <v>799.5</v>
      </c>
    </row>
    <row r="1123" ht="14.25" customHeight="1">
      <c r="G1123" s="111">
        <v>44541.0</v>
      </c>
      <c r="H1123" s="110" t="s">
        <v>300</v>
      </c>
      <c r="I1123" s="110" t="str">
        <f t="array" ref="I1123">XLOOKUP('Joining Lists'!$H1123,'Joining Lists'!$D$4:$D$75,'Joining Lists'!$E$4:$E$75)</f>
        <v>MidWest</v>
      </c>
      <c r="J1123" s="110" t="s">
        <v>216</v>
      </c>
      <c r="K1123" s="110">
        <v>1.0</v>
      </c>
      <c r="L1123" s="109">
        <f t="array" ref="L1123">XLOOKUP('Joining Lists'!$J1123,'Joining Lists'!$A$4:$A$15,'Joining Lists'!$B$4:$B$15)</f>
        <v>22.95</v>
      </c>
      <c r="M1123" s="110">
        <f>'Joining Lists'!$K1123*'Joining Lists'!$L1123</f>
        <v>22.95</v>
      </c>
    </row>
    <row r="1124" ht="14.25" customHeight="1">
      <c r="G1124" s="106">
        <v>44541.0</v>
      </c>
      <c r="H1124" s="105" t="s">
        <v>309</v>
      </c>
      <c r="I1124" s="105" t="str">
        <f t="array" ref="I1124">XLOOKUP('Joining Lists'!$H1124,'Joining Lists'!$D$4:$D$75,'Joining Lists'!$E$4:$E$75)</f>
        <v>South</v>
      </c>
      <c r="J1124" s="105" t="s">
        <v>212</v>
      </c>
      <c r="K1124" s="105">
        <v>3.0</v>
      </c>
      <c r="L1124" s="104">
        <f t="array" ref="L1124">XLOOKUP('Joining Lists'!$J1124,'Joining Lists'!$A$4:$A$15,'Joining Lists'!$B$4:$B$15)</f>
        <v>21</v>
      </c>
      <c r="M1124" s="105">
        <f>'Joining Lists'!$K1124*'Joining Lists'!$L1124</f>
        <v>63</v>
      </c>
    </row>
    <row r="1125" ht="14.25" customHeight="1">
      <c r="G1125" s="111">
        <v>44541.0</v>
      </c>
      <c r="H1125" s="110" t="s">
        <v>278</v>
      </c>
      <c r="I1125" s="110" t="str">
        <f t="array" ref="I1125">XLOOKUP('Joining Lists'!$H1125,'Joining Lists'!$D$4:$D$75,'Joining Lists'!$E$4:$E$75)</f>
        <v>MidWest</v>
      </c>
      <c r="J1125" s="110" t="s">
        <v>230</v>
      </c>
      <c r="K1125" s="110">
        <v>3.0</v>
      </c>
      <c r="L1125" s="109">
        <f t="array" ref="L1125">XLOOKUP('Joining Lists'!$J1125,'Joining Lists'!$A$4:$A$15,'Joining Lists'!$B$4:$B$15)</f>
        <v>79.95</v>
      </c>
      <c r="M1125" s="110">
        <f>'Joining Lists'!$K1125*'Joining Lists'!$L1125</f>
        <v>239.85</v>
      </c>
    </row>
    <row r="1126" ht="14.25" customHeight="1">
      <c r="G1126" s="106">
        <v>44541.0</v>
      </c>
      <c r="H1126" s="105" t="s">
        <v>286</v>
      </c>
      <c r="I1126" s="105" t="str">
        <f t="array" ref="I1126">XLOOKUP('Joining Lists'!$H1126,'Joining Lists'!$D$4:$D$75,'Joining Lists'!$E$4:$E$75)</f>
        <v>South</v>
      </c>
      <c r="J1126" s="105" t="s">
        <v>212</v>
      </c>
      <c r="K1126" s="105">
        <v>2.0</v>
      </c>
      <c r="L1126" s="104">
        <f t="array" ref="L1126">XLOOKUP('Joining Lists'!$J1126,'Joining Lists'!$A$4:$A$15,'Joining Lists'!$B$4:$B$15)</f>
        <v>21</v>
      </c>
      <c r="M1126" s="105">
        <f>'Joining Lists'!$K1126*'Joining Lists'!$L1126</f>
        <v>42</v>
      </c>
    </row>
    <row r="1127" ht="14.25" customHeight="1">
      <c r="G1127" s="111">
        <v>44541.0</v>
      </c>
      <c r="H1127" s="110" t="s">
        <v>298</v>
      </c>
      <c r="I1127" s="110" t="str">
        <f t="array" ref="I1127">XLOOKUP('Joining Lists'!$H1127,'Joining Lists'!$D$4:$D$75,'Joining Lists'!$E$4:$E$75)</f>
        <v>West</v>
      </c>
      <c r="J1127" s="110" t="s">
        <v>236</v>
      </c>
      <c r="K1127" s="110">
        <v>1.0</v>
      </c>
      <c r="L1127" s="109">
        <f t="array" ref="L1127">XLOOKUP('Joining Lists'!$J1127,'Joining Lists'!$A$4:$A$15,'Joining Lists'!$B$4:$B$15)</f>
        <v>30</v>
      </c>
      <c r="M1127" s="110">
        <f>'Joining Lists'!$K1127*'Joining Lists'!$L1127</f>
        <v>30</v>
      </c>
    </row>
    <row r="1128" ht="14.25" customHeight="1">
      <c r="G1128" s="106">
        <v>44541.0</v>
      </c>
      <c r="H1128" s="105" t="s">
        <v>316</v>
      </c>
      <c r="I1128" s="105" t="str">
        <f t="array" ref="I1128">XLOOKUP('Joining Lists'!$H1128,'Joining Lists'!$D$4:$D$75,'Joining Lists'!$E$4:$E$75)</f>
        <v>West</v>
      </c>
      <c r="J1128" s="105" t="s">
        <v>235</v>
      </c>
      <c r="K1128" s="105">
        <v>3.0</v>
      </c>
      <c r="L1128" s="104">
        <f t="array" ref="L1128">XLOOKUP('Joining Lists'!$J1128,'Joining Lists'!$A$4:$A$15,'Joining Lists'!$B$4:$B$15)</f>
        <v>19.95</v>
      </c>
      <c r="M1128" s="105">
        <f>'Joining Lists'!$K1128*'Joining Lists'!$L1128</f>
        <v>59.85</v>
      </c>
    </row>
    <row r="1129" ht="14.25" customHeight="1">
      <c r="G1129" s="111">
        <v>44541.0</v>
      </c>
      <c r="H1129" s="110" t="s">
        <v>225</v>
      </c>
      <c r="I1129" s="110" t="str">
        <f t="array" ref="I1129">XLOOKUP('Joining Lists'!$H1129,'Joining Lists'!$D$4:$D$75,'Joining Lists'!$E$4:$E$75)</f>
        <v>South</v>
      </c>
      <c r="J1129" s="110" t="s">
        <v>218</v>
      </c>
      <c r="K1129" s="110">
        <v>3.0</v>
      </c>
      <c r="L1129" s="109">
        <f t="array" ref="L1129">XLOOKUP('Joining Lists'!$J1129,'Joining Lists'!$A$4:$A$15,'Joining Lists'!$B$4:$B$15)</f>
        <v>22.95</v>
      </c>
      <c r="M1129" s="110">
        <f>'Joining Lists'!$K1129*'Joining Lists'!$L1129</f>
        <v>68.85</v>
      </c>
    </row>
    <row r="1130" ht="14.25" customHeight="1">
      <c r="G1130" s="106">
        <v>44541.0</v>
      </c>
      <c r="H1130" s="105" t="s">
        <v>268</v>
      </c>
      <c r="I1130" s="105" t="str">
        <f t="array" ref="I1130">XLOOKUP('Joining Lists'!$H1130,'Joining Lists'!$D$4:$D$75,'Joining Lists'!$E$4:$E$75)</f>
        <v>East</v>
      </c>
      <c r="J1130" s="105" t="s">
        <v>243</v>
      </c>
      <c r="K1130" s="105">
        <v>3.0</v>
      </c>
      <c r="L1130" s="104">
        <f t="array" ref="L1130">XLOOKUP('Joining Lists'!$J1130,'Joining Lists'!$A$4:$A$15,'Joining Lists'!$B$4:$B$15)</f>
        <v>25</v>
      </c>
      <c r="M1130" s="105">
        <f>'Joining Lists'!$K1130*'Joining Lists'!$L1130</f>
        <v>75</v>
      </c>
    </row>
    <row r="1131" ht="14.25" customHeight="1">
      <c r="G1131" s="111">
        <v>44541.0</v>
      </c>
      <c r="H1131" s="110" t="s">
        <v>223</v>
      </c>
      <c r="I1131" s="110" t="str">
        <f t="array" ref="I1131">XLOOKUP('Joining Lists'!$H1131,'Joining Lists'!$D$4:$D$75,'Joining Lists'!$E$4:$E$75)</f>
        <v>East</v>
      </c>
      <c r="J1131" s="110" t="s">
        <v>235</v>
      </c>
      <c r="K1131" s="110">
        <v>1.0</v>
      </c>
      <c r="L1131" s="109">
        <f t="array" ref="L1131">XLOOKUP('Joining Lists'!$J1131,'Joining Lists'!$A$4:$A$15,'Joining Lists'!$B$4:$B$15)</f>
        <v>19.95</v>
      </c>
      <c r="M1131" s="110">
        <f>'Joining Lists'!$K1131*'Joining Lists'!$L1131</f>
        <v>19.95</v>
      </c>
    </row>
    <row r="1132" ht="14.25" customHeight="1">
      <c r="G1132" s="106">
        <v>44541.0</v>
      </c>
      <c r="H1132" s="105" t="s">
        <v>258</v>
      </c>
      <c r="I1132" s="105" t="str">
        <f t="array" ref="I1132">XLOOKUP('Joining Lists'!$H1132,'Joining Lists'!$D$4:$D$75,'Joining Lists'!$E$4:$E$75)</f>
        <v>MidWest</v>
      </c>
      <c r="J1132" s="105" t="s">
        <v>230</v>
      </c>
      <c r="K1132" s="105">
        <v>18.0</v>
      </c>
      <c r="L1132" s="104">
        <f t="array" ref="L1132">XLOOKUP('Joining Lists'!$J1132,'Joining Lists'!$A$4:$A$15,'Joining Lists'!$B$4:$B$15)</f>
        <v>79.95</v>
      </c>
      <c r="M1132" s="105">
        <f>'Joining Lists'!$K1132*'Joining Lists'!$L1132</f>
        <v>1439.1</v>
      </c>
    </row>
    <row r="1133" ht="14.25" customHeight="1">
      <c r="G1133" s="111">
        <v>44541.0</v>
      </c>
      <c r="H1133" s="110" t="s">
        <v>255</v>
      </c>
      <c r="I1133" s="110" t="str">
        <f t="array" ref="I1133">XLOOKUP('Joining Lists'!$H1133,'Joining Lists'!$D$4:$D$75,'Joining Lists'!$E$4:$E$75)</f>
        <v>MidWest</v>
      </c>
      <c r="J1133" s="110" t="s">
        <v>212</v>
      </c>
      <c r="K1133" s="110">
        <v>4.0</v>
      </c>
      <c r="L1133" s="109">
        <f t="array" ref="L1133">XLOOKUP('Joining Lists'!$J1133,'Joining Lists'!$A$4:$A$15,'Joining Lists'!$B$4:$B$15)</f>
        <v>21</v>
      </c>
      <c r="M1133" s="110">
        <f>'Joining Lists'!$K1133*'Joining Lists'!$L1133</f>
        <v>84</v>
      </c>
    </row>
    <row r="1134" ht="14.25" customHeight="1">
      <c r="G1134" s="106">
        <v>44541.0</v>
      </c>
      <c r="H1134" s="105" t="s">
        <v>225</v>
      </c>
      <c r="I1134" s="105" t="str">
        <f t="array" ref="I1134">XLOOKUP('Joining Lists'!$H1134,'Joining Lists'!$D$4:$D$75,'Joining Lists'!$E$4:$E$75)</f>
        <v>South</v>
      </c>
      <c r="J1134" s="105" t="s">
        <v>236</v>
      </c>
      <c r="K1134" s="105">
        <v>18.0</v>
      </c>
      <c r="L1134" s="104">
        <f t="array" ref="L1134">XLOOKUP('Joining Lists'!$J1134,'Joining Lists'!$A$4:$A$15,'Joining Lists'!$B$4:$B$15)</f>
        <v>30</v>
      </c>
      <c r="M1134" s="105">
        <f>'Joining Lists'!$K1134*'Joining Lists'!$L1134</f>
        <v>540</v>
      </c>
    </row>
    <row r="1135" ht="14.25" customHeight="1">
      <c r="G1135" s="111">
        <v>44541.0</v>
      </c>
      <c r="H1135" s="110" t="s">
        <v>253</v>
      </c>
      <c r="I1135" s="110" t="str">
        <f t="array" ref="I1135">XLOOKUP('Joining Lists'!$H1135,'Joining Lists'!$D$4:$D$75,'Joining Lists'!$E$4:$E$75)</f>
        <v>MidWest</v>
      </c>
      <c r="J1135" s="110" t="s">
        <v>216</v>
      </c>
      <c r="K1135" s="110">
        <v>1.0</v>
      </c>
      <c r="L1135" s="109">
        <f t="array" ref="L1135">XLOOKUP('Joining Lists'!$J1135,'Joining Lists'!$A$4:$A$15,'Joining Lists'!$B$4:$B$15)</f>
        <v>22.95</v>
      </c>
      <c r="M1135" s="110">
        <f>'Joining Lists'!$K1135*'Joining Lists'!$L1135</f>
        <v>22.95</v>
      </c>
    </row>
    <row r="1136" ht="14.25" customHeight="1">
      <c r="G1136" s="106">
        <v>44541.0</v>
      </c>
      <c r="H1136" s="105" t="s">
        <v>289</v>
      </c>
      <c r="I1136" s="105" t="str">
        <f t="array" ref="I1136">XLOOKUP('Joining Lists'!$H1136,'Joining Lists'!$D$4:$D$75,'Joining Lists'!$E$4:$E$75)</f>
        <v>West</v>
      </c>
      <c r="J1136" s="105" t="s">
        <v>243</v>
      </c>
      <c r="K1136" s="105">
        <v>1.0</v>
      </c>
      <c r="L1136" s="104">
        <f t="array" ref="L1136">XLOOKUP('Joining Lists'!$J1136,'Joining Lists'!$A$4:$A$15,'Joining Lists'!$B$4:$B$15)</f>
        <v>25</v>
      </c>
      <c r="M1136" s="105">
        <f>'Joining Lists'!$K1136*'Joining Lists'!$L1136</f>
        <v>25</v>
      </c>
    </row>
    <row r="1137" ht="14.25" customHeight="1">
      <c r="G1137" s="111">
        <v>44541.0</v>
      </c>
      <c r="H1137" s="110" t="s">
        <v>295</v>
      </c>
      <c r="I1137" s="110" t="str">
        <f t="array" ref="I1137">XLOOKUP('Joining Lists'!$H1137,'Joining Lists'!$D$4:$D$75,'Joining Lists'!$E$4:$E$75)</f>
        <v>MidWest</v>
      </c>
      <c r="J1137" s="110" t="s">
        <v>216</v>
      </c>
      <c r="K1137" s="110">
        <v>2.0</v>
      </c>
      <c r="L1137" s="109">
        <f t="array" ref="L1137">XLOOKUP('Joining Lists'!$J1137,'Joining Lists'!$A$4:$A$15,'Joining Lists'!$B$4:$B$15)</f>
        <v>22.95</v>
      </c>
      <c r="M1137" s="110">
        <f>'Joining Lists'!$K1137*'Joining Lists'!$L1137</f>
        <v>45.9</v>
      </c>
    </row>
    <row r="1138" ht="14.25" customHeight="1">
      <c r="G1138" s="106">
        <v>44541.0</v>
      </c>
      <c r="H1138" s="105" t="s">
        <v>257</v>
      </c>
      <c r="I1138" s="105" t="str">
        <f t="array" ref="I1138">XLOOKUP('Joining Lists'!$H1138,'Joining Lists'!$D$4:$D$75,'Joining Lists'!$E$4:$E$75)</f>
        <v>South</v>
      </c>
      <c r="J1138" s="105" t="s">
        <v>235</v>
      </c>
      <c r="K1138" s="105">
        <v>2.0</v>
      </c>
      <c r="L1138" s="104">
        <f t="array" ref="L1138">XLOOKUP('Joining Lists'!$J1138,'Joining Lists'!$A$4:$A$15,'Joining Lists'!$B$4:$B$15)</f>
        <v>19.95</v>
      </c>
      <c r="M1138" s="105">
        <f>'Joining Lists'!$K1138*'Joining Lists'!$L1138</f>
        <v>39.9</v>
      </c>
    </row>
    <row r="1139" ht="14.25" customHeight="1">
      <c r="G1139" s="111">
        <v>44541.0</v>
      </c>
      <c r="H1139" s="110" t="s">
        <v>292</v>
      </c>
      <c r="I1139" s="110" t="str">
        <f t="array" ref="I1139">XLOOKUP('Joining Lists'!$H1139,'Joining Lists'!$D$4:$D$75,'Joining Lists'!$E$4:$E$75)</f>
        <v>East</v>
      </c>
      <c r="J1139" s="110" t="s">
        <v>243</v>
      </c>
      <c r="K1139" s="110">
        <v>3.0</v>
      </c>
      <c r="L1139" s="109">
        <f t="array" ref="L1139">XLOOKUP('Joining Lists'!$J1139,'Joining Lists'!$A$4:$A$15,'Joining Lists'!$B$4:$B$15)</f>
        <v>25</v>
      </c>
      <c r="M1139" s="110">
        <f>'Joining Lists'!$K1139*'Joining Lists'!$L1139</f>
        <v>75</v>
      </c>
    </row>
    <row r="1140" ht="14.25" customHeight="1">
      <c r="G1140" s="106">
        <v>44541.0</v>
      </c>
      <c r="H1140" s="105" t="s">
        <v>249</v>
      </c>
      <c r="I1140" s="105" t="str">
        <f t="array" ref="I1140">XLOOKUP('Joining Lists'!$H1140,'Joining Lists'!$D$4:$D$75,'Joining Lists'!$E$4:$E$75)</f>
        <v>East</v>
      </c>
      <c r="J1140" s="105" t="s">
        <v>243</v>
      </c>
      <c r="K1140" s="105">
        <v>2.0</v>
      </c>
      <c r="L1140" s="104">
        <f t="array" ref="L1140">XLOOKUP('Joining Lists'!$J1140,'Joining Lists'!$A$4:$A$15,'Joining Lists'!$B$4:$B$15)</f>
        <v>25</v>
      </c>
      <c r="M1140" s="105">
        <f>'Joining Lists'!$K1140*'Joining Lists'!$L1140</f>
        <v>50</v>
      </c>
    </row>
    <row r="1141" ht="14.25" customHeight="1">
      <c r="G1141" s="111">
        <v>44541.0</v>
      </c>
      <c r="H1141" s="110" t="s">
        <v>312</v>
      </c>
      <c r="I1141" s="110" t="str">
        <f t="array" ref="I1141">XLOOKUP('Joining Lists'!$H1141,'Joining Lists'!$D$4:$D$75,'Joining Lists'!$E$4:$E$75)</f>
        <v>East</v>
      </c>
      <c r="J1141" s="110" t="s">
        <v>218</v>
      </c>
      <c r="K1141" s="110">
        <v>3.0</v>
      </c>
      <c r="L1141" s="109">
        <f t="array" ref="L1141">XLOOKUP('Joining Lists'!$J1141,'Joining Lists'!$A$4:$A$15,'Joining Lists'!$B$4:$B$15)</f>
        <v>22.95</v>
      </c>
      <c r="M1141" s="110">
        <f>'Joining Lists'!$K1141*'Joining Lists'!$L1141</f>
        <v>68.85</v>
      </c>
    </row>
    <row r="1142" ht="14.25" customHeight="1">
      <c r="G1142" s="106">
        <v>44541.0</v>
      </c>
      <c r="H1142" s="105" t="s">
        <v>225</v>
      </c>
      <c r="I1142" s="105" t="str">
        <f t="array" ref="I1142">XLOOKUP('Joining Lists'!$H1142,'Joining Lists'!$D$4:$D$75,'Joining Lists'!$E$4:$E$75)</f>
        <v>South</v>
      </c>
      <c r="J1142" s="105" t="s">
        <v>240</v>
      </c>
      <c r="K1142" s="105">
        <v>2.0</v>
      </c>
      <c r="L1142" s="104">
        <f t="array" ref="L1142">XLOOKUP('Joining Lists'!$J1142,'Joining Lists'!$A$4:$A$15,'Joining Lists'!$B$4:$B$15)</f>
        <v>34</v>
      </c>
      <c r="M1142" s="105">
        <f>'Joining Lists'!$K1142*'Joining Lists'!$L1142</f>
        <v>68</v>
      </c>
    </row>
    <row r="1143" ht="14.25" customHeight="1">
      <c r="G1143" s="111">
        <v>44541.0</v>
      </c>
      <c r="H1143" s="110" t="s">
        <v>238</v>
      </c>
      <c r="I1143" s="110" t="str">
        <f t="array" ref="I1143">XLOOKUP('Joining Lists'!$H1143,'Joining Lists'!$D$4:$D$75,'Joining Lists'!$E$4:$E$75)</f>
        <v>West</v>
      </c>
      <c r="J1143" s="110" t="s">
        <v>216</v>
      </c>
      <c r="K1143" s="110">
        <v>1.0</v>
      </c>
      <c r="L1143" s="109">
        <f t="array" ref="L1143">XLOOKUP('Joining Lists'!$J1143,'Joining Lists'!$A$4:$A$15,'Joining Lists'!$B$4:$B$15)</f>
        <v>22.95</v>
      </c>
      <c r="M1143" s="110">
        <f>'Joining Lists'!$K1143*'Joining Lists'!$L1143</f>
        <v>22.95</v>
      </c>
    </row>
    <row r="1144" ht="14.25" customHeight="1">
      <c r="G1144" s="106">
        <v>44541.0</v>
      </c>
      <c r="H1144" s="105" t="s">
        <v>297</v>
      </c>
      <c r="I1144" s="105" t="str">
        <f t="array" ref="I1144">XLOOKUP('Joining Lists'!$H1144,'Joining Lists'!$D$4:$D$75,'Joining Lists'!$E$4:$E$75)</f>
        <v>MidWest</v>
      </c>
      <c r="J1144" s="105" t="s">
        <v>216</v>
      </c>
      <c r="K1144" s="105">
        <v>1.0</v>
      </c>
      <c r="L1144" s="104">
        <f t="array" ref="L1144">XLOOKUP('Joining Lists'!$J1144,'Joining Lists'!$A$4:$A$15,'Joining Lists'!$B$4:$B$15)</f>
        <v>22.95</v>
      </c>
      <c r="M1144" s="105">
        <f>'Joining Lists'!$K1144*'Joining Lists'!$L1144</f>
        <v>22.95</v>
      </c>
    </row>
    <row r="1145" ht="14.25" customHeight="1">
      <c r="G1145" s="111">
        <v>44541.0</v>
      </c>
      <c r="H1145" s="110" t="s">
        <v>264</v>
      </c>
      <c r="I1145" s="110" t="str">
        <f t="array" ref="I1145">XLOOKUP('Joining Lists'!$H1145,'Joining Lists'!$D$4:$D$75,'Joining Lists'!$E$4:$E$75)</f>
        <v>MidWest</v>
      </c>
      <c r="J1145" s="110" t="s">
        <v>245</v>
      </c>
      <c r="K1145" s="110">
        <v>2.0</v>
      </c>
      <c r="L1145" s="109">
        <f t="array" ref="L1145">XLOOKUP('Joining Lists'!$J1145,'Joining Lists'!$A$4:$A$15,'Joining Lists'!$B$4:$B$15)</f>
        <v>23.5</v>
      </c>
      <c r="M1145" s="110">
        <f>'Joining Lists'!$K1145*'Joining Lists'!$L1145</f>
        <v>47</v>
      </c>
    </row>
    <row r="1146" ht="14.25" customHeight="1">
      <c r="G1146" s="106">
        <v>44541.0</v>
      </c>
      <c r="H1146" s="105" t="s">
        <v>291</v>
      </c>
      <c r="I1146" s="105" t="str">
        <f t="array" ref="I1146">XLOOKUP('Joining Lists'!$H1146,'Joining Lists'!$D$4:$D$75,'Joining Lists'!$E$4:$E$75)</f>
        <v>West</v>
      </c>
      <c r="J1146" s="105" t="s">
        <v>227</v>
      </c>
      <c r="K1146" s="105">
        <v>3.0</v>
      </c>
      <c r="L1146" s="104">
        <f t="array" ref="L1146">XLOOKUP('Joining Lists'!$J1146,'Joining Lists'!$A$4:$A$15,'Joining Lists'!$B$4:$B$15)</f>
        <v>25</v>
      </c>
      <c r="M1146" s="105">
        <f>'Joining Lists'!$K1146*'Joining Lists'!$L1146</f>
        <v>75</v>
      </c>
    </row>
    <row r="1147" ht="14.25" customHeight="1">
      <c r="G1147" s="111">
        <v>44541.0</v>
      </c>
      <c r="H1147" s="110" t="s">
        <v>265</v>
      </c>
      <c r="I1147" s="110" t="str">
        <f t="array" ref="I1147">XLOOKUP('Joining Lists'!$H1147,'Joining Lists'!$D$4:$D$75,'Joining Lists'!$E$4:$E$75)</f>
        <v>MidWest</v>
      </c>
      <c r="J1147" s="110" t="s">
        <v>227</v>
      </c>
      <c r="K1147" s="110">
        <v>1.0</v>
      </c>
      <c r="L1147" s="109">
        <f t="array" ref="L1147">XLOOKUP('Joining Lists'!$J1147,'Joining Lists'!$A$4:$A$15,'Joining Lists'!$B$4:$B$15)</f>
        <v>25</v>
      </c>
      <c r="M1147" s="110">
        <f>'Joining Lists'!$K1147*'Joining Lists'!$L1147</f>
        <v>25</v>
      </c>
    </row>
    <row r="1148" ht="14.25" customHeight="1">
      <c r="G1148" s="106">
        <v>44541.0</v>
      </c>
      <c r="H1148" s="105" t="s">
        <v>309</v>
      </c>
      <c r="I1148" s="105" t="str">
        <f t="array" ref="I1148">XLOOKUP('Joining Lists'!$H1148,'Joining Lists'!$D$4:$D$75,'Joining Lists'!$E$4:$E$75)</f>
        <v>South</v>
      </c>
      <c r="J1148" s="105" t="s">
        <v>245</v>
      </c>
      <c r="K1148" s="105">
        <v>1.0</v>
      </c>
      <c r="L1148" s="104">
        <f t="array" ref="L1148">XLOOKUP('Joining Lists'!$J1148,'Joining Lists'!$A$4:$A$15,'Joining Lists'!$B$4:$B$15)</f>
        <v>23.5</v>
      </c>
      <c r="M1148" s="105">
        <f>'Joining Lists'!$K1148*'Joining Lists'!$L1148</f>
        <v>23.5</v>
      </c>
    </row>
    <row r="1149" ht="14.25" customHeight="1">
      <c r="G1149" s="111">
        <v>44541.0</v>
      </c>
      <c r="H1149" s="110" t="s">
        <v>276</v>
      </c>
      <c r="I1149" s="110" t="str">
        <f t="array" ref="I1149">XLOOKUP('Joining Lists'!$H1149,'Joining Lists'!$D$4:$D$75,'Joining Lists'!$E$4:$E$75)</f>
        <v>East</v>
      </c>
      <c r="J1149" s="110" t="s">
        <v>230</v>
      </c>
      <c r="K1149" s="110">
        <v>3.0</v>
      </c>
      <c r="L1149" s="109">
        <f t="array" ref="L1149">XLOOKUP('Joining Lists'!$J1149,'Joining Lists'!$A$4:$A$15,'Joining Lists'!$B$4:$B$15)</f>
        <v>79.95</v>
      </c>
      <c r="M1149" s="110">
        <f>'Joining Lists'!$K1149*'Joining Lists'!$L1149</f>
        <v>239.85</v>
      </c>
    </row>
    <row r="1150" ht="14.25" customHeight="1">
      <c r="G1150" s="106">
        <v>44541.0</v>
      </c>
      <c r="H1150" s="105" t="s">
        <v>256</v>
      </c>
      <c r="I1150" s="105" t="str">
        <f t="array" ref="I1150">XLOOKUP('Joining Lists'!$H1150,'Joining Lists'!$D$4:$D$75,'Joining Lists'!$E$4:$E$75)</f>
        <v>MidWest</v>
      </c>
      <c r="J1150" s="105" t="s">
        <v>233</v>
      </c>
      <c r="K1150" s="105">
        <v>2.0</v>
      </c>
      <c r="L1150" s="104">
        <f t="array" ref="L1150">XLOOKUP('Joining Lists'!$J1150,'Joining Lists'!$A$4:$A$15,'Joining Lists'!$B$4:$B$15)</f>
        <v>27.5</v>
      </c>
      <c r="M1150" s="105">
        <f>'Joining Lists'!$K1150*'Joining Lists'!$L1150</f>
        <v>55</v>
      </c>
    </row>
    <row r="1151" ht="14.25" customHeight="1">
      <c r="G1151" s="111">
        <v>44541.0</v>
      </c>
      <c r="H1151" s="110" t="s">
        <v>280</v>
      </c>
      <c r="I1151" s="110" t="str">
        <f t="array" ref="I1151">XLOOKUP('Joining Lists'!$H1151,'Joining Lists'!$D$4:$D$75,'Joining Lists'!$E$4:$E$75)</f>
        <v>South</v>
      </c>
      <c r="J1151" s="110" t="s">
        <v>218</v>
      </c>
      <c r="K1151" s="110">
        <v>3.0</v>
      </c>
      <c r="L1151" s="109">
        <f t="array" ref="L1151">XLOOKUP('Joining Lists'!$J1151,'Joining Lists'!$A$4:$A$15,'Joining Lists'!$B$4:$B$15)</f>
        <v>22.95</v>
      </c>
      <c r="M1151" s="110">
        <f>'Joining Lists'!$K1151*'Joining Lists'!$L1151</f>
        <v>68.85</v>
      </c>
    </row>
    <row r="1152" ht="14.25" customHeight="1">
      <c r="G1152" s="106">
        <v>44541.0</v>
      </c>
      <c r="H1152" s="105" t="s">
        <v>298</v>
      </c>
      <c r="I1152" s="105" t="str">
        <f t="array" ref="I1152">XLOOKUP('Joining Lists'!$H1152,'Joining Lists'!$D$4:$D$75,'Joining Lists'!$E$4:$E$75)</f>
        <v>West</v>
      </c>
      <c r="J1152" s="105" t="s">
        <v>235</v>
      </c>
      <c r="K1152" s="105">
        <v>2.0</v>
      </c>
      <c r="L1152" s="104">
        <f t="array" ref="L1152">XLOOKUP('Joining Lists'!$J1152,'Joining Lists'!$A$4:$A$15,'Joining Lists'!$B$4:$B$15)</f>
        <v>19.95</v>
      </c>
      <c r="M1152" s="105">
        <f>'Joining Lists'!$K1152*'Joining Lists'!$L1152</f>
        <v>39.9</v>
      </c>
    </row>
    <row r="1153" ht="14.25" customHeight="1">
      <c r="G1153" s="111">
        <v>44541.0</v>
      </c>
      <c r="H1153" s="110" t="s">
        <v>249</v>
      </c>
      <c r="I1153" s="110" t="str">
        <f t="array" ref="I1153">XLOOKUP('Joining Lists'!$H1153,'Joining Lists'!$D$4:$D$75,'Joining Lists'!$E$4:$E$75)</f>
        <v>East</v>
      </c>
      <c r="J1153" s="110" t="s">
        <v>236</v>
      </c>
      <c r="K1153" s="110">
        <v>2.0</v>
      </c>
      <c r="L1153" s="109">
        <f t="array" ref="L1153">XLOOKUP('Joining Lists'!$J1153,'Joining Lists'!$A$4:$A$15,'Joining Lists'!$B$4:$B$15)</f>
        <v>30</v>
      </c>
      <c r="M1153" s="110">
        <f>'Joining Lists'!$K1153*'Joining Lists'!$L1153</f>
        <v>60</v>
      </c>
    </row>
    <row r="1154" ht="14.25" customHeight="1">
      <c r="G1154" s="106">
        <v>44541.0</v>
      </c>
      <c r="H1154" s="105" t="s">
        <v>289</v>
      </c>
      <c r="I1154" s="105" t="str">
        <f t="array" ref="I1154">XLOOKUP('Joining Lists'!$H1154,'Joining Lists'!$D$4:$D$75,'Joining Lists'!$E$4:$E$75)</f>
        <v>West</v>
      </c>
      <c r="J1154" s="105" t="s">
        <v>216</v>
      </c>
      <c r="K1154" s="105">
        <v>3.0</v>
      </c>
      <c r="L1154" s="104">
        <f t="array" ref="L1154">XLOOKUP('Joining Lists'!$J1154,'Joining Lists'!$A$4:$A$15,'Joining Lists'!$B$4:$B$15)</f>
        <v>22.95</v>
      </c>
      <c r="M1154" s="105">
        <f>'Joining Lists'!$K1154*'Joining Lists'!$L1154</f>
        <v>68.85</v>
      </c>
    </row>
    <row r="1155" ht="14.25" customHeight="1">
      <c r="G1155" s="111">
        <v>44541.0</v>
      </c>
      <c r="H1155" s="110" t="s">
        <v>269</v>
      </c>
      <c r="I1155" s="110" t="str">
        <f t="array" ref="I1155">XLOOKUP('Joining Lists'!$H1155,'Joining Lists'!$D$4:$D$75,'Joining Lists'!$E$4:$E$75)</f>
        <v>MidWest</v>
      </c>
      <c r="J1155" s="110" t="s">
        <v>235</v>
      </c>
      <c r="K1155" s="110">
        <v>1.0</v>
      </c>
      <c r="L1155" s="109">
        <f t="array" ref="L1155">XLOOKUP('Joining Lists'!$J1155,'Joining Lists'!$A$4:$A$15,'Joining Lists'!$B$4:$B$15)</f>
        <v>19.95</v>
      </c>
      <c r="M1155" s="110">
        <f>'Joining Lists'!$K1155*'Joining Lists'!$L1155</f>
        <v>19.95</v>
      </c>
    </row>
    <row r="1156" ht="14.25" customHeight="1">
      <c r="G1156" s="106">
        <v>44541.0</v>
      </c>
      <c r="H1156" s="105" t="s">
        <v>307</v>
      </c>
      <c r="I1156" s="105" t="str">
        <f t="array" ref="I1156">XLOOKUP('Joining Lists'!$H1156,'Joining Lists'!$D$4:$D$75,'Joining Lists'!$E$4:$E$75)</f>
        <v>East</v>
      </c>
      <c r="J1156" s="105" t="s">
        <v>235</v>
      </c>
      <c r="K1156" s="105">
        <v>3.0</v>
      </c>
      <c r="L1156" s="104">
        <f t="array" ref="L1156">XLOOKUP('Joining Lists'!$J1156,'Joining Lists'!$A$4:$A$15,'Joining Lists'!$B$4:$B$15)</f>
        <v>19.95</v>
      </c>
      <c r="M1156" s="105">
        <f>'Joining Lists'!$K1156*'Joining Lists'!$L1156</f>
        <v>59.85</v>
      </c>
    </row>
    <row r="1157" ht="14.25" customHeight="1">
      <c r="G1157" s="111">
        <v>44540.0</v>
      </c>
      <c r="H1157" s="110" t="s">
        <v>257</v>
      </c>
      <c r="I1157" s="110" t="str">
        <f t="array" ref="I1157">XLOOKUP('Joining Lists'!$H1157,'Joining Lists'!$D$4:$D$75,'Joining Lists'!$E$4:$E$75)</f>
        <v>South</v>
      </c>
      <c r="J1157" s="110" t="s">
        <v>245</v>
      </c>
      <c r="K1157" s="110">
        <v>2.0</v>
      </c>
      <c r="L1157" s="109">
        <f t="array" ref="L1157">XLOOKUP('Joining Lists'!$J1157,'Joining Lists'!$A$4:$A$15,'Joining Lists'!$B$4:$B$15)</f>
        <v>23.5</v>
      </c>
      <c r="M1157" s="110">
        <f>'Joining Lists'!$K1157*'Joining Lists'!$L1157</f>
        <v>47</v>
      </c>
    </row>
    <row r="1158" ht="14.25" customHeight="1">
      <c r="G1158" s="106">
        <v>44540.0</v>
      </c>
      <c r="H1158" s="105" t="s">
        <v>219</v>
      </c>
      <c r="I1158" s="105" t="str">
        <f t="array" ref="I1158">XLOOKUP('Joining Lists'!$H1158,'Joining Lists'!$D$4:$D$75,'Joining Lists'!$E$4:$E$75)</f>
        <v>West</v>
      </c>
      <c r="J1158" s="105" t="s">
        <v>235</v>
      </c>
      <c r="K1158" s="105">
        <v>2.0</v>
      </c>
      <c r="L1158" s="104">
        <f t="array" ref="L1158">XLOOKUP('Joining Lists'!$J1158,'Joining Lists'!$A$4:$A$15,'Joining Lists'!$B$4:$B$15)</f>
        <v>19.95</v>
      </c>
      <c r="M1158" s="105">
        <f>'Joining Lists'!$K1158*'Joining Lists'!$L1158</f>
        <v>39.9</v>
      </c>
    </row>
    <row r="1159" ht="14.25" customHeight="1">
      <c r="G1159" s="111">
        <v>44540.0</v>
      </c>
      <c r="H1159" s="110" t="s">
        <v>225</v>
      </c>
      <c r="I1159" s="110" t="str">
        <f t="array" ref="I1159">XLOOKUP('Joining Lists'!$H1159,'Joining Lists'!$D$4:$D$75,'Joining Lists'!$E$4:$E$75)</f>
        <v>South</v>
      </c>
      <c r="J1159" s="110" t="s">
        <v>218</v>
      </c>
      <c r="K1159" s="110">
        <v>2.0</v>
      </c>
      <c r="L1159" s="109">
        <f t="array" ref="L1159">XLOOKUP('Joining Lists'!$J1159,'Joining Lists'!$A$4:$A$15,'Joining Lists'!$B$4:$B$15)</f>
        <v>22.95</v>
      </c>
      <c r="M1159" s="110">
        <f>'Joining Lists'!$K1159*'Joining Lists'!$L1159</f>
        <v>45.9</v>
      </c>
    </row>
    <row r="1160" ht="14.25" customHeight="1">
      <c r="G1160" s="106">
        <v>44540.0</v>
      </c>
      <c r="H1160" s="105" t="s">
        <v>292</v>
      </c>
      <c r="I1160" s="105" t="str">
        <f t="array" ref="I1160">XLOOKUP('Joining Lists'!$H1160,'Joining Lists'!$D$4:$D$75,'Joining Lists'!$E$4:$E$75)</f>
        <v>East</v>
      </c>
      <c r="J1160" s="105" t="s">
        <v>212</v>
      </c>
      <c r="K1160" s="105">
        <v>2.0</v>
      </c>
      <c r="L1160" s="104">
        <f t="array" ref="L1160">XLOOKUP('Joining Lists'!$J1160,'Joining Lists'!$A$4:$A$15,'Joining Lists'!$B$4:$B$15)</f>
        <v>21</v>
      </c>
      <c r="M1160" s="105">
        <f>'Joining Lists'!$K1160*'Joining Lists'!$L1160</f>
        <v>42</v>
      </c>
    </row>
    <row r="1161" ht="14.25" customHeight="1">
      <c r="G1161" s="111">
        <v>44540.0</v>
      </c>
      <c r="H1161" s="110" t="s">
        <v>305</v>
      </c>
      <c r="I1161" s="110" t="str">
        <f t="array" ref="I1161">XLOOKUP('Joining Lists'!$H1161,'Joining Lists'!$D$4:$D$75,'Joining Lists'!$E$4:$E$75)</f>
        <v>East</v>
      </c>
      <c r="J1161" s="110" t="s">
        <v>212</v>
      </c>
      <c r="K1161" s="110">
        <v>2.0</v>
      </c>
      <c r="L1161" s="109">
        <f t="array" ref="L1161">XLOOKUP('Joining Lists'!$J1161,'Joining Lists'!$A$4:$A$15,'Joining Lists'!$B$4:$B$15)</f>
        <v>21</v>
      </c>
      <c r="M1161" s="110">
        <f>'Joining Lists'!$K1161*'Joining Lists'!$L1161</f>
        <v>42</v>
      </c>
    </row>
    <row r="1162" ht="14.25" customHeight="1">
      <c r="G1162" s="106">
        <v>44540.0</v>
      </c>
      <c r="H1162" s="105" t="s">
        <v>251</v>
      </c>
      <c r="I1162" s="105" t="str">
        <f t="array" ref="I1162">XLOOKUP('Joining Lists'!$H1162,'Joining Lists'!$D$4:$D$75,'Joining Lists'!$E$4:$E$75)</f>
        <v>MidWest</v>
      </c>
      <c r="J1162" s="105" t="s">
        <v>227</v>
      </c>
      <c r="K1162" s="105">
        <v>3.0</v>
      </c>
      <c r="L1162" s="104">
        <f t="array" ref="L1162">XLOOKUP('Joining Lists'!$J1162,'Joining Lists'!$A$4:$A$15,'Joining Lists'!$B$4:$B$15)</f>
        <v>25</v>
      </c>
      <c r="M1162" s="105">
        <f>'Joining Lists'!$K1162*'Joining Lists'!$L1162</f>
        <v>75</v>
      </c>
    </row>
    <row r="1163" ht="14.25" customHeight="1">
      <c r="G1163" s="111">
        <v>44540.0</v>
      </c>
      <c r="H1163" s="110" t="s">
        <v>250</v>
      </c>
      <c r="I1163" s="110" t="str">
        <f t="array" ref="I1163">XLOOKUP('Joining Lists'!$H1163,'Joining Lists'!$D$4:$D$75,'Joining Lists'!$E$4:$E$75)</f>
        <v>West</v>
      </c>
      <c r="J1163" s="110" t="s">
        <v>243</v>
      </c>
      <c r="K1163" s="110">
        <v>2.0</v>
      </c>
      <c r="L1163" s="109">
        <f t="array" ref="L1163">XLOOKUP('Joining Lists'!$J1163,'Joining Lists'!$A$4:$A$15,'Joining Lists'!$B$4:$B$15)</f>
        <v>25</v>
      </c>
      <c r="M1163" s="110">
        <f>'Joining Lists'!$K1163*'Joining Lists'!$L1163</f>
        <v>50</v>
      </c>
    </row>
    <row r="1164" ht="14.25" customHeight="1">
      <c r="G1164" s="106">
        <v>44540.0</v>
      </c>
      <c r="H1164" s="105" t="s">
        <v>263</v>
      </c>
      <c r="I1164" s="105" t="str">
        <f t="array" ref="I1164">XLOOKUP('Joining Lists'!$H1164,'Joining Lists'!$D$4:$D$75,'Joining Lists'!$E$4:$E$75)</f>
        <v>West</v>
      </c>
      <c r="J1164" s="105" t="s">
        <v>240</v>
      </c>
      <c r="K1164" s="105">
        <v>3.0</v>
      </c>
      <c r="L1164" s="104">
        <f t="array" ref="L1164">XLOOKUP('Joining Lists'!$J1164,'Joining Lists'!$A$4:$A$15,'Joining Lists'!$B$4:$B$15)</f>
        <v>34</v>
      </c>
      <c r="M1164" s="105">
        <f>'Joining Lists'!$K1164*'Joining Lists'!$L1164</f>
        <v>102</v>
      </c>
    </row>
    <row r="1165" ht="14.25" customHeight="1">
      <c r="G1165" s="111">
        <v>44540.0</v>
      </c>
      <c r="H1165" s="110" t="s">
        <v>268</v>
      </c>
      <c r="I1165" s="110" t="str">
        <f t="array" ref="I1165">XLOOKUP('Joining Lists'!$H1165,'Joining Lists'!$D$4:$D$75,'Joining Lists'!$E$4:$E$75)</f>
        <v>East</v>
      </c>
      <c r="J1165" s="110" t="s">
        <v>240</v>
      </c>
      <c r="K1165" s="110">
        <v>3.0</v>
      </c>
      <c r="L1165" s="109">
        <f t="array" ref="L1165">XLOOKUP('Joining Lists'!$J1165,'Joining Lists'!$A$4:$A$15,'Joining Lists'!$B$4:$B$15)</f>
        <v>34</v>
      </c>
      <c r="M1165" s="110">
        <f>'Joining Lists'!$K1165*'Joining Lists'!$L1165</f>
        <v>102</v>
      </c>
    </row>
    <row r="1166" ht="14.25" customHeight="1">
      <c r="G1166" s="106">
        <v>44540.0</v>
      </c>
      <c r="H1166" s="105" t="s">
        <v>288</v>
      </c>
      <c r="I1166" s="105" t="str">
        <f t="array" ref="I1166">XLOOKUP('Joining Lists'!$H1166,'Joining Lists'!$D$4:$D$75,'Joining Lists'!$E$4:$E$75)</f>
        <v>MidWest</v>
      </c>
      <c r="J1166" s="105" t="s">
        <v>218</v>
      </c>
      <c r="K1166" s="105">
        <v>1.0</v>
      </c>
      <c r="L1166" s="104">
        <f t="array" ref="L1166">XLOOKUP('Joining Lists'!$J1166,'Joining Lists'!$A$4:$A$15,'Joining Lists'!$B$4:$B$15)</f>
        <v>22.95</v>
      </c>
      <c r="M1166" s="105">
        <f>'Joining Lists'!$K1166*'Joining Lists'!$L1166</f>
        <v>22.95</v>
      </c>
    </row>
    <row r="1167" ht="14.25" customHeight="1">
      <c r="G1167" s="111">
        <v>44540.0</v>
      </c>
      <c r="H1167" s="110" t="s">
        <v>251</v>
      </c>
      <c r="I1167" s="110" t="str">
        <f t="array" ref="I1167">XLOOKUP('Joining Lists'!$H1167,'Joining Lists'!$D$4:$D$75,'Joining Lists'!$E$4:$E$75)</f>
        <v>MidWest</v>
      </c>
      <c r="J1167" s="110" t="s">
        <v>243</v>
      </c>
      <c r="K1167" s="110">
        <v>1.0</v>
      </c>
      <c r="L1167" s="109">
        <f t="array" ref="L1167">XLOOKUP('Joining Lists'!$J1167,'Joining Lists'!$A$4:$A$15,'Joining Lists'!$B$4:$B$15)</f>
        <v>25</v>
      </c>
      <c r="M1167" s="110">
        <f>'Joining Lists'!$K1167*'Joining Lists'!$L1167</f>
        <v>25</v>
      </c>
    </row>
    <row r="1168" ht="14.25" customHeight="1">
      <c r="G1168" s="106">
        <v>44540.0</v>
      </c>
      <c r="H1168" s="105" t="s">
        <v>284</v>
      </c>
      <c r="I1168" s="105" t="str">
        <f t="array" ref="I1168">XLOOKUP('Joining Lists'!$H1168,'Joining Lists'!$D$4:$D$75,'Joining Lists'!$E$4:$E$75)</f>
        <v>MidWest</v>
      </c>
      <c r="J1168" s="105" t="s">
        <v>236</v>
      </c>
      <c r="K1168" s="105">
        <v>3.0</v>
      </c>
      <c r="L1168" s="104">
        <f t="array" ref="L1168">XLOOKUP('Joining Lists'!$J1168,'Joining Lists'!$A$4:$A$15,'Joining Lists'!$B$4:$B$15)</f>
        <v>30</v>
      </c>
      <c r="M1168" s="105">
        <f>'Joining Lists'!$K1168*'Joining Lists'!$L1168</f>
        <v>90</v>
      </c>
    </row>
    <row r="1169" ht="14.25" customHeight="1">
      <c r="G1169" s="111">
        <v>44540.0</v>
      </c>
      <c r="H1169" s="110" t="s">
        <v>225</v>
      </c>
      <c r="I1169" s="110" t="str">
        <f t="array" ref="I1169">XLOOKUP('Joining Lists'!$H1169,'Joining Lists'!$D$4:$D$75,'Joining Lists'!$E$4:$E$75)</f>
        <v>South</v>
      </c>
      <c r="J1169" s="110" t="s">
        <v>216</v>
      </c>
      <c r="K1169" s="110">
        <v>2.0</v>
      </c>
      <c r="L1169" s="109">
        <f t="array" ref="L1169">XLOOKUP('Joining Lists'!$J1169,'Joining Lists'!$A$4:$A$15,'Joining Lists'!$B$4:$B$15)</f>
        <v>22.95</v>
      </c>
      <c r="M1169" s="110">
        <f>'Joining Lists'!$K1169*'Joining Lists'!$L1169</f>
        <v>45.9</v>
      </c>
    </row>
    <row r="1170" ht="14.25" customHeight="1">
      <c r="G1170" s="106">
        <v>44540.0</v>
      </c>
      <c r="H1170" s="105" t="s">
        <v>281</v>
      </c>
      <c r="I1170" s="105" t="str">
        <f t="array" ref="I1170">XLOOKUP('Joining Lists'!$H1170,'Joining Lists'!$D$4:$D$75,'Joining Lists'!$E$4:$E$75)</f>
        <v>MidWest</v>
      </c>
      <c r="J1170" s="105" t="s">
        <v>236</v>
      </c>
      <c r="K1170" s="105">
        <v>2.0</v>
      </c>
      <c r="L1170" s="104">
        <f t="array" ref="L1170">XLOOKUP('Joining Lists'!$J1170,'Joining Lists'!$A$4:$A$15,'Joining Lists'!$B$4:$B$15)</f>
        <v>30</v>
      </c>
      <c r="M1170" s="105">
        <f>'Joining Lists'!$K1170*'Joining Lists'!$L1170</f>
        <v>60</v>
      </c>
    </row>
    <row r="1171" ht="14.25" customHeight="1">
      <c r="G1171" s="111">
        <v>44540.0</v>
      </c>
      <c r="H1171" s="110" t="s">
        <v>292</v>
      </c>
      <c r="I1171" s="110" t="str">
        <f t="array" ref="I1171">XLOOKUP('Joining Lists'!$H1171,'Joining Lists'!$D$4:$D$75,'Joining Lists'!$E$4:$E$75)</f>
        <v>East</v>
      </c>
      <c r="J1171" s="110" t="s">
        <v>245</v>
      </c>
      <c r="K1171" s="110">
        <v>3.0</v>
      </c>
      <c r="L1171" s="109">
        <f t="array" ref="L1171">XLOOKUP('Joining Lists'!$J1171,'Joining Lists'!$A$4:$A$15,'Joining Lists'!$B$4:$B$15)</f>
        <v>23.5</v>
      </c>
      <c r="M1171" s="110">
        <f>'Joining Lists'!$K1171*'Joining Lists'!$L1171</f>
        <v>70.5</v>
      </c>
    </row>
    <row r="1172" ht="14.25" customHeight="1">
      <c r="G1172" s="106">
        <v>44540.0</v>
      </c>
      <c r="H1172" s="105" t="s">
        <v>225</v>
      </c>
      <c r="I1172" s="105" t="str">
        <f t="array" ref="I1172">XLOOKUP('Joining Lists'!$H1172,'Joining Lists'!$D$4:$D$75,'Joining Lists'!$E$4:$E$75)</f>
        <v>South</v>
      </c>
      <c r="J1172" s="105" t="s">
        <v>235</v>
      </c>
      <c r="K1172" s="105">
        <v>1.0</v>
      </c>
      <c r="L1172" s="104">
        <f t="array" ref="L1172">XLOOKUP('Joining Lists'!$J1172,'Joining Lists'!$A$4:$A$15,'Joining Lists'!$B$4:$B$15)</f>
        <v>19.95</v>
      </c>
      <c r="M1172" s="105">
        <f>'Joining Lists'!$K1172*'Joining Lists'!$L1172</f>
        <v>19.95</v>
      </c>
    </row>
    <row r="1173" ht="14.25" customHeight="1">
      <c r="G1173" s="111">
        <v>44540.0</v>
      </c>
      <c r="H1173" s="110" t="s">
        <v>257</v>
      </c>
      <c r="I1173" s="110" t="str">
        <f t="array" ref="I1173">XLOOKUP('Joining Lists'!$H1173,'Joining Lists'!$D$4:$D$75,'Joining Lists'!$E$4:$E$75)</f>
        <v>South</v>
      </c>
      <c r="J1173" s="110" t="s">
        <v>235</v>
      </c>
      <c r="K1173" s="110">
        <v>3.0</v>
      </c>
      <c r="L1173" s="109">
        <f t="array" ref="L1173">XLOOKUP('Joining Lists'!$J1173,'Joining Lists'!$A$4:$A$15,'Joining Lists'!$B$4:$B$15)</f>
        <v>19.95</v>
      </c>
      <c r="M1173" s="110">
        <f>'Joining Lists'!$K1173*'Joining Lists'!$L1173</f>
        <v>59.85</v>
      </c>
    </row>
    <row r="1174" ht="14.25" customHeight="1">
      <c r="G1174" s="106">
        <v>44540.0</v>
      </c>
      <c r="H1174" s="105" t="s">
        <v>303</v>
      </c>
      <c r="I1174" s="105" t="str">
        <f t="array" ref="I1174">XLOOKUP('Joining Lists'!$H1174,'Joining Lists'!$D$4:$D$75,'Joining Lists'!$E$4:$E$75)</f>
        <v>West</v>
      </c>
      <c r="J1174" s="105" t="s">
        <v>218</v>
      </c>
      <c r="K1174" s="105">
        <v>3.0</v>
      </c>
      <c r="L1174" s="104">
        <f t="array" ref="L1174">XLOOKUP('Joining Lists'!$J1174,'Joining Lists'!$A$4:$A$15,'Joining Lists'!$B$4:$B$15)</f>
        <v>22.95</v>
      </c>
      <c r="M1174" s="105">
        <f>'Joining Lists'!$K1174*'Joining Lists'!$L1174</f>
        <v>68.85</v>
      </c>
    </row>
    <row r="1175" ht="14.25" customHeight="1">
      <c r="G1175" s="111">
        <v>44540.0</v>
      </c>
      <c r="H1175" s="110" t="s">
        <v>251</v>
      </c>
      <c r="I1175" s="110" t="str">
        <f t="array" ref="I1175">XLOOKUP('Joining Lists'!$H1175,'Joining Lists'!$D$4:$D$75,'Joining Lists'!$E$4:$E$75)</f>
        <v>MidWest</v>
      </c>
      <c r="J1175" s="110" t="s">
        <v>218</v>
      </c>
      <c r="K1175" s="110">
        <v>3.0</v>
      </c>
      <c r="L1175" s="109">
        <f t="array" ref="L1175">XLOOKUP('Joining Lists'!$J1175,'Joining Lists'!$A$4:$A$15,'Joining Lists'!$B$4:$B$15)</f>
        <v>22.95</v>
      </c>
      <c r="M1175" s="110">
        <f>'Joining Lists'!$K1175*'Joining Lists'!$L1175</f>
        <v>68.85</v>
      </c>
    </row>
    <row r="1176" ht="14.25" customHeight="1">
      <c r="G1176" s="106">
        <v>44540.0</v>
      </c>
      <c r="H1176" s="105" t="s">
        <v>268</v>
      </c>
      <c r="I1176" s="105" t="str">
        <f t="array" ref="I1176">XLOOKUP('Joining Lists'!$H1176,'Joining Lists'!$D$4:$D$75,'Joining Lists'!$E$4:$E$75)</f>
        <v>East</v>
      </c>
      <c r="J1176" s="105" t="s">
        <v>240</v>
      </c>
      <c r="K1176" s="105">
        <v>2.0</v>
      </c>
      <c r="L1176" s="104">
        <f t="array" ref="L1176">XLOOKUP('Joining Lists'!$J1176,'Joining Lists'!$A$4:$A$15,'Joining Lists'!$B$4:$B$15)</f>
        <v>34</v>
      </c>
      <c r="M1176" s="105">
        <f>'Joining Lists'!$K1176*'Joining Lists'!$L1176</f>
        <v>68</v>
      </c>
    </row>
    <row r="1177" ht="14.25" customHeight="1">
      <c r="G1177" s="111">
        <v>44540.0</v>
      </c>
      <c r="H1177" s="110" t="s">
        <v>297</v>
      </c>
      <c r="I1177" s="110" t="str">
        <f t="array" ref="I1177">XLOOKUP('Joining Lists'!$H1177,'Joining Lists'!$D$4:$D$75,'Joining Lists'!$E$4:$E$75)</f>
        <v>MidWest</v>
      </c>
      <c r="J1177" s="110" t="s">
        <v>240</v>
      </c>
      <c r="K1177" s="110">
        <v>3.0</v>
      </c>
      <c r="L1177" s="109">
        <f t="array" ref="L1177">XLOOKUP('Joining Lists'!$J1177,'Joining Lists'!$A$4:$A$15,'Joining Lists'!$B$4:$B$15)</f>
        <v>34</v>
      </c>
      <c r="M1177" s="110">
        <f>'Joining Lists'!$K1177*'Joining Lists'!$L1177</f>
        <v>102</v>
      </c>
    </row>
    <row r="1178" ht="14.25" customHeight="1">
      <c r="G1178" s="106">
        <v>44540.0</v>
      </c>
      <c r="H1178" s="105" t="s">
        <v>297</v>
      </c>
      <c r="I1178" s="105" t="str">
        <f t="array" ref="I1178">XLOOKUP('Joining Lists'!$H1178,'Joining Lists'!$D$4:$D$75,'Joining Lists'!$E$4:$E$75)</f>
        <v>MidWest</v>
      </c>
      <c r="J1178" s="105" t="s">
        <v>240</v>
      </c>
      <c r="K1178" s="105">
        <v>3.0</v>
      </c>
      <c r="L1178" s="104">
        <f t="array" ref="L1178">XLOOKUP('Joining Lists'!$J1178,'Joining Lists'!$A$4:$A$15,'Joining Lists'!$B$4:$B$15)</f>
        <v>34</v>
      </c>
      <c r="M1178" s="105">
        <f>'Joining Lists'!$K1178*'Joining Lists'!$L1178</f>
        <v>102</v>
      </c>
    </row>
    <row r="1179" ht="14.25" customHeight="1">
      <c r="G1179" s="111">
        <v>44540.0</v>
      </c>
      <c r="H1179" s="110" t="s">
        <v>228</v>
      </c>
      <c r="I1179" s="110" t="str">
        <f t="array" ref="I1179">XLOOKUP('Joining Lists'!$H1179,'Joining Lists'!$D$4:$D$75,'Joining Lists'!$E$4:$E$75)</f>
        <v>MidWest</v>
      </c>
      <c r="J1179" s="110" t="s">
        <v>240</v>
      </c>
      <c r="K1179" s="110">
        <v>3.0</v>
      </c>
      <c r="L1179" s="109">
        <f t="array" ref="L1179">XLOOKUP('Joining Lists'!$J1179,'Joining Lists'!$A$4:$A$15,'Joining Lists'!$B$4:$B$15)</f>
        <v>34</v>
      </c>
      <c r="M1179" s="110">
        <f>'Joining Lists'!$K1179*'Joining Lists'!$L1179</f>
        <v>102</v>
      </c>
    </row>
    <row r="1180" ht="14.25" customHeight="1">
      <c r="G1180" s="106">
        <v>44540.0</v>
      </c>
      <c r="H1180" s="105" t="s">
        <v>306</v>
      </c>
      <c r="I1180" s="105" t="str">
        <f t="array" ref="I1180">XLOOKUP('Joining Lists'!$H1180,'Joining Lists'!$D$4:$D$75,'Joining Lists'!$E$4:$E$75)</f>
        <v>West</v>
      </c>
      <c r="J1180" s="105" t="s">
        <v>243</v>
      </c>
      <c r="K1180" s="105">
        <v>13.0</v>
      </c>
      <c r="L1180" s="104">
        <f t="array" ref="L1180">XLOOKUP('Joining Lists'!$J1180,'Joining Lists'!$A$4:$A$15,'Joining Lists'!$B$4:$B$15)</f>
        <v>25</v>
      </c>
      <c r="M1180" s="105">
        <f>'Joining Lists'!$K1180*'Joining Lists'!$L1180</f>
        <v>325</v>
      </c>
    </row>
    <row r="1181" ht="14.25" customHeight="1">
      <c r="G1181" s="111">
        <v>44540.0</v>
      </c>
      <c r="H1181" s="110" t="s">
        <v>281</v>
      </c>
      <c r="I1181" s="110" t="str">
        <f t="array" ref="I1181">XLOOKUP('Joining Lists'!$H1181,'Joining Lists'!$D$4:$D$75,'Joining Lists'!$E$4:$E$75)</f>
        <v>MidWest</v>
      </c>
      <c r="J1181" s="110" t="s">
        <v>233</v>
      </c>
      <c r="K1181" s="110">
        <v>3.0</v>
      </c>
      <c r="L1181" s="109">
        <f t="array" ref="L1181">XLOOKUP('Joining Lists'!$J1181,'Joining Lists'!$A$4:$A$15,'Joining Lists'!$B$4:$B$15)</f>
        <v>27.5</v>
      </c>
      <c r="M1181" s="110">
        <f>'Joining Lists'!$K1181*'Joining Lists'!$L1181</f>
        <v>82.5</v>
      </c>
    </row>
    <row r="1182" ht="14.25" customHeight="1">
      <c r="G1182" s="106">
        <v>44540.0</v>
      </c>
      <c r="H1182" s="105" t="s">
        <v>268</v>
      </c>
      <c r="I1182" s="105" t="str">
        <f t="array" ref="I1182">XLOOKUP('Joining Lists'!$H1182,'Joining Lists'!$D$4:$D$75,'Joining Lists'!$E$4:$E$75)</f>
        <v>East</v>
      </c>
      <c r="J1182" s="105" t="s">
        <v>212</v>
      </c>
      <c r="K1182" s="105">
        <v>2.0</v>
      </c>
      <c r="L1182" s="104">
        <f t="array" ref="L1182">XLOOKUP('Joining Lists'!$J1182,'Joining Lists'!$A$4:$A$15,'Joining Lists'!$B$4:$B$15)</f>
        <v>21</v>
      </c>
      <c r="M1182" s="105">
        <f>'Joining Lists'!$K1182*'Joining Lists'!$L1182</f>
        <v>42</v>
      </c>
    </row>
    <row r="1183" ht="14.25" customHeight="1">
      <c r="G1183" s="111">
        <v>44540.0</v>
      </c>
      <c r="H1183" s="110" t="s">
        <v>292</v>
      </c>
      <c r="I1183" s="110" t="str">
        <f t="array" ref="I1183">XLOOKUP('Joining Lists'!$H1183,'Joining Lists'!$D$4:$D$75,'Joining Lists'!$E$4:$E$75)</f>
        <v>East</v>
      </c>
      <c r="J1183" s="110" t="s">
        <v>245</v>
      </c>
      <c r="K1183" s="110">
        <v>2.0</v>
      </c>
      <c r="L1183" s="109">
        <f t="array" ref="L1183">XLOOKUP('Joining Lists'!$J1183,'Joining Lists'!$A$4:$A$15,'Joining Lists'!$B$4:$B$15)</f>
        <v>23.5</v>
      </c>
      <c r="M1183" s="110">
        <f>'Joining Lists'!$K1183*'Joining Lists'!$L1183</f>
        <v>47</v>
      </c>
    </row>
    <row r="1184" ht="14.25" customHeight="1">
      <c r="G1184" s="106">
        <v>44540.0</v>
      </c>
      <c r="H1184" s="105" t="s">
        <v>251</v>
      </c>
      <c r="I1184" s="105" t="str">
        <f t="array" ref="I1184">XLOOKUP('Joining Lists'!$H1184,'Joining Lists'!$D$4:$D$75,'Joining Lists'!$E$4:$E$75)</f>
        <v>MidWest</v>
      </c>
      <c r="J1184" s="105" t="s">
        <v>233</v>
      </c>
      <c r="K1184" s="105">
        <v>2.0</v>
      </c>
      <c r="L1184" s="104">
        <f t="array" ref="L1184">XLOOKUP('Joining Lists'!$J1184,'Joining Lists'!$A$4:$A$15,'Joining Lists'!$B$4:$B$15)</f>
        <v>27.5</v>
      </c>
      <c r="M1184" s="105">
        <f>'Joining Lists'!$K1184*'Joining Lists'!$L1184</f>
        <v>55</v>
      </c>
    </row>
    <row r="1185" ht="14.25" customHeight="1">
      <c r="G1185" s="111">
        <v>44540.0</v>
      </c>
      <c r="H1185" s="110" t="s">
        <v>246</v>
      </c>
      <c r="I1185" s="110" t="str">
        <f t="array" ref="I1185">XLOOKUP('Joining Lists'!$H1185,'Joining Lists'!$D$4:$D$75,'Joining Lists'!$E$4:$E$75)</f>
        <v>South</v>
      </c>
      <c r="J1185" s="110" t="s">
        <v>216</v>
      </c>
      <c r="K1185" s="110">
        <v>3.0</v>
      </c>
      <c r="L1185" s="109">
        <f t="array" ref="L1185">XLOOKUP('Joining Lists'!$J1185,'Joining Lists'!$A$4:$A$15,'Joining Lists'!$B$4:$B$15)</f>
        <v>22.95</v>
      </c>
      <c r="M1185" s="110">
        <f>'Joining Lists'!$K1185*'Joining Lists'!$L1185</f>
        <v>68.85</v>
      </c>
    </row>
    <row r="1186" ht="14.25" customHeight="1">
      <c r="G1186" s="106">
        <v>44540.0</v>
      </c>
      <c r="H1186" s="105" t="s">
        <v>306</v>
      </c>
      <c r="I1186" s="105" t="str">
        <f t="array" ref="I1186">XLOOKUP('Joining Lists'!$H1186,'Joining Lists'!$D$4:$D$75,'Joining Lists'!$E$4:$E$75)</f>
        <v>West</v>
      </c>
      <c r="J1186" s="105" t="s">
        <v>245</v>
      </c>
      <c r="K1186" s="105">
        <v>10.0</v>
      </c>
      <c r="L1186" s="104">
        <f t="array" ref="L1186">XLOOKUP('Joining Lists'!$J1186,'Joining Lists'!$A$4:$A$15,'Joining Lists'!$B$4:$B$15)</f>
        <v>23.5</v>
      </c>
      <c r="M1186" s="105">
        <f>'Joining Lists'!$K1186*'Joining Lists'!$L1186</f>
        <v>235</v>
      </c>
    </row>
    <row r="1187" ht="14.25" customHeight="1">
      <c r="G1187" s="111">
        <v>44540.0</v>
      </c>
      <c r="H1187" s="110" t="s">
        <v>271</v>
      </c>
      <c r="I1187" s="110" t="str">
        <f t="array" ref="I1187">XLOOKUP('Joining Lists'!$H1187,'Joining Lists'!$D$4:$D$75,'Joining Lists'!$E$4:$E$75)</f>
        <v>South</v>
      </c>
      <c r="J1187" s="110" t="s">
        <v>243</v>
      </c>
      <c r="K1187" s="110">
        <v>2.0</v>
      </c>
      <c r="L1187" s="109">
        <f t="array" ref="L1187">XLOOKUP('Joining Lists'!$J1187,'Joining Lists'!$A$4:$A$15,'Joining Lists'!$B$4:$B$15)</f>
        <v>25</v>
      </c>
      <c r="M1187" s="110">
        <f>'Joining Lists'!$K1187*'Joining Lists'!$L1187</f>
        <v>50</v>
      </c>
    </row>
    <row r="1188" ht="14.25" customHeight="1">
      <c r="G1188" s="106">
        <v>44540.0</v>
      </c>
      <c r="H1188" s="105" t="s">
        <v>253</v>
      </c>
      <c r="I1188" s="105" t="str">
        <f t="array" ref="I1188">XLOOKUP('Joining Lists'!$H1188,'Joining Lists'!$D$4:$D$75,'Joining Lists'!$E$4:$E$75)</f>
        <v>MidWest</v>
      </c>
      <c r="J1188" s="105" t="s">
        <v>243</v>
      </c>
      <c r="K1188" s="105">
        <v>3.0</v>
      </c>
      <c r="L1188" s="104">
        <f t="array" ref="L1188">XLOOKUP('Joining Lists'!$J1188,'Joining Lists'!$A$4:$A$15,'Joining Lists'!$B$4:$B$15)</f>
        <v>25</v>
      </c>
      <c r="M1188" s="105">
        <f>'Joining Lists'!$K1188*'Joining Lists'!$L1188</f>
        <v>75</v>
      </c>
    </row>
    <row r="1189" ht="14.25" customHeight="1">
      <c r="G1189" s="111">
        <v>44540.0</v>
      </c>
      <c r="H1189" s="110" t="s">
        <v>249</v>
      </c>
      <c r="I1189" s="110" t="str">
        <f t="array" ref="I1189">XLOOKUP('Joining Lists'!$H1189,'Joining Lists'!$D$4:$D$75,'Joining Lists'!$E$4:$E$75)</f>
        <v>East</v>
      </c>
      <c r="J1189" s="110" t="s">
        <v>235</v>
      </c>
      <c r="K1189" s="110">
        <v>1.0</v>
      </c>
      <c r="L1189" s="109">
        <f t="array" ref="L1189">XLOOKUP('Joining Lists'!$J1189,'Joining Lists'!$A$4:$A$15,'Joining Lists'!$B$4:$B$15)</f>
        <v>19.95</v>
      </c>
      <c r="M1189" s="110">
        <f>'Joining Lists'!$K1189*'Joining Lists'!$L1189</f>
        <v>19.95</v>
      </c>
    </row>
    <row r="1190" ht="14.25" customHeight="1">
      <c r="G1190" s="106">
        <v>44540.0</v>
      </c>
      <c r="H1190" s="105" t="s">
        <v>315</v>
      </c>
      <c r="I1190" s="105" t="str">
        <f t="array" ref="I1190">XLOOKUP('Joining Lists'!$H1190,'Joining Lists'!$D$4:$D$75,'Joining Lists'!$E$4:$E$75)</f>
        <v>MidWest</v>
      </c>
      <c r="J1190" s="105" t="s">
        <v>227</v>
      </c>
      <c r="K1190" s="105">
        <v>1.0</v>
      </c>
      <c r="L1190" s="104">
        <f t="array" ref="L1190">XLOOKUP('Joining Lists'!$J1190,'Joining Lists'!$A$4:$A$15,'Joining Lists'!$B$4:$B$15)</f>
        <v>25</v>
      </c>
      <c r="M1190" s="105">
        <f>'Joining Lists'!$K1190*'Joining Lists'!$L1190</f>
        <v>25</v>
      </c>
    </row>
    <row r="1191" ht="14.25" customHeight="1">
      <c r="G1191" s="111">
        <v>44540.0</v>
      </c>
      <c r="H1191" s="110" t="s">
        <v>289</v>
      </c>
      <c r="I1191" s="110" t="str">
        <f t="array" ref="I1191">XLOOKUP('Joining Lists'!$H1191,'Joining Lists'!$D$4:$D$75,'Joining Lists'!$E$4:$E$75)</f>
        <v>West</v>
      </c>
      <c r="J1191" s="110" t="s">
        <v>240</v>
      </c>
      <c r="K1191" s="110">
        <v>7.0</v>
      </c>
      <c r="L1191" s="109">
        <f t="array" ref="L1191">XLOOKUP('Joining Lists'!$J1191,'Joining Lists'!$A$4:$A$15,'Joining Lists'!$B$4:$B$15)</f>
        <v>34</v>
      </c>
      <c r="M1191" s="110">
        <f>'Joining Lists'!$K1191*'Joining Lists'!$L1191</f>
        <v>238</v>
      </c>
    </row>
    <row r="1192" ht="14.25" customHeight="1">
      <c r="G1192" s="106">
        <v>44540.0</v>
      </c>
      <c r="H1192" s="105" t="s">
        <v>219</v>
      </c>
      <c r="I1192" s="105" t="str">
        <f t="array" ref="I1192">XLOOKUP('Joining Lists'!$H1192,'Joining Lists'!$D$4:$D$75,'Joining Lists'!$E$4:$E$75)</f>
        <v>West</v>
      </c>
      <c r="J1192" s="105" t="s">
        <v>240</v>
      </c>
      <c r="K1192" s="105">
        <v>1.0</v>
      </c>
      <c r="L1192" s="104">
        <f t="array" ref="L1192">XLOOKUP('Joining Lists'!$J1192,'Joining Lists'!$A$4:$A$15,'Joining Lists'!$B$4:$B$15)</f>
        <v>34</v>
      </c>
      <c r="M1192" s="105">
        <f>'Joining Lists'!$K1192*'Joining Lists'!$L1192</f>
        <v>34</v>
      </c>
    </row>
    <row r="1193" ht="14.25" customHeight="1">
      <c r="G1193" s="111">
        <v>44540.0</v>
      </c>
      <c r="H1193" s="110" t="s">
        <v>266</v>
      </c>
      <c r="I1193" s="110" t="str">
        <f t="array" ref="I1193">XLOOKUP('Joining Lists'!$H1193,'Joining Lists'!$D$4:$D$75,'Joining Lists'!$E$4:$E$75)</f>
        <v>West</v>
      </c>
      <c r="J1193" s="110" t="s">
        <v>216</v>
      </c>
      <c r="K1193" s="110">
        <v>1.0</v>
      </c>
      <c r="L1193" s="109">
        <f t="array" ref="L1193">XLOOKUP('Joining Lists'!$J1193,'Joining Lists'!$A$4:$A$15,'Joining Lists'!$B$4:$B$15)</f>
        <v>22.95</v>
      </c>
      <c r="M1193" s="110">
        <f>'Joining Lists'!$K1193*'Joining Lists'!$L1193</f>
        <v>22.95</v>
      </c>
    </row>
    <row r="1194" ht="14.25" customHeight="1">
      <c r="G1194" s="106">
        <v>44540.0</v>
      </c>
      <c r="H1194" s="105" t="s">
        <v>255</v>
      </c>
      <c r="I1194" s="105" t="str">
        <f t="array" ref="I1194">XLOOKUP('Joining Lists'!$H1194,'Joining Lists'!$D$4:$D$75,'Joining Lists'!$E$4:$E$75)</f>
        <v>MidWest</v>
      </c>
      <c r="J1194" s="105" t="s">
        <v>240</v>
      </c>
      <c r="K1194" s="105">
        <v>2.0</v>
      </c>
      <c r="L1194" s="104">
        <f t="array" ref="L1194">XLOOKUP('Joining Lists'!$J1194,'Joining Lists'!$A$4:$A$15,'Joining Lists'!$B$4:$B$15)</f>
        <v>34</v>
      </c>
      <c r="M1194" s="105">
        <f>'Joining Lists'!$K1194*'Joining Lists'!$L1194</f>
        <v>68</v>
      </c>
    </row>
    <row r="1195" ht="14.25" customHeight="1">
      <c r="G1195" s="111">
        <v>44540.0</v>
      </c>
      <c r="H1195" s="110" t="s">
        <v>225</v>
      </c>
      <c r="I1195" s="110" t="str">
        <f t="array" ref="I1195">XLOOKUP('Joining Lists'!$H1195,'Joining Lists'!$D$4:$D$75,'Joining Lists'!$E$4:$E$75)</f>
        <v>South</v>
      </c>
      <c r="J1195" s="110" t="s">
        <v>218</v>
      </c>
      <c r="K1195" s="110">
        <v>1.0</v>
      </c>
      <c r="L1195" s="109">
        <f t="array" ref="L1195">XLOOKUP('Joining Lists'!$J1195,'Joining Lists'!$A$4:$A$15,'Joining Lists'!$B$4:$B$15)</f>
        <v>22.95</v>
      </c>
      <c r="M1195" s="110">
        <f>'Joining Lists'!$K1195*'Joining Lists'!$L1195</f>
        <v>22.95</v>
      </c>
    </row>
    <row r="1196" ht="14.25" customHeight="1">
      <c r="G1196" s="106">
        <v>44540.0</v>
      </c>
      <c r="H1196" s="105" t="s">
        <v>260</v>
      </c>
      <c r="I1196" s="105" t="str">
        <f t="array" ref="I1196">XLOOKUP('Joining Lists'!$H1196,'Joining Lists'!$D$4:$D$75,'Joining Lists'!$E$4:$E$75)</f>
        <v>MidWest</v>
      </c>
      <c r="J1196" s="105" t="s">
        <v>240</v>
      </c>
      <c r="K1196" s="105">
        <v>3.0</v>
      </c>
      <c r="L1196" s="104">
        <f t="array" ref="L1196">XLOOKUP('Joining Lists'!$J1196,'Joining Lists'!$A$4:$A$15,'Joining Lists'!$B$4:$B$15)</f>
        <v>34</v>
      </c>
      <c r="M1196" s="105">
        <f>'Joining Lists'!$K1196*'Joining Lists'!$L1196</f>
        <v>102</v>
      </c>
    </row>
    <row r="1197" ht="14.25" customHeight="1">
      <c r="G1197" s="111">
        <v>44540.0</v>
      </c>
      <c r="H1197" s="110" t="s">
        <v>234</v>
      </c>
      <c r="I1197" s="110" t="str">
        <f t="array" ref="I1197">XLOOKUP('Joining Lists'!$H1197,'Joining Lists'!$D$4:$D$75,'Joining Lists'!$E$4:$E$75)</f>
        <v>East</v>
      </c>
      <c r="J1197" s="110" t="s">
        <v>218</v>
      </c>
      <c r="K1197" s="110">
        <v>3.0</v>
      </c>
      <c r="L1197" s="109">
        <f t="array" ref="L1197">XLOOKUP('Joining Lists'!$J1197,'Joining Lists'!$A$4:$A$15,'Joining Lists'!$B$4:$B$15)</f>
        <v>22.95</v>
      </c>
      <c r="M1197" s="110">
        <f>'Joining Lists'!$K1197*'Joining Lists'!$L1197</f>
        <v>68.85</v>
      </c>
    </row>
    <row r="1198" ht="14.25" customHeight="1">
      <c r="G1198" s="106">
        <v>44540.0</v>
      </c>
      <c r="H1198" s="105" t="s">
        <v>248</v>
      </c>
      <c r="I1198" s="105" t="str">
        <f t="array" ref="I1198">XLOOKUP('Joining Lists'!$H1198,'Joining Lists'!$D$4:$D$75,'Joining Lists'!$E$4:$E$75)</f>
        <v>MidWest</v>
      </c>
      <c r="J1198" s="105" t="s">
        <v>227</v>
      </c>
      <c r="K1198" s="105">
        <v>2.0</v>
      </c>
      <c r="L1198" s="104">
        <f t="array" ref="L1198">XLOOKUP('Joining Lists'!$J1198,'Joining Lists'!$A$4:$A$15,'Joining Lists'!$B$4:$B$15)</f>
        <v>25</v>
      </c>
      <c r="M1198" s="105">
        <f>'Joining Lists'!$K1198*'Joining Lists'!$L1198</f>
        <v>50</v>
      </c>
    </row>
    <row r="1199" ht="14.25" customHeight="1">
      <c r="G1199" s="111">
        <v>44540.0</v>
      </c>
      <c r="H1199" s="110" t="s">
        <v>268</v>
      </c>
      <c r="I1199" s="110" t="str">
        <f t="array" ref="I1199">XLOOKUP('Joining Lists'!$H1199,'Joining Lists'!$D$4:$D$75,'Joining Lists'!$E$4:$E$75)</f>
        <v>East</v>
      </c>
      <c r="J1199" s="110" t="s">
        <v>240</v>
      </c>
      <c r="K1199" s="110">
        <v>1.0</v>
      </c>
      <c r="L1199" s="109">
        <f t="array" ref="L1199">XLOOKUP('Joining Lists'!$J1199,'Joining Lists'!$A$4:$A$15,'Joining Lists'!$B$4:$B$15)</f>
        <v>34</v>
      </c>
      <c r="M1199" s="110">
        <f>'Joining Lists'!$K1199*'Joining Lists'!$L1199</f>
        <v>34</v>
      </c>
    </row>
    <row r="1200" ht="14.25" customHeight="1">
      <c r="G1200" s="106">
        <v>44540.0</v>
      </c>
      <c r="H1200" s="105" t="s">
        <v>250</v>
      </c>
      <c r="I1200" s="105" t="str">
        <f t="array" ref="I1200">XLOOKUP('Joining Lists'!$H1200,'Joining Lists'!$D$4:$D$75,'Joining Lists'!$E$4:$E$75)</f>
        <v>West</v>
      </c>
      <c r="J1200" s="105" t="s">
        <v>240</v>
      </c>
      <c r="K1200" s="105">
        <v>3.0</v>
      </c>
      <c r="L1200" s="104">
        <f t="array" ref="L1200">XLOOKUP('Joining Lists'!$J1200,'Joining Lists'!$A$4:$A$15,'Joining Lists'!$B$4:$B$15)</f>
        <v>34</v>
      </c>
      <c r="M1200" s="105">
        <f>'Joining Lists'!$K1200*'Joining Lists'!$L1200</f>
        <v>102</v>
      </c>
    </row>
    <row r="1201" ht="14.25" customHeight="1">
      <c r="G1201" s="111">
        <v>44540.0</v>
      </c>
      <c r="H1201" s="110" t="s">
        <v>246</v>
      </c>
      <c r="I1201" s="110" t="str">
        <f t="array" ref="I1201">XLOOKUP('Joining Lists'!$H1201,'Joining Lists'!$D$4:$D$75,'Joining Lists'!$E$4:$E$75)</f>
        <v>South</v>
      </c>
      <c r="J1201" s="110" t="s">
        <v>212</v>
      </c>
      <c r="K1201" s="110">
        <v>2.0</v>
      </c>
      <c r="L1201" s="109">
        <f t="array" ref="L1201">XLOOKUP('Joining Lists'!$J1201,'Joining Lists'!$A$4:$A$15,'Joining Lists'!$B$4:$B$15)</f>
        <v>21</v>
      </c>
      <c r="M1201" s="110">
        <f>'Joining Lists'!$K1201*'Joining Lists'!$L1201</f>
        <v>42</v>
      </c>
    </row>
    <row r="1202" ht="14.25" customHeight="1">
      <c r="G1202" s="106">
        <v>44540.0</v>
      </c>
      <c r="H1202" s="105" t="s">
        <v>298</v>
      </c>
      <c r="I1202" s="105" t="str">
        <f t="array" ref="I1202">XLOOKUP('Joining Lists'!$H1202,'Joining Lists'!$D$4:$D$75,'Joining Lists'!$E$4:$E$75)</f>
        <v>West</v>
      </c>
      <c r="J1202" s="105" t="s">
        <v>243</v>
      </c>
      <c r="K1202" s="105">
        <v>2.0</v>
      </c>
      <c r="L1202" s="104">
        <f t="array" ref="L1202">XLOOKUP('Joining Lists'!$J1202,'Joining Lists'!$A$4:$A$15,'Joining Lists'!$B$4:$B$15)</f>
        <v>25</v>
      </c>
      <c r="M1202" s="105">
        <f>'Joining Lists'!$K1202*'Joining Lists'!$L1202</f>
        <v>50</v>
      </c>
    </row>
    <row r="1203" ht="14.25" customHeight="1">
      <c r="G1203" s="111">
        <v>44540.0</v>
      </c>
      <c r="H1203" s="110" t="s">
        <v>292</v>
      </c>
      <c r="I1203" s="110" t="str">
        <f t="array" ref="I1203">XLOOKUP('Joining Lists'!$H1203,'Joining Lists'!$D$4:$D$75,'Joining Lists'!$E$4:$E$75)</f>
        <v>East</v>
      </c>
      <c r="J1203" s="110" t="s">
        <v>240</v>
      </c>
      <c r="K1203" s="110">
        <v>3.0</v>
      </c>
      <c r="L1203" s="109">
        <f t="array" ref="L1203">XLOOKUP('Joining Lists'!$J1203,'Joining Lists'!$A$4:$A$15,'Joining Lists'!$B$4:$B$15)</f>
        <v>34</v>
      </c>
      <c r="M1203" s="110">
        <f>'Joining Lists'!$K1203*'Joining Lists'!$L1203</f>
        <v>102</v>
      </c>
    </row>
    <row r="1204" ht="14.25" customHeight="1">
      <c r="G1204" s="106">
        <v>44540.0</v>
      </c>
      <c r="H1204" s="105" t="s">
        <v>312</v>
      </c>
      <c r="I1204" s="105" t="str">
        <f t="array" ref="I1204">XLOOKUP('Joining Lists'!$H1204,'Joining Lists'!$D$4:$D$75,'Joining Lists'!$E$4:$E$75)</f>
        <v>East</v>
      </c>
      <c r="J1204" s="105" t="s">
        <v>216</v>
      </c>
      <c r="K1204" s="105">
        <v>1.0</v>
      </c>
      <c r="L1204" s="104">
        <f t="array" ref="L1204">XLOOKUP('Joining Lists'!$J1204,'Joining Lists'!$A$4:$A$15,'Joining Lists'!$B$4:$B$15)</f>
        <v>22.95</v>
      </c>
      <c r="M1204" s="105">
        <f>'Joining Lists'!$K1204*'Joining Lists'!$L1204</f>
        <v>22.95</v>
      </c>
    </row>
    <row r="1205" ht="14.25" customHeight="1">
      <c r="G1205" s="111">
        <v>44539.0</v>
      </c>
      <c r="H1205" s="110" t="s">
        <v>260</v>
      </c>
      <c r="I1205" s="110" t="str">
        <f t="array" ref="I1205">XLOOKUP('Joining Lists'!$H1205,'Joining Lists'!$D$4:$D$75,'Joining Lists'!$E$4:$E$75)</f>
        <v>MidWest</v>
      </c>
      <c r="J1205" s="110" t="s">
        <v>230</v>
      </c>
      <c r="K1205" s="110">
        <v>2.0</v>
      </c>
      <c r="L1205" s="109">
        <f t="array" ref="L1205">XLOOKUP('Joining Lists'!$J1205,'Joining Lists'!$A$4:$A$15,'Joining Lists'!$B$4:$B$15)</f>
        <v>79.95</v>
      </c>
      <c r="M1205" s="110">
        <f>'Joining Lists'!$K1205*'Joining Lists'!$L1205</f>
        <v>159.9</v>
      </c>
    </row>
    <row r="1206" ht="14.25" customHeight="1">
      <c r="G1206" s="106">
        <v>44539.0</v>
      </c>
      <c r="H1206" s="105" t="s">
        <v>306</v>
      </c>
      <c r="I1206" s="105" t="str">
        <f t="array" ref="I1206">XLOOKUP('Joining Lists'!$H1206,'Joining Lists'!$D$4:$D$75,'Joining Lists'!$E$4:$E$75)</f>
        <v>West</v>
      </c>
      <c r="J1206" s="105" t="s">
        <v>227</v>
      </c>
      <c r="K1206" s="105">
        <v>1.0</v>
      </c>
      <c r="L1206" s="104">
        <f t="array" ref="L1206">XLOOKUP('Joining Lists'!$J1206,'Joining Lists'!$A$4:$A$15,'Joining Lists'!$B$4:$B$15)</f>
        <v>25</v>
      </c>
      <c r="M1206" s="105">
        <f>'Joining Lists'!$K1206*'Joining Lists'!$L1206</f>
        <v>25</v>
      </c>
    </row>
    <row r="1207" ht="14.25" customHeight="1">
      <c r="G1207" s="111">
        <v>44539.0</v>
      </c>
      <c r="H1207" s="110" t="s">
        <v>225</v>
      </c>
      <c r="I1207" s="110" t="str">
        <f t="array" ref="I1207">XLOOKUP('Joining Lists'!$H1207,'Joining Lists'!$D$4:$D$75,'Joining Lists'!$E$4:$E$75)</f>
        <v>South</v>
      </c>
      <c r="J1207" s="110" t="s">
        <v>216</v>
      </c>
      <c r="K1207" s="110">
        <v>3.0</v>
      </c>
      <c r="L1207" s="109">
        <f t="array" ref="L1207">XLOOKUP('Joining Lists'!$J1207,'Joining Lists'!$A$4:$A$15,'Joining Lists'!$B$4:$B$15)</f>
        <v>22.95</v>
      </c>
      <c r="M1207" s="110">
        <f>'Joining Lists'!$K1207*'Joining Lists'!$L1207</f>
        <v>68.85</v>
      </c>
    </row>
    <row r="1208" ht="14.25" customHeight="1">
      <c r="G1208" s="106">
        <v>44539.0</v>
      </c>
      <c r="H1208" s="105" t="s">
        <v>295</v>
      </c>
      <c r="I1208" s="105" t="str">
        <f t="array" ref="I1208">XLOOKUP('Joining Lists'!$H1208,'Joining Lists'!$D$4:$D$75,'Joining Lists'!$E$4:$E$75)</f>
        <v>MidWest</v>
      </c>
      <c r="J1208" s="105" t="s">
        <v>240</v>
      </c>
      <c r="K1208" s="105">
        <v>2.0</v>
      </c>
      <c r="L1208" s="104">
        <f t="array" ref="L1208">XLOOKUP('Joining Lists'!$J1208,'Joining Lists'!$A$4:$A$15,'Joining Lists'!$B$4:$B$15)</f>
        <v>34</v>
      </c>
      <c r="M1208" s="105">
        <f>'Joining Lists'!$K1208*'Joining Lists'!$L1208</f>
        <v>68</v>
      </c>
    </row>
    <row r="1209" ht="14.25" customHeight="1">
      <c r="G1209" s="111">
        <v>44539.0</v>
      </c>
      <c r="H1209" s="110" t="s">
        <v>241</v>
      </c>
      <c r="I1209" s="110" t="str">
        <f t="array" ref="I1209">XLOOKUP('Joining Lists'!$H1209,'Joining Lists'!$D$4:$D$75,'Joining Lists'!$E$4:$E$75)</f>
        <v>MidWest</v>
      </c>
      <c r="J1209" s="110" t="s">
        <v>235</v>
      </c>
      <c r="K1209" s="110">
        <v>3.0</v>
      </c>
      <c r="L1209" s="109">
        <f t="array" ref="L1209">XLOOKUP('Joining Lists'!$J1209,'Joining Lists'!$A$4:$A$15,'Joining Lists'!$B$4:$B$15)</f>
        <v>19.95</v>
      </c>
      <c r="M1209" s="110">
        <f>'Joining Lists'!$K1209*'Joining Lists'!$L1209</f>
        <v>59.85</v>
      </c>
    </row>
    <row r="1210" ht="14.25" customHeight="1">
      <c r="G1210" s="106">
        <v>44539.0</v>
      </c>
      <c r="H1210" s="105" t="s">
        <v>281</v>
      </c>
      <c r="I1210" s="105" t="str">
        <f t="array" ref="I1210">XLOOKUP('Joining Lists'!$H1210,'Joining Lists'!$D$4:$D$75,'Joining Lists'!$E$4:$E$75)</f>
        <v>MidWest</v>
      </c>
      <c r="J1210" s="105" t="s">
        <v>245</v>
      </c>
      <c r="K1210" s="105">
        <v>1.0</v>
      </c>
      <c r="L1210" s="104">
        <f t="array" ref="L1210">XLOOKUP('Joining Lists'!$J1210,'Joining Lists'!$A$4:$A$15,'Joining Lists'!$B$4:$B$15)</f>
        <v>23.5</v>
      </c>
      <c r="M1210" s="105">
        <f>'Joining Lists'!$K1210*'Joining Lists'!$L1210</f>
        <v>23.5</v>
      </c>
    </row>
    <row r="1211" ht="14.25" customHeight="1">
      <c r="G1211" s="111">
        <v>44539.0</v>
      </c>
      <c r="H1211" s="110" t="s">
        <v>223</v>
      </c>
      <c r="I1211" s="110" t="str">
        <f t="array" ref="I1211">XLOOKUP('Joining Lists'!$H1211,'Joining Lists'!$D$4:$D$75,'Joining Lists'!$E$4:$E$75)</f>
        <v>East</v>
      </c>
      <c r="J1211" s="110" t="s">
        <v>233</v>
      </c>
      <c r="K1211" s="110">
        <v>2.0</v>
      </c>
      <c r="L1211" s="109">
        <f t="array" ref="L1211">XLOOKUP('Joining Lists'!$J1211,'Joining Lists'!$A$4:$A$15,'Joining Lists'!$B$4:$B$15)</f>
        <v>27.5</v>
      </c>
      <c r="M1211" s="110">
        <f>'Joining Lists'!$K1211*'Joining Lists'!$L1211</f>
        <v>55</v>
      </c>
    </row>
    <row r="1212" ht="14.25" customHeight="1">
      <c r="G1212" s="106">
        <v>44539.0</v>
      </c>
      <c r="H1212" s="105" t="s">
        <v>237</v>
      </c>
      <c r="I1212" s="105" t="str">
        <f t="array" ref="I1212">XLOOKUP('Joining Lists'!$H1212,'Joining Lists'!$D$4:$D$75,'Joining Lists'!$E$4:$E$75)</f>
        <v>West</v>
      </c>
      <c r="J1212" s="105" t="s">
        <v>230</v>
      </c>
      <c r="K1212" s="105">
        <v>1.0</v>
      </c>
      <c r="L1212" s="104">
        <f t="array" ref="L1212">XLOOKUP('Joining Lists'!$J1212,'Joining Lists'!$A$4:$A$15,'Joining Lists'!$B$4:$B$15)</f>
        <v>79.95</v>
      </c>
      <c r="M1212" s="105">
        <f>'Joining Lists'!$K1212*'Joining Lists'!$L1212</f>
        <v>79.95</v>
      </c>
    </row>
    <row r="1213" ht="14.25" customHeight="1">
      <c r="G1213" s="111">
        <v>44539.0</v>
      </c>
      <c r="H1213" s="110" t="s">
        <v>281</v>
      </c>
      <c r="I1213" s="110" t="str">
        <f t="array" ref="I1213">XLOOKUP('Joining Lists'!$H1213,'Joining Lists'!$D$4:$D$75,'Joining Lists'!$E$4:$E$75)</f>
        <v>MidWest</v>
      </c>
      <c r="J1213" s="110" t="s">
        <v>245</v>
      </c>
      <c r="K1213" s="110">
        <v>2.0</v>
      </c>
      <c r="L1213" s="109">
        <f t="array" ref="L1213">XLOOKUP('Joining Lists'!$J1213,'Joining Lists'!$A$4:$A$15,'Joining Lists'!$B$4:$B$15)</f>
        <v>23.5</v>
      </c>
      <c r="M1213" s="110">
        <f>'Joining Lists'!$K1213*'Joining Lists'!$L1213</f>
        <v>47</v>
      </c>
    </row>
    <row r="1214" ht="14.25" customHeight="1">
      <c r="G1214" s="106">
        <v>44539.0</v>
      </c>
      <c r="H1214" s="105" t="s">
        <v>310</v>
      </c>
      <c r="I1214" s="105" t="str">
        <f t="array" ref="I1214">XLOOKUP('Joining Lists'!$H1214,'Joining Lists'!$D$4:$D$75,'Joining Lists'!$E$4:$E$75)</f>
        <v>West</v>
      </c>
      <c r="J1214" s="105" t="s">
        <v>216</v>
      </c>
      <c r="K1214" s="105">
        <v>23.0</v>
      </c>
      <c r="L1214" s="104">
        <f t="array" ref="L1214">XLOOKUP('Joining Lists'!$J1214,'Joining Lists'!$A$4:$A$15,'Joining Lists'!$B$4:$B$15)</f>
        <v>22.95</v>
      </c>
      <c r="M1214" s="105">
        <f>'Joining Lists'!$K1214*'Joining Lists'!$L1214</f>
        <v>527.85</v>
      </c>
    </row>
    <row r="1215" ht="14.25" customHeight="1">
      <c r="G1215" s="111">
        <v>44539.0</v>
      </c>
      <c r="H1215" s="110" t="s">
        <v>223</v>
      </c>
      <c r="I1215" s="110" t="str">
        <f t="array" ref="I1215">XLOOKUP('Joining Lists'!$H1215,'Joining Lists'!$D$4:$D$75,'Joining Lists'!$E$4:$E$75)</f>
        <v>East</v>
      </c>
      <c r="J1215" s="110" t="s">
        <v>236</v>
      </c>
      <c r="K1215" s="110">
        <v>1.0</v>
      </c>
      <c r="L1215" s="109">
        <f t="array" ref="L1215">XLOOKUP('Joining Lists'!$J1215,'Joining Lists'!$A$4:$A$15,'Joining Lists'!$B$4:$B$15)</f>
        <v>30</v>
      </c>
      <c r="M1215" s="110">
        <f>'Joining Lists'!$K1215*'Joining Lists'!$L1215</f>
        <v>30</v>
      </c>
    </row>
    <row r="1216" ht="14.25" customHeight="1">
      <c r="G1216" s="106">
        <v>44539.0</v>
      </c>
      <c r="H1216" s="105" t="s">
        <v>288</v>
      </c>
      <c r="I1216" s="105" t="str">
        <f t="array" ref="I1216">XLOOKUP('Joining Lists'!$H1216,'Joining Lists'!$D$4:$D$75,'Joining Lists'!$E$4:$E$75)</f>
        <v>MidWest</v>
      </c>
      <c r="J1216" s="105" t="s">
        <v>212</v>
      </c>
      <c r="K1216" s="105">
        <v>1.0</v>
      </c>
      <c r="L1216" s="104">
        <f t="array" ref="L1216">XLOOKUP('Joining Lists'!$J1216,'Joining Lists'!$A$4:$A$15,'Joining Lists'!$B$4:$B$15)</f>
        <v>21</v>
      </c>
      <c r="M1216" s="105">
        <f>'Joining Lists'!$K1216*'Joining Lists'!$L1216</f>
        <v>21</v>
      </c>
    </row>
    <row r="1217" ht="14.25" customHeight="1">
      <c r="G1217" s="111">
        <v>44539.0</v>
      </c>
      <c r="H1217" s="110" t="s">
        <v>253</v>
      </c>
      <c r="I1217" s="110" t="str">
        <f t="array" ref="I1217">XLOOKUP('Joining Lists'!$H1217,'Joining Lists'!$D$4:$D$75,'Joining Lists'!$E$4:$E$75)</f>
        <v>MidWest</v>
      </c>
      <c r="J1217" s="110" t="s">
        <v>245</v>
      </c>
      <c r="K1217" s="110">
        <v>1.0</v>
      </c>
      <c r="L1217" s="109">
        <f t="array" ref="L1217">XLOOKUP('Joining Lists'!$J1217,'Joining Lists'!$A$4:$A$15,'Joining Lists'!$B$4:$B$15)</f>
        <v>23.5</v>
      </c>
      <c r="M1217" s="110">
        <f>'Joining Lists'!$K1217*'Joining Lists'!$L1217</f>
        <v>23.5</v>
      </c>
    </row>
    <row r="1218" ht="14.25" customHeight="1">
      <c r="G1218" s="106">
        <v>44539.0</v>
      </c>
      <c r="H1218" s="105" t="s">
        <v>263</v>
      </c>
      <c r="I1218" s="105" t="str">
        <f t="array" ref="I1218">XLOOKUP('Joining Lists'!$H1218,'Joining Lists'!$D$4:$D$75,'Joining Lists'!$E$4:$E$75)</f>
        <v>West</v>
      </c>
      <c r="J1218" s="105" t="s">
        <v>212</v>
      </c>
      <c r="K1218" s="105">
        <v>3.0</v>
      </c>
      <c r="L1218" s="104">
        <f t="array" ref="L1218">XLOOKUP('Joining Lists'!$J1218,'Joining Lists'!$A$4:$A$15,'Joining Lists'!$B$4:$B$15)</f>
        <v>21</v>
      </c>
      <c r="M1218" s="105">
        <f>'Joining Lists'!$K1218*'Joining Lists'!$L1218</f>
        <v>63</v>
      </c>
    </row>
    <row r="1219" ht="14.25" customHeight="1">
      <c r="G1219" s="111">
        <v>44539.0</v>
      </c>
      <c r="H1219" s="110" t="s">
        <v>295</v>
      </c>
      <c r="I1219" s="110" t="str">
        <f t="array" ref="I1219">XLOOKUP('Joining Lists'!$H1219,'Joining Lists'!$D$4:$D$75,'Joining Lists'!$E$4:$E$75)</f>
        <v>MidWest</v>
      </c>
      <c r="J1219" s="110" t="s">
        <v>227</v>
      </c>
      <c r="K1219" s="110">
        <v>2.0</v>
      </c>
      <c r="L1219" s="109">
        <f t="array" ref="L1219">XLOOKUP('Joining Lists'!$J1219,'Joining Lists'!$A$4:$A$15,'Joining Lists'!$B$4:$B$15)</f>
        <v>25</v>
      </c>
      <c r="M1219" s="110">
        <f>'Joining Lists'!$K1219*'Joining Lists'!$L1219</f>
        <v>50</v>
      </c>
    </row>
    <row r="1220" ht="14.25" customHeight="1">
      <c r="G1220" s="106">
        <v>44539.0</v>
      </c>
      <c r="H1220" s="105" t="s">
        <v>259</v>
      </c>
      <c r="I1220" s="105" t="str">
        <f t="array" ref="I1220">XLOOKUP('Joining Lists'!$H1220,'Joining Lists'!$D$4:$D$75,'Joining Lists'!$E$4:$E$75)</f>
        <v>West</v>
      </c>
      <c r="J1220" s="105" t="s">
        <v>236</v>
      </c>
      <c r="K1220" s="105">
        <v>2.0</v>
      </c>
      <c r="L1220" s="104">
        <f t="array" ref="L1220">XLOOKUP('Joining Lists'!$J1220,'Joining Lists'!$A$4:$A$15,'Joining Lists'!$B$4:$B$15)</f>
        <v>30</v>
      </c>
      <c r="M1220" s="105">
        <f>'Joining Lists'!$K1220*'Joining Lists'!$L1220</f>
        <v>60</v>
      </c>
    </row>
    <row r="1221" ht="14.25" customHeight="1">
      <c r="G1221" s="111">
        <v>44539.0</v>
      </c>
      <c r="H1221" s="110" t="s">
        <v>296</v>
      </c>
      <c r="I1221" s="110" t="str">
        <f t="array" ref="I1221">XLOOKUP('Joining Lists'!$H1221,'Joining Lists'!$D$4:$D$75,'Joining Lists'!$E$4:$E$75)</f>
        <v>West</v>
      </c>
      <c r="J1221" s="110" t="s">
        <v>235</v>
      </c>
      <c r="K1221" s="110">
        <v>7.0</v>
      </c>
      <c r="L1221" s="109">
        <f t="array" ref="L1221">XLOOKUP('Joining Lists'!$J1221,'Joining Lists'!$A$4:$A$15,'Joining Lists'!$B$4:$B$15)</f>
        <v>19.95</v>
      </c>
      <c r="M1221" s="110">
        <f>'Joining Lists'!$K1221*'Joining Lists'!$L1221</f>
        <v>139.65</v>
      </c>
    </row>
    <row r="1222" ht="14.25" customHeight="1">
      <c r="G1222" s="106">
        <v>44539.0</v>
      </c>
      <c r="H1222" s="105" t="s">
        <v>312</v>
      </c>
      <c r="I1222" s="105" t="str">
        <f t="array" ref="I1222">XLOOKUP('Joining Lists'!$H1222,'Joining Lists'!$D$4:$D$75,'Joining Lists'!$E$4:$E$75)</f>
        <v>East</v>
      </c>
      <c r="J1222" s="105" t="s">
        <v>227</v>
      </c>
      <c r="K1222" s="105">
        <v>2.0</v>
      </c>
      <c r="L1222" s="104">
        <f t="array" ref="L1222">XLOOKUP('Joining Lists'!$J1222,'Joining Lists'!$A$4:$A$15,'Joining Lists'!$B$4:$B$15)</f>
        <v>25</v>
      </c>
      <c r="M1222" s="105">
        <f>'Joining Lists'!$K1222*'Joining Lists'!$L1222</f>
        <v>50</v>
      </c>
    </row>
    <row r="1223" ht="14.25" customHeight="1">
      <c r="G1223" s="111">
        <v>44539.0</v>
      </c>
      <c r="H1223" s="110" t="s">
        <v>268</v>
      </c>
      <c r="I1223" s="110" t="str">
        <f t="array" ref="I1223">XLOOKUP('Joining Lists'!$H1223,'Joining Lists'!$D$4:$D$75,'Joining Lists'!$E$4:$E$75)</f>
        <v>East</v>
      </c>
      <c r="J1223" s="110" t="s">
        <v>243</v>
      </c>
      <c r="K1223" s="110">
        <v>3.0</v>
      </c>
      <c r="L1223" s="109">
        <f t="array" ref="L1223">XLOOKUP('Joining Lists'!$J1223,'Joining Lists'!$A$4:$A$15,'Joining Lists'!$B$4:$B$15)</f>
        <v>25</v>
      </c>
      <c r="M1223" s="110">
        <f>'Joining Lists'!$K1223*'Joining Lists'!$L1223</f>
        <v>75</v>
      </c>
    </row>
    <row r="1224" ht="14.25" customHeight="1">
      <c r="G1224" s="106">
        <v>44539.0</v>
      </c>
      <c r="H1224" s="105" t="s">
        <v>292</v>
      </c>
      <c r="I1224" s="105" t="str">
        <f t="array" ref="I1224">XLOOKUP('Joining Lists'!$H1224,'Joining Lists'!$D$4:$D$75,'Joining Lists'!$E$4:$E$75)</f>
        <v>East</v>
      </c>
      <c r="J1224" s="105" t="s">
        <v>212</v>
      </c>
      <c r="K1224" s="105">
        <v>14.0</v>
      </c>
      <c r="L1224" s="104">
        <f t="array" ref="L1224">XLOOKUP('Joining Lists'!$J1224,'Joining Lists'!$A$4:$A$15,'Joining Lists'!$B$4:$B$15)</f>
        <v>21</v>
      </c>
      <c r="M1224" s="105">
        <f>'Joining Lists'!$K1224*'Joining Lists'!$L1224</f>
        <v>294</v>
      </c>
    </row>
    <row r="1225" ht="14.25" customHeight="1">
      <c r="G1225" s="111">
        <v>44539.0</v>
      </c>
      <c r="H1225" s="110" t="s">
        <v>312</v>
      </c>
      <c r="I1225" s="110" t="str">
        <f t="array" ref="I1225">XLOOKUP('Joining Lists'!$H1225,'Joining Lists'!$D$4:$D$75,'Joining Lists'!$E$4:$E$75)</f>
        <v>East</v>
      </c>
      <c r="J1225" s="110" t="s">
        <v>227</v>
      </c>
      <c r="K1225" s="110">
        <v>2.0</v>
      </c>
      <c r="L1225" s="109">
        <f t="array" ref="L1225">XLOOKUP('Joining Lists'!$J1225,'Joining Lists'!$A$4:$A$15,'Joining Lists'!$B$4:$B$15)</f>
        <v>25</v>
      </c>
      <c r="M1225" s="110">
        <f>'Joining Lists'!$K1225*'Joining Lists'!$L1225</f>
        <v>50</v>
      </c>
    </row>
    <row r="1226" ht="14.25" customHeight="1">
      <c r="G1226" s="106">
        <v>44539.0</v>
      </c>
      <c r="H1226" s="105" t="s">
        <v>225</v>
      </c>
      <c r="I1226" s="105" t="str">
        <f t="array" ref="I1226">XLOOKUP('Joining Lists'!$H1226,'Joining Lists'!$D$4:$D$75,'Joining Lists'!$E$4:$E$75)</f>
        <v>South</v>
      </c>
      <c r="J1226" s="105" t="s">
        <v>216</v>
      </c>
      <c r="K1226" s="105">
        <v>1.0</v>
      </c>
      <c r="L1226" s="104">
        <f t="array" ref="L1226">XLOOKUP('Joining Lists'!$J1226,'Joining Lists'!$A$4:$A$15,'Joining Lists'!$B$4:$B$15)</f>
        <v>22.95</v>
      </c>
      <c r="M1226" s="105">
        <f>'Joining Lists'!$K1226*'Joining Lists'!$L1226</f>
        <v>22.95</v>
      </c>
    </row>
    <row r="1227" ht="14.25" customHeight="1">
      <c r="G1227" s="111">
        <v>44539.0</v>
      </c>
      <c r="H1227" s="110" t="s">
        <v>253</v>
      </c>
      <c r="I1227" s="110" t="str">
        <f t="array" ref="I1227">XLOOKUP('Joining Lists'!$H1227,'Joining Lists'!$D$4:$D$75,'Joining Lists'!$E$4:$E$75)</f>
        <v>MidWest</v>
      </c>
      <c r="J1227" s="110" t="s">
        <v>235</v>
      </c>
      <c r="K1227" s="110">
        <v>1.0</v>
      </c>
      <c r="L1227" s="109">
        <f t="array" ref="L1227">XLOOKUP('Joining Lists'!$J1227,'Joining Lists'!$A$4:$A$15,'Joining Lists'!$B$4:$B$15)</f>
        <v>19.95</v>
      </c>
      <c r="M1227" s="110">
        <f>'Joining Lists'!$K1227*'Joining Lists'!$L1227</f>
        <v>19.95</v>
      </c>
    </row>
    <row r="1228" ht="14.25" customHeight="1">
      <c r="G1228" s="106">
        <v>44539.0</v>
      </c>
      <c r="H1228" s="105" t="s">
        <v>302</v>
      </c>
      <c r="I1228" s="105" t="str">
        <f t="array" ref="I1228">XLOOKUP('Joining Lists'!$H1228,'Joining Lists'!$D$4:$D$75,'Joining Lists'!$E$4:$E$75)</f>
        <v>MidWest</v>
      </c>
      <c r="J1228" s="105" t="s">
        <v>240</v>
      </c>
      <c r="K1228" s="105">
        <v>1.0</v>
      </c>
      <c r="L1228" s="104">
        <f t="array" ref="L1228">XLOOKUP('Joining Lists'!$J1228,'Joining Lists'!$A$4:$A$15,'Joining Lists'!$B$4:$B$15)</f>
        <v>34</v>
      </c>
      <c r="M1228" s="105">
        <f>'Joining Lists'!$K1228*'Joining Lists'!$L1228</f>
        <v>34</v>
      </c>
    </row>
    <row r="1229" ht="14.25" customHeight="1">
      <c r="G1229" s="111">
        <v>44539.0</v>
      </c>
      <c r="H1229" s="110" t="s">
        <v>241</v>
      </c>
      <c r="I1229" s="110" t="str">
        <f t="array" ref="I1229">XLOOKUP('Joining Lists'!$H1229,'Joining Lists'!$D$4:$D$75,'Joining Lists'!$E$4:$E$75)</f>
        <v>MidWest</v>
      </c>
      <c r="J1229" s="110" t="s">
        <v>240</v>
      </c>
      <c r="K1229" s="110">
        <v>2.0</v>
      </c>
      <c r="L1229" s="109">
        <f t="array" ref="L1229">XLOOKUP('Joining Lists'!$J1229,'Joining Lists'!$A$4:$A$15,'Joining Lists'!$B$4:$B$15)</f>
        <v>34</v>
      </c>
      <c r="M1229" s="110">
        <f>'Joining Lists'!$K1229*'Joining Lists'!$L1229</f>
        <v>68</v>
      </c>
    </row>
    <row r="1230" ht="14.25" customHeight="1">
      <c r="G1230" s="106">
        <v>44539.0</v>
      </c>
      <c r="H1230" s="105" t="s">
        <v>263</v>
      </c>
      <c r="I1230" s="105" t="str">
        <f t="array" ref="I1230">XLOOKUP('Joining Lists'!$H1230,'Joining Lists'!$D$4:$D$75,'Joining Lists'!$E$4:$E$75)</f>
        <v>West</v>
      </c>
      <c r="J1230" s="105" t="s">
        <v>245</v>
      </c>
      <c r="K1230" s="105">
        <v>2.0</v>
      </c>
      <c r="L1230" s="104">
        <f t="array" ref="L1230">XLOOKUP('Joining Lists'!$J1230,'Joining Lists'!$A$4:$A$15,'Joining Lists'!$B$4:$B$15)</f>
        <v>23.5</v>
      </c>
      <c r="M1230" s="105">
        <f>'Joining Lists'!$K1230*'Joining Lists'!$L1230</f>
        <v>47</v>
      </c>
    </row>
    <row r="1231" ht="14.25" customHeight="1">
      <c r="G1231" s="111">
        <v>44539.0</v>
      </c>
      <c r="H1231" s="110" t="s">
        <v>251</v>
      </c>
      <c r="I1231" s="110" t="str">
        <f t="array" ref="I1231">XLOOKUP('Joining Lists'!$H1231,'Joining Lists'!$D$4:$D$75,'Joining Lists'!$E$4:$E$75)</f>
        <v>MidWest</v>
      </c>
      <c r="J1231" s="110" t="s">
        <v>240</v>
      </c>
      <c r="K1231" s="110">
        <v>18.0</v>
      </c>
      <c r="L1231" s="109">
        <f t="array" ref="L1231">XLOOKUP('Joining Lists'!$J1231,'Joining Lists'!$A$4:$A$15,'Joining Lists'!$B$4:$B$15)</f>
        <v>34</v>
      </c>
      <c r="M1231" s="110">
        <f>'Joining Lists'!$K1231*'Joining Lists'!$L1231</f>
        <v>612</v>
      </c>
    </row>
    <row r="1232" ht="14.25" customHeight="1">
      <c r="G1232" s="106">
        <v>44539.0</v>
      </c>
      <c r="H1232" s="105" t="s">
        <v>286</v>
      </c>
      <c r="I1232" s="105" t="str">
        <f t="array" ref="I1232">XLOOKUP('Joining Lists'!$H1232,'Joining Lists'!$D$4:$D$75,'Joining Lists'!$E$4:$E$75)</f>
        <v>South</v>
      </c>
      <c r="J1232" s="105" t="s">
        <v>235</v>
      </c>
      <c r="K1232" s="105">
        <v>1.0</v>
      </c>
      <c r="L1232" s="104">
        <f t="array" ref="L1232">XLOOKUP('Joining Lists'!$J1232,'Joining Lists'!$A$4:$A$15,'Joining Lists'!$B$4:$B$15)</f>
        <v>19.95</v>
      </c>
      <c r="M1232" s="105">
        <f>'Joining Lists'!$K1232*'Joining Lists'!$L1232</f>
        <v>19.95</v>
      </c>
    </row>
    <row r="1233" ht="14.25" customHeight="1">
      <c r="G1233" s="111">
        <v>44539.0</v>
      </c>
      <c r="H1233" s="110" t="s">
        <v>268</v>
      </c>
      <c r="I1233" s="110" t="str">
        <f t="array" ref="I1233">XLOOKUP('Joining Lists'!$H1233,'Joining Lists'!$D$4:$D$75,'Joining Lists'!$E$4:$E$75)</f>
        <v>East</v>
      </c>
      <c r="J1233" s="110" t="s">
        <v>212</v>
      </c>
      <c r="K1233" s="110">
        <v>19.0</v>
      </c>
      <c r="L1233" s="109">
        <f t="array" ref="L1233">XLOOKUP('Joining Lists'!$J1233,'Joining Lists'!$A$4:$A$15,'Joining Lists'!$B$4:$B$15)</f>
        <v>21</v>
      </c>
      <c r="M1233" s="110">
        <f>'Joining Lists'!$K1233*'Joining Lists'!$L1233</f>
        <v>399</v>
      </c>
    </row>
    <row r="1234" ht="14.25" customHeight="1">
      <c r="G1234" s="106">
        <v>44539.0</v>
      </c>
      <c r="H1234" s="105" t="s">
        <v>215</v>
      </c>
      <c r="I1234" s="105" t="str">
        <f t="array" ref="I1234">XLOOKUP('Joining Lists'!$H1234,'Joining Lists'!$D$4:$D$75,'Joining Lists'!$E$4:$E$75)</f>
        <v>East</v>
      </c>
      <c r="J1234" s="105" t="s">
        <v>216</v>
      </c>
      <c r="K1234" s="105">
        <v>3.0</v>
      </c>
      <c r="L1234" s="104">
        <f t="array" ref="L1234">XLOOKUP('Joining Lists'!$J1234,'Joining Lists'!$A$4:$A$15,'Joining Lists'!$B$4:$B$15)</f>
        <v>22.95</v>
      </c>
      <c r="M1234" s="105">
        <f>'Joining Lists'!$K1234*'Joining Lists'!$L1234</f>
        <v>68.85</v>
      </c>
    </row>
    <row r="1235" ht="14.25" customHeight="1">
      <c r="G1235" s="111">
        <v>44539.0</v>
      </c>
      <c r="H1235" s="110" t="s">
        <v>293</v>
      </c>
      <c r="I1235" s="110" t="str">
        <f t="array" ref="I1235">XLOOKUP('Joining Lists'!$H1235,'Joining Lists'!$D$4:$D$75,'Joining Lists'!$E$4:$E$75)</f>
        <v>West</v>
      </c>
      <c r="J1235" s="110" t="s">
        <v>243</v>
      </c>
      <c r="K1235" s="110">
        <v>6.0</v>
      </c>
      <c r="L1235" s="109">
        <f t="array" ref="L1235">XLOOKUP('Joining Lists'!$J1235,'Joining Lists'!$A$4:$A$15,'Joining Lists'!$B$4:$B$15)</f>
        <v>25</v>
      </c>
      <c r="M1235" s="110">
        <f>'Joining Lists'!$K1235*'Joining Lists'!$L1235</f>
        <v>150</v>
      </c>
    </row>
    <row r="1236" ht="14.25" customHeight="1">
      <c r="G1236" s="106">
        <v>44539.0</v>
      </c>
      <c r="H1236" s="105" t="s">
        <v>237</v>
      </c>
      <c r="I1236" s="105" t="str">
        <f t="array" ref="I1236">XLOOKUP('Joining Lists'!$H1236,'Joining Lists'!$D$4:$D$75,'Joining Lists'!$E$4:$E$75)</f>
        <v>West</v>
      </c>
      <c r="J1236" s="105" t="s">
        <v>236</v>
      </c>
      <c r="K1236" s="105">
        <v>9.0</v>
      </c>
      <c r="L1236" s="104">
        <f t="array" ref="L1236">XLOOKUP('Joining Lists'!$J1236,'Joining Lists'!$A$4:$A$15,'Joining Lists'!$B$4:$B$15)</f>
        <v>30</v>
      </c>
      <c r="M1236" s="105">
        <f>'Joining Lists'!$K1236*'Joining Lists'!$L1236</f>
        <v>270</v>
      </c>
    </row>
    <row r="1237" ht="14.25" customHeight="1">
      <c r="G1237" s="111">
        <v>44539.0</v>
      </c>
      <c r="H1237" s="110" t="s">
        <v>225</v>
      </c>
      <c r="I1237" s="110" t="str">
        <f t="array" ref="I1237">XLOOKUP('Joining Lists'!$H1237,'Joining Lists'!$D$4:$D$75,'Joining Lists'!$E$4:$E$75)</f>
        <v>South</v>
      </c>
      <c r="J1237" s="110" t="s">
        <v>227</v>
      </c>
      <c r="K1237" s="110">
        <v>3.0</v>
      </c>
      <c r="L1237" s="109">
        <f t="array" ref="L1237">XLOOKUP('Joining Lists'!$J1237,'Joining Lists'!$A$4:$A$15,'Joining Lists'!$B$4:$B$15)</f>
        <v>25</v>
      </c>
      <c r="M1237" s="110">
        <f>'Joining Lists'!$K1237*'Joining Lists'!$L1237</f>
        <v>75</v>
      </c>
    </row>
    <row r="1238" ht="14.25" customHeight="1">
      <c r="G1238" s="106">
        <v>44539.0</v>
      </c>
      <c r="H1238" s="105" t="s">
        <v>258</v>
      </c>
      <c r="I1238" s="105" t="str">
        <f t="array" ref="I1238">XLOOKUP('Joining Lists'!$H1238,'Joining Lists'!$D$4:$D$75,'Joining Lists'!$E$4:$E$75)</f>
        <v>MidWest</v>
      </c>
      <c r="J1238" s="105" t="s">
        <v>240</v>
      </c>
      <c r="K1238" s="105">
        <v>4.0</v>
      </c>
      <c r="L1238" s="104">
        <f t="array" ref="L1238">XLOOKUP('Joining Lists'!$J1238,'Joining Lists'!$A$4:$A$15,'Joining Lists'!$B$4:$B$15)</f>
        <v>34</v>
      </c>
      <c r="M1238" s="105">
        <f>'Joining Lists'!$K1238*'Joining Lists'!$L1238</f>
        <v>136</v>
      </c>
    </row>
    <row r="1239" ht="14.25" customHeight="1">
      <c r="G1239" s="111">
        <v>44539.0</v>
      </c>
      <c r="H1239" s="110" t="s">
        <v>266</v>
      </c>
      <c r="I1239" s="110" t="str">
        <f t="array" ref="I1239">XLOOKUP('Joining Lists'!$H1239,'Joining Lists'!$D$4:$D$75,'Joining Lists'!$E$4:$E$75)</f>
        <v>West</v>
      </c>
      <c r="J1239" s="110" t="s">
        <v>240</v>
      </c>
      <c r="K1239" s="110">
        <v>1.0</v>
      </c>
      <c r="L1239" s="109">
        <f t="array" ref="L1239">XLOOKUP('Joining Lists'!$J1239,'Joining Lists'!$A$4:$A$15,'Joining Lists'!$B$4:$B$15)</f>
        <v>34</v>
      </c>
      <c r="M1239" s="110">
        <f>'Joining Lists'!$K1239*'Joining Lists'!$L1239</f>
        <v>34</v>
      </c>
    </row>
    <row r="1240" ht="14.25" customHeight="1">
      <c r="G1240" s="106">
        <v>44539.0</v>
      </c>
      <c r="H1240" s="105" t="s">
        <v>255</v>
      </c>
      <c r="I1240" s="105" t="str">
        <f t="array" ref="I1240">XLOOKUP('Joining Lists'!$H1240,'Joining Lists'!$D$4:$D$75,'Joining Lists'!$E$4:$E$75)</f>
        <v>MidWest</v>
      </c>
      <c r="J1240" s="105" t="s">
        <v>243</v>
      </c>
      <c r="K1240" s="105">
        <v>2.0</v>
      </c>
      <c r="L1240" s="104">
        <f t="array" ref="L1240">XLOOKUP('Joining Lists'!$J1240,'Joining Lists'!$A$4:$A$15,'Joining Lists'!$B$4:$B$15)</f>
        <v>25</v>
      </c>
      <c r="M1240" s="105">
        <f>'Joining Lists'!$K1240*'Joining Lists'!$L1240</f>
        <v>50</v>
      </c>
    </row>
    <row r="1241" ht="14.25" customHeight="1">
      <c r="G1241" s="111">
        <v>44539.0</v>
      </c>
      <c r="H1241" s="110" t="s">
        <v>268</v>
      </c>
      <c r="I1241" s="110" t="str">
        <f t="array" ref="I1241">XLOOKUP('Joining Lists'!$H1241,'Joining Lists'!$D$4:$D$75,'Joining Lists'!$E$4:$E$75)</f>
        <v>East</v>
      </c>
      <c r="J1241" s="110" t="s">
        <v>218</v>
      </c>
      <c r="K1241" s="110">
        <v>3.0</v>
      </c>
      <c r="L1241" s="109">
        <f t="array" ref="L1241">XLOOKUP('Joining Lists'!$J1241,'Joining Lists'!$A$4:$A$15,'Joining Lists'!$B$4:$B$15)</f>
        <v>22.95</v>
      </c>
      <c r="M1241" s="110">
        <f>'Joining Lists'!$K1241*'Joining Lists'!$L1241</f>
        <v>68.85</v>
      </c>
    </row>
    <row r="1242" ht="14.25" customHeight="1">
      <c r="G1242" s="106">
        <v>44539.0</v>
      </c>
      <c r="H1242" s="105" t="s">
        <v>296</v>
      </c>
      <c r="I1242" s="105" t="str">
        <f t="array" ref="I1242">XLOOKUP('Joining Lists'!$H1242,'Joining Lists'!$D$4:$D$75,'Joining Lists'!$E$4:$E$75)</f>
        <v>West</v>
      </c>
      <c r="J1242" s="105" t="s">
        <v>218</v>
      </c>
      <c r="K1242" s="105">
        <v>4.0</v>
      </c>
      <c r="L1242" s="104">
        <f t="array" ref="L1242">XLOOKUP('Joining Lists'!$J1242,'Joining Lists'!$A$4:$A$15,'Joining Lists'!$B$4:$B$15)</f>
        <v>22.95</v>
      </c>
      <c r="M1242" s="105">
        <f>'Joining Lists'!$K1242*'Joining Lists'!$L1242</f>
        <v>91.8</v>
      </c>
    </row>
    <row r="1243" ht="14.25" customHeight="1">
      <c r="G1243" s="111">
        <v>44539.0</v>
      </c>
      <c r="H1243" s="110" t="s">
        <v>269</v>
      </c>
      <c r="I1243" s="110" t="str">
        <f t="array" ref="I1243">XLOOKUP('Joining Lists'!$H1243,'Joining Lists'!$D$4:$D$75,'Joining Lists'!$E$4:$E$75)</f>
        <v>MidWest</v>
      </c>
      <c r="J1243" s="110" t="s">
        <v>218</v>
      </c>
      <c r="K1243" s="110">
        <v>3.0</v>
      </c>
      <c r="L1243" s="109">
        <f t="array" ref="L1243">XLOOKUP('Joining Lists'!$J1243,'Joining Lists'!$A$4:$A$15,'Joining Lists'!$B$4:$B$15)</f>
        <v>22.95</v>
      </c>
      <c r="M1243" s="110">
        <f>'Joining Lists'!$K1243*'Joining Lists'!$L1243</f>
        <v>68.85</v>
      </c>
    </row>
    <row r="1244" ht="14.25" customHeight="1">
      <c r="G1244" s="106">
        <v>44539.0</v>
      </c>
      <c r="H1244" s="105" t="s">
        <v>310</v>
      </c>
      <c r="I1244" s="105" t="str">
        <f t="array" ref="I1244">XLOOKUP('Joining Lists'!$H1244,'Joining Lists'!$D$4:$D$75,'Joining Lists'!$E$4:$E$75)</f>
        <v>West</v>
      </c>
      <c r="J1244" s="105" t="s">
        <v>235</v>
      </c>
      <c r="K1244" s="105">
        <v>1.0</v>
      </c>
      <c r="L1244" s="104">
        <f t="array" ref="L1244">XLOOKUP('Joining Lists'!$J1244,'Joining Lists'!$A$4:$A$15,'Joining Lists'!$B$4:$B$15)</f>
        <v>19.95</v>
      </c>
      <c r="M1244" s="105">
        <f>'Joining Lists'!$K1244*'Joining Lists'!$L1244</f>
        <v>19.95</v>
      </c>
    </row>
    <row r="1245" ht="14.25" customHeight="1">
      <c r="G1245" s="111">
        <v>44539.0</v>
      </c>
      <c r="H1245" s="110" t="s">
        <v>237</v>
      </c>
      <c r="I1245" s="110" t="str">
        <f t="array" ref="I1245">XLOOKUP('Joining Lists'!$H1245,'Joining Lists'!$D$4:$D$75,'Joining Lists'!$E$4:$E$75)</f>
        <v>West</v>
      </c>
      <c r="J1245" s="110" t="s">
        <v>233</v>
      </c>
      <c r="K1245" s="110">
        <v>3.0</v>
      </c>
      <c r="L1245" s="109">
        <f t="array" ref="L1245">XLOOKUP('Joining Lists'!$J1245,'Joining Lists'!$A$4:$A$15,'Joining Lists'!$B$4:$B$15)</f>
        <v>27.5</v>
      </c>
      <c r="M1245" s="110">
        <f>'Joining Lists'!$K1245*'Joining Lists'!$L1245</f>
        <v>82.5</v>
      </c>
    </row>
    <row r="1246" ht="14.25" customHeight="1">
      <c r="G1246" s="106">
        <v>44539.0</v>
      </c>
      <c r="H1246" s="105" t="s">
        <v>254</v>
      </c>
      <c r="I1246" s="105" t="str">
        <f t="array" ref="I1246">XLOOKUP('Joining Lists'!$H1246,'Joining Lists'!$D$4:$D$75,'Joining Lists'!$E$4:$E$75)</f>
        <v>South</v>
      </c>
      <c r="J1246" s="105" t="s">
        <v>236</v>
      </c>
      <c r="K1246" s="105">
        <v>1.0</v>
      </c>
      <c r="L1246" s="104">
        <f t="array" ref="L1246">XLOOKUP('Joining Lists'!$J1246,'Joining Lists'!$A$4:$A$15,'Joining Lists'!$B$4:$B$15)</f>
        <v>30</v>
      </c>
      <c r="M1246" s="105">
        <f>'Joining Lists'!$K1246*'Joining Lists'!$L1246</f>
        <v>30</v>
      </c>
    </row>
    <row r="1247" ht="14.25" customHeight="1">
      <c r="G1247" s="111">
        <v>44539.0</v>
      </c>
      <c r="H1247" s="110" t="s">
        <v>241</v>
      </c>
      <c r="I1247" s="110" t="str">
        <f t="array" ref="I1247">XLOOKUP('Joining Lists'!$H1247,'Joining Lists'!$D$4:$D$75,'Joining Lists'!$E$4:$E$75)</f>
        <v>MidWest</v>
      </c>
      <c r="J1247" s="110" t="s">
        <v>235</v>
      </c>
      <c r="K1247" s="110">
        <v>2.0</v>
      </c>
      <c r="L1247" s="109">
        <f t="array" ref="L1247">XLOOKUP('Joining Lists'!$J1247,'Joining Lists'!$A$4:$A$15,'Joining Lists'!$B$4:$B$15)</f>
        <v>19.95</v>
      </c>
      <c r="M1247" s="110">
        <f>'Joining Lists'!$K1247*'Joining Lists'!$L1247</f>
        <v>39.9</v>
      </c>
    </row>
    <row r="1248" ht="14.25" customHeight="1">
      <c r="G1248" s="106">
        <v>44539.0</v>
      </c>
      <c r="H1248" s="105" t="s">
        <v>219</v>
      </c>
      <c r="I1248" s="105" t="str">
        <f t="array" ref="I1248">XLOOKUP('Joining Lists'!$H1248,'Joining Lists'!$D$4:$D$75,'Joining Lists'!$E$4:$E$75)</f>
        <v>West</v>
      </c>
      <c r="J1248" s="105" t="s">
        <v>218</v>
      </c>
      <c r="K1248" s="105">
        <v>4.0</v>
      </c>
      <c r="L1248" s="104">
        <f t="array" ref="L1248">XLOOKUP('Joining Lists'!$J1248,'Joining Lists'!$A$4:$A$15,'Joining Lists'!$B$4:$B$15)</f>
        <v>22.95</v>
      </c>
      <c r="M1248" s="105">
        <f>'Joining Lists'!$K1248*'Joining Lists'!$L1248</f>
        <v>91.8</v>
      </c>
    </row>
    <row r="1249" ht="14.25" customHeight="1">
      <c r="G1249" s="111">
        <v>44539.0</v>
      </c>
      <c r="H1249" s="110" t="s">
        <v>316</v>
      </c>
      <c r="I1249" s="110" t="str">
        <f t="array" ref="I1249">XLOOKUP('Joining Lists'!$H1249,'Joining Lists'!$D$4:$D$75,'Joining Lists'!$E$4:$E$75)</f>
        <v>West</v>
      </c>
      <c r="J1249" s="110" t="s">
        <v>236</v>
      </c>
      <c r="K1249" s="110">
        <v>3.0</v>
      </c>
      <c r="L1249" s="109">
        <f t="array" ref="L1249">XLOOKUP('Joining Lists'!$J1249,'Joining Lists'!$A$4:$A$15,'Joining Lists'!$B$4:$B$15)</f>
        <v>30</v>
      </c>
      <c r="M1249" s="110">
        <f>'Joining Lists'!$K1249*'Joining Lists'!$L1249</f>
        <v>90</v>
      </c>
    </row>
    <row r="1250" ht="14.25" customHeight="1">
      <c r="G1250" s="106">
        <v>44539.0</v>
      </c>
      <c r="H1250" s="105" t="s">
        <v>268</v>
      </c>
      <c r="I1250" s="105" t="str">
        <f t="array" ref="I1250">XLOOKUP('Joining Lists'!$H1250,'Joining Lists'!$D$4:$D$75,'Joining Lists'!$E$4:$E$75)</f>
        <v>East</v>
      </c>
      <c r="J1250" s="105" t="s">
        <v>218</v>
      </c>
      <c r="K1250" s="105">
        <v>1.0</v>
      </c>
      <c r="L1250" s="104">
        <f t="array" ref="L1250">XLOOKUP('Joining Lists'!$J1250,'Joining Lists'!$A$4:$A$15,'Joining Lists'!$B$4:$B$15)</f>
        <v>22.95</v>
      </c>
      <c r="M1250" s="105">
        <f>'Joining Lists'!$K1250*'Joining Lists'!$L1250</f>
        <v>22.95</v>
      </c>
    </row>
    <row r="1251" ht="14.25" customHeight="1">
      <c r="G1251" s="111">
        <v>44539.0</v>
      </c>
      <c r="H1251" s="110" t="s">
        <v>261</v>
      </c>
      <c r="I1251" s="110" t="str">
        <f t="array" ref="I1251">XLOOKUP('Joining Lists'!$H1251,'Joining Lists'!$D$4:$D$75,'Joining Lists'!$E$4:$E$75)</f>
        <v>South</v>
      </c>
      <c r="J1251" s="110" t="s">
        <v>212</v>
      </c>
      <c r="K1251" s="110">
        <v>1.0</v>
      </c>
      <c r="L1251" s="109">
        <f t="array" ref="L1251">XLOOKUP('Joining Lists'!$J1251,'Joining Lists'!$A$4:$A$15,'Joining Lists'!$B$4:$B$15)</f>
        <v>21</v>
      </c>
      <c r="M1251" s="110">
        <f>'Joining Lists'!$K1251*'Joining Lists'!$L1251</f>
        <v>21</v>
      </c>
    </row>
    <row r="1252" ht="14.25" customHeight="1">
      <c r="G1252" s="106">
        <v>44539.0</v>
      </c>
      <c r="H1252" s="105" t="s">
        <v>296</v>
      </c>
      <c r="I1252" s="105" t="str">
        <f t="array" ref="I1252">XLOOKUP('Joining Lists'!$H1252,'Joining Lists'!$D$4:$D$75,'Joining Lists'!$E$4:$E$75)</f>
        <v>West</v>
      </c>
      <c r="J1252" s="105" t="s">
        <v>233</v>
      </c>
      <c r="K1252" s="105">
        <v>2.0</v>
      </c>
      <c r="L1252" s="104">
        <f t="array" ref="L1252">XLOOKUP('Joining Lists'!$J1252,'Joining Lists'!$A$4:$A$15,'Joining Lists'!$B$4:$B$15)</f>
        <v>27.5</v>
      </c>
      <c r="M1252" s="105">
        <f>'Joining Lists'!$K1252*'Joining Lists'!$L1252</f>
        <v>55</v>
      </c>
    </row>
    <row r="1253" ht="14.25" customHeight="1">
      <c r="G1253" s="111">
        <v>44539.0</v>
      </c>
      <c r="H1253" s="110" t="s">
        <v>286</v>
      </c>
      <c r="I1253" s="110" t="str">
        <f t="array" ref="I1253">XLOOKUP('Joining Lists'!$H1253,'Joining Lists'!$D$4:$D$75,'Joining Lists'!$E$4:$E$75)</f>
        <v>South</v>
      </c>
      <c r="J1253" s="110" t="s">
        <v>240</v>
      </c>
      <c r="K1253" s="110">
        <v>2.0</v>
      </c>
      <c r="L1253" s="109">
        <f t="array" ref="L1253">XLOOKUP('Joining Lists'!$J1253,'Joining Lists'!$A$4:$A$15,'Joining Lists'!$B$4:$B$15)</f>
        <v>34</v>
      </c>
      <c r="M1253" s="110">
        <f>'Joining Lists'!$K1253*'Joining Lists'!$L1253</f>
        <v>68</v>
      </c>
    </row>
    <row r="1254" ht="14.25" customHeight="1">
      <c r="G1254" s="106">
        <v>44539.0</v>
      </c>
      <c r="H1254" s="105" t="s">
        <v>293</v>
      </c>
      <c r="I1254" s="105" t="str">
        <f t="array" ref="I1254">XLOOKUP('Joining Lists'!$H1254,'Joining Lists'!$D$4:$D$75,'Joining Lists'!$E$4:$E$75)</f>
        <v>West</v>
      </c>
      <c r="J1254" s="105" t="s">
        <v>240</v>
      </c>
      <c r="K1254" s="105">
        <v>10.0</v>
      </c>
      <c r="L1254" s="104">
        <f t="array" ref="L1254">XLOOKUP('Joining Lists'!$J1254,'Joining Lists'!$A$4:$A$15,'Joining Lists'!$B$4:$B$15)</f>
        <v>34</v>
      </c>
      <c r="M1254" s="105">
        <f>'Joining Lists'!$K1254*'Joining Lists'!$L1254</f>
        <v>340</v>
      </c>
    </row>
    <row r="1255" ht="14.25" customHeight="1">
      <c r="G1255" s="111">
        <v>44539.0</v>
      </c>
      <c r="H1255" s="110" t="s">
        <v>259</v>
      </c>
      <c r="I1255" s="110" t="str">
        <f t="array" ref="I1255">XLOOKUP('Joining Lists'!$H1255,'Joining Lists'!$D$4:$D$75,'Joining Lists'!$E$4:$E$75)</f>
        <v>West</v>
      </c>
      <c r="J1255" s="110" t="s">
        <v>236</v>
      </c>
      <c r="K1255" s="110">
        <v>3.0</v>
      </c>
      <c r="L1255" s="109">
        <f t="array" ref="L1255">XLOOKUP('Joining Lists'!$J1255,'Joining Lists'!$A$4:$A$15,'Joining Lists'!$B$4:$B$15)</f>
        <v>30</v>
      </c>
      <c r="M1255" s="110">
        <f>'Joining Lists'!$K1255*'Joining Lists'!$L1255</f>
        <v>90</v>
      </c>
    </row>
    <row r="1256" ht="14.25" customHeight="1">
      <c r="G1256" s="106">
        <v>44539.0</v>
      </c>
      <c r="H1256" s="105" t="s">
        <v>249</v>
      </c>
      <c r="I1256" s="105" t="str">
        <f t="array" ref="I1256">XLOOKUP('Joining Lists'!$H1256,'Joining Lists'!$D$4:$D$75,'Joining Lists'!$E$4:$E$75)</f>
        <v>East</v>
      </c>
      <c r="J1256" s="105" t="s">
        <v>243</v>
      </c>
      <c r="K1256" s="105">
        <v>2.0</v>
      </c>
      <c r="L1256" s="104">
        <f t="array" ref="L1256">XLOOKUP('Joining Lists'!$J1256,'Joining Lists'!$A$4:$A$15,'Joining Lists'!$B$4:$B$15)</f>
        <v>25</v>
      </c>
      <c r="M1256" s="105">
        <f>'Joining Lists'!$K1256*'Joining Lists'!$L1256</f>
        <v>50</v>
      </c>
    </row>
    <row r="1257" ht="14.25" customHeight="1">
      <c r="G1257" s="111">
        <v>44539.0</v>
      </c>
      <c r="H1257" s="110" t="s">
        <v>261</v>
      </c>
      <c r="I1257" s="110" t="str">
        <f t="array" ref="I1257">XLOOKUP('Joining Lists'!$H1257,'Joining Lists'!$D$4:$D$75,'Joining Lists'!$E$4:$E$75)</f>
        <v>South</v>
      </c>
      <c r="J1257" s="110" t="s">
        <v>240</v>
      </c>
      <c r="K1257" s="110">
        <v>2.0</v>
      </c>
      <c r="L1257" s="109">
        <f t="array" ref="L1257">XLOOKUP('Joining Lists'!$J1257,'Joining Lists'!$A$4:$A$15,'Joining Lists'!$B$4:$B$15)</f>
        <v>34</v>
      </c>
      <c r="M1257" s="110">
        <f>'Joining Lists'!$K1257*'Joining Lists'!$L1257</f>
        <v>68</v>
      </c>
    </row>
    <row r="1258" ht="14.25" customHeight="1">
      <c r="G1258" s="106">
        <v>44539.0</v>
      </c>
      <c r="H1258" s="105" t="s">
        <v>309</v>
      </c>
      <c r="I1258" s="105" t="str">
        <f t="array" ref="I1258">XLOOKUP('Joining Lists'!$H1258,'Joining Lists'!$D$4:$D$75,'Joining Lists'!$E$4:$E$75)</f>
        <v>South</v>
      </c>
      <c r="J1258" s="105" t="s">
        <v>235</v>
      </c>
      <c r="K1258" s="105">
        <v>2.0</v>
      </c>
      <c r="L1258" s="104">
        <f t="array" ref="L1258">XLOOKUP('Joining Lists'!$J1258,'Joining Lists'!$A$4:$A$15,'Joining Lists'!$B$4:$B$15)</f>
        <v>19.95</v>
      </c>
      <c r="M1258" s="105">
        <f>'Joining Lists'!$K1258*'Joining Lists'!$L1258</f>
        <v>39.9</v>
      </c>
    </row>
    <row r="1259" ht="14.25" customHeight="1">
      <c r="G1259" s="111">
        <v>44539.0</v>
      </c>
      <c r="H1259" s="110" t="s">
        <v>268</v>
      </c>
      <c r="I1259" s="110" t="str">
        <f t="array" ref="I1259">XLOOKUP('Joining Lists'!$H1259,'Joining Lists'!$D$4:$D$75,'Joining Lists'!$E$4:$E$75)</f>
        <v>East</v>
      </c>
      <c r="J1259" s="110" t="s">
        <v>235</v>
      </c>
      <c r="K1259" s="110">
        <v>2.0</v>
      </c>
      <c r="L1259" s="109">
        <f t="array" ref="L1259">XLOOKUP('Joining Lists'!$J1259,'Joining Lists'!$A$4:$A$15,'Joining Lists'!$B$4:$B$15)</f>
        <v>19.95</v>
      </c>
      <c r="M1259" s="110">
        <f>'Joining Lists'!$K1259*'Joining Lists'!$L1259</f>
        <v>39.9</v>
      </c>
    </row>
    <row r="1260" ht="14.25" customHeight="1">
      <c r="G1260" s="106">
        <v>44539.0</v>
      </c>
      <c r="H1260" s="105" t="s">
        <v>237</v>
      </c>
      <c r="I1260" s="105" t="str">
        <f t="array" ref="I1260">XLOOKUP('Joining Lists'!$H1260,'Joining Lists'!$D$4:$D$75,'Joining Lists'!$E$4:$E$75)</f>
        <v>West</v>
      </c>
      <c r="J1260" s="105" t="s">
        <v>245</v>
      </c>
      <c r="K1260" s="105">
        <v>2.0</v>
      </c>
      <c r="L1260" s="104">
        <f t="array" ref="L1260">XLOOKUP('Joining Lists'!$J1260,'Joining Lists'!$A$4:$A$15,'Joining Lists'!$B$4:$B$15)</f>
        <v>23.5</v>
      </c>
      <c r="M1260" s="105">
        <f>'Joining Lists'!$K1260*'Joining Lists'!$L1260</f>
        <v>47</v>
      </c>
    </row>
    <row r="1261" ht="14.25" customHeight="1">
      <c r="G1261" s="111">
        <v>44539.0</v>
      </c>
      <c r="H1261" s="110" t="s">
        <v>310</v>
      </c>
      <c r="I1261" s="110" t="str">
        <f t="array" ref="I1261">XLOOKUP('Joining Lists'!$H1261,'Joining Lists'!$D$4:$D$75,'Joining Lists'!$E$4:$E$75)</f>
        <v>West</v>
      </c>
      <c r="J1261" s="110" t="s">
        <v>216</v>
      </c>
      <c r="K1261" s="110">
        <v>3.0</v>
      </c>
      <c r="L1261" s="109">
        <f t="array" ref="L1261">XLOOKUP('Joining Lists'!$J1261,'Joining Lists'!$A$4:$A$15,'Joining Lists'!$B$4:$B$15)</f>
        <v>22.95</v>
      </c>
      <c r="M1261" s="110">
        <f>'Joining Lists'!$K1261*'Joining Lists'!$L1261</f>
        <v>68.85</v>
      </c>
    </row>
    <row r="1262" ht="14.25" customHeight="1">
      <c r="G1262" s="106">
        <v>44539.0</v>
      </c>
      <c r="H1262" s="105" t="s">
        <v>302</v>
      </c>
      <c r="I1262" s="105" t="str">
        <f t="array" ref="I1262">XLOOKUP('Joining Lists'!$H1262,'Joining Lists'!$D$4:$D$75,'Joining Lists'!$E$4:$E$75)</f>
        <v>MidWest</v>
      </c>
      <c r="J1262" s="105" t="s">
        <v>239</v>
      </c>
      <c r="K1262" s="105">
        <v>2.0</v>
      </c>
      <c r="L1262" s="104">
        <f t="array" ref="L1262">XLOOKUP('Joining Lists'!$J1262,'Joining Lists'!$A$4:$A$15,'Joining Lists'!$B$4:$B$15)</f>
        <v>19</v>
      </c>
      <c r="M1262" s="105">
        <f>'Joining Lists'!$K1262*'Joining Lists'!$L1262</f>
        <v>38</v>
      </c>
    </row>
    <row r="1263" ht="14.25" customHeight="1">
      <c r="G1263" s="111">
        <v>44539.0</v>
      </c>
      <c r="H1263" s="110" t="s">
        <v>269</v>
      </c>
      <c r="I1263" s="110" t="str">
        <f t="array" ref="I1263">XLOOKUP('Joining Lists'!$H1263,'Joining Lists'!$D$4:$D$75,'Joining Lists'!$E$4:$E$75)</f>
        <v>MidWest</v>
      </c>
      <c r="J1263" s="110" t="s">
        <v>236</v>
      </c>
      <c r="K1263" s="110">
        <v>3.0</v>
      </c>
      <c r="L1263" s="109">
        <f t="array" ref="L1263">XLOOKUP('Joining Lists'!$J1263,'Joining Lists'!$A$4:$A$15,'Joining Lists'!$B$4:$B$15)</f>
        <v>30</v>
      </c>
      <c r="M1263" s="110">
        <f>'Joining Lists'!$K1263*'Joining Lists'!$L1263</f>
        <v>90</v>
      </c>
    </row>
    <row r="1264" ht="14.25" customHeight="1">
      <c r="G1264" s="106">
        <v>44539.0</v>
      </c>
      <c r="H1264" s="105" t="s">
        <v>246</v>
      </c>
      <c r="I1264" s="105" t="str">
        <f t="array" ref="I1264">XLOOKUP('Joining Lists'!$H1264,'Joining Lists'!$D$4:$D$75,'Joining Lists'!$E$4:$E$75)</f>
        <v>South</v>
      </c>
      <c r="J1264" s="105" t="s">
        <v>243</v>
      </c>
      <c r="K1264" s="105">
        <v>3.0</v>
      </c>
      <c r="L1264" s="104">
        <f t="array" ref="L1264">XLOOKUP('Joining Lists'!$J1264,'Joining Lists'!$A$4:$A$15,'Joining Lists'!$B$4:$B$15)</f>
        <v>25</v>
      </c>
      <c r="M1264" s="105">
        <f>'Joining Lists'!$K1264*'Joining Lists'!$L1264</f>
        <v>75</v>
      </c>
    </row>
    <row r="1265" ht="14.25" customHeight="1">
      <c r="G1265" s="111">
        <v>44539.0</v>
      </c>
      <c r="H1265" s="110" t="s">
        <v>258</v>
      </c>
      <c r="I1265" s="110" t="str">
        <f t="array" ref="I1265">XLOOKUP('Joining Lists'!$H1265,'Joining Lists'!$D$4:$D$75,'Joining Lists'!$E$4:$E$75)</f>
        <v>MidWest</v>
      </c>
      <c r="J1265" s="110" t="s">
        <v>218</v>
      </c>
      <c r="K1265" s="110">
        <v>1.0</v>
      </c>
      <c r="L1265" s="109">
        <f t="array" ref="L1265">XLOOKUP('Joining Lists'!$J1265,'Joining Lists'!$A$4:$A$15,'Joining Lists'!$B$4:$B$15)</f>
        <v>22.95</v>
      </c>
      <c r="M1265" s="110">
        <f>'Joining Lists'!$K1265*'Joining Lists'!$L1265</f>
        <v>22.95</v>
      </c>
    </row>
    <row r="1266" ht="14.25" customHeight="1">
      <c r="G1266" s="106">
        <v>44539.0</v>
      </c>
      <c r="H1266" s="105" t="s">
        <v>306</v>
      </c>
      <c r="I1266" s="105" t="str">
        <f t="array" ref="I1266">XLOOKUP('Joining Lists'!$H1266,'Joining Lists'!$D$4:$D$75,'Joining Lists'!$E$4:$E$75)</f>
        <v>West</v>
      </c>
      <c r="J1266" s="105" t="s">
        <v>216</v>
      </c>
      <c r="K1266" s="105">
        <v>2.0</v>
      </c>
      <c r="L1266" s="104">
        <f t="array" ref="L1266">XLOOKUP('Joining Lists'!$J1266,'Joining Lists'!$A$4:$A$15,'Joining Lists'!$B$4:$B$15)</f>
        <v>22.95</v>
      </c>
      <c r="M1266" s="105">
        <f>'Joining Lists'!$K1266*'Joining Lists'!$L1266</f>
        <v>45.9</v>
      </c>
    </row>
    <row r="1267" ht="14.25" customHeight="1">
      <c r="G1267" s="111">
        <v>44539.0</v>
      </c>
      <c r="H1267" s="110" t="s">
        <v>242</v>
      </c>
      <c r="I1267" s="110" t="str">
        <f t="array" ref="I1267">XLOOKUP('Joining Lists'!$H1267,'Joining Lists'!$D$4:$D$75,'Joining Lists'!$E$4:$E$75)</f>
        <v>MidWest</v>
      </c>
      <c r="J1267" s="110" t="s">
        <v>216</v>
      </c>
      <c r="K1267" s="110">
        <v>2.0</v>
      </c>
      <c r="L1267" s="109">
        <f t="array" ref="L1267">XLOOKUP('Joining Lists'!$J1267,'Joining Lists'!$A$4:$A$15,'Joining Lists'!$B$4:$B$15)</f>
        <v>22.95</v>
      </c>
      <c r="M1267" s="110">
        <f>'Joining Lists'!$K1267*'Joining Lists'!$L1267</f>
        <v>45.9</v>
      </c>
    </row>
    <row r="1268" ht="14.25" customHeight="1">
      <c r="G1268" s="106">
        <v>44539.0</v>
      </c>
      <c r="H1268" s="105" t="s">
        <v>284</v>
      </c>
      <c r="I1268" s="105" t="str">
        <f t="array" ref="I1268">XLOOKUP('Joining Lists'!$H1268,'Joining Lists'!$D$4:$D$75,'Joining Lists'!$E$4:$E$75)</f>
        <v>MidWest</v>
      </c>
      <c r="J1268" s="105" t="s">
        <v>218</v>
      </c>
      <c r="K1268" s="105">
        <v>2.0</v>
      </c>
      <c r="L1268" s="104">
        <f t="array" ref="L1268">XLOOKUP('Joining Lists'!$J1268,'Joining Lists'!$A$4:$A$15,'Joining Lists'!$B$4:$B$15)</f>
        <v>22.95</v>
      </c>
      <c r="M1268" s="105">
        <f>'Joining Lists'!$K1268*'Joining Lists'!$L1268</f>
        <v>45.9</v>
      </c>
    </row>
    <row r="1269" ht="14.25" customHeight="1">
      <c r="G1269" s="111">
        <v>44538.0</v>
      </c>
      <c r="H1269" s="110" t="s">
        <v>264</v>
      </c>
      <c r="I1269" s="110" t="str">
        <f t="array" ref="I1269">XLOOKUP('Joining Lists'!$H1269,'Joining Lists'!$D$4:$D$75,'Joining Lists'!$E$4:$E$75)</f>
        <v>MidWest</v>
      </c>
      <c r="J1269" s="110" t="s">
        <v>240</v>
      </c>
      <c r="K1269" s="110">
        <v>2.0</v>
      </c>
      <c r="L1269" s="109">
        <f t="array" ref="L1269">XLOOKUP('Joining Lists'!$J1269,'Joining Lists'!$A$4:$A$15,'Joining Lists'!$B$4:$B$15)</f>
        <v>34</v>
      </c>
      <c r="M1269" s="110">
        <f>'Joining Lists'!$K1269*'Joining Lists'!$L1269</f>
        <v>68</v>
      </c>
    </row>
    <row r="1270" ht="14.25" customHeight="1">
      <c r="G1270" s="106">
        <v>44538.0</v>
      </c>
      <c r="H1270" s="105" t="s">
        <v>228</v>
      </c>
      <c r="I1270" s="105" t="str">
        <f t="array" ref="I1270">XLOOKUP('Joining Lists'!$H1270,'Joining Lists'!$D$4:$D$75,'Joining Lists'!$E$4:$E$75)</f>
        <v>MidWest</v>
      </c>
      <c r="J1270" s="105" t="s">
        <v>216</v>
      </c>
      <c r="K1270" s="105">
        <v>2.0</v>
      </c>
      <c r="L1270" s="104">
        <f t="array" ref="L1270">XLOOKUP('Joining Lists'!$J1270,'Joining Lists'!$A$4:$A$15,'Joining Lists'!$B$4:$B$15)</f>
        <v>22.95</v>
      </c>
      <c r="M1270" s="105">
        <f>'Joining Lists'!$K1270*'Joining Lists'!$L1270</f>
        <v>45.9</v>
      </c>
    </row>
    <row r="1271" ht="14.25" customHeight="1">
      <c r="G1271" s="111">
        <v>44538.0</v>
      </c>
      <c r="H1271" s="110" t="s">
        <v>292</v>
      </c>
      <c r="I1271" s="110" t="str">
        <f t="array" ref="I1271">XLOOKUP('Joining Lists'!$H1271,'Joining Lists'!$D$4:$D$75,'Joining Lists'!$E$4:$E$75)</f>
        <v>East</v>
      </c>
      <c r="J1271" s="110" t="s">
        <v>240</v>
      </c>
      <c r="K1271" s="110">
        <v>2.0</v>
      </c>
      <c r="L1271" s="109">
        <f t="array" ref="L1271">XLOOKUP('Joining Lists'!$J1271,'Joining Lists'!$A$4:$A$15,'Joining Lists'!$B$4:$B$15)</f>
        <v>34</v>
      </c>
      <c r="M1271" s="110">
        <f>'Joining Lists'!$K1271*'Joining Lists'!$L1271</f>
        <v>68</v>
      </c>
    </row>
    <row r="1272" ht="14.25" customHeight="1">
      <c r="G1272" s="106">
        <v>44538.0</v>
      </c>
      <c r="H1272" s="105" t="s">
        <v>259</v>
      </c>
      <c r="I1272" s="105" t="str">
        <f t="array" ref="I1272">XLOOKUP('Joining Lists'!$H1272,'Joining Lists'!$D$4:$D$75,'Joining Lists'!$E$4:$E$75)</f>
        <v>West</v>
      </c>
      <c r="J1272" s="105" t="s">
        <v>235</v>
      </c>
      <c r="K1272" s="105">
        <v>1.0</v>
      </c>
      <c r="L1272" s="104">
        <f t="array" ref="L1272">XLOOKUP('Joining Lists'!$J1272,'Joining Lists'!$A$4:$A$15,'Joining Lists'!$B$4:$B$15)</f>
        <v>19.95</v>
      </c>
      <c r="M1272" s="105">
        <f>'Joining Lists'!$K1272*'Joining Lists'!$L1272</f>
        <v>19.95</v>
      </c>
    </row>
    <row r="1273" ht="14.25" customHeight="1">
      <c r="G1273" s="111">
        <v>44538.0</v>
      </c>
      <c r="H1273" s="110" t="s">
        <v>269</v>
      </c>
      <c r="I1273" s="110" t="str">
        <f t="array" ref="I1273">XLOOKUP('Joining Lists'!$H1273,'Joining Lists'!$D$4:$D$75,'Joining Lists'!$E$4:$E$75)</f>
        <v>MidWest</v>
      </c>
      <c r="J1273" s="110" t="s">
        <v>240</v>
      </c>
      <c r="K1273" s="110">
        <v>1.0</v>
      </c>
      <c r="L1273" s="109">
        <f t="array" ref="L1273">XLOOKUP('Joining Lists'!$J1273,'Joining Lists'!$A$4:$A$15,'Joining Lists'!$B$4:$B$15)</f>
        <v>34</v>
      </c>
      <c r="M1273" s="110">
        <f>'Joining Lists'!$K1273*'Joining Lists'!$L1273</f>
        <v>34</v>
      </c>
    </row>
    <row r="1274" ht="14.25" customHeight="1">
      <c r="G1274" s="106">
        <v>44538.0</v>
      </c>
      <c r="H1274" s="105" t="s">
        <v>306</v>
      </c>
      <c r="I1274" s="105" t="str">
        <f t="array" ref="I1274">XLOOKUP('Joining Lists'!$H1274,'Joining Lists'!$D$4:$D$75,'Joining Lists'!$E$4:$E$75)</f>
        <v>West</v>
      </c>
      <c r="J1274" s="105" t="s">
        <v>243</v>
      </c>
      <c r="K1274" s="105">
        <v>3.0</v>
      </c>
      <c r="L1274" s="104">
        <f t="array" ref="L1274">XLOOKUP('Joining Lists'!$J1274,'Joining Lists'!$A$4:$A$15,'Joining Lists'!$B$4:$B$15)</f>
        <v>25</v>
      </c>
      <c r="M1274" s="105">
        <f>'Joining Lists'!$K1274*'Joining Lists'!$L1274</f>
        <v>75</v>
      </c>
    </row>
    <row r="1275" ht="14.25" customHeight="1">
      <c r="G1275" s="111">
        <v>44538.0</v>
      </c>
      <c r="H1275" s="110" t="s">
        <v>255</v>
      </c>
      <c r="I1275" s="110" t="str">
        <f t="array" ref="I1275">XLOOKUP('Joining Lists'!$H1275,'Joining Lists'!$D$4:$D$75,'Joining Lists'!$E$4:$E$75)</f>
        <v>MidWest</v>
      </c>
      <c r="J1275" s="110" t="s">
        <v>240</v>
      </c>
      <c r="K1275" s="110">
        <v>17.0</v>
      </c>
      <c r="L1275" s="109">
        <f t="array" ref="L1275">XLOOKUP('Joining Lists'!$J1275,'Joining Lists'!$A$4:$A$15,'Joining Lists'!$B$4:$B$15)</f>
        <v>34</v>
      </c>
      <c r="M1275" s="110">
        <f>'Joining Lists'!$K1275*'Joining Lists'!$L1275</f>
        <v>578</v>
      </c>
    </row>
    <row r="1276" ht="14.25" customHeight="1">
      <c r="G1276" s="106">
        <v>44538.0</v>
      </c>
      <c r="H1276" s="105" t="s">
        <v>308</v>
      </c>
      <c r="I1276" s="105" t="str">
        <f t="array" ref="I1276">XLOOKUP('Joining Lists'!$H1276,'Joining Lists'!$D$4:$D$75,'Joining Lists'!$E$4:$E$75)</f>
        <v>West</v>
      </c>
      <c r="J1276" s="105" t="s">
        <v>245</v>
      </c>
      <c r="K1276" s="105">
        <v>3.0</v>
      </c>
      <c r="L1276" s="104">
        <f t="array" ref="L1276">XLOOKUP('Joining Lists'!$J1276,'Joining Lists'!$A$4:$A$15,'Joining Lists'!$B$4:$B$15)</f>
        <v>23.5</v>
      </c>
      <c r="M1276" s="105">
        <f>'Joining Lists'!$K1276*'Joining Lists'!$L1276</f>
        <v>70.5</v>
      </c>
    </row>
    <row r="1277" ht="14.25" customHeight="1">
      <c r="G1277" s="111">
        <v>44538.0</v>
      </c>
      <c r="H1277" s="110" t="s">
        <v>291</v>
      </c>
      <c r="I1277" s="110" t="str">
        <f t="array" ref="I1277">XLOOKUP('Joining Lists'!$H1277,'Joining Lists'!$D$4:$D$75,'Joining Lists'!$E$4:$E$75)</f>
        <v>West</v>
      </c>
      <c r="J1277" s="110" t="s">
        <v>240</v>
      </c>
      <c r="K1277" s="110">
        <v>3.0</v>
      </c>
      <c r="L1277" s="109">
        <f t="array" ref="L1277">XLOOKUP('Joining Lists'!$J1277,'Joining Lists'!$A$4:$A$15,'Joining Lists'!$B$4:$B$15)</f>
        <v>34</v>
      </c>
      <c r="M1277" s="110">
        <f>'Joining Lists'!$K1277*'Joining Lists'!$L1277</f>
        <v>102</v>
      </c>
    </row>
    <row r="1278" ht="14.25" customHeight="1">
      <c r="G1278" s="106">
        <v>44538.0</v>
      </c>
      <c r="H1278" s="105" t="s">
        <v>316</v>
      </c>
      <c r="I1278" s="105" t="str">
        <f t="array" ref="I1278">XLOOKUP('Joining Lists'!$H1278,'Joining Lists'!$D$4:$D$75,'Joining Lists'!$E$4:$E$75)</f>
        <v>West</v>
      </c>
      <c r="J1278" s="105" t="s">
        <v>216</v>
      </c>
      <c r="K1278" s="105">
        <v>1.0</v>
      </c>
      <c r="L1278" s="104">
        <f t="array" ref="L1278">XLOOKUP('Joining Lists'!$J1278,'Joining Lists'!$A$4:$A$15,'Joining Lists'!$B$4:$B$15)</f>
        <v>22.95</v>
      </c>
      <c r="M1278" s="105">
        <f>'Joining Lists'!$K1278*'Joining Lists'!$L1278</f>
        <v>22.95</v>
      </c>
    </row>
    <row r="1279" ht="14.25" customHeight="1">
      <c r="G1279" s="111">
        <v>44538.0</v>
      </c>
      <c r="H1279" s="110" t="s">
        <v>268</v>
      </c>
      <c r="I1279" s="110" t="str">
        <f t="array" ref="I1279">XLOOKUP('Joining Lists'!$H1279,'Joining Lists'!$D$4:$D$75,'Joining Lists'!$E$4:$E$75)</f>
        <v>East</v>
      </c>
      <c r="J1279" s="110" t="s">
        <v>227</v>
      </c>
      <c r="K1279" s="110">
        <v>3.0</v>
      </c>
      <c r="L1279" s="109">
        <f t="array" ref="L1279">XLOOKUP('Joining Lists'!$J1279,'Joining Lists'!$A$4:$A$15,'Joining Lists'!$B$4:$B$15)</f>
        <v>25</v>
      </c>
      <c r="M1279" s="110">
        <f>'Joining Lists'!$K1279*'Joining Lists'!$L1279</f>
        <v>75</v>
      </c>
    </row>
    <row r="1280" ht="14.25" customHeight="1">
      <c r="G1280" s="106">
        <v>44538.0</v>
      </c>
      <c r="H1280" s="105" t="s">
        <v>251</v>
      </c>
      <c r="I1280" s="105" t="str">
        <f t="array" ref="I1280">XLOOKUP('Joining Lists'!$H1280,'Joining Lists'!$D$4:$D$75,'Joining Lists'!$E$4:$E$75)</f>
        <v>MidWest</v>
      </c>
      <c r="J1280" s="105" t="s">
        <v>240</v>
      </c>
      <c r="K1280" s="105">
        <v>3.0</v>
      </c>
      <c r="L1280" s="104">
        <f t="array" ref="L1280">XLOOKUP('Joining Lists'!$J1280,'Joining Lists'!$A$4:$A$15,'Joining Lists'!$B$4:$B$15)</f>
        <v>34</v>
      </c>
      <c r="M1280" s="105">
        <f>'Joining Lists'!$K1280*'Joining Lists'!$L1280</f>
        <v>102</v>
      </c>
    </row>
    <row r="1281" ht="14.25" customHeight="1">
      <c r="G1281" s="111">
        <v>44538.0</v>
      </c>
      <c r="H1281" s="110" t="s">
        <v>251</v>
      </c>
      <c r="I1281" s="110" t="str">
        <f t="array" ref="I1281">XLOOKUP('Joining Lists'!$H1281,'Joining Lists'!$D$4:$D$75,'Joining Lists'!$E$4:$E$75)</f>
        <v>MidWest</v>
      </c>
      <c r="J1281" s="110" t="s">
        <v>216</v>
      </c>
      <c r="K1281" s="110">
        <v>1.0</v>
      </c>
      <c r="L1281" s="109">
        <f t="array" ref="L1281">XLOOKUP('Joining Lists'!$J1281,'Joining Lists'!$A$4:$A$15,'Joining Lists'!$B$4:$B$15)</f>
        <v>22.95</v>
      </c>
      <c r="M1281" s="110">
        <f>'Joining Lists'!$K1281*'Joining Lists'!$L1281</f>
        <v>22.95</v>
      </c>
    </row>
    <row r="1282" ht="14.25" customHeight="1">
      <c r="G1282" s="106">
        <v>44538.0</v>
      </c>
      <c r="H1282" s="105" t="s">
        <v>278</v>
      </c>
      <c r="I1282" s="105" t="str">
        <f t="array" ref="I1282">XLOOKUP('Joining Lists'!$H1282,'Joining Lists'!$D$4:$D$75,'Joining Lists'!$E$4:$E$75)</f>
        <v>MidWest</v>
      </c>
      <c r="J1282" s="105" t="s">
        <v>235</v>
      </c>
      <c r="K1282" s="105">
        <v>1.0</v>
      </c>
      <c r="L1282" s="104">
        <f t="array" ref="L1282">XLOOKUP('Joining Lists'!$J1282,'Joining Lists'!$A$4:$A$15,'Joining Lists'!$B$4:$B$15)</f>
        <v>19.95</v>
      </c>
      <c r="M1282" s="105">
        <f>'Joining Lists'!$K1282*'Joining Lists'!$L1282</f>
        <v>19.95</v>
      </c>
    </row>
    <row r="1283" ht="14.25" customHeight="1">
      <c r="G1283" s="111">
        <v>44538.0</v>
      </c>
      <c r="H1283" s="110" t="s">
        <v>254</v>
      </c>
      <c r="I1283" s="110" t="str">
        <f t="array" ref="I1283">XLOOKUP('Joining Lists'!$H1283,'Joining Lists'!$D$4:$D$75,'Joining Lists'!$E$4:$E$75)</f>
        <v>South</v>
      </c>
      <c r="J1283" s="110" t="s">
        <v>218</v>
      </c>
      <c r="K1283" s="110">
        <v>3.0</v>
      </c>
      <c r="L1283" s="109">
        <f t="array" ref="L1283">XLOOKUP('Joining Lists'!$J1283,'Joining Lists'!$A$4:$A$15,'Joining Lists'!$B$4:$B$15)</f>
        <v>22.95</v>
      </c>
      <c r="M1283" s="110">
        <f>'Joining Lists'!$K1283*'Joining Lists'!$L1283</f>
        <v>68.85</v>
      </c>
    </row>
    <row r="1284" ht="14.25" customHeight="1">
      <c r="G1284" s="106">
        <v>44538.0</v>
      </c>
      <c r="H1284" s="105" t="s">
        <v>223</v>
      </c>
      <c r="I1284" s="105" t="str">
        <f t="array" ref="I1284">XLOOKUP('Joining Lists'!$H1284,'Joining Lists'!$D$4:$D$75,'Joining Lists'!$E$4:$E$75)</f>
        <v>East</v>
      </c>
      <c r="J1284" s="105" t="s">
        <v>240</v>
      </c>
      <c r="K1284" s="105">
        <v>2.0</v>
      </c>
      <c r="L1284" s="104">
        <f t="array" ref="L1284">XLOOKUP('Joining Lists'!$J1284,'Joining Lists'!$A$4:$A$15,'Joining Lists'!$B$4:$B$15)</f>
        <v>34</v>
      </c>
      <c r="M1284" s="105">
        <f>'Joining Lists'!$K1284*'Joining Lists'!$L1284</f>
        <v>68</v>
      </c>
    </row>
    <row r="1285" ht="14.25" customHeight="1">
      <c r="G1285" s="111">
        <v>44538.0</v>
      </c>
      <c r="H1285" s="110" t="s">
        <v>305</v>
      </c>
      <c r="I1285" s="110" t="str">
        <f t="array" ref="I1285">XLOOKUP('Joining Lists'!$H1285,'Joining Lists'!$D$4:$D$75,'Joining Lists'!$E$4:$E$75)</f>
        <v>East</v>
      </c>
      <c r="J1285" s="110" t="s">
        <v>240</v>
      </c>
      <c r="K1285" s="110">
        <v>2.0</v>
      </c>
      <c r="L1285" s="109">
        <f t="array" ref="L1285">XLOOKUP('Joining Lists'!$J1285,'Joining Lists'!$A$4:$A$15,'Joining Lists'!$B$4:$B$15)</f>
        <v>34</v>
      </c>
      <c r="M1285" s="110">
        <f>'Joining Lists'!$K1285*'Joining Lists'!$L1285</f>
        <v>68</v>
      </c>
    </row>
    <row r="1286" ht="14.25" customHeight="1">
      <c r="G1286" s="106">
        <v>44538.0</v>
      </c>
      <c r="H1286" s="105" t="s">
        <v>241</v>
      </c>
      <c r="I1286" s="105" t="str">
        <f t="array" ref="I1286">XLOOKUP('Joining Lists'!$H1286,'Joining Lists'!$D$4:$D$75,'Joining Lists'!$E$4:$E$75)</f>
        <v>MidWest</v>
      </c>
      <c r="J1286" s="105" t="s">
        <v>216</v>
      </c>
      <c r="K1286" s="105">
        <v>3.0</v>
      </c>
      <c r="L1286" s="104">
        <f t="array" ref="L1286">XLOOKUP('Joining Lists'!$J1286,'Joining Lists'!$A$4:$A$15,'Joining Lists'!$B$4:$B$15)</f>
        <v>22.95</v>
      </c>
      <c r="M1286" s="105">
        <f>'Joining Lists'!$K1286*'Joining Lists'!$L1286</f>
        <v>68.85</v>
      </c>
    </row>
    <row r="1287" ht="14.25" customHeight="1">
      <c r="G1287" s="111">
        <v>44538.0</v>
      </c>
      <c r="H1287" s="110" t="s">
        <v>251</v>
      </c>
      <c r="I1287" s="110" t="str">
        <f t="array" ref="I1287">XLOOKUP('Joining Lists'!$H1287,'Joining Lists'!$D$4:$D$75,'Joining Lists'!$E$4:$E$75)</f>
        <v>MidWest</v>
      </c>
      <c r="J1287" s="110" t="s">
        <v>235</v>
      </c>
      <c r="K1287" s="110">
        <v>2.0</v>
      </c>
      <c r="L1287" s="109">
        <f t="array" ref="L1287">XLOOKUP('Joining Lists'!$J1287,'Joining Lists'!$A$4:$A$15,'Joining Lists'!$B$4:$B$15)</f>
        <v>19.95</v>
      </c>
      <c r="M1287" s="110">
        <f>'Joining Lists'!$K1287*'Joining Lists'!$L1287</f>
        <v>39.9</v>
      </c>
    </row>
    <row r="1288" ht="14.25" customHeight="1">
      <c r="G1288" s="106">
        <v>44538.0</v>
      </c>
      <c r="H1288" s="105" t="s">
        <v>298</v>
      </c>
      <c r="I1288" s="105" t="str">
        <f t="array" ref="I1288">XLOOKUP('Joining Lists'!$H1288,'Joining Lists'!$D$4:$D$75,'Joining Lists'!$E$4:$E$75)</f>
        <v>West</v>
      </c>
      <c r="J1288" s="105" t="s">
        <v>212</v>
      </c>
      <c r="K1288" s="105">
        <v>24.0</v>
      </c>
      <c r="L1288" s="104">
        <f t="array" ref="L1288">XLOOKUP('Joining Lists'!$J1288,'Joining Lists'!$A$4:$A$15,'Joining Lists'!$B$4:$B$15)</f>
        <v>21</v>
      </c>
      <c r="M1288" s="105">
        <f>'Joining Lists'!$K1288*'Joining Lists'!$L1288</f>
        <v>504</v>
      </c>
    </row>
    <row r="1289" ht="14.25" customHeight="1">
      <c r="G1289" s="111">
        <v>44538.0</v>
      </c>
      <c r="H1289" s="110" t="s">
        <v>223</v>
      </c>
      <c r="I1289" s="110" t="str">
        <f t="array" ref="I1289">XLOOKUP('Joining Lists'!$H1289,'Joining Lists'!$D$4:$D$75,'Joining Lists'!$E$4:$E$75)</f>
        <v>East</v>
      </c>
      <c r="J1289" s="110" t="s">
        <v>235</v>
      </c>
      <c r="K1289" s="110">
        <v>4.0</v>
      </c>
      <c r="L1289" s="109">
        <f t="array" ref="L1289">XLOOKUP('Joining Lists'!$J1289,'Joining Lists'!$A$4:$A$15,'Joining Lists'!$B$4:$B$15)</f>
        <v>19.95</v>
      </c>
      <c r="M1289" s="110">
        <f>'Joining Lists'!$K1289*'Joining Lists'!$L1289</f>
        <v>79.8</v>
      </c>
    </row>
    <row r="1290" ht="14.25" customHeight="1">
      <c r="G1290" s="106">
        <v>44538.0</v>
      </c>
      <c r="H1290" s="105" t="s">
        <v>293</v>
      </c>
      <c r="I1290" s="105" t="str">
        <f t="array" ref="I1290">XLOOKUP('Joining Lists'!$H1290,'Joining Lists'!$D$4:$D$75,'Joining Lists'!$E$4:$E$75)</f>
        <v>West</v>
      </c>
      <c r="J1290" s="105" t="s">
        <v>218</v>
      </c>
      <c r="K1290" s="105">
        <v>2.0</v>
      </c>
      <c r="L1290" s="104">
        <f t="array" ref="L1290">XLOOKUP('Joining Lists'!$J1290,'Joining Lists'!$A$4:$A$15,'Joining Lists'!$B$4:$B$15)</f>
        <v>22.95</v>
      </c>
      <c r="M1290" s="105">
        <f>'Joining Lists'!$K1290*'Joining Lists'!$L1290</f>
        <v>45.9</v>
      </c>
    </row>
    <row r="1291" ht="14.25" customHeight="1">
      <c r="G1291" s="111">
        <v>44538.0</v>
      </c>
      <c r="H1291" s="110" t="s">
        <v>309</v>
      </c>
      <c r="I1291" s="110" t="str">
        <f t="array" ref="I1291">XLOOKUP('Joining Lists'!$H1291,'Joining Lists'!$D$4:$D$75,'Joining Lists'!$E$4:$E$75)</f>
        <v>South</v>
      </c>
      <c r="J1291" s="110" t="s">
        <v>239</v>
      </c>
      <c r="K1291" s="110">
        <v>2.0</v>
      </c>
      <c r="L1291" s="109">
        <f t="array" ref="L1291">XLOOKUP('Joining Lists'!$J1291,'Joining Lists'!$A$4:$A$15,'Joining Lists'!$B$4:$B$15)</f>
        <v>19</v>
      </c>
      <c r="M1291" s="110">
        <f>'Joining Lists'!$K1291*'Joining Lists'!$L1291</f>
        <v>38</v>
      </c>
    </row>
    <row r="1292" ht="14.25" customHeight="1">
      <c r="G1292" s="106">
        <v>44538.0</v>
      </c>
      <c r="H1292" s="105" t="s">
        <v>296</v>
      </c>
      <c r="I1292" s="105" t="str">
        <f t="array" ref="I1292">XLOOKUP('Joining Lists'!$H1292,'Joining Lists'!$D$4:$D$75,'Joining Lists'!$E$4:$E$75)</f>
        <v>West</v>
      </c>
      <c r="J1292" s="105" t="s">
        <v>216</v>
      </c>
      <c r="K1292" s="105">
        <v>3.0</v>
      </c>
      <c r="L1292" s="104">
        <f t="array" ref="L1292">XLOOKUP('Joining Lists'!$J1292,'Joining Lists'!$A$4:$A$15,'Joining Lists'!$B$4:$B$15)</f>
        <v>22.95</v>
      </c>
      <c r="M1292" s="105">
        <f>'Joining Lists'!$K1292*'Joining Lists'!$L1292</f>
        <v>68.85</v>
      </c>
    </row>
    <row r="1293" ht="14.25" customHeight="1">
      <c r="G1293" s="111">
        <v>44538.0</v>
      </c>
      <c r="H1293" s="110" t="s">
        <v>310</v>
      </c>
      <c r="I1293" s="110" t="str">
        <f t="array" ref="I1293">XLOOKUP('Joining Lists'!$H1293,'Joining Lists'!$D$4:$D$75,'Joining Lists'!$E$4:$E$75)</f>
        <v>West</v>
      </c>
      <c r="J1293" s="110" t="s">
        <v>235</v>
      </c>
      <c r="K1293" s="110">
        <v>1.0</v>
      </c>
      <c r="L1293" s="109">
        <f t="array" ref="L1293">XLOOKUP('Joining Lists'!$J1293,'Joining Lists'!$A$4:$A$15,'Joining Lists'!$B$4:$B$15)</f>
        <v>19.95</v>
      </c>
      <c r="M1293" s="110">
        <f>'Joining Lists'!$K1293*'Joining Lists'!$L1293</f>
        <v>19.95</v>
      </c>
    </row>
    <row r="1294" ht="14.25" customHeight="1">
      <c r="G1294" s="106">
        <v>44538.0</v>
      </c>
      <c r="H1294" s="105" t="s">
        <v>225</v>
      </c>
      <c r="I1294" s="105" t="str">
        <f t="array" ref="I1294">XLOOKUP('Joining Lists'!$H1294,'Joining Lists'!$D$4:$D$75,'Joining Lists'!$E$4:$E$75)</f>
        <v>South</v>
      </c>
      <c r="J1294" s="105" t="s">
        <v>235</v>
      </c>
      <c r="K1294" s="105">
        <v>1.0</v>
      </c>
      <c r="L1294" s="104">
        <f t="array" ref="L1294">XLOOKUP('Joining Lists'!$J1294,'Joining Lists'!$A$4:$A$15,'Joining Lists'!$B$4:$B$15)</f>
        <v>19.95</v>
      </c>
      <c r="M1294" s="105">
        <f>'Joining Lists'!$K1294*'Joining Lists'!$L1294</f>
        <v>19.95</v>
      </c>
    </row>
    <row r="1295" ht="14.25" customHeight="1">
      <c r="G1295" s="111">
        <v>44538.0</v>
      </c>
      <c r="H1295" s="110" t="s">
        <v>309</v>
      </c>
      <c r="I1295" s="110" t="str">
        <f t="array" ref="I1295">XLOOKUP('Joining Lists'!$H1295,'Joining Lists'!$D$4:$D$75,'Joining Lists'!$E$4:$E$75)</f>
        <v>South</v>
      </c>
      <c r="J1295" s="110" t="s">
        <v>212</v>
      </c>
      <c r="K1295" s="110">
        <v>3.0</v>
      </c>
      <c r="L1295" s="109">
        <f t="array" ref="L1295">XLOOKUP('Joining Lists'!$J1295,'Joining Lists'!$A$4:$A$15,'Joining Lists'!$B$4:$B$15)</f>
        <v>21</v>
      </c>
      <c r="M1295" s="110">
        <f>'Joining Lists'!$K1295*'Joining Lists'!$L1295</f>
        <v>63</v>
      </c>
    </row>
    <row r="1296" ht="14.25" customHeight="1">
      <c r="G1296" s="106">
        <v>44538.0</v>
      </c>
      <c r="H1296" s="105" t="s">
        <v>254</v>
      </c>
      <c r="I1296" s="105" t="str">
        <f t="array" ref="I1296">XLOOKUP('Joining Lists'!$H1296,'Joining Lists'!$D$4:$D$75,'Joining Lists'!$E$4:$E$75)</f>
        <v>South</v>
      </c>
      <c r="J1296" s="105" t="s">
        <v>216</v>
      </c>
      <c r="K1296" s="105">
        <v>1.0</v>
      </c>
      <c r="L1296" s="104">
        <f t="array" ref="L1296">XLOOKUP('Joining Lists'!$J1296,'Joining Lists'!$A$4:$A$15,'Joining Lists'!$B$4:$B$15)</f>
        <v>22.95</v>
      </c>
      <c r="M1296" s="105">
        <f>'Joining Lists'!$K1296*'Joining Lists'!$L1296</f>
        <v>22.95</v>
      </c>
    </row>
    <row r="1297" ht="14.25" customHeight="1">
      <c r="G1297" s="111">
        <v>44538.0</v>
      </c>
      <c r="H1297" s="110" t="s">
        <v>263</v>
      </c>
      <c r="I1297" s="110" t="str">
        <f t="array" ref="I1297">XLOOKUP('Joining Lists'!$H1297,'Joining Lists'!$D$4:$D$75,'Joining Lists'!$E$4:$E$75)</f>
        <v>West</v>
      </c>
      <c r="J1297" s="110" t="s">
        <v>218</v>
      </c>
      <c r="K1297" s="110">
        <v>2.0</v>
      </c>
      <c r="L1297" s="109">
        <f t="array" ref="L1297">XLOOKUP('Joining Lists'!$J1297,'Joining Lists'!$A$4:$A$15,'Joining Lists'!$B$4:$B$15)</f>
        <v>22.95</v>
      </c>
      <c r="M1297" s="110">
        <f>'Joining Lists'!$K1297*'Joining Lists'!$L1297</f>
        <v>45.9</v>
      </c>
    </row>
    <row r="1298" ht="14.25" customHeight="1">
      <c r="G1298" s="106">
        <v>44538.0</v>
      </c>
      <c r="H1298" s="105" t="s">
        <v>225</v>
      </c>
      <c r="I1298" s="105" t="str">
        <f t="array" ref="I1298">XLOOKUP('Joining Lists'!$H1298,'Joining Lists'!$D$4:$D$75,'Joining Lists'!$E$4:$E$75)</f>
        <v>South</v>
      </c>
      <c r="J1298" s="105" t="s">
        <v>240</v>
      </c>
      <c r="K1298" s="105">
        <v>24.0</v>
      </c>
      <c r="L1298" s="104">
        <f t="array" ref="L1298">XLOOKUP('Joining Lists'!$J1298,'Joining Lists'!$A$4:$A$15,'Joining Lists'!$B$4:$B$15)</f>
        <v>34</v>
      </c>
      <c r="M1298" s="105">
        <f>'Joining Lists'!$K1298*'Joining Lists'!$L1298</f>
        <v>816</v>
      </c>
    </row>
    <row r="1299" ht="14.25" customHeight="1">
      <c r="G1299" s="111">
        <v>44538.0</v>
      </c>
      <c r="H1299" s="110" t="s">
        <v>284</v>
      </c>
      <c r="I1299" s="110" t="str">
        <f t="array" ref="I1299">XLOOKUP('Joining Lists'!$H1299,'Joining Lists'!$D$4:$D$75,'Joining Lists'!$E$4:$E$75)</f>
        <v>MidWest</v>
      </c>
      <c r="J1299" s="110" t="s">
        <v>236</v>
      </c>
      <c r="K1299" s="110">
        <v>2.0</v>
      </c>
      <c r="L1299" s="109">
        <f t="array" ref="L1299">XLOOKUP('Joining Lists'!$J1299,'Joining Lists'!$A$4:$A$15,'Joining Lists'!$B$4:$B$15)</f>
        <v>30</v>
      </c>
      <c r="M1299" s="110">
        <f>'Joining Lists'!$K1299*'Joining Lists'!$L1299</f>
        <v>60</v>
      </c>
    </row>
    <row r="1300" ht="14.25" customHeight="1">
      <c r="G1300" s="106">
        <v>44538.0</v>
      </c>
      <c r="H1300" s="105" t="s">
        <v>312</v>
      </c>
      <c r="I1300" s="105" t="str">
        <f t="array" ref="I1300">XLOOKUP('Joining Lists'!$H1300,'Joining Lists'!$D$4:$D$75,'Joining Lists'!$E$4:$E$75)</f>
        <v>East</v>
      </c>
      <c r="J1300" s="105" t="s">
        <v>235</v>
      </c>
      <c r="K1300" s="105">
        <v>1.0</v>
      </c>
      <c r="L1300" s="104">
        <f t="array" ref="L1300">XLOOKUP('Joining Lists'!$J1300,'Joining Lists'!$A$4:$A$15,'Joining Lists'!$B$4:$B$15)</f>
        <v>19.95</v>
      </c>
      <c r="M1300" s="105">
        <f>'Joining Lists'!$K1300*'Joining Lists'!$L1300</f>
        <v>19.95</v>
      </c>
    </row>
    <row r="1301" ht="14.25" customHeight="1">
      <c r="G1301" s="111">
        <v>44538.0</v>
      </c>
      <c r="H1301" s="110" t="s">
        <v>225</v>
      </c>
      <c r="I1301" s="110" t="str">
        <f t="array" ref="I1301">XLOOKUP('Joining Lists'!$H1301,'Joining Lists'!$D$4:$D$75,'Joining Lists'!$E$4:$E$75)</f>
        <v>South</v>
      </c>
      <c r="J1301" s="110" t="s">
        <v>243</v>
      </c>
      <c r="K1301" s="110">
        <v>1.0</v>
      </c>
      <c r="L1301" s="109">
        <f t="array" ref="L1301">XLOOKUP('Joining Lists'!$J1301,'Joining Lists'!$A$4:$A$15,'Joining Lists'!$B$4:$B$15)</f>
        <v>25</v>
      </c>
      <c r="M1301" s="110">
        <f>'Joining Lists'!$K1301*'Joining Lists'!$L1301</f>
        <v>25</v>
      </c>
    </row>
    <row r="1302" ht="14.25" customHeight="1">
      <c r="G1302" s="106">
        <v>44538.0</v>
      </c>
      <c r="H1302" s="105" t="s">
        <v>305</v>
      </c>
      <c r="I1302" s="105" t="str">
        <f t="array" ref="I1302">XLOOKUP('Joining Lists'!$H1302,'Joining Lists'!$D$4:$D$75,'Joining Lists'!$E$4:$E$75)</f>
        <v>East</v>
      </c>
      <c r="J1302" s="105" t="s">
        <v>212</v>
      </c>
      <c r="K1302" s="105">
        <v>3.0</v>
      </c>
      <c r="L1302" s="104">
        <f t="array" ref="L1302">XLOOKUP('Joining Lists'!$J1302,'Joining Lists'!$A$4:$A$15,'Joining Lists'!$B$4:$B$15)</f>
        <v>21</v>
      </c>
      <c r="M1302" s="105">
        <f>'Joining Lists'!$K1302*'Joining Lists'!$L1302</f>
        <v>63</v>
      </c>
    </row>
    <row r="1303" ht="14.25" customHeight="1">
      <c r="G1303" s="111">
        <v>44538.0</v>
      </c>
      <c r="H1303" s="110" t="s">
        <v>253</v>
      </c>
      <c r="I1303" s="110" t="str">
        <f t="array" ref="I1303">XLOOKUP('Joining Lists'!$H1303,'Joining Lists'!$D$4:$D$75,'Joining Lists'!$E$4:$E$75)</f>
        <v>MidWest</v>
      </c>
      <c r="J1303" s="110" t="s">
        <v>236</v>
      </c>
      <c r="K1303" s="110">
        <v>7.0</v>
      </c>
      <c r="L1303" s="109">
        <f t="array" ref="L1303">XLOOKUP('Joining Lists'!$J1303,'Joining Lists'!$A$4:$A$15,'Joining Lists'!$B$4:$B$15)</f>
        <v>30</v>
      </c>
      <c r="M1303" s="110">
        <f>'Joining Lists'!$K1303*'Joining Lists'!$L1303</f>
        <v>210</v>
      </c>
    </row>
    <row r="1304" ht="14.25" customHeight="1">
      <c r="G1304" s="106">
        <v>44538.0</v>
      </c>
      <c r="H1304" s="105" t="s">
        <v>273</v>
      </c>
      <c r="I1304" s="105" t="str">
        <f t="array" ref="I1304">XLOOKUP('Joining Lists'!$H1304,'Joining Lists'!$D$4:$D$75,'Joining Lists'!$E$4:$E$75)</f>
        <v>West</v>
      </c>
      <c r="J1304" s="105" t="s">
        <v>212</v>
      </c>
      <c r="K1304" s="105">
        <v>22.0</v>
      </c>
      <c r="L1304" s="104">
        <f t="array" ref="L1304">XLOOKUP('Joining Lists'!$J1304,'Joining Lists'!$A$4:$A$15,'Joining Lists'!$B$4:$B$15)</f>
        <v>21</v>
      </c>
      <c r="M1304" s="105">
        <f>'Joining Lists'!$K1304*'Joining Lists'!$L1304</f>
        <v>462</v>
      </c>
    </row>
    <row r="1305" ht="14.25" customHeight="1">
      <c r="G1305" s="111">
        <v>44538.0</v>
      </c>
      <c r="H1305" s="110" t="s">
        <v>305</v>
      </c>
      <c r="I1305" s="110" t="str">
        <f t="array" ref="I1305">XLOOKUP('Joining Lists'!$H1305,'Joining Lists'!$D$4:$D$75,'Joining Lists'!$E$4:$E$75)</f>
        <v>East</v>
      </c>
      <c r="J1305" s="110" t="s">
        <v>218</v>
      </c>
      <c r="K1305" s="110">
        <v>2.0</v>
      </c>
      <c r="L1305" s="109">
        <f t="array" ref="L1305">XLOOKUP('Joining Lists'!$J1305,'Joining Lists'!$A$4:$A$15,'Joining Lists'!$B$4:$B$15)</f>
        <v>22.95</v>
      </c>
      <c r="M1305" s="110">
        <f>'Joining Lists'!$K1305*'Joining Lists'!$L1305</f>
        <v>45.9</v>
      </c>
    </row>
    <row r="1306" ht="14.25" customHeight="1">
      <c r="G1306" s="106">
        <v>44538.0</v>
      </c>
      <c r="H1306" s="105" t="s">
        <v>281</v>
      </c>
      <c r="I1306" s="105" t="str">
        <f t="array" ref="I1306">XLOOKUP('Joining Lists'!$H1306,'Joining Lists'!$D$4:$D$75,'Joining Lists'!$E$4:$E$75)</f>
        <v>MidWest</v>
      </c>
      <c r="J1306" s="105" t="s">
        <v>216</v>
      </c>
      <c r="K1306" s="105">
        <v>2.0</v>
      </c>
      <c r="L1306" s="104">
        <f t="array" ref="L1306">XLOOKUP('Joining Lists'!$J1306,'Joining Lists'!$A$4:$A$15,'Joining Lists'!$B$4:$B$15)</f>
        <v>22.95</v>
      </c>
      <c r="M1306" s="105">
        <f>'Joining Lists'!$K1306*'Joining Lists'!$L1306</f>
        <v>45.9</v>
      </c>
    </row>
    <row r="1307" ht="14.25" customHeight="1">
      <c r="G1307" s="111">
        <v>44538.0</v>
      </c>
      <c r="H1307" s="110" t="s">
        <v>252</v>
      </c>
      <c r="I1307" s="110" t="str">
        <f t="array" ref="I1307">XLOOKUP('Joining Lists'!$H1307,'Joining Lists'!$D$4:$D$75,'Joining Lists'!$E$4:$E$75)</f>
        <v>West</v>
      </c>
      <c r="J1307" s="110" t="s">
        <v>230</v>
      </c>
      <c r="K1307" s="110">
        <v>3.0</v>
      </c>
      <c r="L1307" s="109">
        <f t="array" ref="L1307">XLOOKUP('Joining Lists'!$J1307,'Joining Lists'!$A$4:$A$15,'Joining Lists'!$B$4:$B$15)</f>
        <v>79.95</v>
      </c>
      <c r="M1307" s="110">
        <f>'Joining Lists'!$K1307*'Joining Lists'!$L1307</f>
        <v>239.85</v>
      </c>
    </row>
    <row r="1308" ht="14.25" customHeight="1">
      <c r="G1308" s="106">
        <v>44538.0</v>
      </c>
      <c r="H1308" s="105" t="s">
        <v>258</v>
      </c>
      <c r="I1308" s="105" t="str">
        <f t="array" ref="I1308">XLOOKUP('Joining Lists'!$H1308,'Joining Lists'!$D$4:$D$75,'Joining Lists'!$E$4:$E$75)</f>
        <v>MidWest</v>
      </c>
      <c r="J1308" s="105" t="s">
        <v>233</v>
      </c>
      <c r="K1308" s="105">
        <v>3.0</v>
      </c>
      <c r="L1308" s="104">
        <f t="array" ref="L1308">XLOOKUP('Joining Lists'!$J1308,'Joining Lists'!$A$4:$A$15,'Joining Lists'!$B$4:$B$15)</f>
        <v>27.5</v>
      </c>
      <c r="M1308" s="105">
        <f>'Joining Lists'!$K1308*'Joining Lists'!$L1308</f>
        <v>82.5</v>
      </c>
    </row>
    <row r="1309" ht="14.25" customHeight="1">
      <c r="G1309" s="111">
        <v>44538.0</v>
      </c>
      <c r="H1309" s="110" t="s">
        <v>293</v>
      </c>
      <c r="I1309" s="110" t="str">
        <f t="array" ref="I1309">XLOOKUP('Joining Lists'!$H1309,'Joining Lists'!$D$4:$D$75,'Joining Lists'!$E$4:$E$75)</f>
        <v>West</v>
      </c>
      <c r="J1309" s="110" t="s">
        <v>227</v>
      </c>
      <c r="K1309" s="110">
        <v>3.0</v>
      </c>
      <c r="L1309" s="109">
        <f t="array" ref="L1309">XLOOKUP('Joining Lists'!$J1309,'Joining Lists'!$A$4:$A$15,'Joining Lists'!$B$4:$B$15)</f>
        <v>25</v>
      </c>
      <c r="M1309" s="110">
        <f>'Joining Lists'!$K1309*'Joining Lists'!$L1309</f>
        <v>75</v>
      </c>
    </row>
    <row r="1310" ht="14.25" customHeight="1">
      <c r="G1310" s="106">
        <v>44538.0</v>
      </c>
      <c r="H1310" s="105" t="s">
        <v>297</v>
      </c>
      <c r="I1310" s="105" t="str">
        <f t="array" ref="I1310">XLOOKUP('Joining Lists'!$H1310,'Joining Lists'!$D$4:$D$75,'Joining Lists'!$E$4:$E$75)</f>
        <v>MidWest</v>
      </c>
      <c r="J1310" s="105" t="s">
        <v>240</v>
      </c>
      <c r="K1310" s="105">
        <v>2.0</v>
      </c>
      <c r="L1310" s="104">
        <f t="array" ref="L1310">XLOOKUP('Joining Lists'!$J1310,'Joining Lists'!$A$4:$A$15,'Joining Lists'!$B$4:$B$15)</f>
        <v>34</v>
      </c>
      <c r="M1310" s="105">
        <f>'Joining Lists'!$K1310*'Joining Lists'!$L1310</f>
        <v>68</v>
      </c>
    </row>
    <row r="1311" ht="14.25" customHeight="1">
      <c r="G1311" s="111">
        <v>44538.0</v>
      </c>
      <c r="H1311" s="110" t="s">
        <v>261</v>
      </c>
      <c r="I1311" s="110" t="str">
        <f t="array" ref="I1311">XLOOKUP('Joining Lists'!$H1311,'Joining Lists'!$D$4:$D$75,'Joining Lists'!$E$4:$E$75)</f>
        <v>South</v>
      </c>
      <c r="J1311" s="110" t="s">
        <v>216</v>
      </c>
      <c r="K1311" s="110">
        <v>3.0</v>
      </c>
      <c r="L1311" s="109">
        <f t="array" ref="L1311">XLOOKUP('Joining Lists'!$J1311,'Joining Lists'!$A$4:$A$15,'Joining Lists'!$B$4:$B$15)</f>
        <v>22.95</v>
      </c>
      <c r="M1311" s="110">
        <f>'Joining Lists'!$K1311*'Joining Lists'!$L1311</f>
        <v>68.85</v>
      </c>
    </row>
    <row r="1312" ht="14.25" customHeight="1">
      <c r="G1312" s="106">
        <v>44538.0</v>
      </c>
      <c r="H1312" s="105" t="s">
        <v>258</v>
      </c>
      <c r="I1312" s="105" t="str">
        <f t="array" ref="I1312">XLOOKUP('Joining Lists'!$H1312,'Joining Lists'!$D$4:$D$75,'Joining Lists'!$E$4:$E$75)</f>
        <v>MidWest</v>
      </c>
      <c r="J1312" s="105" t="s">
        <v>240</v>
      </c>
      <c r="K1312" s="105">
        <v>3.0</v>
      </c>
      <c r="L1312" s="104">
        <f t="array" ref="L1312">XLOOKUP('Joining Lists'!$J1312,'Joining Lists'!$A$4:$A$15,'Joining Lists'!$B$4:$B$15)</f>
        <v>34</v>
      </c>
      <c r="M1312" s="105">
        <f>'Joining Lists'!$K1312*'Joining Lists'!$L1312</f>
        <v>102</v>
      </c>
    </row>
    <row r="1313" ht="14.25" customHeight="1">
      <c r="G1313" s="111">
        <v>44538.0</v>
      </c>
      <c r="H1313" s="110" t="s">
        <v>281</v>
      </c>
      <c r="I1313" s="110" t="str">
        <f t="array" ref="I1313">XLOOKUP('Joining Lists'!$H1313,'Joining Lists'!$D$4:$D$75,'Joining Lists'!$E$4:$E$75)</f>
        <v>MidWest</v>
      </c>
      <c r="J1313" s="110" t="s">
        <v>233</v>
      </c>
      <c r="K1313" s="110">
        <v>1.0</v>
      </c>
      <c r="L1313" s="109">
        <f t="array" ref="L1313">XLOOKUP('Joining Lists'!$J1313,'Joining Lists'!$A$4:$A$15,'Joining Lists'!$B$4:$B$15)</f>
        <v>27.5</v>
      </c>
      <c r="M1313" s="110">
        <f>'Joining Lists'!$K1313*'Joining Lists'!$L1313</f>
        <v>27.5</v>
      </c>
    </row>
    <row r="1314" ht="14.25" customHeight="1">
      <c r="G1314" s="106">
        <v>44538.0</v>
      </c>
      <c r="H1314" s="105" t="s">
        <v>241</v>
      </c>
      <c r="I1314" s="105" t="str">
        <f t="array" ref="I1314">XLOOKUP('Joining Lists'!$H1314,'Joining Lists'!$D$4:$D$75,'Joining Lists'!$E$4:$E$75)</f>
        <v>MidWest</v>
      </c>
      <c r="J1314" s="105" t="s">
        <v>240</v>
      </c>
      <c r="K1314" s="105">
        <v>1.0</v>
      </c>
      <c r="L1314" s="104">
        <f t="array" ref="L1314">XLOOKUP('Joining Lists'!$J1314,'Joining Lists'!$A$4:$A$15,'Joining Lists'!$B$4:$B$15)</f>
        <v>34</v>
      </c>
      <c r="M1314" s="105">
        <f>'Joining Lists'!$K1314*'Joining Lists'!$L1314</f>
        <v>34</v>
      </c>
    </row>
    <row r="1315" ht="14.25" customHeight="1">
      <c r="G1315" s="111">
        <v>44538.0</v>
      </c>
      <c r="H1315" s="110" t="s">
        <v>260</v>
      </c>
      <c r="I1315" s="110" t="str">
        <f t="array" ref="I1315">XLOOKUP('Joining Lists'!$H1315,'Joining Lists'!$D$4:$D$75,'Joining Lists'!$E$4:$E$75)</f>
        <v>MidWest</v>
      </c>
      <c r="J1315" s="110" t="s">
        <v>240</v>
      </c>
      <c r="K1315" s="110">
        <v>2.0</v>
      </c>
      <c r="L1315" s="109">
        <f t="array" ref="L1315">XLOOKUP('Joining Lists'!$J1315,'Joining Lists'!$A$4:$A$15,'Joining Lists'!$B$4:$B$15)</f>
        <v>34</v>
      </c>
      <c r="M1315" s="110">
        <f>'Joining Lists'!$K1315*'Joining Lists'!$L1315</f>
        <v>68</v>
      </c>
    </row>
    <row r="1316" ht="14.25" customHeight="1">
      <c r="G1316" s="106">
        <v>44538.0</v>
      </c>
      <c r="H1316" s="105" t="s">
        <v>292</v>
      </c>
      <c r="I1316" s="105" t="str">
        <f t="array" ref="I1316">XLOOKUP('Joining Lists'!$H1316,'Joining Lists'!$D$4:$D$75,'Joining Lists'!$E$4:$E$75)</f>
        <v>East</v>
      </c>
      <c r="J1316" s="105" t="s">
        <v>218</v>
      </c>
      <c r="K1316" s="105">
        <v>2.0</v>
      </c>
      <c r="L1316" s="104">
        <f t="array" ref="L1316">XLOOKUP('Joining Lists'!$J1316,'Joining Lists'!$A$4:$A$15,'Joining Lists'!$B$4:$B$15)</f>
        <v>22.95</v>
      </c>
      <c r="M1316" s="105">
        <f>'Joining Lists'!$K1316*'Joining Lists'!$L1316</f>
        <v>45.9</v>
      </c>
    </row>
    <row r="1317" ht="14.25" customHeight="1">
      <c r="G1317" s="111">
        <v>44538.0</v>
      </c>
      <c r="H1317" s="110" t="s">
        <v>313</v>
      </c>
      <c r="I1317" s="110" t="str">
        <f t="array" ref="I1317">XLOOKUP('Joining Lists'!$H1317,'Joining Lists'!$D$4:$D$75,'Joining Lists'!$E$4:$E$75)</f>
        <v>West</v>
      </c>
      <c r="J1317" s="110" t="s">
        <v>216</v>
      </c>
      <c r="K1317" s="110">
        <v>20.0</v>
      </c>
      <c r="L1317" s="109">
        <f t="array" ref="L1317">XLOOKUP('Joining Lists'!$J1317,'Joining Lists'!$A$4:$A$15,'Joining Lists'!$B$4:$B$15)</f>
        <v>22.95</v>
      </c>
      <c r="M1317" s="110">
        <f>'Joining Lists'!$K1317*'Joining Lists'!$L1317</f>
        <v>459</v>
      </c>
    </row>
    <row r="1318" ht="14.25" customHeight="1">
      <c r="G1318" s="106">
        <v>44538.0</v>
      </c>
      <c r="H1318" s="105" t="s">
        <v>255</v>
      </c>
      <c r="I1318" s="105" t="str">
        <f t="array" ref="I1318">XLOOKUP('Joining Lists'!$H1318,'Joining Lists'!$D$4:$D$75,'Joining Lists'!$E$4:$E$75)</f>
        <v>MidWest</v>
      </c>
      <c r="J1318" s="105" t="s">
        <v>235</v>
      </c>
      <c r="K1318" s="105">
        <v>2.0</v>
      </c>
      <c r="L1318" s="104">
        <f t="array" ref="L1318">XLOOKUP('Joining Lists'!$J1318,'Joining Lists'!$A$4:$A$15,'Joining Lists'!$B$4:$B$15)</f>
        <v>19.95</v>
      </c>
      <c r="M1318" s="105">
        <f>'Joining Lists'!$K1318*'Joining Lists'!$L1318</f>
        <v>39.9</v>
      </c>
    </row>
    <row r="1319" ht="14.25" customHeight="1">
      <c r="G1319" s="111">
        <v>44538.0</v>
      </c>
      <c r="H1319" s="110" t="s">
        <v>296</v>
      </c>
      <c r="I1319" s="110" t="str">
        <f t="array" ref="I1319">XLOOKUP('Joining Lists'!$H1319,'Joining Lists'!$D$4:$D$75,'Joining Lists'!$E$4:$E$75)</f>
        <v>West</v>
      </c>
      <c r="J1319" s="110" t="s">
        <v>243</v>
      </c>
      <c r="K1319" s="110">
        <v>1.0</v>
      </c>
      <c r="L1319" s="109">
        <f t="array" ref="L1319">XLOOKUP('Joining Lists'!$J1319,'Joining Lists'!$A$4:$A$15,'Joining Lists'!$B$4:$B$15)</f>
        <v>25</v>
      </c>
      <c r="M1319" s="110">
        <f>'Joining Lists'!$K1319*'Joining Lists'!$L1319</f>
        <v>25</v>
      </c>
    </row>
    <row r="1320" ht="14.25" customHeight="1">
      <c r="G1320" s="106">
        <v>44538.0</v>
      </c>
      <c r="H1320" s="105" t="s">
        <v>303</v>
      </c>
      <c r="I1320" s="105" t="str">
        <f t="array" ref="I1320">XLOOKUP('Joining Lists'!$H1320,'Joining Lists'!$D$4:$D$75,'Joining Lists'!$E$4:$E$75)</f>
        <v>West</v>
      </c>
      <c r="J1320" s="105" t="s">
        <v>240</v>
      </c>
      <c r="K1320" s="105">
        <v>3.0</v>
      </c>
      <c r="L1320" s="104">
        <f t="array" ref="L1320">XLOOKUP('Joining Lists'!$J1320,'Joining Lists'!$A$4:$A$15,'Joining Lists'!$B$4:$B$15)</f>
        <v>34</v>
      </c>
      <c r="M1320" s="105">
        <f>'Joining Lists'!$K1320*'Joining Lists'!$L1320</f>
        <v>102</v>
      </c>
    </row>
    <row r="1321" ht="14.25" customHeight="1">
      <c r="G1321" s="111">
        <v>44538.0</v>
      </c>
      <c r="H1321" s="110" t="s">
        <v>283</v>
      </c>
      <c r="I1321" s="110" t="str">
        <f t="array" ref="I1321">XLOOKUP('Joining Lists'!$H1321,'Joining Lists'!$D$4:$D$75,'Joining Lists'!$E$4:$E$75)</f>
        <v>South</v>
      </c>
      <c r="J1321" s="110" t="s">
        <v>235</v>
      </c>
      <c r="K1321" s="110">
        <v>19.0</v>
      </c>
      <c r="L1321" s="109">
        <f t="array" ref="L1321">XLOOKUP('Joining Lists'!$J1321,'Joining Lists'!$A$4:$A$15,'Joining Lists'!$B$4:$B$15)</f>
        <v>19.95</v>
      </c>
      <c r="M1321" s="110">
        <f>'Joining Lists'!$K1321*'Joining Lists'!$L1321</f>
        <v>379.05</v>
      </c>
    </row>
    <row r="1322" ht="14.25" customHeight="1">
      <c r="G1322" s="106">
        <v>44538.0</v>
      </c>
      <c r="H1322" s="105" t="s">
        <v>304</v>
      </c>
      <c r="I1322" s="105" t="str">
        <f t="array" ref="I1322">XLOOKUP('Joining Lists'!$H1322,'Joining Lists'!$D$4:$D$75,'Joining Lists'!$E$4:$E$75)</f>
        <v>South</v>
      </c>
      <c r="J1322" s="105" t="s">
        <v>240</v>
      </c>
      <c r="K1322" s="105">
        <v>1.0</v>
      </c>
      <c r="L1322" s="104">
        <f t="array" ref="L1322">XLOOKUP('Joining Lists'!$J1322,'Joining Lists'!$A$4:$A$15,'Joining Lists'!$B$4:$B$15)</f>
        <v>34</v>
      </c>
      <c r="M1322" s="105">
        <f>'Joining Lists'!$K1322*'Joining Lists'!$L1322</f>
        <v>34</v>
      </c>
    </row>
    <row r="1323" ht="14.25" customHeight="1">
      <c r="G1323" s="111">
        <v>44538.0</v>
      </c>
      <c r="H1323" s="110" t="s">
        <v>255</v>
      </c>
      <c r="I1323" s="110" t="str">
        <f t="array" ref="I1323">XLOOKUP('Joining Lists'!$H1323,'Joining Lists'!$D$4:$D$75,'Joining Lists'!$E$4:$E$75)</f>
        <v>MidWest</v>
      </c>
      <c r="J1323" s="110" t="s">
        <v>243</v>
      </c>
      <c r="K1323" s="110">
        <v>1.0</v>
      </c>
      <c r="L1323" s="109">
        <f t="array" ref="L1323">XLOOKUP('Joining Lists'!$J1323,'Joining Lists'!$A$4:$A$15,'Joining Lists'!$B$4:$B$15)</f>
        <v>25</v>
      </c>
      <c r="M1323" s="110">
        <f>'Joining Lists'!$K1323*'Joining Lists'!$L1323</f>
        <v>25</v>
      </c>
    </row>
    <row r="1324" ht="14.25" customHeight="1">
      <c r="G1324" s="106">
        <v>44538.0</v>
      </c>
      <c r="H1324" s="105" t="s">
        <v>297</v>
      </c>
      <c r="I1324" s="105" t="str">
        <f t="array" ref="I1324">XLOOKUP('Joining Lists'!$H1324,'Joining Lists'!$D$4:$D$75,'Joining Lists'!$E$4:$E$75)</f>
        <v>MidWest</v>
      </c>
      <c r="J1324" s="105" t="s">
        <v>236</v>
      </c>
      <c r="K1324" s="105">
        <v>2.0</v>
      </c>
      <c r="L1324" s="104">
        <f t="array" ref="L1324">XLOOKUP('Joining Lists'!$J1324,'Joining Lists'!$A$4:$A$15,'Joining Lists'!$B$4:$B$15)</f>
        <v>30</v>
      </c>
      <c r="M1324" s="105">
        <f>'Joining Lists'!$K1324*'Joining Lists'!$L1324</f>
        <v>60</v>
      </c>
    </row>
    <row r="1325" ht="14.25" customHeight="1">
      <c r="G1325" s="111">
        <v>44538.0</v>
      </c>
      <c r="H1325" s="110" t="s">
        <v>269</v>
      </c>
      <c r="I1325" s="110" t="str">
        <f t="array" ref="I1325">XLOOKUP('Joining Lists'!$H1325,'Joining Lists'!$D$4:$D$75,'Joining Lists'!$E$4:$E$75)</f>
        <v>MidWest</v>
      </c>
      <c r="J1325" s="110" t="s">
        <v>216</v>
      </c>
      <c r="K1325" s="110">
        <v>1.0</v>
      </c>
      <c r="L1325" s="109">
        <f t="array" ref="L1325">XLOOKUP('Joining Lists'!$J1325,'Joining Lists'!$A$4:$A$15,'Joining Lists'!$B$4:$B$15)</f>
        <v>22.95</v>
      </c>
      <c r="M1325" s="110">
        <f>'Joining Lists'!$K1325*'Joining Lists'!$L1325</f>
        <v>22.95</v>
      </c>
    </row>
    <row r="1326" ht="14.25" customHeight="1">
      <c r="G1326" s="106">
        <v>44537.0</v>
      </c>
      <c r="H1326" s="105" t="s">
        <v>255</v>
      </c>
      <c r="I1326" s="105" t="str">
        <f t="array" ref="I1326">XLOOKUP('Joining Lists'!$H1326,'Joining Lists'!$D$4:$D$75,'Joining Lists'!$E$4:$E$75)</f>
        <v>MidWest</v>
      </c>
      <c r="J1326" s="105" t="s">
        <v>233</v>
      </c>
      <c r="K1326" s="105">
        <v>3.0</v>
      </c>
      <c r="L1326" s="104">
        <f t="array" ref="L1326">XLOOKUP('Joining Lists'!$J1326,'Joining Lists'!$A$4:$A$15,'Joining Lists'!$B$4:$B$15)</f>
        <v>27.5</v>
      </c>
      <c r="M1326" s="105">
        <f>'Joining Lists'!$K1326*'Joining Lists'!$L1326</f>
        <v>82.5</v>
      </c>
    </row>
    <row r="1327" ht="14.25" customHeight="1">
      <c r="G1327" s="111">
        <v>44537.0</v>
      </c>
      <c r="H1327" s="110" t="s">
        <v>215</v>
      </c>
      <c r="I1327" s="110" t="str">
        <f t="array" ref="I1327">XLOOKUP('Joining Lists'!$H1327,'Joining Lists'!$D$4:$D$75,'Joining Lists'!$E$4:$E$75)</f>
        <v>East</v>
      </c>
      <c r="J1327" s="110" t="s">
        <v>212</v>
      </c>
      <c r="K1327" s="110">
        <v>4.0</v>
      </c>
      <c r="L1327" s="109">
        <f t="array" ref="L1327">XLOOKUP('Joining Lists'!$J1327,'Joining Lists'!$A$4:$A$15,'Joining Lists'!$B$4:$B$15)</f>
        <v>21</v>
      </c>
      <c r="M1327" s="110">
        <f>'Joining Lists'!$K1327*'Joining Lists'!$L1327</f>
        <v>84</v>
      </c>
    </row>
    <row r="1328" ht="14.25" customHeight="1">
      <c r="G1328" s="106">
        <v>44537.0</v>
      </c>
      <c r="H1328" s="105" t="s">
        <v>300</v>
      </c>
      <c r="I1328" s="105" t="str">
        <f t="array" ref="I1328">XLOOKUP('Joining Lists'!$H1328,'Joining Lists'!$D$4:$D$75,'Joining Lists'!$E$4:$E$75)</f>
        <v>MidWest</v>
      </c>
      <c r="J1328" s="105" t="s">
        <v>218</v>
      </c>
      <c r="K1328" s="105">
        <v>3.0</v>
      </c>
      <c r="L1328" s="104">
        <f t="array" ref="L1328">XLOOKUP('Joining Lists'!$J1328,'Joining Lists'!$A$4:$A$15,'Joining Lists'!$B$4:$B$15)</f>
        <v>22.95</v>
      </c>
      <c r="M1328" s="105">
        <f>'Joining Lists'!$K1328*'Joining Lists'!$L1328</f>
        <v>68.85</v>
      </c>
    </row>
    <row r="1329" ht="14.25" customHeight="1">
      <c r="G1329" s="111">
        <v>44537.0</v>
      </c>
      <c r="H1329" s="110" t="s">
        <v>264</v>
      </c>
      <c r="I1329" s="110" t="str">
        <f t="array" ref="I1329">XLOOKUP('Joining Lists'!$H1329,'Joining Lists'!$D$4:$D$75,'Joining Lists'!$E$4:$E$75)</f>
        <v>MidWest</v>
      </c>
      <c r="J1329" s="110" t="s">
        <v>236</v>
      </c>
      <c r="K1329" s="110">
        <v>3.0</v>
      </c>
      <c r="L1329" s="109">
        <f t="array" ref="L1329">XLOOKUP('Joining Lists'!$J1329,'Joining Lists'!$A$4:$A$15,'Joining Lists'!$B$4:$B$15)</f>
        <v>30</v>
      </c>
      <c r="M1329" s="110">
        <f>'Joining Lists'!$K1329*'Joining Lists'!$L1329</f>
        <v>90</v>
      </c>
    </row>
    <row r="1330" ht="14.25" customHeight="1">
      <c r="G1330" s="106">
        <v>44537.0</v>
      </c>
      <c r="H1330" s="105" t="s">
        <v>306</v>
      </c>
      <c r="I1330" s="105" t="str">
        <f t="array" ref="I1330">XLOOKUP('Joining Lists'!$H1330,'Joining Lists'!$D$4:$D$75,'Joining Lists'!$E$4:$E$75)</f>
        <v>West</v>
      </c>
      <c r="J1330" s="105" t="s">
        <v>227</v>
      </c>
      <c r="K1330" s="105">
        <v>1.0</v>
      </c>
      <c r="L1330" s="104">
        <f t="array" ref="L1330">XLOOKUP('Joining Lists'!$J1330,'Joining Lists'!$A$4:$A$15,'Joining Lists'!$B$4:$B$15)</f>
        <v>25</v>
      </c>
      <c r="M1330" s="105">
        <f>'Joining Lists'!$K1330*'Joining Lists'!$L1330</f>
        <v>25</v>
      </c>
    </row>
    <row r="1331" ht="14.25" customHeight="1">
      <c r="G1331" s="111">
        <v>44537.0</v>
      </c>
      <c r="H1331" s="110" t="s">
        <v>269</v>
      </c>
      <c r="I1331" s="110" t="str">
        <f t="array" ref="I1331">XLOOKUP('Joining Lists'!$H1331,'Joining Lists'!$D$4:$D$75,'Joining Lists'!$E$4:$E$75)</f>
        <v>MidWest</v>
      </c>
      <c r="J1331" s="110" t="s">
        <v>230</v>
      </c>
      <c r="K1331" s="110">
        <v>2.0</v>
      </c>
      <c r="L1331" s="109">
        <f t="array" ref="L1331">XLOOKUP('Joining Lists'!$J1331,'Joining Lists'!$A$4:$A$15,'Joining Lists'!$B$4:$B$15)</f>
        <v>79.95</v>
      </c>
      <c r="M1331" s="110">
        <f>'Joining Lists'!$K1331*'Joining Lists'!$L1331</f>
        <v>159.9</v>
      </c>
    </row>
    <row r="1332" ht="14.25" customHeight="1">
      <c r="G1332" s="106">
        <v>44537.0</v>
      </c>
      <c r="H1332" s="105" t="s">
        <v>213</v>
      </c>
      <c r="I1332" s="105" t="str">
        <f t="array" ref="I1332">XLOOKUP('Joining Lists'!$H1332,'Joining Lists'!$D$4:$D$75,'Joining Lists'!$E$4:$E$75)</f>
        <v>MidWest</v>
      </c>
      <c r="J1332" s="105" t="s">
        <v>218</v>
      </c>
      <c r="K1332" s="105">
        <v>19.0</v>
      </c>
      <c r="L1332" s="104">
        <f t="array" ref="L1332">XLOOKUP('Joining Lists'!$J1332,'Joining Lists'!$A$4:$A$15,'Joining Lists'!$B$4:$B$15)</f>
        <v>22.95</v>
      </c>
      <c r="M1332" s="105">
        <f>'Joining Lists'!$K1332*'Joining Lists'!$L1332</f>
        <v>436.05</v>
      </c>
    </row>
    <row r="1333" ht="14.25" customHeight="1">
      <c r="G1333" s="111">
        <v>44537.0</v>
      </c>
      <c r="H1333" s="110" t="s">
        <v>269</v>
      </c>
      <c r="I1333" s="110" t="str">
        <f t="array" ref="I1333">XLOOKUP('Joining Lists'!$H1333,'Joining Lists'!$D$4:$D$75,'Joining Lists'!$E$4:$E$75)</f>
        <v>MidWest</v>
      </c>
      <c r="J1333" s="110" t="s">
        <v>243</v>
      </c>
      <c r="K1333" s="110">
        <v>2.0</v>
      </c>
      <c r="L1333" s="109">
        <f t="array" ref="L1333">XLOOKUP('Joining Lists'!$J1333,'Joining Lists'!$A$4:$A$15,'Joining Lists'!$B$4:$B$15)</f>
        <v>25</v>
      </c>
      <c r="M1333" s="110">
        <f>'Joining Lists'!$K1333*'Joining Lists'!$L1333</f>
        <v>50</v>
      </c>
    </row>
    <row r="1334" ht="14.25" customHeight="1">
      <c r="G1334" s="106">
        <v>44537.0</v>
      </c>
      <c r="H1334" s="105" t="s">
        <v>302</v>
      </c>
      <c r="I1334" s="105" t="str">
        <f t="array" ref="I1334">XLOOKUP('Joining Lists'!$H1334,'Joining Lists'!$D$4:$D$75,'Joining Lists'!$E$4:$E$75)</f>
        <v>MidWest</v>
      </c>
      <c r="J1334" s="105" t="s">
        <v>218</v>
      </c>
      <c r="K1334" s="105">
        <v>1.0</v>
      </c>
      <c r="L1334" s="104">
        <f t="array" ref="L1334">XLOOKUP('Joining Lists'!$J1334,'Joining Lists'!$A$4:$A$15,'Joining Lists'!$B$4:$B$15)</f>
        <v>22.95</v>
      </c>
      <c r="M1334" s="105">
        <f>'Joining Lists'!$K1334*'Joining Lists'!$L1334</f>
        <v>22.95</v>
      </c>
    </row>
    <row r="1335" ht="14.25" customHeight="1">
      <c r="G1335" s="111">
        <v>44537.0</v>
      </c>
      <c r="H1335" s="110" t="s">
        <v>268</v>
      </c>
      <c r="I1335" s="110" t="str">
        <f t="array" ref="I1335">XLOOKUP('Joining Lists'!$H1335,'Joining Lists'!$D$4:$D$75,'Joining Lists'!$E$4:$E$75)</f>
        <v>East</v>
      </c>
      <c r="J1335" s="110" t="s">
        <v>235</v>
      </c>
      <c r="K1335" s="110">
        <v>1.0</v>
      </c>
      <c r="L1335" s="109">
        <f t="array" ref="L1335">XLOOKUP('Joining Lists'!$J1335,'Joining Lists'!$A$4:$A$15,'Joining Lists'!$B$4:$B$15)</f>
        <v>19.95</v>
      </c>
      <c r="M1335" s="110">
        <f>'Joining Lists'!$K1335*'Joining Lists'!$L1335</f>
        <v>19.95</v>
      </c>
    </row>
    <row r="1336" ht="14.25" customHeight="1">
      <c r="G1336" s="106">
        <v>44537.0</v>
      </c>
      <c r="H1336" s="105" t="s">
        <v>242</v>
      </c>
      <c r="I1336" s="105" t="str">
        <f t="array" ref="I1336">XLOOKUP('Joining Lists'!$H1336,'Joining Lists'!$D$4:$D$75,'Joining Lists'!$E$4:$E$75)</f>
        <v>MidWest</v>
      </c>
      <c r="J1336" s="105" t="s">
        <v>236</v>
      </c>
      <c r="K1336" s="105">
        <v>3.0</v>
      </c>
      <c r="L1336" s="104">
        <f t="array" ref="L1336">XLOOKUP('Joining Lists'!$J1336,'Joining Lists'!$A$4:$A$15,'Joining Lists'!$B$4:$B$15)</f>
        <v>30</v>
      </c>
      <c r="M1336" s="105">
        <f>'Joining Lists'!$K1336*'Joining Lists'!$L1336</f>
        <v>90</v>
      </c>
    </row>
    <row r="1337" ht="14.25" customHeight="1">
      <c r="G1337" s="111">
        <v>44537.0</v>
      </c>
      <c r="H1337" s="110" t="s">
        <v>273</v>
      </c>
      <c r="I1337" s="110" t="str">
        <f t="array" ref="I1337">XLOOKUP('Joining Lists'!$H1337,'Joining Lists'!$D$4:$D$75,'Joining Lists'!$E$4:$E$75)</f>
        <v>West</v>
      </c>
      <c r="J1337" s="110" t="s">
        <v>218</v>
      </c>
      <c r="K1337" s="110">
        <v>2.0</v>
      </c>
      <c r="L1337" s="109">
        <f t="array" ref="L1337">XLOOKUP('Joining Lists'!$J1337,'Joining Lists'!$A$4:$A$15,'Joining Lists'!$B$4:$B$15)</f>
        <v>22.95</v>
      </c>
      <c r="M1337" s="110">
        <f>'Joining Lists'!$K1337*'Joining Lists'!$L1337</f>
        <v>45.9</v>
      </c>
    </row>
    <row r="1338" ht="14.25" customHeight="1">
      <c r="G1338" s="106">
        <v>44537.0</v>
      </c>
      <c r="H1338" s="105" t="s">
        <v>242</v>
      </c>
      <c r="I1338" s="105" t="str">
        <f t="array" ref="I1338">XLOOKUP('Joining Lists'!$H1338,'Joining Lists'!$D$4:$D$75,'Joining Lists'!$E$4:$E$75)</f>
        <v>MidWest</v>
      </c>
      <c r="J1338" s="105" t="s">
        <v>218</v>
      </c>
      <c r="K1338" s="105">
        <v>2.0</v>
      </c>
      <c r="L1338" s="104">
        <f t="array" ref="L1338">XLOOKUP('Joining Lists'!$J1338,'Joining Lists'!$A$4:$A$15,'Joining Lists'!$B$4:$B$15)</f>
        <v>22.95</v>
      </c>
      <c r="M1338" s="105">
        <f>'Joining Lists'!$K1338*'Joining Lists'!$L1338</f>
        <v>45.9</v>
      </c>
    </row>
    <row r="1339" ht="14.25" customHeight="1">
      <c r="G1339" s="111">
        <v>44537.0</v>
      </c>
      <c r="H1339" s="110" t="s">
        <v>251</v>
      </c>
      <c r="I1339" s="110" t="str">
        <f t="array" ref="I1339">XLOOKUP('Joining Lists'!$H1339,'Joining Lists'!$D$4:$D$75,'Joining Lists'!$E$4:$E$75)</f>
        <v>MidWest</v>
      </c>
      <c r="J1339" s="110" t="s">
        <v>235</v>
      </c>
      <c r="K1339" s="110">
        <v>2.0</v>
      </c>
      <c r="L1339" s="109">
        <f t="array" ref="L1339">XLOOKUP('Joining Lists'!$J1339,'Joining Lists'!$A$4:$A$15,'Joining Lists'!$B$4:$B$15)</f>
        <v>19.95</v>
      </c>
      <c r="M1339" s="110">
        <f>'Joining Lists'!$K1339*'Joining Lists'!$L1339</f>
        <v>39.9</v>
      </c>
    </row>
    <row r="1340" ht="14.25" customHeight="1">
      <c r="G1340" s="106">
        <v>44537.0</v>
      </c>
      <c r="H1340" s="105" t="s">
        <v>221</v>
      </c>
      <c r="I1340" s="105" t="str">
        <f t="array" ref="I1340">XLOOKUP('Joining Lists'!$H1340,'Joining Lists'!$D$4:$D$75,'Joining Lists'!$E$4:$E$75)</f>
        <v>East</v>
      </c>
      <c r="J1340" s="105" t="s">
        <v>216</v>
      </c>
      <c r="K1340" s="105">
        <v>21.0</v>
      </c>
      <c r="L1340" s="104">
        <f t="array" ref="L1340">XLOOKUP('Joining Lists'!$J1340,'Joining Lists'!$A$4:$A$15,'Joining Lists'!$B$4:$B$15)</f>
        <v>22.95</v>
      </c>
      <c r="M1340" s="105">
        <f>'Joining Lists'!$K1340*'Joining Lists'!$L1340</f>
        <v>481.95</v>
      </c>
    </row>
    <row r="1341" ht="14.25" customHeight="1">
      <c r="G1341" s="111">
        <v>44537.0</v>
      </c>
      <c r="H1341" s="110" t="s">
        <v>313</v>
      </c>
      <c r="I1341" s="110" t="str">
        <f t="array" ref="I1341">XLOOKUP('Joining Lists'!$H1341,'Joining Lists'!$D$4:$D$75,'Joining Lists'!$E$4:$E$75)</f>
        <v>West</v>
      </c>
      <c r="J1341" s="110" t="s">
        <v>243</v>
      </c>
      <c r="K1341" s="110">
        <v>3.0</v>
      </c>
      <c r="L1341" s="109">
        <f t="array" ref="L1341">XLOOKUP('Joining Lists'!$J1341,'Joining Lists'!$A$4:$A$15,'Joining Lists'!$B$4:$B$15)</f>
        <v>25</v>
      </c>
      <c r="M1341" s="110">
        <f>'Joining Lists'!$K1341*'Joining Lists'!$L1341</f>
        <v>75</v>
      </c>
    </row>
    <row r="1342" ht="14.25" customHeight="1">
      <c r="G1342" s="106">
        <v>44537.0</v>
      </c>
      <c r="H1342" s="105" t="s">
        <v>248</v>
      </c>
      <c r="I1342" s="105" t="str">
        <f t="array" ref="I1342">XLOOKUP('Joining Lists'!$H1342,'Joining Lists'!$D$4:$D$75,'Joining Lists'!$E$4:$E$75)</f>
        <v>MidWest</v>
      </c>
      <c r="J1342" s="105" t="s">
        <v>218</v>
      </c>
      <c r="K1342" s="105">
        <v>2.0</v>
      </c>
      <c r="L1342" s="104">
        <f t="array" ref="L1342">XLOOKUP('Joining Lists'!$J1342,'Joining Lists'!$A$4:$A$15,'Joining Lists'!$B$4:$B$15)</f>
        <v>22.95</v>
      </c>
      <c r="M1342" s="105">
        <f>'Joining Lists'!$K1342*'Joining Lists'!$L1342</f>
        <v>45.9</v>
      </c>
    </row>
    <row r="1343" ht="14.25" customHeight="1">
      <c r="G1343" s="111">
        <v>44537.0</v>
      </c>
      <c r="H1343" s="110" t="s">
        <v>260</v>
      </c>
      <c r="I1343" s="110" t="str">
        <f t="array" ref="I1343">XLOOKUP('Joining Lists'!$H1343,'Joining Lists'!$D$4:$D$75,'Joining Lists'!$E$4:$E$75)</f>
        <v>MidWest</v>
      </c>
      <c r="J1343" s="110" t="s">
        <v>218</v>
      </c>
      <c r="K1343" s="110">
        <v>3.0</v>
      </c>
      <c r="L1343" s="109">
        <f t="array" ref="L1343">XLOOKUP('Joining Lists'!$J1343,'Joining Lists'!$A$4:$A$15,'Joining Lists'!$B$4:$B$15)</f>
        <v>22.95</v>
      </c>
      <c r="M1343" s="110">
        <f>'Joining Lists'!$K1343*'Joining Lists'!$L1343</f>
        <v>68.85</v>
      </c>
    </row>
    <row r="1344" ht="14.25" customHeight="1">
      <c r="G1344" s="106">
        <v>44537.0</v>
      </c>
      <c r="H1344" s="105" t="s">
        <v>260</v>
      </c>
      <c r="I1344" s="105" t="str">
        <f t="array" ref="I1344">XLOOKUP('Joining Lists'!$H1344,'Joining Lists'!$D$4:$D$75,'Joining Lists'!$E$4:$E$75)</f>
        <v>MidWest</v>
      </c>
      <c r="J1344" s="105" t="s">
        <v>235</v>
      </c>
      <c r="K1344" s="105">
        <v>2.0</v>
      </c>
      <c r="L1344" s="104">
        <f t="array" ref="L1344">XLOOKUP('Joining Lists'!$J1344,'Joining Lists'!$A$4:$A$15,'Joining Lists'!$B$4:$B$15)</f>
        <v>19.95</v>
      </c>
      <c r="M1344" s="105">
        <f>'Joining Lists'!$K1344*'Joining Lists'!$L1344</f>
        <v>39.9</v>
      </c>
    </row>
    <row r="1345" ht="14.25" customHeight="1">
      <c r="G1345" s="111">
        <v>44537.0</v>
      </c>
      <c r="H1345" s="110" t="s">
        <v>254</v>
      </c>
      <c r="I1345" s="110" t="str">
        <f t="array" ref="I1345">XLOOKUP('Joining Lists'!$H1345,'Joining Lists'!$D$4:$D$75,'Joining Lists'!$E$4:$E$75)</f>
        <v>South</v>
      </c>
      <c r="J1345" s="110" t="s">
        <v>240</v>
      </c>
      <c r="K1345" s="110">
        <v>1.0</v>
      </c>
      <c r="L1345" s="109">
        <f t="array" ref="L1345">XLOOKUP('Joining Lists'!$J1345,'Joining Lists'!$A$4:$A$15,'Joining Lists'!$B$4:$B$15)</f>
        <v>34</v>
      </c>
      <c r="M1345" s="110">
        <f>'Joining Lists'!$K1345*'Joining Lists'!$L1345</f>
        <v>34</v>
      </c>
    </row>
    <row r="1346" ht="14.25" customHeight="1">
      <c r="G1346" s="106">
        <v>44537.0</v>
      </c>
      <c r="H1346" s="105" t="s">
        <v>242</v>
      </c>
      <c r="I1346" s="105" t="str">
        <f t="array" ref="I1346">XLOOKUP('Joining Lists'!$H1346,'Joining Lists'!$D$4:$D$75,'Joining Lists'!$E$4:$E$75)</f>
        <v>MidWest</v>
      </c>
      <c r="J1346" s="105" t="s">
        <v>235</v>
      </c>
      <c r="K1346" s="105">
        <v>1.0</v>
      </c>
      <c r="L1346" s="104">
        <f t="array" ref="L1346">XLOOKUP('Joining Lists'!$J1346,'Joining Lists'!$A$4:$A$15,'Joining Lists'!$B$4:$B$15)</f>
        <v>19.95</v>
      </c>
      <c r="M1346" s="105">
        <f>'Joining Lists'!$K1346*'Joining Lists'!$L1346</f>
        <v>19.95</v>
      </c>
    </row>
    <row r="1347" ht="14.25" customHeight="1">
      <c r="G1347" s="111">
        <v>44537.0</v>
      </c>
      <c r="H1347" s="110" t="s">
        <v>295</v>
      </c>
      <c r="I1347" s="110" t="str">
        <f t="array" ref="I1347">XLOOKUP('Joining Lists'!$H1347,'Joining Lists'!$D$4:$D$75,'Joining Lists'!$E$4:$E$75)</f>
        <v>MidWest</v>
      </c>
      <c r="J1347" s="110" t="s">
        <v>218</v>
      </c>
      <c r="K1347" s="110">
        <v>3.0</v>
      </c>
      <c r="L1347" s="109">
        <f t="array" ref="L1347">XLOOKUP('Joining Lists'!$J1347,'Joining Lists'!$A$4:$A$15,'Joining Lists'!$B$4:$B$15)</f>
        <v>22.95</v>
      </c>
      <c r="M1347" s="110">
        <f>'Joining Lists'!$K1347*'Joining Lists'!$L1347</f>
        <v>68.85</v>
      </c>
    </row>
    <row r="1348" ht="14.25" customHeight="1">
      <c r="G1348" s="106">
        <v>44537.0</v>
      </c>
      <c r="H1348" s="105" t="s">
        <v>294</v>
      </c>
      <c r="I1348" s="105" t="str">
        <f t="array" ref="I1348">XLOOKUP('Joining Lists'!$H1348,'Joining Lists'!$D$4:$D$75,'Joining Lists'!$E$4:$E$75)</f>
        <v>West</v>
      </c>
      <c r="J1348" s="105" t="s">
        <v>212</v>
      </c>
      <c r="K1348" s="105">
        <v>1.0</v>
      </c>
      <c r="L1348" s="104">
        <f t="array" ref="L1348">XLOOKUP('Joining Lists'!$J1348,'Joining Lists'!$A$4:$A$15,'Joining Lists'!$B$4:$B$15)</f>
        <v>21</v>
      </c>
      <c r="M1348" s="105">
        <f>'Joining Lists'!$K1348*'Joining Lists'!$L1348</f>
        <v>21</v>
      </c>
    </row>
    <row r="1349" ht="14.25" customHeight="1">
      <c r="G1349" s="111">
        <v>44537.0</v>
      </c>
      <c r="H1349" s="110" t="s">
        <v>254</v>
      </c>
      <c r="I1349" s="110" t="str">
        <f t="array" ref="I1349">XLOOKUP('Joining Lists'!$H1349,'Joining Lists'!$D$4:$D$75,'Joining Lists'!$E$4:$E$75)</f>
        <v>South</v>
      </c>
      <c r="J1349" s="110" t="s">
        <v>212</v>
      </c>
      <c r="K1349" s="110">
        <v>11.0</v>
      </c>
      <c r="L1349" s="109">
        <f t="array" ref="L1349">XLOOKUP('Joining Lists'!$J1349,'Joining Lists'!$A$4:$A$15,'Joining Lists'!$B$4:$B$15)</f>
        <v>21</v>
      </c>
      <c r="M1349" s="110">
        <f>'Joining Lists'!$K1349*'Joining Lists'!$L1349</f>
        <v>231</v>
      </c>
    </row>
    <row r="1350" ht="14.25" customHeight="1">
      <c r="G1350" s="106">
        <v>44537.0</v>
      </c>
      <c r="H1350" s="105" t="s">
        <v>228</v>
      </c>
      <c r="I1350" s="105" t="str">
        <f t="array" ref="I1350">XLOOKUP('Joining Lists'!$H1350,'Joining Lists'!$D$4:$D$75,'Joining Lists'!$E$4:$E$75)</f>
        <v>MidWest</v>
      </c>
      <c r="J1350" s="105" t="s">
        <v>216</v>
      </c>
      <c r="K1350" s="105">
        <v>2.0</v>
      </c>
      <c r="L1350" s="104">
        <f t="array" ref="L1350">XLOOKUP('Joining Lists'!$J1350,'Joining Lists'!$A$4:$A$15,'Joining Lists'!$B$4:$B$15)</f>
        <v>22.95</v>
      </c>
      <c r="M1350" s="105">
        <f>'Joining Lists'!$K1350*'Joining Lists'!$L1350</f>
        <v>45.9</v>
      </c>
    </row>
    <row r="1351" ht="14.25" customHeight="1">
      <c r="G1351" s="111">
        <v>44537.0</v>
      </c>
      <c r="H1351" s="110" t="s">
        <v>299</v>
      </c>
      <c r="I1351" s="110" t="str">
        <f t="array" ref="I1351">XLOOKUP('Joining Lists'!$H1351,'Joining Lists'!$D$4:$D$75,'Joining Lists'!$E$4:$E$75)</f>
        <v>South</v>
      </c>
      <c r="J1351" s="110" t="s">
        <v>236</v>
      </c>
      <c r="K1351" s="110">
        <v>2.0</v>
      </c>
      <c r="L1351" s="109">
        <f t="array" ref="L1351">XLOOKUP('Joining Lists'!$J1351,'Joining Lists'!$A$4:$A$15,'Joining Lists'!$B$4:$B$15)</f>
        <v>30</v>
      </c>
      <c r="M1351" s="110">
        <f>'Joining Lists'!$K1351*'Joining Lists'!$L1351</f>
        <v>60</v>
      </c>
    </row>
    <row r="1352" ht="14.25" customHeight="1">
      <c r="G1352" s="106">
        <v>44537.0</v>
      </c>
      <c r="H1352" s="105" t="s">
        <v>225</v>
      </c>
      <c r="I1352" s="105" t="str">
        <f t="array" ref="I1352">XLOOKUP('Joining Lists'!$H1352,'Joining Lists'!$D$4:$D$75,'Joining Lists'!$E$4:$E$75)</f>
        <v>South</v>
      </c>
      <c r="J1352" s="105" t="s">
        <v>212</v>
      </c>
      <c r="K1352" s="105">
        <v>2.0</v>
      </c>
      <c r="L1352" s="104">
        <f t="array" ref="L1352">XLOOKUP('Joining Lists'!$J1352,'Joining Lists'!$A$4:$A$15,'Joining Lists'!$B$4:$B$15)</f>
        <v>21</v>
      </c>
      <c r="M1352" s="105">
        <f>'Joining Lists'!$K1352*'Joining Lists'!$L1352</f>
        <v>42</v>
      </c>
    </row>
    <row r="1353" ht="14.25" customHeight="1">
      <c r="G1353" s="111">
        <v>44537.0</v>
      </c>
      <c r="H1353" s="110" t="s">
        <v>289</v>
      </c>
      <c r="I1353" s="110" t="str">
        <f t="array" ref="I1353">XLOOKUP('Joining Lists'!$H1353,'Joining Lists'!$D$4:$D$75,'Joining Lists'!$E$4:$E$75)</f>
        <v>West</v>
      </c>
      <c r="J1353" s="110" t="s">
        <v>240</v>
      </c>
      <c r="K1353" s="110">
        <v>3.0</v>
      </c>
      <c r="L1353" s="109">
        <f t="array" ref="L1353">XLOOKUP('Joining Lists'!$J1353,'Joining Lists'!$A$4:$A$15,'Joining Lists'!$B$4:$B$15)</f>
        <v>34</v>
      </c>
      <c r="M1353" s="110">
        <f>'Joining Lists'!$K1353*'Joining Lists'!$L1353</f>
        <v>102</v>
      </c>
    </row>
    <row r="1354" ht="14.25" customHeight="1">
      <c r="G1354" s="106">
        <v>44537.0</v>
      </c>
      <c r="H1354" s="105" t="s">
        <v>303</v>
      </c>
      <c r="I1354" s="105" t="str">
        <f t="array" ref="I1354">XLOOKUP('Joining Lists'!$H1354,'Joining Lists'!$D$4:$D$75,'Joining Lists'!$E$4:$E$75)</f>
        <v>West</v>
      </c>
      <c r="J1354" s="105" t="s">
        <v>235</v>
      </c>
      <c r="K1354" s="105">
        <v>3.0</v>
      </c>
      <c r="L1354" s="104">
        <f t="array" ref="L1354">XLOOKUP('Joining Lists'!$J1354,'Joining Lists'!$A$4:$A$15,'Joining Lists'!$B$4:$B$15)</f>
        <v>19.95</v>
      </c>
      <c r="M1354" s="105">
        <f>'Joining Lists'!$K1354*'Joining Lists'!$L1354</f>
        <v>59.85</v>
      </c>
    </row>
    <row r="1355" ht="14.25" customHeight="1">
      <c r="G1355" s="111">
        <v>44537.0</v>
      </c>
      <c r="H1355" s="110" t="s">
        <v>237</v>
      </c>
      <c r="I1355" s="110" t="str">
        <f t="array" ref="I1355">XLOOKUP('Joining Lists'!$H1355,'Joining Lists'!$D$4:$D$75,'Joining Lists'!$E$4:$E$75)</f>
        <v>West</v>
      </c>
      <c r="J1355" s="110" t="s">
        <v>240</v>
      </c>
      <c r="K1355" s="110">
        <v>1.0</v>
      </c>
      <c r="L1355" s="109">
        <f t="array" ref="L1355">XLOOKUP('Joining Lists'!$J1355,'Joining Lists'!$A$4:$A$15,'Joining Lists'!$B$4:$B$15)</f>
        <v>34</v>
      </c>
      <c r="M1355" s="110">
        <f>'Joining Lists'!$K1355*'Joining Lists'!$L1355</f>
        <v>34</v>
      </c>
    </row>
    <row r="1356" ht="14.25" customHeight="1">
      <c r="G1356" s="106">
        <v>44537.0</v>
      </c>
      <c r="H1356" s="105" t="s">
        <v>255</v>
      </c>
      <c r="I1356" s="105" t="str">
        <f t="array" ref="I1356">XLOOKUP('Joining Lists'!$H1356,'Joining Lists'!$D$4:$D$75,'Joining Lists'!$E$4:$E$75)</f>
        <v>MidWest</v>
      </c>
      <c r="J1356" s="105" t="s">
        <v>212</v>
      </c>
      <c r="K1356" s="105">
        <v>3.0</v>
      </c>
      <c r="L1356" s="104">
        <f t="array" ref="L1356">XLOOKUP('Joining Lists'!$J1356,'Joining Lists'!$A$4:$A$15,'Joining Lists'!$B$4:$B$15)</f>
        <v>21</v>
      </c>
      <c r="M1356" s="105">
        <f>'Joining Lists'!$K1356*'Joining Lists'!$L1356</f>
        <v>63</v>
      </c>
    </row>
    <row r="1357" ht="14.25" customHeight="1">
      <c r="G1357" s="111">
        <v>44537.0</v>
      </c>
      <c r="H1357" s="110" t="s">
        <v>288</v>
      </c>
      <c r="I1357" s="110" t="str">
        <f t="array" ref="I1357">XLOOKUP('Joining Lists'!$H1357,'Joining Lists'!$D$4:$D$75,'Joining Lists'!$E$4:$E$75)</f>
        <v>MidWest</v>
      </c>
      <c r="J1357" s="110" t="s">
        <v>243</v>
      </c>
      <c r="K1357" s="110">
        <v>1.0</v>
      </c>
      <c r="L1357" s="109">
        <f t="array" ref="L1357">XLOOKUP('Joining Lists'!$J1357,'Joining Lists'!$A$4:$A$15,'Joining Lists'!$B$4:$B$15)</f>
        <v>25</v>
      </c>
      <c r="M1357" s="110">
        <f>'Joining Lists'!$K1357*'Joining Lists'!$L1357</f>
        <v>25</v>
      </c>
    </row>
    <row r="1358" ht="14.25" customHeight="1">
      <c r="G1358" s="106">
        <v>44537.0</v>
      </c>
      <c r="H1358" s="105" t="s">
        <v>276</v>
      </c>
      <c r="I1358" s="105" t="str">
        <f t="array" ref="I1358">XLOOKUP('Joining Lists'!$H1358,'Joining Lists'!$D$4:$D$75,'Joining Lists'!$E$4:$E$75)</f>
        <v>East</v>
      </c>
      <c r="J1358" s="105" t="s">
        <v>235</v>
      </c>
      <c r="K1358" s="105">
        <v>3.0</v>
      </c>
      <c r="L1358" s="104">
        <f t="array" ref="L1358">XLOOKUP('Joining Lists'!$J1358,'Joining Lists'!$A$4:$A$15,'Joining Lists'!$B$4:$B$15)</f>
        <v>19.95</v>
      </c>
      <c r="M1358" s="105">
        <f>'Joining Lists'!$K1358*'Joining Lists'!$L1358</f>
        <v>59.85</v>
      </c>
    </row>
    <row r="1359" ht="14.25" customHeight="1">
      <c r="G1359" s="111">
        <v>44537.0</v>
      </c>
      <c r="H1359" s="110" t="s">
        <v>254</v>
      </c>
      <c r="I1359" s="110" t="str">
        <f t="array" ref="I1359">XLOOKUP('Joining Lists'!$H1359,'Joining Lists'!$D$4:$D$75,'Joining Lists'!$E$4:$E$75)</f>
        <v>South</v>
      </c>
      <c r="J1359" s="110" t="s">
        <v>218</v>
      </c>
      <c r="K1359" s="110">
        <v>2.0</v>
      </c>
      <c r="L1359" s="109">
        <f t="array" ref="L1359">XLOOKUP('Joining Lists'!$J1359,'Joining Lists'!$A$4:$A$15,'Joining Lists'!$B$4:$B$15)</f>
        <v>22.95</v>
      </c>
      <c r="M1359" s="110">
        <f>'Joining Lists'!$K1359*'Joining Lists'!$L1359</f>
        <v>45.9</v>
      </c>
    </row>
    <row r="1360" ht="14.25" customHeight="1">
      <c r="G1360" s="106">
        <v>44537.0</v>
      </c>
      <c r="H1360" s="105" t="s">
        <v>254</v>
      </c>
      <c r="I1360" s="105" t="str">
        <f t="array" ref="I1360">XLOOKUP('Joining Lists'!$H1360,'Joining Lists'!$D$4:$D$75,'Joining Lists'!$E$4:$E$75)</f>
        <v>South</v>
      </c>
      <c r="J1360" s="105" t="s">
        <v>236</v>
      </c>
      <c r="K1360" s="105">
        <v>2.0</v>
      </c>
      <c r="L1360" s="104">
        <f t="array" ref="L1360">XLOOKUP('Joining Lists'!$J1360,'Joining Lists'!$A$4:$A$15,'Joining Lists'!$B$4:$B$15)</f>
        <v>30</v>
      </c>
      <c r="M1360" s="105">
        <f>'Joining Lists'!$K1360*'Joining Lists'!$L1360</f>
        <v>60</v>
      </c>
    </row>
    <row r="1361" ht="14.25" customHeight="1">
      <c r="G1361" s="111">
        <v>44537.0</v>
      </c>
      <c r="H1361" s="110" t="s">
        <v>269</v>
      </c>
      <c r="I1361" s="110" t="str">
        <f t="array" ref="I1361">XLOOKUP('Joining Lists'!$H1361,'Joining Lists'!$D$4:$D$75,'Joining Lists'!$E$4:$E$75)</f>
        <v>MidWest</v>
      </c>
      <c r="J1361" s="110" t="s">
        <v>218</v>
      </c>
      <c r="K1361" s="110">
        <v>2.0</v>
      </c>
      <c r="L1361" s="109">
        <f t="array" ref="L1361">XLOOKUP('Joining Lists'!$J1361,'Joining Lists'!$A$4:$A$15,'Joining Lists'!$B$4:$B$15)</f>
        <v>22.95</v>
      </c>
      <c r="M1361" s="110">
        <f>'Joining Lists'!$K1361*'Joining Lists'!$L1361</f>
        <v>45.9</v>
      </c>
    </row>
    <row r="1362" ht="14.25" customHeight="1">
      <c r="G1362" s="106">
        <v>44537.0</v>
      </c>
      <c r="H1362" s="105" t="s">
        <v>292</v>
      </c>
      <c r="I1362" s="105" t="str">
        <f t="array" ref="I1362">XLOOKUP('Joining Lists'!$H1362,'Joining Lists'!$D$4:$D$75,'Joining Lists'!$E$4:$E$75)</f>
        <v>East</v>
      </c>
      <c r="J1362" s="105" t="s">
        <v>243</v>
      </c>
      <c r="K1362" s="105">
        <v>3.0</v>
      </c>
      <c r="L1362" s="104">
        <f t="array" ref="L1362">XLOOKUP('Joining Lists'!$J1362,'Joining Lists'!$A$4:$A$15,'Joining Lists'!$B$4:$B$15)</f>
        <v>25</v>
      </c>
      <c r="M1362" s="105">
        <f>'Joining Lists'!$K1362*'Joining Lists'!$L1362</f>
        <v>75</v>
      </c>
    </row>
    <row r="1363" ht="14.25" customHeight="1">
      <c r="G1363" s="111">
        <v>44537.0</v>
      </c>
      <c r="H1363" s="110" t="s">
        <v>225</v>
      </c>
      <c r="I1363" s="110" t="str">
        <f t="array" ref="I1363">XLOOKUP('Joining Lists'!$H1363,'Joining Lists'!$D$4:$D$75,'Joining Lists'!$E$4:$E$75)</f>
        <v>South</v>
      </c>
      <c r="J1363" s="110" t="s">
        <v>240</v>
      </c>
      <c r="K1363" s="110">
        <v>3.0</v>
      </c>
      <c r="L1363" s="109">
        <f t="array" ref="L1363">XLOOKUP('Joining Lists'!$J1363,'Joining Lists'!$A$4:$A$15,'Joining Lists'!$B$4:$B$15)</f>
        <v>34</v>
      </c>
      <c r="M1363" s="110">
        <f>'Joining Lists'!$K1363*'Joining Lists'!$L1363</f>
        <v>102</v>
      </c>
    </row>
    <row r="1364" ht="14.25" customHeight="1">
      <c r="G1364" s="106">
        <v>44537.0</v>
      </c>
      <c r="H1364" s="105" t="s">
        <v>266</v>
      </c>
      <c r="I1364" s="105" t="str">
        <f t="array" ref="I1364">XLOOKUP('Joining Lists'!$H1364,'Joining Lists'!$D$4:$D$75,'Joining Lists'!$E$4:$E$75)</f>
        <v>West</v>
      </c>
      <c r="J1364" s="105" t="s">
        <v>240</v>
      </c>
      <c r="K1364" s="105">
        <v>2.0</v>
      </c>
      <c r="L1364" s="104">
        <f t="array" ref="L1364">XLOOKUP('Joining Lists'!$J1364,'Joining Lists'!$A$4:$A$15,'Joining Lists'!$B$4:$B$15)</f>
        <v>34</v>
      </c>
      <c r="M1364" s="105">
        <f>'Joining Lists'!$K1364*'Joining Lists'!$L1364</f>
        <v>68</v>
      </c>
    </row>
    <row r="1365" ht="14.25" customHeight="1">
      <c r="G1365" s="111">
        <v>44537.0</v>
      </c>
      <c r="H1365" s="110" t="s">
        <v>310</v>
      </c>
      <c r="I1365" s="110" t="str">
        <f t="array" ref="I1365">XLOOKUP('Joining Lists'!$H1365,'Joining Lists'!$D$4:$D$75,'Joining Lists'!$E$4:$E$75)</f>
        <v>West</v>
      </c>
      <c r="J1365" s="110" t="s">
        <v>236</v>
      </c>
      <c r="K1365" s="110">
        <v>1.0</v>
      </c>
      <c r="L1365" s="109">
        <f t="array" ref="L1365">XLOOKUP('Joining Lists'!$J1365,'Joining Lists'!$A$4:$A$15,'Joining Lists'!$B$4:$B$15)</f>
        <v>30</v>
      </c>
      <c r="M1365" s="110">
        <f>'Joining Lists'!$K1365*'Joining Lists'!$L1365</f>
        <v>30</v>
      </c>
    </row>
    <row r="1366" ht="14.25" customHeight="1">
      <c r="G1366" s="106">
        <v>44537.0</v>
      </c>
      <c r="H1366" s="105" t="s">
        <v>276</v>
      </c>
      <c r="I1366" s="105" t="str">
        <f t="array" ref="I1366">XLOOKUP('Joining Lists'!$H1366,'Joining Lists'!$D$4:$D$75,'Joining Lists'!$E$4:$E$75)</f>
        <v>East</v>
      </c>
      <c r="J1366" s="105" t="s">
        <v>239</v>
      </c>
      <c r="K1366" s="105">
        <v>3.0</v>
      </c>
      <c r="L1366" s="104">
        <f t="array" ref="L1366">XLOOKUP('Joining Lists'!$J1366,'Joining Lists'!$A$4:$A$15,'Joining Lists'!$B$4:$B$15)</f>
        <v>19</v>
      </c>
      <c r="M1366" s="105">
        <f>'Joining Lists'!$K1366*'Joining Lists'!$L1366</f>
        <v>57</v>
      </c>
    </row>
    <row r="1367" ht="14.25" customHeight="1">
      <c r="G1367" s="111">
        <v>44537.0</v>
      </c>
      <c r="H1367" s="110" t="s">
        <v>296</v>
      </c>
      <c r="I1367" s="110" t="str">
        <f t="array" ref="I1367">XLOOKUP('Joining Lists'!$H1367,'Joining Lists'!$D$4:$D$75,'Joining Lists'!$E$4:$E$75)</f>
        <v>West</v>
      </c>
      <c r="J1367" s="110" t="s">
        <v>218</v>
      </c>
      <c r="K1367" s="110">
        <v>2.0</v>
      </c>
      <c r="L1367" s="109">
        <f t="array" ref="L1367">XLOOKUP('Joining Lists'!$J1367,'Joining Lists'!$A$4:$A$15,'Joining Lists'!$B$4:$B$15)</f>
        <v>22.95</v>
      </c>
      <c r="M1367" s="110">
        <f>'Joining Lists'!$K1367*'Joining Lists'!$L1367</f>
        <v>45.9</v>
      </c>
    </row>
    <row r="1368" ht="14.25" customHeight="1">
      <c r="G1368" s="106">
        <v>44537.0</v>
      </c>
      <c r="H1368" s="105" t="s">
        <v>297</v>
      </c>
      <c r="I1368" s="105" t="str">
        <f t="array" ref="I1368">XLOOKUP('Joining Lists'!$H1368,'Joining Lists'!$D$4:$D$75,'Joining Lists'!$E$4:$E$75)</f>
        <v>MidWest</v>
      </c>
      <c r="J1368" s="105" t="s">
        <v>216</v>
      </c>
      <c r="K1368" s="105">
        <v>3.0</v>
      </c>
      <c r="L1368" s="104">
        <f t="array" ref="L1368">XLOOKUP('Joining Lists'!$J1368,'Joining Lists'!$A$4:$A$15,'Joining Lists'!$B$4:$B$15)</f>
        <v>22.95</v>
      </c>
      <c r="M1368" s="105">
        <f>'Joining Lists'!$K1368*'Joining Lists'!$L1368</f>
        <v>68.85</v>
      </c>
    </row>
    <row r="1369" ht="14.25" customHeight="1">
      <c r="G1369" s="111">
        <v>44537.0</v>
      </c>
      <c r="H1369" s="110" t="s">
        <v>306</v>
      </c>
      <c r="I1369" s="110" t="str">
        <f t="array" ref="I1369">XLOOKUP('Joining Lists'!$H1369,'Joining Lists'!$D$4:$D$75,'Joining Lists'!$E$4:$E$75)</f>
        <v>West</v>
      </c>
      <c r="J1369" s="110" t="s">
        <v>218</v>
      </c>
      <c r="K1369" s="110">
        <v>2.0</v>
      </c>
      <c r="L1369" s="109">
        <f t="array" ref="L1369">XLOOKUP('Joining Lists'!$J1369,'Joining Lists'!$A$4:$A$15,'Joining Lists'!$B$4:$B$15)</f>
        <v>22.95</v>
      </c>
      <c r="M1369" s="110">
        <f>'Joining Lists'!$K1369*'Joining Lists'!$L1369</f>
        <v>45.9</v>
      </c>
    </row>
    <row r="1370" ht="14.25" customHeight="1">
      <c r="G1370" s="106">
        <v>44537.0</v>
      </c>
      <c r="H1370" s="105" t="s">
        <v>303</v>
      </c>
      <c r="I1370" s="105" t="str">
        <f t="array" ref="I1370">XLOOKUP('Joining Lists'!$H1370,'Joining Lists'!$D$4:$D$75,'Joining Lists'!$E$4:$E$75)</f>
        <v>West</v>
      </c>
      <c r="J1370" s="105" t="s">
        <v>245</v>
      </c>
      <c r="K1370" s="105">
        <v>20.0</v>
      </c>
      <c r="L1370" s="104">
        <f t="array" ref="L1370">XLOOKUP('Joining Lists'!$J1370,'Joining Lists'!$A$4:$A$15,'Joining Lists'!$B$4:$B$15)</f>
        <v>23.5</v>
      </c>
      <c r="M1370" s="105">
        <f>'Joining Lists'!$K1370*'Joining Lists'!$L1370</f>
        <v>470</v>
      </c>
    </row>
    <row r="1371" ht="14.25" customHeight="1">
      <c r="G1371" s="111">
        <v>44537.0</v>
      </c>
      <c r="H1371" s="110" t="s">
        <v>219</v>
      </c>
      <c r="I1371" s="110" t="str">
        <f t="array" ref="I1371">XLOOKUP('Joining Lists'!$H1371,'Joining Lists'!$D$4:$D$75,'Joining Lists'!$E$4:$E$75)</f>
        <v>West</v>
      </c>
      <c r="J1371" s="110" t="s">
        <v>235</v>
      </c>
      <c r="K1371" s="110">
        <v>3.0</v>
      </c>
      <c r="L1371" s="109">
        <f t="array" ref="L1371">XLOOKUP('Joining Lists'!$J1371,'Joining Lists'!$A$4:$A$15,'Joining Lists'!$B$4:$B$15)</f>
        <v>19.95</v>
      </c>
      <c r="M1371" s="110">
        <f>'Joining Lists'!$K1371*'Joining Lists'!$L1371</f>
        <v>59.85</v>
      </c>
    </row>
    <row r="1372" ht="14.25" customHeight="1">
      <c r="G1372" s="106">
        <v>44537.0</v>
      </c>
      <c r="H1372" s="105" t="s">
        <v>316</v>
      </c>
      <c r="I1372" s="105" t="str">
        <f t="array" ref="I1372">XLOOKUP('Joining Lists'!$H1372,'Joining Lists'!$D$4:$D$75,'Joining Lists'!$E$4:$E$75)</f>
        <v>West</v>
      </c>
      <c r="J1372" s="105" t="s">
        <v>235</v>
      </c>
      <c r="K1372" s="105">
        <v>2.0</v>
      </c>
      <c r="L1372" s="104">
        <f t="array" ref="L1372">XLOOKUP('Joining Lists'!$J1372,'Joining Lists'!$A$4:$A$15,'Joining Lists'!$B$4:$B$15)</f>
        <v>19.95</v>
      </c>
      <c r="M1372" s="105">
        <f>'Joining Lists'!$K1372*'Joining Lists'!$L1372</f>
        <v>39.9</v>
      </c>
    </row>
    <row r="1373" ht="14.25" customHeight="1">
      <c r="G1373" s="111">
        <v>44537.0</v>
      </c>
      <c r="H1373" s="110" t="s">
        <v>283</v>
      </c>
      <c r="I1373" s="110" t="str">
        <f t="array" ref="I1373">XLOOKUP('Joining Lists'!$H1373,'Joining Lists'!$D$4:$D$75,'Joining Lists'!$E$4:$E$75)</f>
        <v>South</v>
      </c>
      <c r="J1373" s="110" t="s">
        <v>240</v>
      </c>
      <c r="K1373" s="110">
        <v>2.0</v>
      </c>
      <c r="L1373" s="109">
        <f t="array" ref="L1373">XLOOKUP('Joining Lists'!$J1373,'Joining Lists'!$A$4:$A$15,'Joining Lists'!$B$4:$B$15)</f>
        <v>34</v>
      </c>
      <c r="M1373" s="110">
        <f>'Joining Lists'!$K1373*'Joining Lists'!$L1373</f>
        <v>68</v>
      </c>
    </row>
    <row r="1374" ht="14.25" customHeight="1">
      <c r="G1374" s="106">
        <v>44537.0</v>
      </c>
      <c r="H1374" s="105" t="s">
        <v>269</v>
      </c>
      <c r="I1374" s="105" t="str">
        <f t="array" ref="I1374">XLOOKUP('Joining Lists'!$H1374,'Joining Lists'!$D$4:$D$75,'Joining Lists'!$E$4:$E$75)</f>
        <v>MidWest</v>
      </c>
      <c r="J1374" s="105" t="s">
        <v>243</v>
      </c>
      <c r="K1374" s="105">
        <v>3.0</v>
      </c>
      <c r="L1374" s="104">
        <f t="array" ref="L1374">XLOOKUP('Joining Lists'!$J1374,'Joining Lists'!$A$4:$A$15,'Joining Lists'!$B$4:$B$15)</f>
        <v>25</v>
      </c>
      <c r="M1374" s="105">
        <f>'Joining Lists'!$K1374*'Joining Lists'!$L1374</f>
        <v>75</v>
      </c>
    </row>
    <row r="1375" ht="14.25" customHeight="1">
      <c r="G1375" s="111">
        <v>44537.0</v>
      </c>
      <c r="H1375" s="110" t="s">
        <v>296</v>
      </c>
      <c r="I1375" s="110" t="str">
        <f t="array" ref="I1375">XLOOKUP('Joining Lists'!$H1375,'Joining Lists'!$D$4:$D$75,'Joining Lists'!$E$4:$E$75)</f>
        <v>West</v>
      </c>
      <c r="J1375" s="110" t="s">
        <v>227</v>
      </c>
      <c r="K1375" s="110">
        <v>2.0</v>
      </c>
      <c r="L1375" s="109">
        <f t="array" ref="L1375">XLOOKUP('Joining Lists'!$J1375,'Joining Lists'!$A$4:$A$15,'Joining Lists'!$B$4:$B$15)</f>
        <v>25</v>
      </c>
      <c r="M1375" s="110">
        <f>'Joining Lists'!$K1375*'Joining Lists'!$L1375</f>
        <v>50</v>
      </c>
    </row>
    <row r="1376" ht="14.25" customHeight="1">
      <c r="G1376" s="106">
        <v>44537.0</v>
      </c>
      <c r="H1376" s="105" t="s">
        <v>273</v>
      </c>
      <c r="I1376" s="105" t="str">
        <f t="array" ref="I1376">XLOOKUP('Joining Lists'!$H1376,'Joining Lists'!$D$4:$D$75,'Joining Lists'!$E$4:$E$75)</f>
        <v>West</v>
      </c>
      <c r="J1376" s="105" t="s">
        <v>235</v>
      </c>
      <c r="K1376" s="105">
        <v>10.0</v>
      </c>
      <c r="L1376" s="104">
        <f t="array" ref="L1376">XLOOKUP('Joining Lists'!$J1376,'Joining Lists'!$A$4:$A$15,'Joining Lists'!$B$4:$B$15)</f>
        <v>19.95</v>
      </c>
      <c r="M1376" s="105">
        <f>'Joining Lists'!$K1376*'Joining Lists'!$L1376</f>
        <v>199.5</v>
      </c>
    </row>
    <row r="1377" ht="14.25" customHeight="1">
      <c r="G1377" s="111">
        <v>44537.0</v>
      </c>
      <c r="H1377" s="110" t="s">
        <v>301</v>
      </c>
      <c r="I1377" s="110" t="str">
        <f t="array" ref="I1377">XLOOKUP('Joining Lists'!$H1377,'Joining Lists'!$D$4:$D$75,'Joining Lists'!$E$4:$E$75)</f>
        <v>East</v>
      </c>
      <c r="J1377" s="110" t="s">
        <v>227</v>
      </c>
      <c r="K1377" s="110">
        <v>2.0</v>
      </c>
      <c r="L1377" s="109">
        <f t="array" ref="L1377">XLOOKUP('Joining Lists'!$J1377,'Joining Lists'!$A$4:$A$15,'Joining Lists'!$B$4:$B$15)</f>
        <v>25</v>
      </c>
      <c r="M1377" s="110">
        <f>'Joining Lists'!$K1377*'Joining Lists'!$L1377</f>
        <v>50</v>
      </c>
    </row>
    <row r="1378" ht="14.25" customHeight="1">
      <c r="G1378" s="106">
        <v>44537.0</v>
      </c>
      <c r="H1378" s="105" t="s">
        <v>234</v>
      </c>
      <c r="I1378" s="105" t="str">
        <f t="array" ref="I1378">XLOOKUP('Joining Lists'!$H1378,'Joining Lists'!$D$4:$D$75,'Joining Lists'!$E$4:$E$75)</f>
        <v>East</v>
      </c>
      <c r="J1378" s="105" t="s">
        <v>235</v>
      </c>
      <c r="K1378" s="105">
        <v>2.0</v>
      </c>
      <c r="L1378" s="104">
        <f t="array" ref="L1378">XLOOKUP('Joining Lists'!$J1378,'Joining Lists'!$A$4:$A$15,'Joining Lists'!$B$4:$B$15)</f>
        <v>19.95</v>
      </c>
      <c r="M1378" s="105">
        <f>'Joining Lists'!$K1378*'Joining Lists'!$L1378</f>
        <v>39.9</v>
      </c>
    </row>
    <row r="1379" ht="14.25" customHeight="1">
      <c r="G1379" s="111">
        <v>44537.0</v>
      </c>
      <c r="H1379" s="110" t="s">
        <v>299</v>
      </c>
      <c r="I1379" s="110" t="str">
        <f t="array" ref="I1379">XLOOKUP('Joining Lists'!$H1379,'Joining Lists'!$D$4:$D$75,'Joining Lists'!$E$4:$E$75)</f>
        <v>South</v>
      </c>
      <c r="J1379" s="110" t="s">
        <v>239</v>
      </c>
      <c r="K1379" s="110">
        <v>2.0</v>
      </c>
      <c r="L1379" s="109">
        <f t="array" ref="L1379">XLOOKUP('Joining Lists'!$J1379,'Joining Lists'!$A$4:$A$15,'Joining Lists'!$B$4:$B$15)</f>
        <v>19</v>
      </c>
      <c r="M1379" s="110">
        <f>'Joining Lists'!$K1379*'Joining Lists'!$L1379</f>
        <v>38</v>
      </c>
    </row>
    <row r="1380" ht="14.25" customHeight="1">
      <c r="G1380" s="106">
        <v>44537.0</v>
      </c>
      <c r="H1380" s="105" t="s">
        <v>249</v>
      </c>
      <c r="I1380" s="105" t="str">
        <f t="array" ref="I1380">XLOOKUP('Joining Lists'!$H1380,'Joining Lists'!$D$4:$D$75,'Joining Lists'!$E$4:$E$75)</f>
        <v>East</v>
      </c>
      <c r="J1380" s="105" t="s">
        <v>218</v>
      </c>
      <c r="K1380" s="105">
        <v>3.0</v>
      </c>
      <c r="L1380" s="104">
        <f t="array" ref="L1380">XLOOKUP('Joining Lists'!$J1380,'Joining Lists'!$A$4:$A$15,'Joining Lists'!$B$4:$B$15)</f>
        <v>22.95</v>
      </c>
      <c r="M1380" s="105">
        <f>'Joining Lists'!$K1380*'Joining Lists'!$L1380</f>
        <v>68.85</v>
      </c>
    </row>
    <row r="1381" ht="14.25" customHeight="1">
      <c r="G1381" s="111">
        <v>44537.0</v>
      </c>
      <c r="H1381" s="110" t="s">
        <v>269</v>
      </c>
      <c r="I1381" s="110" t="str">
        <f t="array" ref="I1381">XLOOKUP('Joining Lists'!$H1381,'Joining Lists'!$D$4:$D$75,'Joining Lists'!$E$4:$E$75)</f>
        <v>MidWest</v>
      </c>
      <c r="J1381" s="110" t="s">
        <v>236</v>
      </c>
      <c r="K1381" s="110">
        <v>2.0</v>
      </c>
      <c r="L1381" s="109">
        <f t="array" ref="L1381">XLOOKUP('Joining Lists'!$J1381,'Joining Lists'!$A$4:$A$15,'Joining Lists'!$B$4:$B$15)</f>
        <v>30</v>
      </c>
      <c r="M1381" s="110">
        <f>'Joining Lists'!$K1381*'Joining Lists'!$L1381</f>
        <v>60</v>
      </c>
    </row>
    <row r="1382" ht="14.25" customHeight="1">
      <c r="G1382" s="106">
        <v>44537.0</v>
      </c>
      <c r="H1382" s="105" t="s">
        <v>295</v>
      </c>
      <c r="I1382" s="105" t="str">
        <f t="array" ref="I1382">XLOOKUP('Joining Lists'!$H1382,'Joining Lists'!$D$4:$D$75,'Joining Lists'!$E$4:$E$75)</f>
        <v>MidWest</v>
      </c>
      <c r="J1382" s="105" t="s">
        <v>236</v>
      </c>
      <c r="K1382" s="105">
        <v>2.0</v>
      </c>
      <c r="L1382" s="104">
        <f t="array" ref="L1382">XLOOKUP('Joining Lists'!$J1382,'Joining Lists'!$A$4:$A$15,'Joining Lists'!$B$4:$B$15)</f>
        <v>30</v>
      </c>
      <c r="M1382" s="105">
        <f>'Joining Lists'!$K1382*'Joining Lists'!$L1382</f>
        <v>60</v>
      </c>
    </row>
    <row r="1383" ht="14.25" customHeight="1">
      <c r="G1383" s="111">
        <v>44537.0</v>
      </c>
      <c r="H1383" s="110" t="s">
        <v>298</v>
      </c>
      <c r="I1383" s="110" t="str">
        <f t="array" ref="I1383">XLOOKUP('Joining Lists'!$H1383,'Joining Lists'!$D$4:$D$75,'Joining Lists'!$E$4:$E$75)</f>
        <v>West</v>
      </c>
      <c r="J1383" s="110" t="s">
        <v>218</v>
      </c>
      <c r="K1383" s="110">
        <v>2.0</v>
      </c>
      <c r="L1383" s="109">
        <f t="array" ref="L1383">XLOOKUP('Joining Lists'!$J1383,'Joining Lists'!$A$4:$A$15,'Joining Lists'!$B$4:$B$15)</f>
        <v>22.95</v>
      </c>
      <c r="M1383" s="110">
        <f>'Joining Lists'!$K1383*'Joining Lists'!$L1383</f>
        <v>45.9</v>
      </c>
    </row>
    <row r="1384" ht="14.25" customHeight="1">
      <c r="G1384" s="106">
        <v>44537.0</v>
      </c>
      <c r="H1384" s="105" t="s">
        <v>280</v>
      </c>
      <c r="I1384" s="105" t="str">
        <f t="array" ref="I1384">XLOOKUP('Joining Lists'!$H1384,'Joining Lists'!$D$4:$D$75,'Joining Lists'!$E$4:$E$75)</f>
        <v>South</v>
      </c>
      <c r="J1384" s="105" t="s">
        <v>218</v>
      </c>
      <c r="K1384" s="105">
        <v>2.0</v>
      </c>
      <c r="L1384" s="104">
        <f t="array" ref="L1384">XLOOKUP('Joining Lists'!$J1384,'Joining Lists'!$A$4:$A$15,'Joining Lists'!$B$4:$B$15)</f>
        <v>22.95</v>
      </c>
      <c r="M1384" s="105">
        <f>'Joining Lists'!$K1384*'Joining Lists'!$L1384</f>
        <v>45.9</v>
      </c>
    </row>
    <row r="1385" ht="14.25" customHeight="1">
      <c r="G1385" s="111">
        <v>44537.0</v>
      </c>
      <c r="H1385" s="110" t="s">
        <v>273</v>
      </c>
      <c r="I1385" s="110" t="str">
        <f t="array" ref="I1385">XLOOKUP('Joining Lists'!$H1385,'Joining Lists'!$D$4:$D$75,'Joining Lists'!$E$4:$E$75)</f>
        <v>West</v>
      </c>
      <c r="J1385" s="110" t="s">
        <v>218</v>
      </c>
      <c r="K1385" s="110">
        <v>2.0</v>
      </c>
      <c r="L1385" s="109">
        <f t="array" ref="L1385">XLOOKUP('Joining Lists'!$J1385,'Joining Lists'!$A$4:$A$15,'Joining Lists'!$B$4:$B$15)</f>
        <v>22.95</v>
      </c>
      <c r="M1385" s="110">
        <f>'Joining Lists'!$K1385*'Joining Lists'!$L1385</f>
        <v>45.9</v>
      </c>
    </row>
    <row r="1386" ht="14.25" customHeight="1">
      <c r="G1386" s="106">
        <v>44537.0</v>
      </c>
      <c r="H1386" s="105" t="s">
        <v>276</v>
      </c>
      <c r="I1386" s="105" t="str">
        <f t="array" ref="I1386">XLOOKUP('Joining Lists'!$H1386,'Joining Lists'!$D$4:$D$75,'Joining Lists'!$E$4:$E$75)</f>
        <v>East</v>
      </c>
      <c r="J1386" s="105" t="s">
        <v>216</v>
      </c>
      <c r="K1386" s="105">
        <v>2.0</v>
      </c>
      <c r="L1386" s="104">
        <f t="array" ref="L1386">XLOOKUP('Joining Lists'!$J1386,'Joining Lists'!$A$4:$A$15,'Joining Lists'!$B$4:$B$15)</f>
        <v>22.95</v>
      </c>
      <c r="M1386" s="105">
        <f>'Joining Lists'!$K1386*'Joining Lists'!$L1386</f>
        <v>45.9</v>
      </c>
    </row>
    <row r="1387" ht="14.25" customHeight="1">
      <c r="G1387" s="111">
        <v>44536.0</v>
      </c>
      <c r="H1387" s="110" t="s">
        <v>292</v>
      </c>
      <c r="I1387" s="110" t="str">
        <f t="array" ref="I1387">XLOOKUP('Joining Lists'!$H1387,'Joining Lists'!$D$4:$D$75,'Joining Lists'!$E$4:$E$75)</f>
        <v>East</v>
      </c>
      <c r="J1387" s="110" t="s">
        <v>240</v>
      </c>
      <c r="K1387" s="110">
        <v>1.0</v>
      </c>
      <c r="L1387" s="109">
        <f t="array" ref="L1387">XLOOKUP('Joining Lists'!$J1387,'Joining Lists'!$A$4:$A$15,'Joining Lists'!$B$4:$B$15)</f>
        <v>34</v>
      </c>
      <c r="M1387" s="110">
        <f>'Joining Lists'!$K1387*'Joining Lists'!$L1387</f>
        <v>34</v>
      </c>
    </row>
    <row r="1388" ht="14.25" customHeight="1">
      <c r="G1388" s="106">
        <v>44536.0</v>
      </c>
      <c r="H1388" s="105" t="s">
        <v>292</v>
      </c>
      <c r="I1388" s="105" t="str">
        <f t="array" ref="I1388">XLOOKUP('Joining Lists'!$H1388,'Joining Lists'!$D$4:$D$75,'Joining Lists'!$E$4:$E$75)</f>
        <v>East</v>
      </c>
      <c r="J1388" s="105" t="s">
        <v>240</v>
      </c>
      <c r="K1388" s="105">
        <v>2.0</v>
      </c>
      <c r="L1388" s="104">
        <f t="array" ref="L1388">XLOOKUP('Joining Lists'!$J1388,'Joining Lists'!$A$4:$A$15,'Joining Lists'!$B$4:$B$15)</f>
        <v>34</v>
      </c>
      <c r="M1388" s="105">
        <f>'Joining Lists'!$K1388*'Joining Lists'!$L1388</f>
        <v>68</v>
      </c>
    </row>
    <row r="1389" ht="14.25" customHeight="1">
      <c r="G1389" s="111">
        <v>44536.0</v>
      </c>
      <c r="H1389" s="110" t="s">
        <v>219</v>
      </c>
      <c r="I1389" s="110" t="str">
        <f t="array" ref="I1389">XLOOKUP('Joining Lists'!$H1389,'Joining Lists'!$D$4:$D$75,'Joining Lists'!$E$4:$E$75)</f>
        <v>West</v>
      </c>
      <c r="J1389" s="110" t="s">
        <v>240</v>
      </c>
      <c r="K1389" s="110">
        <v>2.0</v>
      </c>
      <c r="L1389" s="109">
        <f t="array" ref="L1389">XLOOKUP('Joining Lists'!$J1389,'Joining Lists'!$A$4:$A$15,'Joining Lists'!$B$4:$B$15)</f>
        <v>34</v>
      </c>
      <c r="M1389" s="110">
        <f>'Joining Lists'!$K1389*'Joining Lists'!$L1389</f>
        <v>68</v>
      </c>
    </row>
    <row r="1390" ht="14.25" customHeight="1">
      <c r="G1390" s="106">
        <v>44536.0</v>
      </c>
      <c r="H1390" s="105" t="s">
        <v>281</v>
      </c>
      <c r="I1390" s="105" t="str">
        <f t="array" ref="I1390">XLOOKUP('Joining Lists'!$H1390,'Joining Lists'!$D$4:$D$75,'Joining Lists'!$E$4:$E$75)</f>
        <v>MidWest</v>
      </c>
      <c r="J1390" s="105" t="s">
        <v>227</v>
      </c>
      <c r="K1390" s="105">
        <v>2.0</v>
      </c>
      <c r="L1390" s="104">
        <f t="array" ref="L1390">XLOOKUP('Joining Lists'!$J1390,'Joining Lists'!$A$4:$A$15,'Joining Lists'!$B$4:$B$15)</f>
        <v>25</v>
      </c>
      <c r="M1390" s="105">
        <f>'Joining Lists'!$K1390*'Joining Lists'!$L1390</f>
        <v>50</v>
      </c>
    </row>
    <row r="1391" ht="14.25" customHeight="1">
      <c r="G1391" s="111">
        <v>44536.0</v>
      </c>
      <c r="H1391" s="110" t="s">
        <v>309</v>
      </c>
      <c r="I1391" s="110" t="str">
        <f t="array" ref="I1391">XLOOKUP('Joining Lists'!$H1391,'Joining Lists'!$D$4:$D$75,'Joining Lists'!$E$4:$E$75)</f>
        <v>South</v>
      </c>
      <c r="J1391" s="110" t="s">
        <v>235</v>
      </c>
      <c r="K1391" s="110">
        <v>2.0</v>
      </c>
      <c r="L1391" s="109">
        <f t="array" ref="L1391">XLOOKUP('Joining Lists'!$J1391,'Joining Lists'!$A$4:$A$15,'Joining Lists'!$B$4:$B$15)</f>
        <v>19.95</v>
      </c>
      <c r="M1391" s="110">
        <f>'Joining Lists'!$K1391*'Joining Lists'!$L1391</f>
        <v>39.9</v>
      </c>
    </row>
    <row r="1392" ht="14.25" customHeight="1">
      <c r="G1392" s="106">
        <v>44536.0</v>
      </c>
      <c r="H1392" s="105" t="s">
        <v>306</v>
      </c>
      <c r="I1392" s="105" t="str">
        <f t="array" ref="I1392">XLOOKUP('Joining Lists'!$H1392,'Joining Lists'!$D$4:$D$75,'Joining Lists'!$E$4:$E$75)</f>
        <v>West</v>
      </c>
      <c r="J1392" s="105" t="s">
        <v>212</v>
      </c>
      <c r="K1392" s="105">
        <v>3.0</v>
      </c>
      <c r="L1392" s="104">
        <f t="array" ref="L1392">XLOOKUP('Joining Lists'!$J1392,'Joining Lists'!$A$4:$A$15,'Joining Lists'!$B$4:$B$15)</f>
        <v>21</v>
      </c>
      <c r="M1392" s="105">
        <f>'Joining Lists'!$K1392*'Joining Lists'!$L1392</f>
        <v>63</v>
      </c>
    </row>
    <row r="1393" ht="14.25" customHeight="1">
      <c r="G1393" s="111">
        <v>44536.0</v>
      </c>
      <c r="H1393" s="110" t="s">
        <v>286</v>
      </c>
      <c r="I1393" s="110" t="str">
        <f t="array" ref="I1393">XLOOKUP('Joining Lists'!$H1393,'Joining Lists'!$D$4:$D$75,'Joining Lists'!$E$4:$E$75)</f>
        <v>South</v>
      </c>
      <c r="J1393" s="110" t="s">
        <v>245</v>
      </c>
      <c r="K1393" s="110">
        <v>1.0</v>
      </c>
      <c r="L1393" s="109">
        <f t="array" ref="L1393">XLOOKUP('Joining Lists'!$J1393,'Joining Lists'!$A$4:$A$15,'Joining Lists'!$B$4:$B$15)</f>
        <v>23.5</v>
      </c>
      <c r="M1393" s="110">
        <f>'Joining Lists'!$K1393*'Joining Lists'!$L1393</f>
        <v>23.5</v>
      </c>
    </row>
    <row r="1394" ht="14.25" customHeight="1">
      <c r="G1394" s="106">
        <v>44536.0</v>
      </c>
      <c r="H1394" s="105" t="s">
        <v>302</v>
      </c>
      <c r="I1394" s="105" t="str">
        <f t="array" ref="I1394">XLOOKUP('Joining Lists'!$H1394,'Joining Lists'!$D$4:$D$75,'Joining Lists'!$E$4:$E$75)</f>
        <v>MidWest</v>
      </c>
      <c r="J1394" s="105" t="s">
        <v>236</v>
      </c>
      <c r="K1394" s="105">
        <v>2.0</v>
      </c>
      <c r="L1394" s="104">
        <f t="array" ref="L1394">XLOOKUP('Joining Lists'!$J1394,'Joining Lists'!$A$4:$A$15,'Joining Lists'!$B$4:$B$15)</f>
        <v>30</v>
      </c>
      <c r="M1394" s="105">
        <f>'Joining Lists'!$K1394*'Joining Lists'!$L1394</f>
        <v>60</v>
      </c>
    </row>
    <row r="1395" ht="14.25" customHeight="1">
      <c r="G1395" s="111">
        <v>44536.0</v>
      </c>
      <c r="H1395" s="110" t="s">
        <v>303</v>
      </c>
      <c r="I1395" s="110" t="str">
        <f t="array" ref="I1395">XLOOKUP('Joining Lists'!$H1395,'Joining Lists'!$D$4:$D$75,'Joining Lists'!$E$4:$E$75)</f>
        <v>West</v>
      </c>
      <c r="J1395" s="110" t="s">
        <v>240</v>
      </c>
      <c r="K1395" s="110">
        <v>1.0</v>
      </c>
      <c r="L1395" s="109">
        <f t="array" ref="L1395">XLOOKUP('Joining Lists'!$J1395,'Joining Lists'!$A$4:$A$15,'Joining Lists'!$B$4:$B$15)</f>
        <v>34</v>
      </c>
      <c r="M1395" s="110">
        <f>'Joining Lists'!$K1395*'Joining Lists'!$L1395</f>
        <v>34</v>
      </c>
    </row>
    <row r="1396" ht="14.25" customHeight="1">
      <c r="G1396" s="106">
        <v>44536.0</v>
      </c>
      <c r="H1396" s="105" t="s">
        <v>251</v>
      </c>
      <c r="I1396" s="105" t="str">
        <f t="array" ref="I1396">XLOOKUP('Joining Lists'!$H1396,'Joining Lists'!$D$4:$D$75,'Joining Lists'!$E$4:$E$75)</f>
        <v>MidWest</v>
      </c>
      <c r="J1396" s="105" t="s">
        <v>233</v>
      </c>
      <c r="K1396" s="105">
        <v>2.0</v>
      </c>
      <c r="L1396" s="104">
        <f t="array" ref="L1396">XLOOKUP('Joining Lists'!$J1396,'Joining Lists'!$A$4:$A$15,'Joining Lists'!$B$4:$B$15)</f>
        <v>27.5</v>
      </c>
      <c r="M1396" s="105">
        <f>'Joining Lists'!$K1396*'Joining Lists'!$L1396</f>
        <v>55</v>
      </c>
    </row>
    <row r="1397" ht="14.25" customHeight="1">
      <c r="G1397" s="111">
        <v>44536.0</v>
      </c>
      <c r="H1397" s="110" t="s">
        <v>225</v>
      </c>
      <c r="I1397" s="110" t="str">
        <f t="array" ref="I1397">XLOOKUP('Joining Lists'!$H1397,'Joining Lists'!$D$4:$D$75,'Joining Lists'!$E$4:$E$75)</f>
        <v>South</v>
      </c>
      <c r="J1397" s="110" t="s">
        <v>218</v>
      </c>
      <c r="K1397" s="110">
        <v>3.0</v>
      </c>
      <c r="L1397" s="109">
        <f t="array" ref="L1397">XLOOKUP('Joining Lists'!$J1397,'Joining Lists'!$A$4:$A$15,'Joining Lists'!$B$4:$B$15)</f>
        <v>22.95</v>
      </c>
      <c r="M1397" s="110">
        <f>'Joining Lists'!$K1397*'Joining Lists'!$L1397</f>
        <v>68.85</v>
      </c>
    </row>
    <row r="1398" ht="14.25" customHeight="1">
      <c r="G1398" s="106">
        <v>44536.0</v>
      </c>
      <c r="H1398" s="105" t="s">
        <v>286</v>
      </c>
      <c r="I1398" s="105" t="str">
        <f t="array" ref="I1398">XLOOKUP('Joining Lists'!$H1398,'Joining Lists'!$D$4:$D$75,'Joining Lists'!$E$4:$E$75)</f>
        <v>South</v>
      </c>
      <c r="J1398" s="105" t="s">
        <v>216</v>
      </c>
      <c r="K1398" s="105">
        <v>3.0</v>
      </c>
      <c r="L1398" s="104">
        <f t="array" ref="L1398">XLOOKUP('Joining Lists'!$J1398,'Joining Lists'!$A$4:$A$15,'Joining Lists'!$B$4:$B$15)</f>
        <v>22.95</v>
      </c>
      <c r="M1398" s="105">
        <f>'Joining Lists'!$K1398*'Joining Lists'!$L1398</f>
        <v>68.85</v>
      </c>
    </row>
    <row r="1399" ht="14.25" customHeight="1">
      <c r="G1399" s="111">
        <v>44536.0</v>
      </c>
      <c r="H1399" s="110" t="s">
        <v>254</v>
      </c>
      <c r="I1399" s="110" t="str">
        <f t="array" ref="I1399">XLOOKUP('Joining Lists'!$H1399,'Joining Lists'!$D$4:$D$75,'Joining Lists'!$E$4:$E$75)</f>
        <v>South</v>
      </c>
      <c r="J1399" s="110" t="s">
        <v>235</v>
      </c>
      <c r="K1399" s="110">
        <v>2.0</v>
      </c>
      <c r="L1399" s="109">
        <f t="array" ref="L1399">XLOOKUP('Joining Lists'!$J1399,'Joining Lists'!$A$4:$A$15,'Joining Lists'!$B$4:$B$15)</f>
        <v>19.95</v>
      </c>
      <c r="M1399" s="110">
        <f>'Joining Lists'!$K1399*'Joining Lists'!$L1399</f>
        <v>39.9</v>
      </c>
    </row>
    <row r="1400" ht="14.25" customHeight="1">
      <c r="G1400" s="106">
        <v>44536.0</v>
      </c>
      <c r="H1400" s="105" t="s">
        <v>288</v>
      </c>
      <c r="I1400" s="105" t="str">
        <f t="array" ref="I1400">XLOOKUP('Joining Lists'!$H1400,'Joining Lists'!$D$4:$D$75,'Joining Lists'!$E$4:$E$75)</f>
        <v>MidWest</v>
      </c>
      <c r="J1400" s="105" t="s">
        <v>218</v>
      </c>
      <c r="K1400" s="105">
        <v>2.0</v>
      </c>
      <c r="L1400" s="104">
        <f t="array" ref="L1400">XLOOKUP('Joining Lists'!$J1400,'Joining Lists'!$A$4:$A$15,'Joining Lists'!$B$4:$B$15)</f>
        <v>22.95</v>
      </c>
      <c r="M1400" s="105">
        <f>'Joining Lists'!$K1400*'Joining Lists'!$L1400</f>
        <v>45.9</v>
      </c>
    </row>
    <row r="1401" ht="14.25" customHeight="1">
      <c r="G1401" s="111">
        <v>44536.0</v>
      </c>
      <c r="H1401" s="110" t="s">
        <v>309</v>
      </c>
      <c r="I1401" s="110" t="str">
        <f t="array" ref="I1401">XLOOKUP('Joining Lists'!$H1401,'Joining Lists'!$D$4:$D$75,'Joining Lists'!$E$4:$E$75)</f>
        <v>South</v>
      </c>
      <c r="J1401" s="110" t="s">
        <v>227</v>
      </c>
      <c r="K1401" s="110">
        <v>5.0</v>
      </c>
      <c r="L1401" s="109">
        <f t="array" ref="L1401">XLOOKUP('Joining Lists'!$J1401,'Joining Lists'!$A$4:$A$15,'Joining Lists'!$B$4:$B$15)</f>
        <v>25</v>
      </c>
      <c r="M1401" s="110">
        <f>'Joining Lists'!$K1401*'Joining Lists'!$L1401</f>
        <v>125</v>
      </c>
    </row>
    <row r="1402" ht="14.25" customHeight="1">
      <c r="G1402" s="106">
        <v>44536.0</v>
      </c>
      <c r="H1402" s="105" t="s">
        <v>313</v>
      </c>
      <c r="I1402" s="105" t="str">
        <f t="array" ref="I1402">XLOOKUP('Joining Lists'!$H1402,'Joining Lists'!$D$4:$D$75,'Joining Lists'!$E$4:$E$75)</f>
        <v>West</v>
      </c>
      <c r="J1402" s="105" t="s">
        <v>212</v>
      </c>
      <c r="K1402" s="105">
        <v>3.0</v>
      </c>
      <c r="L1402" s="104">
        <f t="array" ref="L1402">XLOOKUP('Joining Lists'!$J1402,'Joining Lists'!$A$4:$A$15,'Joining Lists'!$B$4:$B$15)</f>
        <v>21</v>
      </c>
      <c r="M1402" s="105">
        <f>'Joining Lists'!$K1402*'Joining Lists'!$L1402</f>
        <v>63</v>
      </c>
    </row>
    <row r="1403" ht="14.25" customHeight="1">
      <c r="G1403" s="111">
        <v>44536.0</v>
      </c>
      <c r="H1403" s="110" t="s">
        <v>292</v>
      </c>
      <c r="I1403" s="110" t="str">
        <f t="array" ref="I1403">XLOOKUP('Joining Lists'!$H1403,'Joining Lists'!$D$4:$D$75,'Joining Lists'!$E$4:$E$75)</f>
        <v>East</v>
      </c>
      <c r="J1403" s="110" t="s">
        <v>227</v>
      </c>
      <c r="K1403" s="110">
        <v>2.0</v>
      </c>
      <c r="L1403" s="109">
        <f t="array" ref="L1403">XLOOKUP('Joining Lists'!$J1403,'Joining Lists'!$A$4:$A$15,'Joining Lists'!$B$4:$B$15)</f>
        <v>25</v>
      </c>
      <c r="M1403" s="110">
        <f>'Joining Lists'!$K1403*'Joining Lists'!$L1403</f>
        <v>50</v>
      </c>
    </row>
    <row r="1404" ht="14.25" customHeight="1">
      <c r="G1404" s="106">
        <v>44536.0</v>
      </c>
      <c r="H1404" s="105" t="s">
        <v>281</v>
      </c>
      <c r="I1404" s="105" t="str">
        <f t="array" ref="I1404">XLOOKUP('Joining Lists'!$H1404,'Joining Lists'!$D$4:$D$75,'Joining Lists'!$E$4:$E$75)</f>
        <v>MidWest</v>
      </c>
      <c r="J1404" s="105" t="s">
        <v>240</v>
      </c>
      <c r="K1404" s="105">
        <v>3.0</v>
      </c>
      <c r="L1404" s="104">
        <f t="array" ref="L1404">XLOOKUP('Joining Lists'!$J1404,'Joining Lists'!$A$4:$A$15,'Joining Lists'!$B$4:$B$15)</f>
        <v>34</v>
      </c>
      <c r="M1404" s="105">
        <f>'Joining Lists'!$K1404*'Joining Lists'!$L1404</f>
        <v>102</v>
      </c>
    </row>
    <row r="1405" ht="14.25" customHeight="1">
      <c r="G1405" s="111">
        <v>44536.0</v>
      </c>
      <c r="H1405" s="110" t="s">
        <v>308</v>
      </c>
      <c r="I1405" s="110" t="str">
        <f t="array" ref="I1405">XLOOKUP('Joining Lists'!$H1405,'Joining Lists'!$D$4:$D$75,'Joining Lists'!$E$4:$E$75)</f>
        <v>West</v>
      </c>
      <c r="J1405" s="110" t="s">
        <v>236</v>
      </c>
      <c r="K1405" s="110">
        <v>2.0</v>
      </c>
      <c r="L1405" s="109">
        <f t="array" ref="L1405">XLOOKUP('Joining Lists'!$J1405,'Joining Lists'!$A$4:$A$15,'Joining Lists'!$B$4:$B$15)</f>
        <v>30</v>
      </c>
      <c r="M1405" s="110">
        <f>'Joining Lists'!$K1405*'Joining Lists'!$L1405</f>
        <v>60</v>
      </c>
    </row>
    <row r="1406" ht="14.25" customHeight="1">
      <c r="G1406" s="106">
        <v>44536.0</v>
      </c>
      <c r="H1406" s="105" t="s">
        <v>268</v>
      </c>
      <c r="I1406" s="105" t="str">
        <f t="array" ref="I1406">XLOOKUP('Joining Lists'!$H1406,'Joining Lists'!$D$4:$D$75,'Joining Lists'!$E$4:$E$75)</f>
        <v>East</v>
      </c>
      <c r="J1406" s="105" t="s">
        <v>235</v>
      </c>
      <c r="K1406" s="105">
        <v>1.0</v>
      </c>
      <c r="L1406" s="104">
        <f t="array" ref="L1406">XLOOKUP('Joining Lists'!$J1406,'Joining Lists'!$A$4:$A$15,'Joining Lists'!$B$4:$B$15)</f>
        <v>19.95</v>
      </c>
      <c r="M1406" s="105">
        <f>'Joining Lists'!$K1406*'Joining Lists'!$L1406</f>
        <v>19.95</v>
      </c>
    </row>
    <row r="1407" ht="14.25" customHeight="1">
      <c r="G1407" s="111">
        <v>44536.0</v>
      </c>
      <c r="H1407" s="110" t="s">
        <v>294</v>
      </c>
      <c r="I1407" s="110" t="str">
        <f t="array" ref="I1407">XLOOKUP('Joining Lists'!$H1407,'Joining Lists'!$D$4:$D$75,'Joining Lists'!$E$4:$E$75)</f>
        <v>West</v>
      </c>
      <c r="J1407" s="110" t="s">
        <v>235</v>
      </c>
      <c r="K1407" s="110">
        <v>2.0</v>
      </c>
      <c r="L1407" s="109">
        <f t="array" ref="L1407">XLOOKUP('Joining Lists'!$J1407,'Joining Lists'!$A$4:$A$15,'Joining Lists'!$B$4:$B$15)</f>
        <v>19.95</v>
      </c>
      <c r="M1407" s="110">
        <f>'Joining Lists'!$K1407*'Joining Lists'!$L1407</f>
        <v>39.9</v>
      </c>
    </row>
    <row r="1408" ht="14.25" customHeight="1">
      <c r="G1408" s="106">
        <v>44536.0</v>
      </c>
      <c r="H1408" s="105" t="s">
        <v>252</v>
      </c>
      <c r="I1408" s="105" t="str">
        <f t="array" ref="I1408">XLOOKUP('Joining Lists'!$H1408,'Joining Lists'!$D$4:$D$75,'Joining Lists'!$E$4:$E$75)</f>
        <v>West</v>
      </c>
      <c r="J1408" s="105" t="s">
        <v>236</v>
      </c>
      <c r="K1408" s="105">
        <v>3.0</v>
      </c>
      <c r="L1408" s="104">
        <f t="array" ref="L1408">XLOOKUP('Joining Lists'!$J1408,'Joining Lists'!$A$4:$A$15,'Joining Lists'!$B$4:$B$15)</f>
        <v>30</v>
      </c>
      <c r="M1408" s="105">
        <f>'Joining Lists'!$K1408*'Joining Lists'!$L1408</f>
        <v>90</v>
      </c>
    </row>
    <row r="1409" ht="14.25" customHeight="1">
      <c r="G1409" s="111">
        <v>44536.0</v>
      </c>
      <c r="H1409" s="110" t="s">
        <v>284</v>
      </c>
      <c r="I1409" s="110" t="str">
        <f t="array" ref="I1409">XLOOKUP('Joining Lists'!$H1409,'Joining Lists'!$D$4:$D$75,'Joining Lists'!$E$4:$E$75)</f>
        <v>MidWest</v>
      </c>
      <c r="J1409" s="110" t="s">
        <v>240</v>
      </c>
      <c r="K1409" s="110">
        <v>3.0</v>
      </c>
      <c r="L1409" s="109">
        <f t="array" ref="L1409">XLOOKUP('Joining Lists'!$J1409,'Joining Lists'!$A$4:$A$15,'Joining Lists'!$B$4:$B$15)</f>
        <v>34</v>
      </c>
      <c r="M1409" s="110">
        <f>'Joining Lists'!$K1409*'Joining Lists'!$L1409</f>
        <v>102</v>
      </c>
    </row>
    <row r="1410" ht="14.25" customHeight="1">
      <c r="G1410" s="106">
        <v>44536.0</v>
      </c>
      <c r="H1410" s="105" t="s">
        <v>299</v>
      </c>
      <c r="I1410" s="105" t="str">
        <f t="array" ref="I1410">XLOOKUP('Joining Lists'!$H1410,'Joining Lists'!$D$4:$D$75,'Joining Lists'!$E$4:$E$75)</f>
        <v>South</v>
      </c>
      <c r="J1410" s="105" t="s">
        <v>236</v>
      </c>
      <c r="K1410" s="105">
        <v>1.0</v>
      </c>
      <c r="L1410" s="104">
        <f t="array" ref="L1410">XLOOKUP('Joining Lists'!$J1410,'Joining Lists'!$A$4:$A$15,'Joining Lists'!$B$4:$B$15)</f>
        <v>30</v>
      </c>
      <c r="M1410" s="105">
        <f>'Joining Lists'!$K1410*'Joining Lists'!$L1410</f>
        <v>30</v>
      </c>
    </row>
    <row r="1411" ht="14.25" customHeight="1">
      <c r="G1411" s="111">
        <v>44536.0</v>
      </c>
      <c r="H1411" s="110" t="s">
        <v>254</v>
      </c>
      <c r="I1411" s="110" t="str">
        <f t="array" ref="I1411">XLOOKUP('Joining Lists'!$H1411,'Joining Lists'!$D$4:$D$75,'Joining Lists'!$E$4:$E$75)</f>
        <v>South</v>
      </c>
      <c r="J1411" s="110" t="s">
        <v>218</v>
      </c>
      <c r="K1411" s="110">
        <v>3.0</v>
      </c>
      <c r="L1411" s="109">
        <f t="array" ref="L1411">XLOOKUP('Joining Lists'!$J1411,'Joining Lists'!$A$4:$A$15,'Joining Lists'!$B$4:$B$15)</f>
        <v>22.95</v>
      </c>
      <c r="M1411" s="110">
        <f>'Joining Lists'!$K1411*'Joining Lists'!$L1411</f>
        <v>68.85</v>
      </c>
    </row>
    <row r="1412" ht="14.25" customHeight="1">
      <c r="G1412" s="106">
        <v>44536.0</v>
      </c>
      <c r="H1412" s="105" t="s">
        <v>306</v>
      </c>
      <c r="I1412" s="105" t="str">
        <f t="array" ref="I1412">XLOOKUP('Joining Lists'!$H1412,'Joining Lists'!$D$4:$D$75,'Joining Lists'!$E$4:$E$75)</f>
        <v>West</v>
      </c>
      <c r="J1412" s="105" t="s">
        <v>243</v>
      </c>
      <c r="K1412" s="105">
        <v>2.0</v>
      </c>
      <c r="L1412" s="104">
        <f t="array" ref="L1412">XLOOKUP('Joining Lists'!$J1412,'Joining Lists'!$A$4:$A$15,'Joining Lists'!$B$4:$B$15)</f>
        <v>25</v>
      </c>
      <c r="M1412" s="105">
        <f>'Joining Lists'!$K1412*'Joining Lists'!$L1412</f>
        <v>50</v>
      </c>
    </row>
    <row r="1413" ht="14.25" customHeight="1">
      <c r="G1413" s="111">
        <v>44536.0</v>
      </c>
      <c r="H1413" s="110" t="s">
        <v>284</v>
      </c>
      <c r="I1413" s="110" t="str">
        <f t="array" ref="I1413">XLOOKUP('Joining Lists'!$H1413,'Joining Lists'!$D$4:$D$75,'Joining Lists'!$E$4:$E$75)</f>
        <v>MidWest</v>
      </c>
      <c r="J1413" s="110" t="s">
        <v>240</v>
      </c>
      <c r="K1413" s="110">
        <v>2.0</v>
      </c>
      <c r="L1413" s="109">
        <f t="array" ref="L1413">XLOOKUP('Joining Lists'!$J1413,'Joining Lists'!$A$4:$A$15,'Joining Lists'!$B$4:$B$15)</f>
        <v>34</v>
      </c>
      <c r="M1413" s="110">
        <f>'Joining Lists'!$K1413*'Joining Lists'!$L1413</f>
        <v>68</v>
      </c>
    </row>
    <row r="1414" ht="14.25" customHeight="1">
      <c r="G1414" s="106">
        <v>44536.0</v>
      </c>
      <c r="H1414" s="105" t="s">
        <v>268</v>
      </c>
      <c r="I1414" s="105" t="str">
        <f t="array" ref="I1414">XLOOKUP('Joining Lists'!$H1414,'Joining Lists'!$D$4:$D$75,'Joining Lists'!$E$4:$E$75)</f>
        <v>East</v>
      </c>
      <c r="J1414" s="105" t="s">
        <v>230</v>
      </c>
      <c r="K1414" s="105">
        <v>2.0</v>
      </c>
      <c r="L1414" s="104">
        <f t="array" ref="L1414">XLOOKUP('Joining Lists'!$J1414,'Joining Lists'!$A$4:$A$15,'Joining Lists'!$B$4:$B$15)</f>
        <v>79.95</v>
      </c>
      <c r="M1414" s="105">
        <f>'Joining Lists'!$K1414*'Joining Lists'!$L1414</f>
        <v>159.9</v>
      </c>
    </row>
    <row r="1415" ht="14.25" customHeight="1">
      <c r="G1415" s="111">
        <v>44536.0</v>
      </c>
      <c r="H1415" s="110" t="s">
        <v>244</v>
      </c>
      <c r="I1415" s="110" t="str">
        <f t="array" ref="I1415">XLOOKUP('Joining Lists'!$H1415,'Joining Lists'!$D$4:$D$75,'Joining Lists'!$E$4:$E$75)</f>
        <v>MidWest</v>
      </c>
      <c r="J1415" s="110" t="s">
        <v>240</v>
      </c>
      <c r="K1415" s="110">
        <v>1.0</v>
      </c>
      <c r="L1415" s="109">
        <f t="array" ref="L1415">XLOOKUP('Joining Lists'!$J1415,'Joining Lists'!$A$4:$A$15,'Joining Lists'!$B$4:$B$15)</f>
        <v>34</v>
      </c>
      <c r="M1415" s="110">
        <f>'Joining Lists'!$K1415*'Joining Lists'!$L1415</f>
        <v>34</v>
      </c>
    </row>
    <row r="1416" ht="14.25" customHeight="1">
      <c r="G1416" s="106">
        <v>44536.0</v>
      </c>
      <c r="H1416" s="105" t="s">
        <v>264</v>
      </c>
      <c r="I1416" s="105" t="str">
        <f t="array" ref="I1416">XLOOKUP('Joining Lists'!$H1416,'Joining Lists'!$D$4:$D$75,'Joining Lists'!$E$4:$E$75)</f>
        <v>MidWest</v>
      </c>
      <c r="J1416" s="105" t="s">
        <v>235</v>
      </c>
      <c r="K1416" s="105">
        <v>3.0</v>
      </c>
      <c r="L1416" s="104">
        <f t="array" ref="L1416">XLOOKUP('Joining Lists'!$J1416,'Joining Lists'!$A$4:$A$15,'Joining Lists'!$B$4:$B$15)</f>
        <v>19.95</v>
      </c>
      <c r="M1416" s="105">
        <f>'Joining Lists'!$K1416*'Joining Lists'!$L1416</f>
        <v>59.85</v>
      </c>
    </row>
    <row r="1417" ht="14.25" customHeight="1">
      <c r="G1417" s="111">
        <v>44536.0</v>
      </c>
      <c r="H1417" s="110" t="s">
        <v>312</v>
      </c>
      <c r="I1417" s="110" t="str">
        <f t="array" ref="I1417">XLOOKUP('Joining Lists'!$H1417,'Joining Lists'!$D$4:$D$75,'Joining Lists'!$E$4:$E$75)</f>
        <v>East</v>
      </c>
      <c r="J1417" s="110" t="s">
        <v>212</v>
      </c>
      <c r="K1417" s="110">
        <v>2.0</v>
      </c>
      <c r="L1417" s="109">
        <f t="array" ref="L1417">XLOOKUP('Joining Lists'!$J1417,'Joining Lists'!$A$4:$A$15,'Joining Lists'!$B$4:$B$15)</f>
        <v>21</v>
      </c>
      <c r="M1417" s="110">
        <f>'Joining Lists'!$K1417*'Joining Lists'!$L1417</f>
        <v>42</v>
      </c>
    </row>
    <row r="1418" ht="14.25" customHeight="1">
      <c r="G1418" s="106">
        <v>44536.0</v>
      </c>
      <c r="H1418" s="105" t="s">
        <v>281</v>
      </c>
      <c r="I1418" s="105" t="str">
        <f t="array" ref="I1418">XLOOKUP('Joining Lists'!$H1418,'Joining Lists'!$D$4:$D$75,'Joining Lists'!$E$4:$E$75)</f>
        <v>MidWest</v>
      </c>
      <c r="J1418" s="105" t="s">
        <v>235</v>
      </c>
      <c r="K1418" s="105">
        <v>1.0</v>
      </c>
      <c r="L1418" s="104">
        <f t="array" ref="L1418">XLOOKUP('Joining Lists'!$J1418,'Joining Lists'!$A$4:$A$15,'Joining Lists'!$B$4:$B$15)</f>
        <v>19.95</v>
      </c>
      <c r="M1418" s="105">
        <f>'Joining Lists'!$K1418*'Joining Lists'!$L1418</f>
        <v>19.95</v>
      </c>
    </row>
    <row r="1419" ht="14.25" customHeight="1">
      <c r="G1419" s="111">
        <v>44536.0</v>
      </c>
      <c r="H1419" s="110" t="s">
        <v>256</v>
      </c>
      <c r="I1419" s="110" t="str">
        <f t="array" ref="I1419">XLOOKUP('Joining Lists'!$H1419,'Joining Lists'!$D$4:$D$75,'Joining Lists'!$E$4:$E$75)</f>
        <v>MidWest</v>
      </c>
      <c r="J1419" s="110" t="s">
        <v>230</v>
      </c>
      <c r="K1419" s="110">
        <v>23.0</v>
      </c>
      <c r="L1419" s="109">
        <f t="array" ref="L1419">XLOOKUP('Joining Lists'!$J1419,'Joining Lists'!$A$4:$A$15,'Joining Lists'!$B$4:$B$15)</f>
        <v>79.95</v>
      </c>
      <c r="M1419" s="110">
        <f>'Joining Lists'!$K1419*'Joining Lists'!$L1419</f>
        <v>1838.85</v>
      </c>
    </row>
    <row r="1420" ht="14.25" customHeight="1">
      <c r="G1420" s="106">
        <v>44536.0</v>
      </c>
      <c r="H1420" s="105" t="s">
        <v>269</v>
      </c>
      <c r="I1420" s="105" t="str">
        <f t="array" ref="I1420">XLOOKUP('Joining Lists'!$H1420,'Joining Lists'!$D$4:$D$75,'Joining Lists'!$E$4:$E$75)</f>
        <v>MidWest</v>
      </c>
      <c r="J1420" s="105" t="s">
        <v>218</v>
      </c>
      <c r="K1420" s="105">
        <v>3.0</v>
      </c>
      <c r="L1420" s="104">
        <f t="array" ref="L1420">XLOOKUP('Joining Lists'!$J1420,'Joining Lists'!$A$4:$A$15,'Joining Lists'!$B$4:$B$15)</f>
        <v>22.95</v>
      </c>
      <c r="M1420" s="105">
        <f>'Joining Lists'!$K1420*'Joining Lists'!$L1420</f>
        <v>68.85</v>
      </c>
    </row>
    <row r="1421" ht="14.25" customHeight="1">
      <c r="G1421" s="111">
        <v>44536.0</v>
      </c>
      <c r="H1421" s="110" t="s">
        <v>283</v>
      </c>
      <c r="I1421" s="110" t="str">
        <f t="array" ref="I1421">XLOOKUP('Joining Lists'!$H1421,'Joining Lists'!$D$4:$D$75,'Joining Lists'!$E$4:$E$75)</f>
        <v>South</v>
      </c>
      <c r="J1421" s="110" t="s">
        <v>218</v>
      </c>
      <c r="K1421" s="110">
        <v>3.0</v>
      </c>
      <c r="L1421" s="109">
        <f t="array" ref="L1421">XLOOKUP('Joining Lists'!$J1421,'Joining Lists'!$A$4:$A$15,'Joining Lists'!$B$4:$B$15)</f>
        <v>22.95</v>
      </c>
      <c r="M1421" s="110">
        <f>'Joining Lists'!$K1421*'Joining Lists'!$L1421</f>
        <v>68.85</v>
      </c>
    </row>
    <row r="1422" ht="14.25" customHeight="1">
      <c r="G1422" s="106">
        <v>44536.0</v>
      </c>
      <c r="H1422" s="105" t="s">
        <v>300</v>
      </c>
      <c r="I1422" s="105" t="str">
        <f t="array" ref="I1422">XLOOKUP('Joining Lists'!$H1422,'Joining Lists'!$D$4:$D$75,'Joining Lists'!$E$4:$E$75)</f>
        <v>MidWest</v>
      </c>
      <c r="J1422" s="105" t="s">
        <v>245</v>
      </c>
      <c r="K1422" s="105">
        <v>2.0</v>
      </c>
      <c r="L1422" s="104">
        <f t="array" ref="L1422">XLOOKUP('Joining Lists'!$J1422,'Joining Lists'!$A$4:$A$15,'Joining Lists'!$B$4:$B$15)</f>
        <v>23.5</v>
      </c>
      <c r="M1422" s="105">
        <f>'Joining Lists'!$K1422*'Joining Lists'!$L1422</f>
        <v>47</v>
      </c>
    </row>
    <row r="1423" ht="14.25" customHeight="1">
      <c r="G1423" s="111">
        <v>44536.0</v>
      </c>
      <c r="H1423" s="110" t="s">
        <v>273</v>
      </c>
      <c r="I1423" s="110" t="str">
        <f t="array" ref="I1423">XLOOKUP('Joining Lists'!$H1423,'Joining Lists'!$D$4:$D$75,'Joining Lists'!$E$4:$E$75)</f>
        <v>West</v>
      </c>
      <c r="J1423" s="110" t="s">
        <v>216</v>
      </c>
      <c r="K1423" s="110">
        <v>1.0</v>
      </c>
      <c r="L1423" s="109">
        <f t="array" ref="L1423">XLOOKUP('Joining Lists'!$J1423,'Joining Lists'!$A$4:$A$15,'Joining Lists'!$B$4:$B$15)</f>
        <v>22.95</v>
      </c>
      <c r="M1423" s="110">
        <f>'Joining Lists'!$K1423*'Joining Lists'!$L1423</f>
        <v>22.95</v>
      </c>
    </row>
    <row r="1424" ht="14.25" customHeight="1">
      <c r="G1424" s="106">
        <v>44536.0</v>
      </c>
      <c r="H1424" s="105" t="s">
        <v>297</v>
      </c>
      <c r="I1424" s="105" t="str">
        <f t="array" ref="I1424">XLOOKUP('Joining Lists'!$H1424,'Joining Lists'!$D$4:$D$75,'Joining Lists'!$E$4:$E$75)</f>
        <v>MidWest</v>
      </c>
      <c r="J1424" s="105" t="s">
        <v>240</v>
      </c>
      <c r="K1424" s="105">
        <v>2.0</v>
      </c>
      <c r="L1424" s="104">
        <f t="array" ref="L1424">XLOOKUP('Joining Lists'!$J1424,'Joining Lists'!$A$4:$A$15,'Joining Lists'!$B$4:$B$15)</f>
        <v>34</v>
      </c>
      <c r="M1424" s="105">
        <f>'Joining Lists'!$K1424*'Joining Lists'!$L1424</f>
        <v>68</v>
      </c>
    </row>
    <row r="1425" ht="14.25" customHeight="1">
      <c r="G1425" s="111">
        <v>44536.0</v>
      </c>
      <c r="H1425" s="110" t="s">
        <v>261</v>
      </c>
      <c r="I1425" s="110" t="str">
        <f t="array" ref="I1425">XLOOKUP('Joining Lists'!$H1425,'Joining Lists'!$D$4:$D$75,'Joining Lists'!$E$4:$E$75)</f>
        <v>South</v>
      </c>
      <c r="J1425" s="110" t="s">
        <v>240</v>
      </c>
      <c r="K1425" s="110">
        <v>1.0</v>
      </c>
      <c r="L1425" s="109">
        <f t="array" ref="L1425">XLOOKUP('Joining Lists'!$J1425,'Joining Lists'!$A$4:$A$15,'Joining Lists'!$B$4:$B$15)</f>
        <v>34</v>
      </c>
      <c r="M1425" s="110">
        <f>'Joining Lists'!$K1425*'Joining Lists'!$L1425</f>
        <v>34</v>
      </c>
    </row>
    <row r="1426" ht="14.25" customHeight="1">
      <c r="G1426" s="106">
        <v>44536.0</v>
      </c>
      <c r="H1426" s="105" t="s">
        <v>297</v>
      </c>
      <c r="I1426" s="105" t="str">
        <f t="array" ref="I1426">XLOOKUP('Joining Lists'!$H1426,'Joining Lists'!$D$4:$D$75,'Joining Lists'!$E$4:$E$75)</f>
        <v>MidWest</v>
      </c>
      <c r="J1426" s="105" t="s">
        <v>230</v>
      </c>
      <c r="K1426" s="105">
        <v>2.0</v>
      </c>
      <c r="L1426" s="104">
        <f t="array" ref="L1426">XLOOKUP('Joining Lists'!$J1426,'Joining Lists'!$A$4:$A$15,'Joining Lists'!$B$4:$B$15)</f>
        <v>79.95</v>
      </c>
      <c r="M1426" s="105">
        <f>'Joining Lists'!$K1426*'Joining Lists'!$L1426</f>
        <v>159.9</v>
      </c>
    </row>
    <row r="1427" ht="14.25" customHeight="1">
      <c r="G1427" s="111">
        <v>44536.0</v>
      </c>
      <c r="H1427" s="110" t="s">
        <v>258</v>
      </c>
      <c r="I1427" s="110" t="str">
        <f t="array" ref="I1427">XLOOKUP('Joining Lists'!$H1427,'Joining Lists'!$D$4:$D$75,'Joining Lists'!$E$4:$E$75)</f>
        <v>MidWest</v>
      </c>
      <c r="J1427" s="110" t="s">
        <v>235</v>
      </c>
      <c r="K1427" s="110">
        <v>2.0</v>
      </c>
      <c r="L1427" s="109">
        <f t="array" ref="L1427">XLOOKUP('Joining Lists'!$J1427,'Joining Lists'!$A$4:$A$15,'Joining Lists'!$B$4:$B$15)</f>
        <v>19.95</v>
      </c>
      <c r="M1427" s="110">
        <f>'Joining Lists'!$K1427*'Joining Lists'!$L1427</f>
        <v>39.9</v>
      </c>
    </row>
    <row r="1428" ht="14.25" customHeight="1">
      <c r="G1428" s="106">
        <v>44536.0</v>
      </c>
      <c r="H1428" s="105" t="s">
        <v>316</v>
      </c>
      <c r="I1428" s="105" t="str">
        <f t="array" ref="I1428">XLOOKUP('Joining Lists'!$H1428,'Joining Lists'!$D$4:$D$75,'Joining Lists'!$E$4:$E$75)</f>
        <v>West</v>
      </c>
      <c r="J1428" s="105" t="s">
        <v>233</v>
      </c>
      <c r="K1428" s="105">
        <v>1.0</v>
      </c>
      <c r="L1428" s="104">
        <f t="array" ref="L1428">XLOOKUP('Joining Lists'!$J1428,'Joining Lists'!$A$4:$A$15,'Joining Lists'!$B$4:$B$15)</f>
        <v>27.5</v>
      </c>
      <c r="M1428" s="105">
        <f>'Joining Lists'!$K1428*'Joining Lists'!$L1428</f>
        <v>27.5</v>
      </c>
    </row>
    <row r="1429" ht="14.25" customHeight="1">
      <c r="G1429" s="111">
        <v>44536.0</v>
      </c>
      <c r="H1429" s="110" t="s">
        <v>297</v>
      </c>
      <c r="I1429" s="110" t="str">
        <f t="array" ref="I1429">XLOOKUP('Joining Lists'!$H1429,'Joining Lists'!$D$4:$D$75,'Joining Lists'!$E$4:$E$75)</f>
        <v>MidWest</v>
      </c>
      <c r="J1429" s="110" t="s">
        <v>236</v>
      </c>
      <c r="K1429" s="110">
        <v>2.0</v>
      </c>
      <c r="L1429" s="109">
        <f t="array" ref="L1429">XLOOKUP('Joining Lists'!$J1429,'Joining Lists'!$A$4:$A$15,'Joining Lists'!$B$4:$B$15)</f>
        <v>30</v>
      </c>
      <c r="M1429" s="110">
        <f>'Joining Lists'!$K1429*'Joining Lists'!$L1429</f>
        <v>60</v>
      </c>
    </row>
    <row r="1430" ht="14.25" customHeight="1">
      <c r="G1430" s="106">
        <v>44536.0</v>
      </c>
      <c r="H1430" s="105" t="s">
        <v>264</v>
      </c>
      <c r="I1430" s="105" t="str">
        <f t="array" ref="I1430">XLOOKUP('Joining Lists'!$H1430,'Joining Lists'!$D$4:$D$75,'Joining Lists'!$E$4:$E$75)</f>
        <v>MidWest</v>
      </c>
      <c r="J1430" s="105" t="s">
        <v>212</v>
      </c>
      <c r="K1430" s="105">
        <v>3.0</v>
      </c>
      <c r="L1430" s="104">
        <f t="array" ref="L1430">XLOOKUP('Joining Lists'!$J1430,'Joining Lists'!$A$4:$A$15,'Joining Lists'!$B$4:$B$15)</f>
        <v>21</v>
      </c>
      <c r="M1430" s="105">
        <f>'Joining Lists'!$K1430*'Joining Lists'!$L1430</f>
        <v>63</v>
      </c>
    </row>
    <row r="1431" ht="14.25" customHeight="1">
      <c r="G1431" s="111">
        <v>44536.0</v>
      </c>
      <c r="H1431" s="110" t="s">
        <v>316</v>
      </c>
      <c r="I1431" s="110" t="str">
        <f t="array" ref="I1431">XLOOKUP('Joining Lists'!$H1431,'Joining Lists'!$D$4:$D$75,'Joining Lists'!$E$4:$E$75)</f>
        <v>West</v>
      </c>
      <c r="J1431" s="110" t="s">
        <v>243</v>
      </c>
      <c r="K1431" s="110">
        <v>1.0</v>
      </c>
      <c r="L1431" s="109">
        <f t="array" ref="L1431">XLOOKUP('Joining Lists'!$J1431,'Joining Lists'!$A$4:$A$15,'Joining Lists'!$B$4:$B$15)</f>
        <v>25</v>
      </c>
      <c r="M1431" s="110">
        <f>'Joining Lists'!$K1431*'Joining Lists'!$L1431</f>
        <v>25</v>
      </c>
    </row>
    <row r="1432" ht="14.25" customHeight="1">
      <c r="G1432" s="106">
        <v>44536.0</v>
      </c>
      <c r="H1432" s="105" t="s">
        <v>269</v>
      </c>
      <c r="I1432" s="105" t="str">
        <f t="array" ref="I1432">XLOOKUP('Joining Lists'!$H1432,'Joining Lists'!$D$4:$D$75,'Joining Lists'!$E$4:$E$75)</f>
        <v>MidWest</v>
      </c>
      <c r="J1432" s="105" t="s">
        <v>216</v>
      </c>
      <c r="K1432" s="105">
        <v>3.0</v>
      </c>
      <c r="L1432" s="104">
        <f t="array" ref="L1432">XLOOKUP('Joining Lists'!$J1432,'Joining Lists'!$A$4:$A$15,'Joining Lists'!$B$4:$B$15)</f>
        <v>22.95</v>
      </c>
      <c r="M1432" s="105">
        <f>'Joining Lists'!$K1432*'Joining Lists'!$L1432</f>
        <v>68.85</v>
      </c>
    </row>
    <row r="1433" ht="14.25" customHeight="1">
      <c r="G1433" s="111">
        <v>44536.0</v>
      </c>
      <c r="H1433" s="110" t="s">
        <v>311</v>
      </c>
      <c r="I1433" s="110" t="str">
        <f t="array" ref="I1433">XLOOKUP('Joining Lists'!$H1433,'Joining Lists'!$D$4:$D$75,'Joining Lists'!$E$4:$E$75)</f>
        <v>MidWest</v>
      </c>
      <c r="J1433" s="110" t="s">
        <v>236</v>
      </c>
      <c r="K1433" s="110">
        <v>2.0</v>
      </c>
      <c r="L1433" s="109">
        <f t="array" ref="L1433">XLOOKUP('Joining Lists'!$J1433,'Joining Lists'!$A$4:$A$15,'Joining Lists'!$B$4:$B$15)</f>
        <v>30</v>
      </c>
      <c r="M1433" s="110">
        <f>'Joining Lists'!$K1433*'Joining Lists'!$L1433</f>
        <v>60</v>
      </c>
    </row>
    <row r="1434" ht="14.25" customHeight="1">
      <c r="G1434" s="106">
        <v>44536.0</v>
      </c>
      <c r="H1434" s="105" t="s">
        <v>246</v>
      </c>
      <c r="I1434" s="105" t="str">
        <f t="array" ref="I1434">XLOOKUP('Joining Lists'!$H1434,'Joining Lists'!$D$4:$D$75,'Joining Lists'!$E$4:$E$75)</f>
        <v>South</v>
      </c>
      <c r="J1434" s="105" t="s">
        <v>235</v>
      </c>
      <c r="K1434" s="105">
        <v>3.0</v>
      </c>
      <c r="L1434" s="104">
        <f t="array" ref="L1434">XLOOKUP('Joining Lists'!$J1434,'Joining Lists'!$A$4:$A$15,'Joining Lists'!$B$4:$B$15)</f>
        <v>19.95</v>
      </c>
      <c r="M1434" s="105">
        <f>'Joining Lists'!$K1434*'Joining Lists'!$L1434</f>
        <v>59.85</v>
      </c>
    </row>
    <row r="1435" ht="14.25" customHeight="1">
      <c r="G1435" s="111">
        <v>44536.0</v>
      </c>
      <c r="H1435" s="110" t="s">
        <v>297</v>
      </c>
      <c r="I1435" s="110" t="str">
        <f t="array" ref="I1435">XLOOKUP('Joining Lists'!$H1435,'Joining Lists'!$D$4:$D$75,'Joining Lists'!$E$4:$E$75)</f>
        <v>MidWest</v>
      </c>
      <c r="J1435" s="110" t="s">
        <v>240</v>
      </c>
      <c r="K1435" s="110">
        <v>3.0</v>
      </c>
      <c r="L1435" s="109">
        <f t="array" ref="L1435">XLOOKUP('Joining Lists'!$J1435,'Joining Lists'!$A$4:$A$15,'Joining Lists'!$B$4:$B$15)</f>
        <v>34</v>
      </c>
      <c r="M1435" s="110">
        <f>'Joining Lists'!$K1435*'Joining Lists'!$L1435</f>
        <v>102</v>
      </c>
    </row>
    <row r="1436" ht="14.25" customHeight="1">
      <c r="G1436" s="106">
        <v>44536.0</v>
      </c>
      <c r="H1436" s="105" t="s">
        <v>253</v>
      </c>
      <c r="I1436" s="105" t="str">
        <f t="array" ref="I1436">XLOOKUP('Joining Lists'!$H1436,'Joining Lists'!$D$4:$D$75,'Joining Lists'!$E$4:$E$75)</f>
        <v>MidWest</v>
      </c>
      <c r="J1436" s="105" t="s">
        <v>239</v>
      </c>
      <c r="K1436" s="105">
        <v>1.0</v>
      </c>
      <c r="L1436" s="104">
        <f t="array" ref="L1436">XLOOKUP('Joining Lists'!$J1436,'Joining Lists'!$A$4:$A$15,'Joining Lists'!$B$4:$B$15)</f>
        <v>19</v>
      </c>
      <c r="M1436" s="105">
        <f>'Joining Lists'!$K1436*'Joining Lists'!$L1436</f>
        <v>19</v>
      </c>
    </row>
    <row r="1437" ht="14.25" customHeight="1">
      <c r="G1437" s="111">
        <v>44536.0</v>
      </c>
      <c r="H1437" s="110" t="s">
        <v>254</v>
      </c>
      <c r="I1437" s="110" t="str">
        <f t="array" ref="I1437">XLOOKUP('Joining Lists'!$H1437,'Joining Lists'!$D$4:$D$75,'Joining Lists'!$E$4:$E$75)</f>
        <v>South</v>
      </c>
      <c r="J1437" s="110" t="s">
        <v>218</v>
      </c>
      <c r="K1437" s="110">
        <v>10.0</v>
      </c>
      <c r="L1437" s="109">
        <f t="array" ref="L1437">XLOOKUP('Joining Lists'!$J1437,'Joining Lists'!$A$4:$A$15,'Joining Lists'!$B$4:$B$15)</f>
        <v>22.95</v>
      </c>
      <c r="M1437" s="110">
        <f>'Joining Lists'!$K1437*'Joining Lists'!$L1437</f>
        <v>229.5</v>
      </c>
    </row>
    <row r="1438" ht="14.25" customHeight="1">
      <c r="G1438" s="106">
        <v>44536.0</v>
      </c>
      <c r="H1438" s="105" t="s">
        <v>299</v>
      </c>
      <c r="I1438" s="105" t="str">
        <f t="array" ref="I1438">XLOOKUP('Joining Lists'!$H1438,'Joining Lists'!$D$4:$D$75,'Joining Lists'!$E$4:$E$75)</f>
        <v>South</v>
      </c>
      <c r="J1438" s="105" t="s">
        <v>233</v>
      </c>
      <c r="K1438" s="105">
        <v>1.0</v>
      </c>
      <c r="L1438" s="104">
        <f t="array" ref="L1438">XLOOKUP('Joining Lists'!$J1438,'Joining Lists'!$A$4:$A$15,'Joining Lists'!$B$4:$B$15)</f>
        <v>27.5</v>
      </c>
      <c r="M1438" s="105">
        <f>'Joining Lists'!$K1438*'Joining Lists'!$L1438</f>
        <v>27.5</v>
      </c>
    </row>
    <row r="1439" ht="14.25" customHeight="1">
      <c r="G1439" s="111">
        <v>44536.0</v>
      </c>
      <c r="H1439" s="110" t="s">
        <v>306</v>
      </c>
      <c r="I1439" s="110" t="str">
        <f t="array" ref="I1439">XLOOKUP('Joining Lists'!$H1439,'Joining Lists'!$D$4:$D$75,'Joining Lists'!$E$4:$E$75)</f>
        <v>West</v>
      </c>
      <c r="J1439" s="110" t="s">
        <v>243</v>
      </c>
      <c r="K1439" s="110">
        <v>1.0</v>
      </c>
      <c r="L1439" s="109">
        <f t="array" ref="L1439">XLOOKUP('Joining Lists'!$J1439,'Joining Lists'!$A$4:$A$15,'Joining Lists'!$B$4:$B$15)</f>
        <v>25</v>
      </c>
      <c r="M1439" s="110">
        <f>'Joining Lists'!$K1439*'Joining Lists'!$L1439</f>
        <v>25</v>
      </c>
    </row>
    <row r="1440" ht="14.25" customHeight="1">
      <c r="G1440" s="106">
        <v>44536.0</v>
      </c>
      <c r="H1440" s="105" t="s">
        <v>314</v>
      </c>
      <c r="I1440" s="105" t="str">
        <f t="array" ref="I1440">XLOOKUP('Joining Lists'!$H1440,'Joining Lists'!$D$4:$D$75,'Joining Lists'!$E$4:$E$75)</f>
        <v>West</v>
      </c>
      <c r="J1440" s="105" t="s">
        <v>240</v>
      </c>
      <c r="K1440" s="105">
        <v>6.0</v>
      </c>
      <c r="L1440" s="104">
        <f t="array" ref="L1440">XLOOKUP('Joining Lists'!$J1440,'Joining Lists'!$A$4:$A$15,'Joining Lists'!$B$4:$B$15)</f>
        <v>34</v>
      </c>
      <c r="M1440" s="105">
        <f>'Joining Lists'!$K1440*'Joining Lists'!$L1440</f>
        <v>204</v>
      </c>
    </row>
    <row r="1441" ht="14.25" customHeight="1">
      <c r="G1441" s="111">
        <v>44536.0</v>
      </c>
      <c r="H1441" s="110" t="s">
        <v>304</v>
      </c>
      <c r="I1441" s="110" t="str">
        <f t="array" ref="I1441">XLOOKUP('Joining Lists'!$H1441,'Joining Lists'!$D$4:$D$75,'Joining Lists'!$E$4:$E$75)</f>
        <v>South</v>
      </c>
      <c r="J1441" s="110" t="s">
        <v>235</v>
      </c>
      <c r="K1441" s="110">
        <v>3.0</v>
      </c>
      <c r="L1441" s="109">
        <f t="array" ref="L1441">XLOOKUP('Joining Lists'!$J1441,'Joining Lists'!$A$4:$A$15,'Joining Lists'!$B$4:$B$15)</f>
        <v>19.95</v>
      </c>
      <c r="M1441" s="110">
        <f>'Joining Lists'!$K1441*'Joining Lists'!$L1441</f>
        <v>59.85</v>
      </c>
    </row>
    <row r="1442" ht="14.25" customHeight="1">
      <c r="G1442" s="106">
        <v>44536.0</v>
      </c>
      <c r="H1442" s="105" t="s">
        <v>228</v>
      </c>
      <c r="I1442" s="105" t="str">
        <f t="array" ref="I1442">XLOOKUP('Joining Lists'!$H1442,'Joining Lists'!$D$4:$D$75,'Joining Lists'!$E$4:$E$75)</f>
        <v>MidWest</v>
      </c>
      <c r="J1442" s="105" t="s">
        <v>216</v>
      </c>
      <c r="K1442" s="105">
        <v>3.0</v>
      </c>
      <c r="L1442" s="104">
        <f t="array" ref="L1442">XLOOKUP('Joining Lists'!$J1442,'Joining Lists'!$A$4:$A$15,'Joining Lists'!$B$4:$B$15)</f>
        <v>22.95</v>
      </c>
      <c r="M1442" s="105">
        <f>'Joining Lists'!$K1442*'Joining Lists'!$L1442</f>
        <v>68.85</v>
      </c>
    </row>
    <row r="1443" ht="14.25" customHeight="1">
      <c r="G1443" s="111">
        <v>44536.0</v>
      </c>
      <c r="H1443" s="110" t="s">
        <v>242</v>
      </c>
      <c r="I1443" s="110" t="str">
        <f t="array" ref="I1443">XLOOKUP('Joining Lists'!$H1443,'Joining Lists'!$D$4:$D$75,'Joining Lists'!$E$4:$E$75)</f>
        <v>MidWest</v>
      </c>
      <c r="J1443" s="110" t="s">
        <v>235</v>
      </c>
      <c r="K1443" s="110">
        <v>1.0</v>
      </c>
      <c r="L1443" s="109">
        <f t="array" ref="L1443">XLOOKUP('Joining Lists'!$J1443,'Joining Lists'!$A$4:$A$15,'Joining Lists'!$B$4:$B$15)</f>
        <v>19.95</v>
      </c>
      <c r="M1443" s="110">
        <f>'Joining Lists'!$K1443*'Joining Lists'!$L1443</f>
        <v>19.95</v>
      </c>
    </row>
    <row r="1444" ht="14.25" customHeight="1">
      <c r="G1444" s="106">
        <v>44536.0</v>
      </c>
      <c r="H1444" s="105" t="s">
        <v>306</v>
      </c>
      <c r="I1444" s="105" t="str">
        <f t="array" ref="I1444">XLOOKUP('Joining Lists'!$H1444,'Joining Lists'!$D$4:$D$75,'Joining Lists'!$E$4:$E$75)</f>
        <v>West</v>
      </c>
      <c r="J1444" s="105" t="s">
        <v>233</v>
      </c>
      <c r="K1444" s="105">
        <v>2.0</v>
      </c>
      <c r="L1444" s="104">
        <f t="array" ref="L1444">XLOOKUP('Joining Lists'!$J1444,'Joining Lists'!$A$4:$A$15,'Joining Lists'!$B$4:$B$15)</f>
        <v>27.5</v>
      </c>
      <c r="M1444" s="105">
        <f>'Joining Lists'!$K1444*'Joining Lists'!$L1444</f>
        <v>55</v>
      </c>
    </row>
    <row r="1445" ht="14.25" customHeight="1">
      <c r="G1445" s="111">
        <v>44536.0</v>
      </c>
      <c r="H1445" s="110" t="s">
        <v>258</v>
      </c>
      <c r="I1445" s="110" t="str">
        <f t="array" ref="I1445">XLOOKUP('Joining Lists'!$H1445,'Joining Lists'!$D$4:$D$75,'Joining Lists'!$E$4:$E$75)</f>
        <v>MidWest</v>
      </c>
      <c r="J1445" s="110" t="s">
        <v>236</v>
      </c>
      <c r="K1445" s="110">
        <v>1.0</v>
      </c>
      <c r="L1445" s="109">
        <f t="array" ref="L1445">XLOOKUP('Joining Lists'!$J1445,'Joining Lists'!$A$4:$A$15,'Joining Lists'!$B$4:$B$15)</f>
        <v>30</v>
      </c>
      <c r="M1445" s="110">
        <f>'Joining Lists'!$K1445*'Joining Lists'!$L1445</f>
        <v>30</v>
      </c>
    </row>
    <row r="1446" ht="14.25" customHeight="1">
      <c r="G1446" s="106">
        <v>44536.0</v>
      </c>
      <c r="H1446" s="105" t="s">
        <v>291</v>
      </c>
      <c r="I1446" s="105" t="str">
        <f t="array" ref="I1446">XLOOKUP('Joining Lists'!$H1446,'Joining Lists'!$D$4:$D$75,'Joining Lists'!$E$4:$E$75)</f>
        <v>West</v>
      </c>
      <c r="J1446" s="105" t="s">
        <v>227</v>
      </c>
      <c r="K1446" s="105">
        <v>2.0</v>
      </c>
      <c r="L1446" s="104">
        <f t="array" ref="L1446">XLOOKUP('Joining Lists'!$J1446,'Joining Lists'!$A$4:$A$15,'Joining Lists'!$B$4:$B$15)</f>
        <v>25</v>
      </c>
      <c r="M1446" s="105">
        <f>'Joining Lists'!$K1446*'Joining Lists'!$L1446</f>
        <v>50</v>
      </c>
    </row>
    <row r="1447" ht="14.25" customHeight="1">
      <c r="G1447" s="111">
        <v>44536.0</v>
      </c>
      <c r="H1447" s="110" t="s">
        <v>306</v>
      </c>
      <c r="I1447" s="110" t="str">
        <f t="array" ref="I1447">XLOOKUP('Joining Lists'!$H1447,'Joining Lists'!$D$4:$D$75,'Joining Lists'!$E$4:$E$75)</f>
        <v>West</v>
      </c>
      <c r="J1447" s="110" t="s">
        <v>236</v>
      </c>
      <c r="K1447" s="110">
        <v>3.0</v>
      </c>
      <c r="L1447" s="109">
        <f t="array" ref="L1447">XLOOKUP('Joining Lists'!$J1447,'Joining Lists'!$A$4:$A$15,'Joining Lists'!$B$4:$B$15)</f>
        <v>30</v>
      </c>
      <c r="M1447" s="110">
        <f>'Joining Lists'!$K1447*'Joining Lists'!$L1447</f>
        <v>90</v>
      </c>
    </row>
    <row r="1448" ht="14.25" customHeight="1">
      <c r="G1448" s="106">
        <v>44536.0</v>
      </c>
      <c r="H1448" s="105" t="s">
        <v>288</v>
      </c>
      <c r="I1448" s="105" t="str">
        <f t="array" ref="I1448">XLOOKUP('Joining Lists'!$H1448,'Joining Lists'!$D$4:$D$75,'Joining Lists'!$E$4:$E$75)</f>
        <v>MidWest</v>
      </c>
      <c r="J1448" s="105" t="s">
        <v>235</v>
      </c>
      <c r="K1448" s="105">
        <v>2.0</v>
      </c>
      <c r="L1448" s="104">
        <f t="array" ref="L1448">XLOOKUP('Joining Lists'!$J1448,'Joining Lists'!$A$4:$A$15,'Joining Lists'!$B$4:$B$15)</f>
        <v>19.95</v>
      </c>
      <c r="M1448" s="105">
        <f>'Joining Lists'!$K1448*'Joining Lists'!$L1448</f>
        <v>39.9</v>
      </c>
    </row>
    <row r="1449" ht="14.25" customHeight="1">
      <c r="G1449" s="111">
        <v>44536.0</v>
      </c>
      <c r="H1449" s="110" t="s">
        <v>292</v>
      </c>
      <c r="I1449" s="110" t="str">
        <f t="array" ref="I1449">XLOOKUP('Joining Lists'!$H1449,'Joining Lists'!$D$4:$D$75,'Joining Lists'!$E$4:$E$75)</f>
        <v>East</v>
      </c>
      <c r="J1449" s="110" t="s">
        <v>233</v>
      </c>
      <c r="K1449" s="110">
        <v>3.0</v>
      </c>
      <c r="L1449" s="109">
        <f t="array" ref="L1449">XLOOKUP('Joining Lists'!$J1449,'Joining Lists'!$A$4:$A$15,'Joining Lists'!$B$4:$B$15)</f>
        <v>27.5</v>
      </c>
      <c r="M1449" s="110">
        <f>'Joining Lists'!$K1449*'Joining Lists'!$L1449</f>
        <v>82.5</v>
      </c>
    </row>
    <row r="1450" ht="14.25" customHeight="1">
      <c r="G1450" s="106">
        <v>44536.0</v>
      </c>
      <c r="H1450" s="105" t="s">
        <v>225</v>
      </c>
      <c r="I1450" s="105" t="str">
        <f t="array" ref="I1450">XLOOKUP('Joining Lists'!$H1450,'Joining Lists'!$D$4:$D$75,'Joining Lists'!$E$4:$E$75)</f>
        <v>South</v>
      </c>
      <c r="J1450" s="105" t="s">
        <v>240</v>
      </c>
      <c r="K1450" s="105">
        <v>3.0</v>
      </c>
      <c r="L1450" s="104">
        <f t="array" ref="L1450">XLOOKUP('Joining Lists'!$J1450,'Joining Lists'!$A$4:$A$15,'Joining Lists'!$B$4:$B$15)</f>
        <v>34</v>
      </c>
      <c r="M1450" s="105">
        <f>'Joining Lists'!$K1450*'Joining Lists'!$L1450</f>
        <v>102</v>
      </c>
    </row>
    <row r="1451" ht="14.25" customHeight="1">
      <c r="G1451" s="111">
        <v>44536.0</v>
      </c>
      <c r="H1451" s="110" t="s">
        <v>307</v>
      </c>
      <c r="I1451" s="110" t="str">
        <f t="array" ref="I1451">XLOOKUP('Joining Lists'!$H1451,'Joining Lists'!$D$4:$D$75,'Joining Lists'!$E$4:$E$75)</f>
        <v>East</v>
      </c>
      <c r="J1451" s="110" t="s">
        <v>212</v>
      </c>
      <c r="K1451" s="110">
        <v>2.0</v>
      </c>
      <c r="L1451" s="109">
        <f t="array" ref="L1451">XLOOKUP('Joining Lists'!$J1451,'Joining Lists'!$A$4:$A$15,'Joining Lists'!$B$4:$B$15)</f>
        <v>21</v>
      </c>
      <c r="M1451" s="110">
        <f>'Joining Lists'!$K1451*'Joining Lists'!$L1451</f>
        <v>42</v>
      </c>
    </row>
    <row r="1452" ht="14.25" customHeight="1">
      <c r="G1452" s="106">
        <v>44535.0</v>
      </c>
      <c r="H1452" s="105" t="s">
        <v>237</v>
      </c>
      <c r="I1452" s="105" t="str">
        <f t="array" ref="I1452">XLOOKUP('Joining Lists'!$H1452,'Joining Lists'!$D$4:$D$75,'Joining Lists'!$E$4:$E$75)</f>
        <v>West</v>
      </c>
      <c r="J1452" s="105" t="s">
        <v>236</v>
      </c>
      <c r="K1452" s="105">
        <v>2.0</v>
      </c>
      <c r="L1452" s="104">
        <f t="array" ref="L1452">XLOOKUP('Joining Lists'!$J1452,'Joining Lists'!$A$4:$A$15,'Joining Lists'!$B$4:$B$15)</f>
        <v>30</v>
      </c>
      <c r="M1452" s="105">
        <f>'Joining Lists'!$K1452*'Joining Lists'!$L1452</f>
        <v>60</v>
      </c>
    </row>
    <row r="1453" ht="14.25" customHeight="1">
      <c r="G1453" s="111">
        <v>44535.0</v>
      </c>
      <c r="H1453" s="110" t="s">
        <v>268</v>
      </c>
      <c r="I1453" s="110" t="str">
        <f t="array" ref="I1453">XLOOKUP('Joining Lists'!$H1453,'Joining Lists'!$D$4:$D$75,'Joining Lists'!$E$4:$E$75)</f>
        <v>East</v>
      </c>
      <c r="J1453" s="110" t="s">
        <v>233</v>
      </c>
      <c r="K1453" s="110">
        <v>1.0</v>
      </c>
      <c r="L1453" s="109">
        <f t="array" ref="L1453">XLOOKUP('Joining Lists'!$J1453,'Joining Lists'!$A$4:$A$15,'Joining Lists'!$B$4:$B$15)</f>
        <v>27.5</v>
      </c>
      <c r="M1453" s="110">
        <f>'Joining Lists'!$K1453*'Joining Lists'!$L1453</f>
        <v>27.5</v>
      </c>
    </row>
    <row r="1454" ht="14.25" customHeight="1">
      <c r="G1454" s="106">
        <v>44535.0</v>
      </c>
      <c r="H1454" s="105" t="s">
        <v>281</v>
      </c>
      <c r="I1454" s="105" t="str">
        <f t="array" ref="I1454">XLOOKUP('Joining Lists'!$H1454,'Joining Lists'!$D$4:$D$75,'Joining Lists'!$E$4:$E$75)</f>
        <v>MidWest</v>
      </c>
      <c r="J1454" s="105" t="s">
        <v>240</v>
      </c>
      <c r="K1454" s="105">
        <v>2.0</v>
      </c>
      <c r="L1454" s="104">
        <f t="array" ref="L1454">XLOOKUP('Joining Lists'!$J1454,'Joining Lists'!$A$4:$A$15,'Joining Lists'!$B$4:$B$15)</f>
        <v>34</v>
      </c>
      <c r="M1454" s="105">
        <f>'Joining Lists'!$K1454*'Joining Lists'!$L1454</f>
        <v>68</v>
      </c>
    </row>
    <row r="1455" ht="14.25" customHeight="1">
      <c r="G1455" s="111">
        <v>44535.0</v>
      </c>
      <c r="H1455" s="110" t="s">
        <v>289</v>
      </c>
      <c r="I1455" s="110" t="str">
        <f t="array" ref="I1455">XLOOKUP('Joining Lists'!$H1455,'Joining Lists'!$D$4:$D$75,'Joining Lists'!$E$4:$E$75)</f>
        <v>West</v>
      </c>
      <c r="J1455" s="110" t="s">
        <v>239</v>
      </c>
      <c r="K1455" s="110">
        <v>4.0</v>
      </c>
      <c r="L1455" s="109">
        <f t="array" ref="L1455">XLOOKUP('Joining Lists'!$J1455,'Joining Lists'!$A$4:$A$15,'Joining Lists'!$B$4:$B$15)</f>
        <v>19</v>
      </c>
      <c r="M1455" s="110">
        <f>'Joining Lists'!$K1455*'Joining Lists'!$L1455</f>
        <v>76</v>
      </c>
    </row>
    <row r="1456" ht="14.25" customHeight="1">
      <c r="G1456" s="106">
        <v>44535.0</v>
      </c>
      <c r="H1456" s="105" t="s">
        <v>296</v>
      </c>
      <c r="I1456" s="105" t="str">
        <f t="array" ref="I1456">XLOOKUP('Joining Lists'!$H1456,'Joining Lists'!$D$4:$D$75,'Joining Lists'!$E$4:$E$75)</f>
        <v>West</v>
      </c>
      <c r="J1456" s="105" t="s">
        <v>236</v>
      </c>
      <c r="K1456" s="105">
        <v>3.0</v>
      </c>
      <c r="L1456" s="104">
        <f t="array" ref="L1456">XLOOKUP('Joining Lists'!$J1456,'Joining Lists'!$A$4:$A$15,'Joining Lists'!$B$4:$B$15)</f>
        <v>30</v>
      </c>
      <c r="M1456" s="105">
        <f>'Joining Lists'!$K1456*'Joining Lists'!$L1456</f>
        <v>90</v>
      </c>
    </row>
    <row r="1457" ht="14.25" customHeight="1">
      <c r="G1457" s="111">
        <v>44535.0</v>
      </c>
      <c r="H1457" s="110" t="s">
        <v>241</v>
      </c>
      <c r="I1457" s="110" t="str">
        <f t="array" ref="I1457">XLOOKUP('Joining Lists'!$H1457,'Joining Lists'!$D$4:$D$75,'Joining Lists'!$E$4:$E$75)</f>
        <v>MidWest</v>
      </c>
      <c r="J1457" s="110" t="s">
        <v>240</v>
      </c>
      <c r="K1457" s="110">
        <v>1.0</v>
      </c>
      <c r="L1457" s="109">
        <f t="array" ref="L1457">XLOOKUP('Joining Lists'!$J1457,'Joining Lists'!$A$4:$A$15,'Joining Lists'!$B$4:$B$15)</f>
        <v>34</v>
      </c>
      <c r="M1457" s="110">
        <f>'Joining Lists'!$K1457*'Joining Lists'!$L1457</f>
        <v>34</v>
      </c>
    </row>
    <row r="1458" ht="14.25" customHeight="1">
      <c r="G1458" s="106">
        <v>44535.0</v>
      </c>
      <c r="H1458" s="105" t="s">
        <v>273</v>
      </c>
      <c r="I1458" s="105" t="str">
        <f t="array" ref="I1458">XLOOKUP('Joining Lists'!$H1458,'Joining Lists'!$D$4:$D$75,'Joining Lists'!$E$4:$E$75)</f>
        <v>West</v>
      </c>
      <c r="J1458" s="105" t="s">
        <v>216</v>
      </c>
      <c r="K1458" s="105">
        <v>2.0</v>
      </c>
      <c r="L1458" s="104">
        <f t="array" ref="L1458">XLOOKUP('Joining Lists'!$J1458,'Joining Lists'!$A$4:$A$15,'Joining Lists'!$B$4:$B$15)</f>
        <v>22.95</v>
      </c>
      <c r="M1458" s="105">
        <f>'Joining Lists'!$K1458*'Joining Lists'!$L1458</f>
        <v>45.9</v>
      </c>
    </row>
    <row r="1459" ht="14.25" customHeight="1">
      <c r="G1459" s="111">
        <v>44535.0</v>
      </c>
      <c r="H1459" s="110" t="s">
        <v>288</v>
      </c>
      <c r="I1459" s="110" t="str">
        <f t="array" ref="I1459">XLOOKUP('Joining Lists'!$H1459,'Joining Lists'!$D$4:$D$75,'Joining Lists'!$E$4:$E$75)</f>
        <v>MidWest</v>
      </c>
      <c r="J1459" s="110" t="s">
        <v>236</v>
      </c>
      <c r="K1459" s="110">
        <v>2.0</v>
      </c>
      <c r="L1459" s="109">
        <f t="array" ref="L1459">XLOOKUP('Joining Lists'!$J1459,'Joining Lists'!$A$4:$A$15,'Joining Lists'!$B$4:$B$15)</f>
        <v>30</v>
      </c>
      <c r="M1459" s="110">
        <f>'Joining Lists'!$K1459*'Joining Lists'!$L1459</f>
        <v>60</v>
      </c>
    </row>
    <row r="1460" ht="14.25" customHeight="1">
      <c r="G1460" s="106">
        <v>44535.0</v>
      </c>
      <c r="H1460" s="105" t="s">
        <v>300</v>
      </c>
      <c r="I1460" s="105" t="str">
        <f t="array" ref="I1460">XLOOKUP('Joining Lists'!$H1460,'Joining Lists'!$D$4:$D$75,'Joining Lists'!$E$4:$E$75)</f>
        <v>MidWest</v>
      </c>
      <c r="J1460" s="105" t="s">
        <v>243</v>
      </c>
      <c r="K1460" s="105">
        <v>3.0</v>
      </c>
      <c r="L1460" s="104">
        <f t="array" ref="L1460">XLOOKUP('Joining Lists'!$J1460,'Joining Lists'!$A$4:$A$15,'Joining Lists'!$B$4:$B$15)</f>
        <v>25</v>
      </c>
      <c r="M1460" s="105">
        <f>'Joining Lists'!$K1460*'Joining Lists'!$L1460</f>
        <v>75</v>
      </c>
    </row>
    <row r="1461" ht="14.25" customHeight="1">
      <c r="G1461" s="111">
        <v>44535.0</v>
      </c>
      <c r="H1461" s="110" t="s">
        <v>309</v>
      </c>
      <c r="I1461" s="110" t="str">
        <f t="array" ref="I1461">XLOOKUP('Joining Lists'!$H1461,'Joining Lists'!$D$4:$D$75,'Joining Lists'!$E$4:$E$75)</f>
        <v>South</v>
      </c>
      <c r="J1461" s="110" t="s">
        <v>239</v>
      </c>
      <c r="K1461" s="110">
        <v>2.0</v>
      </c>
      <c r="L1461" s="109">
        <f t="array" ref="L1461">XLOOKUP('Joining Lists'!$J1461,'Joining Lists'!$A$4:$A$15,'Joining Lists'!$B$4:$B$15)</f>
        <v>19</v>
      </c>
      <c r="M1461" s="110">
        <f>'Joining Lists'!$K1461*'Joining Lists'!$L1461</f>
        <v>38</v>
      </c>
    </row>
    <row r="1462" ht="14.25" customHeight="1">
      <c r="G1462" s="106">
        <v>44535.0</v>
      </c>
      <c r="H1462" s="105" t="s">
        <v>310</v>
      </c>
      <c r="I1462" s="105" t="str">
        <f t="array" ref="I1462">XLOOKUP('Joining Lists'!$H1462,'Joining Lists'!$D$4:$D$75,'Joining Lists'!$E$4:$E$75)</f>
        <v>West</v>
      </c>
      <c r="J1462" s="105" t="s">
        <v>233</v>
      </c>
      <c r="K1462" s="105">
        <v>3.0</v>
      </c>
      <c r="L1462" s="104">
        <f t="array" ref="L1462">XLOOKUP('Joining Lists'!$J1462,'Joining Lists'!$A$4:$A$15,'Joining Lists'!$B$4:$B$15)</f>
        <v>27.5</v>
      </c>
      <c r="M1462" s="105">
        <f>'Joining Lists'!$K1462*'Joining Lists'!$L1462</f>
        <v>82.5</v>
      </c>
    </row>
    <row r="1463" ht="14.25" customHeight="1">
      <c r="G1463" s="111">
        <v>44535.0</v>
      </c>
      <c r="H1463" s="110" t="s">
        <v>281</v>
      </c>
      <c r="I1463" s="110" t="str">
        <f t="array" ref="I1463">XLOOKUP('Joining Lists'!$H1463,'Joining Lists'!$D$4:$D$75,'Joining Lists'!$E$4:$E$75)</f>
        <v>MidWest</v>
      </c>
      <c r="J1463" s="110" t="s">
        <v>235</v>
      </c>
      <c r="K1463" s="110">
        <v>1.0</v>
      </c>
      <c r="L1463" s="109">
        <f t="array" ref="L1463">XLOOKUP('Joining Lists'!$J1463,'Joining Lists'!$A$4:$A$15,'Joining Lists'!$B$4:$B$15)</f>
        <v>19.95</v>
      </c>
      <c r="M1463" s="110">
        <f>'Joining Lists'!$K1463*'Joining Lists'!$L1463</f>
        <v>19.95</v>
      </c>
    </row>
    <row r="1464" ht="14.25" customHeight="1">
      <c r="G1464" s="106">
        <v>44535.0</v>
      </c>
      <c r="H1464" s="105" t="s">
        <v>297</v>
      </c>
      <c r="I1464" s="105" t="str">
        <f t="array" ref="I1464">XLOOKUP('Joining Lists'!$H1464,'Joining Lists'!$D$4:$D$75,'Joining Lists'!$E$4:$E$75)</f>
        <v>MidWest</v>
      </c>
      <c r="J1464" s="105" t="s">
        <v>245</v>
      </c>
      <c r="K1464" s="105">
        <v>1.0</v>
      </c>
      <c r="L1464" s="104">
        <f t="array" ref="L1464">XLOOKUP('Joining Lists'!$J1464,'Joining Lists'!$A$4:$A$15,'Joining Lists'!$B$4:$B$15)</f>
        <v>23.5</v>
      </c>
      <c r="M1464" s="105">
        <f>'Joining Lists'!$K1464*'Joining Lists'!$L1464</f>
        <v>23.5</v>
      </c>
    </row>
    <row r="1465" ht="14.25" customHeight="1">
      <c r="G1465" s="111">
        <v>44535.0</v>
      </c>
      <c r="H1465" s="110" t="s">
        <v>225</v>
      </c>
      <c r="I1465" s="110" t="str">
        <f t="array" ref="I1465">XLOOKUP('Joining Lists'!$H1465,'Joining Lists'!$D$4:$D$75,'Joining Lists'!$E$4:$E$75)</f>
        <v>South</v>
      </c>
      <c r="J1465" s="110" t="s">
        <v>245</v>
      </c>
      <c r="K1465" s="110">
        <v>1.0</v>
      </c>
      <c r="L1465" s="109">
        <f t="array" ref="L1465">XLOOKUP('Joining Lists'!$J1465,'Joining Lists'!$A$4:$A$15,'Joining Lists'!$B$4:$B$15)</f>
        <v>23.5</v>
      </c>
      <c r="M1465" s="110">
        <f>'Joining Lists'!$K1465*'Joining Lists'!$L1465</f>
        <v>23.5</v>
      </c>
    </row>
    <row r="1466" ht="14.25" customHeight="1">
      <c r="G1466" s="106">
        <v>44535.0</v>
      </c>
      <c r="H1466" s="105" t="s">
        <v>314</v>
      </c>
      <c r="I1466" s="105" t="str">
        <f t="array" ref="I1466">XLOOKUP('Joining Lists'!$H1466,'Joining Lists'!$D$4:$D$75,'Joining Lists'!$E$4:$E$75)</f>
        <v>West</v>
      </c>
      <c r="J1466" s="105" t="s">
        <v>236</v>
      </c>
      <c r="K1466" s="105">
        <v>2.0</v>
      </c>
      <c r="L1466" s="104">
        <f t="array" ref="L1466">XLOOKUP('Joining Lists'!$J1466,'Joining Lists'!$A$4:$A$15,'Joining Lists'!$B$4:$B$15)</f>
        <v>30</v>
      </c>
      <c r="M1466" s="105">
        <f>'Joining Lists'!$K1466*'Joining Lists'!$L1466</f>
        <v>60</v>
      </c>
    </row>
    <row r="1467" ht="14.25" customHeight="1">
      <c r="G1467" s="111">
        <v>44535.0</v>
      </c>
      <c r="H1467" s="110" t="s">
        <v>296</v>
      </c>
      <c r="I1467" s="110" t="str">
        <f t="array" ref="I1467">XLOOKUP('Joining Lists'!$H1467,'Joining Lists'!$D$4:$D$75,'Joining Lists'!$E$4:$E$75)</f>
        <v>West</v>
      </c>
      <c r="J1467" s="110" t="s">
        <v>243</v>
      </c>
      <c r="K1467" s="110">
        <v>4.0</v>
      </c>
      <c r="L1467" s="109">
        <f t="array" ref="L1467">XLOOKUP('Joining Lists'!$J1467,'Joining Lists'!$A$4:$A$15,'Joining Lists'!$B$4:$B$15)</f>
        <v>25</v>
      </c>
      <c r="M1467" s="110">
        <f>'Joining Lists'!$K1467*'Joining Lists'!$L1467</f>
        <v>100</v>
      </c>
    </row>
    <row r="1468" ht="14.25" customHeight="1">
      <c r="G1468" s="106">
        <v>44535.0</v>
      </c>
      <c r="H1468" s="105" t="s">
        <v>301</v>
      </c>
      <c r="I1468" s="105" t="str">
        <f t="array" ref="I1468">XLOOKUP('Joining Lists'!$H1468,'Joining Lists'!$D$4:$D$75,'Joining Lists'!$E$4:$E$75)</f>
        <v>East</v>
      </c>
      <c r="J1468" s="105" t="s">
        <v>230</v>
      </c>
      <c r="K1468" s="105">
        <v>3.0</v>
      </c>
      <c r="L1468" s="104">
        <f t="array" ref="L1468">XLOOKUP('Joining Lists'!$J1468,'Joining Lists'!$A$4:$A$15,'Joining Lists'!$B$4:$B$15)</f>
        <v>79.95</v>
      </c>
      <c r="M1468" s="105">
        <f>'Joining Lists'!$K1468*'Joining Lists'!$L1468</f>
        <v>239.85</v>
      </c>
    </row>
    <row r="1469" ht="14.25" customHeight="1">
      <c r="G1469" s="111">
        <v>44535.0</v>
      </c>
      <c r="H1469" s="110" t="s">
        <v>286</v>
      </c>
      <c r="I1469" s="110" t="str">
        <f t="array" ref="I1469">XLOOKUP('Joining Lists'!$H1469,'Joining Lists'!$D$4:$D$75,'Joining Lists'!$E$4:$E$75)</f>
        <v>South</v>
      </c>
      <c r="J1469" s="110" t="s">
        <v>243</v>
      </c>
      <c r="K1469" s="110">
        <v>2.0</v>
      </c>
      <c r="L1469" s="109">
        <f t="array" ref="L1469">XLOOKUP('Joining Lists'!$J1469,'Joining Lists'!$A$4:$A$15,'Joining Lists'!$B$4:$B$15)</f>
        <v>25</v>
      </c>
      <c r="M1469" s="110">
        <f>'Joining Lists'!$K1469*'Joining Lists'!$L1469</f>
        <v>50</v>
      </c>
    </row>
    <row r="1470" ht="14.25" customHeight="1">
      <c r="G1470" s="106">
        <v>44535.0</v>
      </c>
      <c r="H1470" s="105" t="s">
        <v>231</v>
      </c>
      <c r="I1470" s="105" t="str">
        <f t="array" ref="I1470">XLOOKUP('Joining Lists'!$H1470,'Joining Lists'!$D$4:$D$75,'Joining Lists'!$E$4:$E$75)</f>
        <v>West</v>
      </c>
      <c r="J1470" s="105" t="s">
        <v>245</v>
      </c>
      <c r="K1470" s="105">
        <v>4.0</v>
      </c>
      <c r="L1470" s="104">
        <f t="array" ref="L1470">XLOOKUP('Joining Lists'!$J1470,'Joining Lists'!$A$4:$A$15,'Joining Lists'!$B$4:$B$15)</f>
        <v>23.5</v>
      </c>
      <c r="M1470" s="105">
        <f>'Joining Lists'!$K1470*'Joining Lists'!$L1470</f>
        <v>94</v>
      </c>
    </row>
    <row r="1471" ht="14.25" customHeight="1">
      <c r="G1471" s="111">
        <v>44535.0</v>
      </c>
      <c r="H1471" s="110" t="s">
        <v>241</v>
      </c>
      <c r="I1471" s="110" t="str">
        <f t="array" ref="I1471">XLOOKUP('Joining Lists'!$H1471,'Joining Lists'!$D$4:$D$75,'Joining Lists'!$E$4:$E$75)</f>
        <v>MidWest</v>
      </c>
      <c r="J1471" s="110" t="s">
        <v>218</v>
      </c>
      <c r="K1471" s="110">
        <v>1.0</v>
      </c>
      <c r="L1471" s="109">
        <f t="array" ref="L1471">XLOOKUP('Joining Lists'!$J1471,'Joining Lists'!$A$4:$A$15,'Joining Lists'!$B$4:$B$15)</f>
        <v>22.95</v>
      </c>
      <c r="M1471" s="110">
        <f>'Joining Lists'!$K1471*'Joining Lists'!$L1471</f>
        <v>22.95</v>
      </c>
    </row>
    <row r="1472" ht="14.25" customHeight="1">
      <c r="G1472" s="106">
        <v>44535.0</v>
      </c>
      <c r="H1472" s="105" t="s">
        <v>223</v>
      </c>
      <c r="I1472" s="105" t="str">
        <f t="array" ref="I1472">XLOOKUP('Joining Lists'!$H1472,'Joining Lists'!$D$4:$D$75,'Joining Lists'!$E$4:$E$75)</f>
        <v>East</v>
      </c>
      <c r="J1472" s="105" t="s">
        <v>245</v>
      </c>
      <c r="K1472" s="105">
        <v>2.0</v>
      </c>
      <c r="L1472" s="104">
        <f t="array" ref="L1472">XLOOKUP('Joining Lists'!$J1472,'Joining Lists'!$A$4:$A$15,'Joining Lists'!$B$4:$B$15)</f>
        <v>23.5</v>
      </c>
      <c r="M1472" s="105">
        <f>'Joining Lists'!$K1472*'Joining Lists'!$L1472</f>
        <v>47</v>
      </c>
    </row>
    <row r="1473" ht="14.25" customHeight="1">
      <c r="G1473" s="111">
        <v>44535.0</v>
      </c>
      <c r="H1473" s="110" t="s">
        <v>234</v>
      </c>
      <c r="I1473" s="110" t="str">
        <f t="array" ref="I1473">XLOOKUP('Joining Lists'!$H1473,'Joining Lists'!$D$4:$D$75,'Joining Lists'!$E$4:$E$75)</f>
        <v>East</v>
      </c>
      <c r="J1473" s="110" t="s">
        <v>216</v>
      </c>
      <c r="K1473" s="110">
        <v>3.0</v>
      </c>
      <c r="L1473" s="109">
        <f t="array" ref="L1473">XLOOKUP('Joining Lists'!$J1473,'Joining Lists'!$A$4:$A$15,'Joining Lists'!$B$4:$B$15)</f>
        <v>22.95</v>
      </c>
      <c r="M1473" s="110">
        <f>'Joining Lists'!$K1473*'Joining Lists'!$L1473</f>
        <v>68.85</v>
      </c>
    </row>
    <row r="1474" ht="14.25" customHeight="1">
      <c r="G1474" s="106">
        <v>44535.0</v>
      </c>
      <c r="H1474" s="105" t="s">
        <v>281</v>
      </c>
      <c r="I1474" s="105" t="str">
        <f t="array" ref="I1474">XLOOKUP('Joining Lists'!$H1474,'Joining Lists'!$D$4:$D$75,'Joining Lists'!$E$4:$E$75)</f>
        <v>MidWest</v>
      </c>
      <c r="J1474" s="105" t="s">
        <v>230</v>
      </c>
      <c r="K1474" s="105">
        <v>1.0</v>
      </c>
      <c r="L1474" s="104">
        <f t="array" ref="L1474">XLOOKUP('Joining Lists'!$J1474,'Joining Lists'!$A$4:$A$15,'Joining Lists'!$B$4:$B$15)</f>
        <v>79.95</v>
      </c>
      <c r="M1474" s="105">
        <f>'Joining Lists'!$K1474*'Joining Lists'!$L1474</f>
        <v>79.95</v>
      </c>
    </row>
    <row r="1475" ht="14.25" customHeight="1">
      <c r="G1475" s="111">
        <v>44535.0</v>
      </c>
      <c r="H1475" s="110" t="s">
        <v>297</v>
      </c>
      <c r="I1475" s="110" t="str">
        <f t="array" ref="I1475">XLOOKUP('Joining Lists'!$H1475,'Joining Lists'!$D$4:$D$75,'Joining Lists'!$E$4:$E$75)</f>
        <v>MidWest</v>
      </c>
      <c r="J1475" s="110" t="s">
        <v>212</v>
      </c>
      <c r="K1475" s="110">
        <v>18.0</v>
      </c>
      <c r="L1475" s="109">
        <f t="array" ref="L1475">XLOOKUP('Joining Lists'!$J1475,'Joining Lists'!$A$4:$A$15,'Joining Lists'!$B$4:$B$15)</f>
        <v>21</v>
      </c>
      <c r="M1475" s="110">
        <f>'Joining Lists'!$K1475*'Joining Lists'!$L1475</f>
        <v>378</v>
      </c>
    </row>
    <row r="1476" ht="14.25" customHeight="1">
      <c r="G1476" s="106">
        <v>44535.0</v>
      </c>
      <c r="H1476" s="105" t="s">
        <v>258</v>
      </c>
      <c r="I1476" s="105" t="str">
        <f t="array" ref="I1476">XLOOKUP('Joining Lists'!$H1476,'Joining Lists'!$D$4:$D$75,'Joining Lists'!$E$4:$E$75)</f>
        <v>MidWest</v>
      </c>
      <c r="J1476" s="105" t="s">
        <v>235</v>
      </c>
      <c r="K1476" s="105">
        <v>2.0</v>
      </c>
      <c r="L1476" s="104">
        <f t="array" ref="L1476">XLOOKUP('Joining Lists'!$J1476,'Joining Lists'!$A$4:$A$15,'Joining Lists'!$B$4:$B$15)</f>
        <v>19.95</v>
      </c>
      <c r="M1476" s="105">
        <f>'Joining Lists'!$K1476*'Joining Lists'!$L1476</f>
        <v>39.9</v>
      </c>
    </row>
    <row r="1477" ht="14.25" customHeight="1">
      <c r="G1477" s="111">
        <v>44535.0</v>
      </c>
      <c r="H1477" s="110" t="s">
        <v>299</v>
      </c>
      <c r="I1477" s="110" t="str">
        <f t="array" ref="I1477">XLOOKUP('Joining Lists'!$H1477,'Joining Lists'!$D$4:$D$75,'Joining Lists'!$E$4:$E$75)</f>
        <v>South</v>
      </c>
      <c r="J1477" s="110" t="s">
        <v>212</v>
      </c>
      <c r="K1477" s="110">
        <v>4.0</v>
      </c>
      <c r="L1477" s="109">
        <f t="array" ref="L1477">XLOOKUP('Joining Lists'!$J1477,'Joining Lists'!$A$4:$A$15,'Joining Lists'!$B$4:$B$15)</f>
        <v>21</v>
      </c>
      <c r="M1477" s="110">
        <f>'Joining Lists'!$K1477*'Joining Lists'!$L1477</f>
        <v>84</v>
      </c>
    </row>
    <row r="1478" ht="14.25" customHeight="1">
      <c r="G1478" s="106">
        <v>44535.0</v>
      </c>
      <c r="H1478" s="105" t="s">
        <v>269</v>
      </c>
      <c r="I1478" s="105" t="str">
        <f t="array" ref="I1478">XLOOKUP('Joining Lists'!$H1478,'Joining Lists'!$D$4:$D$75,'Joining Lists'!$E$4:$E$75)</f>
        <v>MidWest</v>
      </c>
      <c r="J1478" s="105" t="s">
        <v>216</v>
      </c>
      <c r="K1478" s="105">
        <v>3.0</v>
      </c>
      <c r="L1478" s="104">
        <f t="array" ref="L1478">XLOOKUP('Joining Lists'!$J1478,'Joining Lists'!$A$4:$A$15,'Joining Lists'!$B$4:$B$15)</f>
        <v>22.95</v>
      </c>
      <c r="M1478" s="105">
        <f>'Joining Lists'!$K1478*'Joining Lists'!$L1478</f>
        <v>68.85</v>
      </c>
    </row>
    <row r="1479" ht="14.25" customHeight="1">
      <c r="G1479" s="111">
        <v>44535.0</v>
      </c>
      <c r="H1479" s="110" t="s">
        <v>268</v>
      </c>
      <c r="I1479" s="110" t="str">
        <f t="array" ref="I1479">XLOOKUP('Joining Lists'!$H1479,'Joining Lists'!$D$4:$D$75,'Joining Lists'!$E$4:$E$75)</f>
        <v>East</v>
      </c>
      <c r="J1479" s="110" t="s">
        <v>235</v>
      </c>
      <c r="K1479" s="110">
        <v>3.0</v>
      </c>
      <c r="L1479" s="109">
        <f t="array" ref="L1479">XLOOKUP('Joining Lists'!$J1479,'Joining Lists'!$A$4:$A$15,'Joining Lists'!$B$4:$B$15)</f>
        <v>19.95</v>
      </c>
      <c r="M1479" s="110">
        <f>'Joining Lists'!$K1479*'Joining Lists'!$L1479</f>
        <v>59.85</v>
      </c>
    </row>
    <row r="1480" ht="14.25" customHeight="1">
      <c r="G1480" s="106">
        <v>44535.0</v>
      </c>
      <c r="H1480" s="105" t="s">
        <v>278</v>
      </c>
      <c r="I1480" s="105" t="str">
        <f t="array" ref="I1480">XLOOKUP('Joining Lists'!$H1480,'Joining Lists'!$D$4:$D$75,'Joining Lists'!$E$4:$E$75)</f>
        <v>MidWest</v>
      </c>
      <c r="J1480" s="105" t="s">
        <v>218</v>
      </c>
      <c r="K1480" s="105">
        <v>2.0</v>
      </c>
      <c r="L1480" s="104">
        <f t="array" ref="L1480">XLOOKUP('Joining Lists'!$J1480,'Joining Lists'!$A$4:$A$15,'Joining Lists'!$B$4:$B$15)</f>
        <v>22.95</v>
      </c>
      <c r="M1480" s="105">
        <f>'Joining Lists'!$K1480*'Joining Lists'!$L1480</f>
        <v>45.9</v>
      </c>
    </row>
    <row r="1481" ht="14.25" customHeight="1">
      <c r="G1481" s="111">
        <v>44535.0</v>
      </c>
      <c r="H1481" s="110" t="s">
        <v>304</v>
      </c>
      <c r="I1481" s="110" t="str">
        <f t="array" ref="I1481">XLOOKUP('Joining Lists'!$H1481,'Joining Lists'!$D$4:$D$75,'Joining Lists'!$E$4:$E$75)</f>
        <v>South</v>
      </c>
      <c r="J1481" s="110" t="s">
        <v>216</v>
      </c>
      <c r="K1481" s="110">
        <v>4.0</v>
      </c>
      <c r="L1481" s="109">
        <f t="array" ref="L1481">XLOOKUP('Joining Lists'!$J1481,'Joining Lists'!$A$4:$A$15,'Joining Lists'!$B$4:$B$15)</f>
        <v>22.95</v>
      </c>
      <c r="M1481" s="110">
        <f>'Joining Lists'!$K1481*'Joining Lists'!$L1481</f>
        <v>91.8</v>
      </c>
    </row>
    <row r="1482" ht="14.25" customHeight="1">
      <c r="G1482" s="106">
        <v>44535.0</v>
      </c>
      <c r="H1482" s="105" t="s">
        <v>268</v>
      </c>
      <c r="I1482" s="105" t="str">
        <f t="array" ref="I1482">XLOOKUP('Joining Lists'!$H1482,'Joining Lists'!$D$4:$D$75,'Joining Lists'!$E$4:$E$75)</f>
        <v>East</v>
      </c>
      <c r="J1482" s="105" t="s">
        <v>227</v>
      </c>
      <c r="K1482" s="105">
        <v>3.0</v>
      </c>
      <c r="L1482" s="104">
        <f t="array" ref="L1482">XLOOKUP('Joining Lists'!$J1482,'Joining Lists'!$A$4:$A$15,'Joining Lists'!$B$4:$B$15)</f>
        <v>25</v>
      </c>
      <c r="M1482" s="105">
        <f>'Joining Lists'!$K1482*'Joining Lists'!$L1482</f>
        <v>75</v>
      </c>
    </row>
    <row r="1483" ht="14.25" customHeight="1">
      <c r="G1483" s="111">
        <v>44535.0</v>
      </c>
      <c r="H1483" s="110" t="s">
        <v>251</v>
      </c>
      <c r="I1483" s="110" t="str">
        <f t="array" ref="I1483">XLOOKUP('Joining Lists'!$H1483,'Joining Lists'!$D$4:$D$75,'Joining Lists'!$E$4:$E$75)</f>
        <v>MidWest</v>
      </c>
      <c r="J1483" s="110" t="s">
        <v>216</v>
      </c>
      <c r="K1483" s="110">
        <v>15.0</v>
      </c>
      <c r="L1483" s="109">
        <f t="array" ref="L1483">XLOOKUP('Joining Lists'!$J1483,'Joining Lists'!$A$4:$A$15,'Joining Lists'!$B$4:$B$15)</f>
        <v>22.95</v>
      </c>
      <c r="M1483" s="110">
        <f>'Joining Lists'!$K1483*'Joining Lists'!$L1483</f>
        <v>344.25</v>
      </c>
    </row>
    <row r="1484" ht="14.25" customHeight="1">
      <c r="G1484" s="106">
        <v>44535.0</v>
      </c>
      <c r="H1484" s="105" t="s">
        <v>289</v>
      </c>
      <c r="I1484" s="105" t="str">
        <f t="array" ref="I1484">XLOOKUP('Joining Lists'!$H1484,'Joining Lists'!$D$4:$D$75,'Joining Lists'!$E$4:$E$75)</f>
        <v>West</v>
      </c>
      <c r="J1484" s="105" t="s">
        <v>243</v>
      </c>
      <c r="K1484" s="105">
        <v>1.0</v>
      </c>
      <c r="L1484" s="104">
        <f t="array" ref="L1484">XLOOKUP('Joining Lists'!$J1484,'Joining Lists'!$A$4:$A$15,'Joining Lists'!$B$4:$B$15)</f>
        <v>25</v>
      </c>
      <c r="M1484" s="105">
        <f>'Joining Lists'!$K1484*'Joining Lists'!$L1484</f>
        <v>25</v>
      </c>
    </row>
    <row r="1485" ht="14.25" customHeight="1">
      <c r="G1485" s="111">
        <v>44535.0</v>
      </c>
      <c r="H1485" s="110" t="s">
        <v>265</v>
      </c>
      <c r="I1485" s="110" t="str">
        <f t="array" ref="I1485">XLOOKUP('Joining Lists'!$H1485,'Joining Lists'!$D$4:$D$75,'Joining Lists'!$E$4:$E$75)</f>
        <v>MidWest</v>
      </c>
      <c r="J1485" s="110" t="s">
        <v>243</v>
      </c>
      <c r="K1485" s="110">
        <v>2.0</v>
      </c>
      <c r="L1485" s="109">
        <f t="array" ref="L1485">XLOOKUP('Joining Lists'!$J1485,'Joining Lists'!$A$4:$A$15,'Joining Lists'!$B$4:$B$15)</f>
        <v>25</v>
      </c>
      <c r="M1485" s="110">
        <f>'Joining Lists'!$K1485*'Joining Lists'!$L1485</f>
        <v>50</v>
      </c>
    </row>
    <row r="1486" ht="14.25" customHeight="1">
      <c r="G1486" s="106">
        <v>44535.0</v>
      </c>
      <c r="H1486" s="105" t="s">
        <v>265</v>
      </c>
      <c r="I1486" s="105" t="str">
        <f t="array" ref="I1486">XLOOKUP('Joining Lists'!$H1486,'Joining Lists'!$D$4:$D$75,'Joining Lists'!$E$4:$E$75)</f>
        <v>MidWest</v>
      </c>
      <c r="J1486" s="105" t="s">
        <v>216</v>
      </c>
      <c r="K1486" s="105">
        <v>3.0</v>
      </c>
      <c r="L1486" s="104">
        <f t="array" ref="L1486">XLOOKUP('Joining Lists'!$J1486,'Joining Lists'!$A$4:$A$15,'Joining Lists'!$B$4:$B$15)</f>
        <v>22.95</v>
      </c>
      <c r="M1486" s="105">
        <f>'Joining Lists'!$K1486*'Joining Lists'!$L1486</f>
        <v>68.85</v>
      </c>
    </row>
    <row r="1487" ht="14.25" customHeight="1">
      <c r="G1487" s="111">
        <v>44535.0</v>
      </c>
      <c r="H1487" s="110" t="s">
        <v>225</v>
      </c>
      <c r="I1487" s="110" t="str">
        <f t="array" ref="I1487">XLOOKUP('Joining Lists'!$H1487,'Joining Lists'!$D$4:$D$75,'Joining Lists'!$E$4:$E$75)</f>
        <v>South</v>
      </c>
      <c r="J1487" s="110" t="s">
        <v>240</v>
      </c>
      <c r="K1487" s="110">
        <v>13.0</v>
      </c>
      <c r="L1487" s="109">
        <f t="array" ref="L1487">XLOOKUP('Joining Lists'!$J1487,'Joining Lists'!$A$4:$A$15,'Joining Lists'!$B$4:$B$15)</f>
        <v>34</v>
      </c>
      <c r="M1487" s="110">
        <f>'Joining Lists'!$K1487*'Joining Lists'!$L1487</f>
        <v>442</v>
      </c>
    </row>
    <row r="1488" ht="14.25" customHeight="1">
      <c r="G1488" s="106">
        <v>44535.0</v>
      </c>
      <c r="H1488" s="105" t="s">
        <v>268</v>
      </c>
      <c r="I1488" s="105" t="str">
        <f t="array" ref="I1488">XLOOKUP('Joining Lists'!$H1488,'Joining Lists'!$D$4:$D$75,'Joining Lists'!$E$4:$E$75)</f>
        <v>East</v>
      </c>
      <c r="J1488" s="105" t="s">
        <v>218</v>
      </c>
      <c r="K1488" s="105">
        <v>3.0</v>
      </c>
      <c r="L1488" s="104">
        <f t="array" ref="L1488">XLOOKUP('Joining Lists'!$J1488,'Joining Lists'!$A$4:$A$15,'Joining Lists'!$B$4:$B$15)</f>
        <v>22.95</v>
      </c>
      <c r="M1488" s="105">
        <f>'Joining Lists'!$K1488*'Joining Lists'!$L1488</f>
        <v>68.85</v>
      </c>
    </row>
    <row r="1489" ht="14.25" customHeight="1">
      <c r="G1489" s="111">
        <v>44535.0</v>
      </c>
      <c r="H1489" s="110" t="s">
        <v>291</v>
      </c>
      <c r="I1489" s="110" t="str">
        <f t="array" ref="I1489">XLOOKUP('Joining Lists'!$H1489,'Joining Lists'!$D$4:$D$75,'Joining Lists'!$E$4:$E$75)</f>
        <v>West</v>
      </c>
      <c r="J1489" s="110" t="s">
        <v>245</v>
      </c>
      <c r="K1489" s="110">
        <v>23.0</v>
      </c>
      <c r="L1489" s="109">
        <f t="array" ref="L1489">XLOOKUP('Joining Lists'!$J1489,'Joining Lists'!$A$4:$A$15,'Joining Lists'!$B$4:$B$15)</f>
        <v>23.5</v>
      </c>
      <c r="M1489" s="110">
        <f>'Joining Lists'!$K1489*'Joining Lists'!$L1489</f>
        <v>540.5</v>
      </c>
    </row>
    <row r="1490" ht="14.25" customHeight="1">
      <c r="G1490" s="106">
        <v>44535.0</v>
      </c>
      <c r="H1490" s="105" t="s">
        <v>237</v>
      </c>
      <c r="I1490" s="105" t="str">
        <f t="array" ref="I1490">XLOOKUP('Joining Lists'!$H1490,'Joining Lists'!$D$4:$D$75,'Joining Lists'!$E$4:$E$75)</f>
        <v>West</v>
      </c>
      <c r="J1490" s="105" t="s">
        <v>218</v>
      </c>
      <c r="K1490" s="105">
        <v>1.0</v>
      </c>
      <c r="L1490" s="104">
        <f t="array" ref="L1490">XLOOKUP('Joining Lists'!$J1490,'Joining Lists'!$A$4:$A$15,'Joining Lists'!$B$4:$B$15)</f>
        <v>22.95</v>
      </c>
      <c r="M1490" s="105">
        <f>'Joining Lists'!$K1490*'Joining Lists'!$L1490</f>
        <v>22.95</v>
      </c>
    </row>
    <row r="1491" ht="14.25" customHeight="1">
      <c r="G1491" s="111">
        <v>44535.0</v>
      </c>
      <c r="H1491" s="110" t="s">
        <v>250</v>
      </c>
      <c r="I1491" s="110" t="str">
        <f t="array" ref="I1491">XLOOKUP('Joining Lists'!$H1491,'Joining Lists'!$D$4:$D$75,'Joining Lists'!$E$4:$E$75)</f>
        <v>West</v>
      </c>
      <c r="J1491" s="110" t="s">
        <v>245</v>
      </c>
      <c r="K1491" s="110">
        <v>2.0</v>
      </c>
      <c r="L1491" s="109">
        <f t="array" ref="L1491">XLOOKUP('Joining Lists'!$J1491,'Joining Lists'!$A$4:$A$15,'Joining Lists'!$B$4:$B$15)</f>
        <v>23.5</v>
      </c>
      <c r="M1491" s="110">
        <f>'Joining Lists'!$K1491*'Joining Lists'!$L1491</f>
        <v>47</v>
      </c>
    </row>
    <row r="1492" ht="14.25" customHeight="1">
      <c r="G1492" s="106">
        <v>44535.0</v>
      </c>
      <c r="H1492" s="105" t="s">
        <v>258</v>
      </c>
      <c r="I1492" s="105" t="str">
        <f t="array" ref="I1492">XLOOKUP('Joining Lists'!$H1492,'Joining Lists'!$D$4:$D$75,'Joining Lists'!$E$4:$E$75)</f>
        <v>MidWest</v>
      </c>
      <c r="J1492" s="105" t="s">
        <v>235</v>
      </c>
      <c r="K1492" s="105">
        <v>2.0</v>
      </c>
      <c r="L1492" s="104">
        <f t="array" ref="L1492">XLOOKUP('Joining Lists'!$J1492,'Joining Lists'!$A$4:$A$15,'Joining Lists'!$B$4:$B$15)</f>
        <v>19.95</v>
      </c>
      <c r="M1492" s="105">
        <f>'Joining Lists'!$K1492*'Joining Lists'!$L1492</f>
        <v>39.9</v>
      </c>
    </row>
    <row r="1493" ht="14.25" customHeight="1">
      <c r="G1493" s="111">
        <v>44535.0</v>
      </c>
      <c r="H1493" s="110" t="s">
        <v>308</v>
      </c>
      <c r="I1493" s="110" t="str">
        <f t="array" ref="I1493">XLOOKUP('Joining Lists'!$H1493,'Joining Lists'!$D$4:$D$75,'Joining Lists'!$E$4:$E$75)</f>
        <v>West</v>
      </c>
      <c r="J1493" s="110" t="s">
        <v>218</v>
      </c>
      <c r="K1493" s="110">
        <v>3.0</v>
      </c>
      <c r="L1493" s="109">
        <f t="array" ref="L1493">XLOOKUP('Joining Lists'!$J1493,'Joining Lists'!$A$4:$A$15,'Joining Lists'!$B$4:$B$15)</f>
        <v>22.95</v>
      </c>
      <c r="M1493" s="110">
        <f>'Joining Lists'!$K1493*'Joining Lists'!$L1493</f>
        <v>68.85</v>
      </c>
    </row>
    <row r="1494" ht="14.25" customHeight="1">
      <c r="G1494" s="106">
        <v>44535.0</v>
      </c>
      <c r="H1494" s="105" t="s">
        <v>273</v>
      </c>
      <c r="I1494" s="105" t="str">
        <f t="array" ref="I1494">XLOOKUP('Joining Lists'!$H1494,'Joining Lists'!$D$4:$D$75,'Joining Lists'!$E$4:$E$75)</f>
        <v>West</v>
      </c>
      <c r="J1494" s="105" t="s">
        <v>245</v>
      </c>
      <c r="K1494" s="105">
        <v>2.0</v>
      </c>
      <c r="L1494" s="104">
        <f t="array" ref="L1494">XLOOKUP('Joining Lists'!$J1494,'Joining Lists'!$A$4:$A$15,'Joining Lists'!$B$4:$B$15)</f>
        <v>23.5</v>
      </c>
      <c r="M1494" s="105">
        <f>'Joining Lists'!$K1494*'Joining Lists'!$L1494</f>
        <v>47</v>
      </c>
    </row>
    <row r="1495" ht="14.25" customHeight="1">
      <c r="G1495" s="111">
        <v>44535.0</v>
      </c>
      <c r="H1495" s="110" t="s">
        <v>306</v>
      </c>
      <c r="I1495" s="110" t="str">
        <f t="array" ref="I1495">XLOOKUP('Joining Lists'!$H1495,'Joining Lists'!$D$4:$D$75,'Joining Lists'!$E$4:$E$75)</f>
        <v>West</v>
      </c>
      <c r="J1495" s="110" t="s">
        <v>245</v>
      </c>
      <c r="K1495" s="110">
        <v>1.0</v>
      </c>
      <c r="L1495" s="109">
        <f t="array" ref="L1495">XLOOKUP('Joining Lists'!$J1495,'Joining Lists'!$A$4:$A$15,'Joining Lists'!$B$4:$B$15)</f>
        <v>23.5</v>
      </c>
      <c r="M1495" s="110">
        <f>'Joining Lists'!$K1495*'Joining Lists'!$L1495</f>
        <v>23.5</v>
      </c>
    </row>
    <row r="1496" ht="14.25" customHeight="1">
      <c r="G1496" s="106">
        <v>44535.0</v>
      </c>
      <c r="H1496" s="105" t="s">
        <v>265</v>
      </c>
      <c r="I1496" s="105" t="str">
        <f t="array" ref="I1496">XLOOKUP('Joining Lists'!$H1496,'Joining Lists'!$D$4:$D$75,'Joining Lists'!$E$4:$E$75)</f>
        <v>MidWest</v>
      </c>
      <c r="J1496" s="105" t="s">
        <v>239</v>
      </c>
      <c r="K1496" s="105">
        <v>1.0</v>
      </c>
      <c r="L1496" s="104">
        <f t="array" ref="L1496">XLOOKUP('Joining Lists'!$J1496,'Joining Lists'!$A$4:$A$15,'Joining Lists'!$B$4:$B$15)</f>
        <v>19</v>
      </c>
      <c r="M1496" s="105">
        <f>'Joining Lists'!$K1496*'Joining Lists'!$L1496</f>
        <v>19</v>
      </c>
    </row>
    <row r="1497" ht="14.25" customHeight="1">
      <c r="G1497" s="111">
        <v>44535.0</v>
      </c>
      <c r="H1497" s="110" t="s">
        <v>264</v>
      </c>
      <c r="I1497" s="110" t="str">
        <f t="array" ref="I1497">XLOOKUP('Joining Lists'!$H1497,'Joining Lists'!$D$4:$D$75,'Joining Lists'!$E$4:$E$75)</f>
        <v>MidWest</v>
      </c>
      <c r="J1497" s="110" t="s">
        <v>218</v>
      </c>
      <c r="K1497" s="110">
        <v>1.0</v>
      </c>
      <c r="L1497" s="109">
        <f t="array" ref="L1497">XLOOKUP('Joining Lists'!$J1497,'Joining Lists'!$A$4:$A$15,'Joining Lists'!$B$4:$B$15)</f>
        <v>22.95</v>
      </c>
      <c r="M1497" s="110">
        <f>'Joining Lists'!$K1497*'Joining Lists'!$L1497</f>
        <v>22.95</v>
      </c>
    </row>
    <row r="1498" ht="14.25" customHeight="1">
      <c r="G1498" s="106">
        <v>44535.0</v>
      </c>
      <c r="H1498" s="105" t="s">
        <v>221</v>
      </c>
      <c r="I1498" s="105" t="str">
        <f t="array" ref="I1498">XLOOKUP('Joining Lists'!$H1498,'Joining Lists'!$D$4:$D$75,'Joining Lists'!$E$4:$E$75)</f>
        <v>East</v>
      </c>
      <c r="J1498" s="105" t="s">
        <v>227</v>
      </c>
      <c r="K1498" s="105">
        <v>1.0</v>
      </c>
      <c r="L1498" s="104">
        <f t="array" ref="L1498">XLOOKUP('Joining Lists'!$J1498,'Joining Lists'!$A$4:$A$15,'Joining Lists'!$B$4:$B$15)</f>
        <v>25</v>
      </c>
      <c r="M1498" s="105">
        <f>'Joining Lists'!$K1498*'Joining Lists'!$L1498</f>
        <v>25</v>
      </c>
    </row>
    <row r="1499" ht="14.25" customHeight="1">
      <c r="G1499" s="111">
        <v>44535.0</v>
      </c>
      <c r="H1499" s="110" t="s">
        <v>292</v>
      </c>
      <c r="I1499" s="110" t="str">
        <f t="array" ref="I1499">XLOOKUP('Joining Lists'!$H1499,'Joining Lists'!$D$4:$D$75,'Joining Lists'!$E$4:$E$75)</f>
        <v>East</v>
      </c>
      <c r="J1499" s="110" t="s">
        <v>218</v>
      </c>
      <c r="K1499" s="110">
        <v>2.0</v>
      </c>
      <c r="L1499" s="109">
        <f t="array" ref="L1499">XLOOKUP('Joining Lists'!$J1499,'Joining Lists'!$A$4:$A$15,'Joining Lists'!$B$4:$B$15)</f>
        <v>22.95</v>
      </c>
      <c r="M1499" s="110">
        <f>'Joining Lists'!$K1499*'Joining Lists'!$L1499</f>
        <v>45.9</v>
      </c>
    </row>
    <row r="1500" ht="14.25" customHeight="1">
      <c r="G1500" s="106">
        <v>44535.0</v>
      </c>
      <c r="H1500" s="105" t="s">
        <v>280</v>
      </c>
      <c r="I1500" s="105" t="str">
        <f t="array" ref="I1500">XLOOKUP('Joining Lists'!$H1500,'Joining Lists'!$D$4:$D$75,'Joining Lists'!$E$4:$E$75)</f>
        <v>South</v>
      </c>
      <c r="J1500" s="105" t="s">
        <v>236</v>
      </c>
      <c r="K1500" s="105">
        <v>2.0</v>
      </c>
      <c r="L1500" s="104">
        <f t="array" ref="L1500">XLOOKUP('Joining Lists'!$J1500,'Joining Lists'!$A$4:$A$15,'Joining Lists'!$B$4:$B$15)</f>
        <v>30</v>
      </c>
      <c r="M1500" s="105">
        <f>'Joining Lists'!$K1500*'Joining Lists'!$L1500</f>
        <v>60</v>
      </c>
    </row>
    <row r="1501" ht="14.25" customHeight="1">
      <c r="G1501" s="111">
        <v>44535.0</v>
      </c>
      <c r="H1501" s="110" t="s">
        <v>251</v>
      </c>
      <c r="I1501" s="110" t="str">
        <f t="array" ref="I1501">XLOOKUP('Joining Lists'!$H1501,'Joining Lists'!$D$4:$D$75,'Joining Lists'!$E$4:$E$75)</f>
        <v>MidWest</v>
      </c>
      <c r="J1501" s="110" t="s">
        <v>227</v>
      </c>
      <c r="K1501" s="110">
        <v>1.0</v>
      </c>
      <c r="L1501" s="109">
        <f t="array" ref="L1501">XLOOKUP('Joining Lists'!$J1501,'Joining Lists'!$A$4:$A$15,'Joining Lists'!$B$4:$B$15)</f>
        <v>25</v>
      </c>
      <c r="M1501" s="110">
        <f>'Joining Lists'!$K1501*'Joining Lists'!$L1501</f>
        <v>25</v>
      </c>
    </row>
    <row r="1502" ht="14.25" customHeight="1">
      <c r="G1502" s="106">
        <v>44535.0</v>
      </c>
      <c r="H1502" s="105" t="s">
        <v>258</v>
      </c>
      <c r="I1502" s="105" t="str">
        <f t="array" ref="I1502">XLOOKUP('Joining Lists'!$H1502,'Joining Lists'!$D$4:$D$75,'Joining Lists'!$E$4:$E$75)</f>
        <v>MidWest</v>
      </c>
      <c r="J1502" s="105" t="s">
        <v>235</v>
      </c>
      <c r="K1502" s="105">
        <v>2.0</v>
      </c>
      <c r="L1502" s="104">
        <f t="array" ref="L1502">XLOOKUP('Joining Lists'!$J1502,'Joining Lists'!$A$4:$A$15,'Joining Lists'!$B$4:$B$15)</f>
        <v>19.95</v>
      </c>
      <c r="M1502" s="105">
        <f>'Joining Lists'!$K1502*'Joining Lists'!$L1502</f>
        <v>39.9</v>
      </c>
    </row>
    <row r="1503" ht="14.25" customHeight="1">
      <c r="G1503" s="111">
        <v>44535.0</v>
      </c>
      <c r="H1503" s="110" t="s">
        <v>283</v>
      </c>
      <c r="I1503" s="110" t="str">
        <f t="array" ref="I1503">XLOOKUP('Joining Lists'!$H1503,'Joining Lists'!$D$4:$D$75,'Joining Lists'!$E$4:$E$75)</f>
        <v>South</v>
      </c>
      <c r="J1503" s="110" t="s">
        <v>235</v>
      </c>
      <c r="K1503" s="110">
        <v>3.0</v>
      </c>
      <c r="L1503" s="109">
        <f t="array" ref="L1503">XLOOKUP('Joining Lists'!$J1503,'Joining Lists'!$A$4:$A$15,'Joining Lists'!$B$4:$B$15)</f>
        <v>19.95</v>
      </c>
      <c r="M1503" s="110">
        <f>'Joining Lists'!$K1503*'Joining Lists'!$L1503</f>
        <v>59.85</v>
      </c>
    </row>
    <row r="1504" ht="14.25" customHeight="1">
      <c r="G1504" s="106">
        <v>44535.0</v>
      </c>
      <c r="H1504" s="105" t="s">
        <v>249</v>
      </c>
      <c r="I1504" s="105" t="str">
        <f t="array" ref="I1504">XLOOKUP('Joining Lists'!$H1504,'Joining Lists'!$D$4:$D$75,'Joining Lists'!$E$4:$E$75)</f>
        <v>East</v>
      </c>
      <c r="J1504" s="105" t="s">
        <v>239</v>
      </c>
      <c r="K1504" s="105">
        <v>2.0</v>
      </c>
      <c r="L1504" s="104">
        <f t="array" ref="L1504">XLOOKUP('Joining Lists'!$J1504,'Joining Lists'!$A$4:$A$15,'Joining Lists'!$B$4:$B$15)</f>
        <v>19</v>
      </c>
      <c r="M1504" s="105">
        <f>'Joining Lists'!$K1504*'Joining Lists'!$L1504</f>
        <v>38</v>
      </c>
    </row>
    <row r="1505" ht="14.25" customHeight="1">
      <c r="G1505" s="111">
        <v>44535.0</v>
      </c>
      <c r="H1505" s="110" t="s">
        <v>241</v>
      </c>
      <c r="I1505" s="110" t="str">
        <f t="array" ref="I1505">XLOOKUP('Joining Lists'!$H1505,'Joining Lists'!$D$4:$D$75,'Joining Lists'!$E$4:$E$75)</f>
        <v>MidWest</v>
      </c>
      <c r="J1505" s="110" t="s">
        <v>240</v>
      </c>
      <c r="K1505" s="110">
        <v>3.0</v>
      </c>
      <c r="L1505" s="109">
        <f t="array" ref="L1505">XLOOKUP('Joining Lists'!$J1505,'Joining Lists'!$A$4:$A$15,'Joining Lists'!$B$4:$B$15)</f>
        <v>34</v>
      </c>
      <c r="M1505" s="110">
        <f>'Joining Lists'!$K1505*'Joining Lists'!$L1505</f>
        <v>102</v>
      </c>
    </row>
    <row r="1506" ht="14.25" customHeight="1">
      <c r="G1506" s="106">
        <v>44534.0</v>
      </c>
      <c r="H1506" s="105" t="s">
        <v>225</v>
      </c>
      <c r="I1506" s="105" t="str">
        <f t="array" ref="I1506">XLOOKUP('Joining Lists'!$H1506,'Joining Lists'!$D$4:$D$75,'Joining Lists'!$E$4:$E$75)</f>
        <v>South</v>
      </c>
      <c r="J1506" s="105" t="s">
        <v>240</v>
      </c>
      <c r="K1506" s="105">
        <v>2.0</v>
      </c>
      <c r="L1506" s="104">
        <f t="array" ref="L1506">XLOOKUP('Joining Lists'!$J1506,'Joining Lists'!$A$4:$A$15,'Joining Lists'!$B$4:$B$15)</f>
        <v>34</v>
      </c>
      <c r="M1506" s="105">
        <f>'Joining Lists'!$K1506*'Joining Lists'!$L1506</f>
        <v>68</v>
      </c>
    </row>
    <row r="1507" ht="14.25" customHeight="1">
      <c r="G1507" s="111">
        <v>44534.0</v>
      </c>
      <c r="H1507" s="110" t="s">
        <v>283</v>
      </c>
      <c r="I1507" s="110" t="str">
        <f t="array" ref="I1507">XLOOKUP('Joining Lists'!$H1507,'Joining Lists'!$D$4:$D$75,'Joining Lists'!$E$4:$E$75)</f>
        <v>South</v>
      </c>
      <c r="J1507" s="110" t="s">
        <v>227</v>
      </c>
      <c r="K1507" s="110">
        <v>4.0</v>
      </c>
      <c r="L1507" s="109">
        <f t="array" ref="L1507">XLOOKUP('Joining Lists'!$J1507,'Joining Lists'!$A$4:$A$15,'Joining Lists'!$B$4:$B$15)</f>
        <v>25</v>
      </c>
      <c r="M1507" s="110">
        <f>'Joining Lists'!$K1507*'Joining Lists'!$L1507</f>
        <v>100</v>
      </c>
    </row>
    <row r="1508" ht="14.25" customHeight="1">
      <c r="G1508" s="106">
        <v>44534.0</v>
      </c>
      <c r="H1508" s="105" t="s">
        <v>261</v>
      </c>
      <c r="I1508" s="105" t="str">
        <f t="array" ref="I1508">XLOOKUP('Joining Lists'!$H1508,'Joining Lists'!$D$4:$D$75,'Joining Lists'!$E$4:$E$75)</f>
        <v>South</v>
      </c>
      <c r="J1508" s="105" t="s">
        <v>218</v>
      </c>
      <c r="K1508" s="105">
        <v>1.0</v>
      </c>
      <c r="L1508" s="104">
        <f t="array" ref="L1508">XLOOKUP('Joining Lists'!$J1508,'Joining Lists'!$A$4:$A$15,'Joining Lists'!$B$4:$B$15)</f>
        <v>22.95</v>
      </c>
      <c r="M1508" s="105">
        <f>'Joining Lists'!$K1508*'Joining Lists'!$L1508</f>
        <v>22.95</v>
      </c>
    </row>
    <row r="1509" ht="14.25" customHeight="1">
      <c r="G1509" s="111">
        <v>44534.0</v>
      </c>
      <c r="H1509" s="110" t="s">
        <v>237</v>
      </c>
      <c r="I1509" s="110" t="str">
        <f t="array" ref="I1509">XLOOKUP('Joining Lists'!$H1509,'Joining Lists'!$D$4:$D$75,'Joining Lists'!$E$4:$E$75)</f>
        <v>West</v>
      </c>
      <c r="J1509" s="110" t="s">
        <v>216</v>
      </c>
      <c r="K1509" s="110">
        <v>1.0</v>
      </c>
      <c r="L1509" s="109">
        <f t="array" ref="L1509">XLOOKUP('Joining Lists'!$J1509,'Joining Lists'!$A$4:$A$15,'Joining Lists'!$B$4:$B$15)</f>
        <v>22.95</v>
      </c>
      <c r="M1509" s="110">
        <f>'Joining Lists'!$K1509*'Joining Lists'!$L1509</f>
        <v>22.95</v>
      </c>
    </row>
    <row r="1510" ht="14.25" customHeight="1">
      <c r="G1510" s="106">
        <v>44534.0</v>
      </c>
      <c r="H1510" s="105" t="s">
        <v>292</v>
      </c>
      <c r="I1510" s="105" t="str">
        <f t="array" ref="I1510">XLOOKUP('Joining Lists'!$H1510,'Joining Lists'!$D$4:$D$75,'Joining Lists'!$E$4:$E$75)</f>
        <v>East</v>
      </c>
      <c r="J1510" s="105" t="s">
        <v>233</v>
      </c>
      <c r="K1510" s="105">
        <v>2.0</v>
      </c>
      <c r="L1510" s="104">
        <f t="array" ref="L1510">XLOOKUP('Joining Lists'!$J1510,'Joining Lists'!$A$4:$A$15,'Joining Lists'!$B$4:$B$15)</f>
        <v>27.5</v>
      </c>
      <c r="M1510" s="105">
        <f>'Joining Lists'!$K1510*'Joining Lists'!$L1510</f>
        <v>55</v>
      </c>
    </row>
    <row r="1511" ht="14.25" customHeight="1">
      <c r="G1511" s="111">
        <v>44534.0</v>
      </c>
      <c r="H1511" s="110" t="s">
        <v>268</v>
      </c>
      <c r="I1511" s="110" t="str">
        <f t="array" ref="I1511">XLOOKUP('Joining Lists'!$H1511,'Joining Lists'!$D$4:$D$75,'Joining Lists'!$E$4:$E$75)</f>
        <v>East</v>
      </c>
      <c r="J1511" s="110" t="s">
        <v>245</v>
      </c>
      <c r="K1511" s="110">
        <v>1.0</v>
      </c>
      <c r="L1511" s="109">
        <f t="array" ref="L1511">XLOOKUP('Joining Lists'!$J1511,'Joining Lists'!$A$4:$A$15,'Joining Lists'!$B$4:$B$15)</f>
        <v>23.5</v>
      </c>
      <c r="M1511" s="110">
        <f>'Joining Lists'!$K1511*'Joining Lists'!$L1511</f>
        <v>23.5</v>
      </c>
    </row>
    <row r="1512" ht="14.25" customHeight="1">
      <c r="G1512" s="106">
        <v>44534.0</v>
      </c>
      <c r="H1512" s="105" t="s">
        <v>261</v>
      </c>
      <c r="I1512" s="105" t="str">
        <f t="array" ref="I1512">XLOOKUP('Joining Lists'!$H1512,'Joining Lists'!$D$4:$D$75,'Joining Lists'!$E$4:$E$75)</f>
        <v>South</v>
      </c>
      <c r="J1512" s="105" t="s">
        <v>236</v>
      </c>
      <c r="K1512" s="105">
        <v>2.0</v>
      </c>
      <c r="L1512" s="104">
        <f t="array" ref="L1512">XLOOKUP('Joining Lists'!$J1512,'Joining Lists'!$A$4:$A$15,'Joining Lists'!$B$4:$B$15)</f>
        <v>30</v>
      </c>
      <c r="M1512" s="105">
        <f>'Joining Lists'!$K1512*'Joining Lists'!$L1512</f>
        <v>60</v>
      </c>
    </row>
    <row r="1513" ht="14.25" customHeight="1">
      <c r="G1513" s="111">
        <v>44534.0</v>
      </c>
      <c r="H1513" s="110" t="s">
        <v>306</v>
      </c>
      <c r="I1513" s="110" t="str">
        <f t="array" ref="I1513">XLOOKUP('Joining Lists'!$H1513,'Joining Lists'!$D$4:$D$75,'Joining Lists'!$E$4:$E$75)</f>
        <v>West</v>
      </c>
      <c r="J1513" s="110" t="s">
        <v>230</v>
      </c>
      <c r="K1513" s="110">
        <v>7.0</v>
      </c>
      <c r="L1513" s="109">
        <f t="array" ref="L1513">XLOOKUP('Joining Lists'!$J1513,'Joining Lists'!$A$4:$A$15,'Joining Lists'!$B$4:$B$15)</f>
        <v>79.95</v>
      </c>
      <c r="M1513" s="110">
        <f>'Joining Lists'!$K1513*'Joining Lists'!$L1513</f>
        <v>559.65</v>
      </c>
    </row>
    <row r="1514" ht="14.25" customHeight="1">
      <c r="G1514" s="106">
        <v>44534.0</v>
      </c>
      <c r="H1514" s="105" t="s">
        <v>314</v>
      </c>
      <c r="I1514" s="105" t="str">
        <f t="array" ref="I1514">XLOOKUP('Joining Lists'!$H1514,'Joining Lists'!$D$4:$D$75,'Joining Lists'!$E$4:$E$75)</f>
        <v>West</v>
      </c>
      <c r="J1514" s="105" t="s">
        <v>239</v>
      </c>
      <c r="K1514" s="105">
        <v>2.0</v>
      </c>
      <c r="L1514" s="104">
        <f t="array" ref="L1514">XLOOKUP('Joining Lists'!$J1514,'Joining Lists'!$A$4:$A$15,'Joining Lists'!$B$4:$B$15)</f>
        <v>19</v>
      </c>
      <c r="M1514" s="105">
        <f>'Joining Lists'!$K1514*'Joining Lists'!$L1514</f>
        <v>38</v>
      </c>
    </row>
    <row r="1515" ht="14.25" customHeight="1">
      <c r="G1515" s="111">
        <v>44534.0</v>
      </c>
      <c r="H1515" s="110" t="s">
        <v>268</v>
      </c>
      <c r="I1515" s="110" t="str">
        <f t="array" ref="I1515">XLOOKUP('Joining Lists'!$H1515,'Joining Lists'!$D$4:$D$75,'Joining Lists'!$E$4:$E$75)</f>
        <v>East</v>
      </c>
      <c r="J1515" s="110" t="s">
        <v>243</v>
      </c>
      <c r="K1515" s="110">
        <v>2.0</v>
      </c>
      <c r="L1515" s="109">
        <f t="array" ref="L1515">XLOOKUP('Joining Lists'!$J1515,'Joining Lists'!$A$4:$A$15,'Joining Lists'!$B$4:$B$15)</f>
        <v>25</v>
      </c>
      <c r="M1515" s="110">
        <f>'Joining Lists'!$K1515*'Joining Lists'!$L1515</f>
        <v>50</v>
      </c>
    </row>
    <row r="1516" ht="14.25" customHeight="1">
      <c r="G1516" s="106">
        <v>44534.0</v>
      </c>
      <c r="H1516" s="105" t="s">
        <v>265</v>
      </c>
      <c r="I1516" s="105" t="str">
        <f t="array" ref="I1516">XLOOKUP('Joining Lists'!$H1516,'Joining Lists'!$D$4:$D$75,'Joining Lists'!$E$4:$E$75)</f>
        <v>MidWest</v>
      </c>
      <c r="J1516" s="105" t="s">
        <v>218</v>
      </c>
      <c r="K1516" s="105">
        <v>2.0</v>
      </c>
      <c r="L1516" s="104">
        <f t="array" ref="L1516">XLOOKUP('Joining Lists'!$J1516,'Joining Lists'!$A$4:$A$15,'Joining Lists'!$B$4:$B$15)</f>
        <v>22.95</v>
      </c>
      <c r="M1516" s="105">
        <f>'Joining Lists'!$K1516*'Joining Lists'!$L1516</f>
        <v>45.9</v>
      </c>
    </row>
    <row r="1517" ht="14.25" customHeight="1">
      <c r="G1517" s="111">
        <v>44534.0</v>
      </c>
      <c r="H1517" s="110" t="s">
        <v>213</v>
      </c>
      <c r="I1517" s="110" t="str">
        <f t="array" ref="I1517">XLOOKUP('Joining Lists'!$H1517,'Joining Lists'!$D$4:$D$75,'Joining Lists'!$E$4:$E$75)</f>
        <v>MidWest</v>
      </c>
      <c r="J1517" s="110" t="s">
        <v>230</v>
      </c>
      <c r="K1517" s="110">
        <v>2.0</v>
      </c>
      <c r="L1517" s="109">
        <f t="array" ref="L1517">XLOOKUP('Joining Lists'!$J1517,'Joining Lists'!$A$4:$A$15,'Joining Lists'!$B$4:$B$15)</f>
        <v>79.95</v>
      </c>
      <c r="M1517" s="110">
        <f>'Joining Lists'!$K1517*'Joining Lists'!$L1517</f>
        <v>159.9</v>
      </c>
    </row>
    <row r="1518" ht="14.25" customHeight="1">
      <c r="G1518" s="106">
        <v>44534.0</v>
      </c>
      <c r="H1518" s="105" t="s">
        <v>306</v>
      </c>
      <c r="I1518" s="105" t="str">
        <f t="array" ref="I1518">XLOOKUP('Joining Lists'!$H1518,'Joining Lists'!$D$4:$D$75,'Joining Lists'!$E$4:$E$75)</f>
        <v>West</v>
      </c>
      <c r="J1518" s="105" t="s">
        <v>240</v>
      </c>
      <c r="K1518" s="105">
        <v>22.0</v>
      </c>
      <c r="L1518" s="104">
        <f t="array" ref="L1518">XLOOKUP('Joining Lists'!$J1518,'Joining Lists'!$A$4:$A$15,'Joining Lists'!$B$4:$B$15)</f>
        <v>34</v>
      </c>
      <c r="M1518" s="105">
        <f>'Joining Lists'!$K1518*'Joining Lists'!$L1518</f>
        <v>748</v>
      </c>
    </row>
    <row r="1519" ht="14.25" customHeight="1">
      <c r="G1519" s="111">
        <v>44534.0</v>
      </c>
      <c r="H1519" s="110" t="s">
        <v>306</v>
      </c>
      <c r="I1519" s="110" t="str">
        <f t="array" ref="I1519">XLOOKUP('Joining Lists'!$H1519,'Joining Lists'!$D$4:$D$75,'Joining Lists'!$E$4:$E$75)</f>
        <v>West</v>
      </c>
      <c r="J1519" s="110" t="s">
        <v>243</v>
      </c>
      <c r="K1519" s="110">
        <v>3.0</v>
      </c>
      <c r="L1519" s="109">
        <f t="array" ref="L1519">XLOOKUP('Joining Lists'!$J1519,'Joining Lists'!$A$4:$A$15,'Joining Lists'!$B$4:$B$15)</f>
        <v>25</v>
      </c>
      <c r="M1519" s="110">
        <f>'Joining Lists'!$K1519*'Joining Lists'!$L1519</f>
        <v>75</v>
      </c>
    </row>
    <row r="1520" ht="14.25" customHeight="1">
      <c r="G1520" s="106">
        <v>44534.0</v>
      </c>
      <c r="H1520" s="105" t="s">
        <v>278</v>
      </c>
      <c r="I1520" s="105" t="str">
        <f t="array" ref="I1520">XLOOKUP('Joining Lists'!$H1520,'Joining Lists'!$D$4:$D$75,'Joining Lists'!$E$4:$E$75)</f>
        <v>MidWest</v>
      </c>
      <c r="J1520" s="105" t="s">
        <v>235</v>
      </c>
      <c r="K1520" s="105">
        <v>8.0</v>
      </c>
      <c r="L1520" s="104">
        <f t="array" ref="L1520">XLOOKUP('Joining Lists'!$J1520,'Joining Lists'!$A$4:$A$15,'Joining Lists'!$B$4:$B$15)</f>
        <v>19.95</v>
      </c>
      <c r="M1520" s="105">
        <f>'Joining Lists'!$K1520*'Joining Lists'!$L1520</f>
        <v>159.6</v>
      </c>
    </row>
    <row r="1521" ht="14.25" customHeight="1">
      <c r="G1521" s="111">
        <v>44534.0</v>
      </c>
      <c r="H1521" s="110" t="s">
        <v>268</v>
      </c>
      <c r="I1521" s="110" t="str">
        <f t="array" ref="I1521">XLOOKUP('Joining Lists'!$H1521,'Joining Lists'!$D$4:$D$75,'Joining Lists'!$E$4:$E$75)</f>
        <v>East</v>
      </c>
      <c r="J1521" s="110" t="s">
        <v>227</v>
      </c>
      <c r="K1521" s="110">
        <v>3.0</v>
      </c>
      <c r="L1521" s="109">
        <f t="array" ref="L1521">XLOOKUP('Joining Lists'!$J1521,'Joining Lists'!$A$4:$A$15,'Joining Lists'!$B$4:$B$15)</f>
        <v>25</v>
      </c>
      <c r="M1521" s="110">
        <f>'Joining Lists'!$K1521*'Joining Lists'!$L1521</f>
        <v>75</v>
      </c>
    </row>
    <row r="1522" ht="14.25" customHeight="1">
      <c r="G1522" s="106">
        <v>44534.0</v>
      </c>
      <c r="H1522" s="105" t="s">
        <v>296</v>
      </c>
      <c r="I1522" s="105" t="str">
        <f t="array" ref="I1522">XLOOKUP('Joining Lists'!$H1522,'Joining Lists'!$D$4:$D$75,'Joining Lists'!$E$4:$E$75)</f>
        <v>West</v>
      </c>
      <c r="J1522" s="105" t="s">
        <v>240</v>
      </c>
      <c r="K1522" s="105">
        <v>12.0</v>
      </c>
      <c r="L1522" s="104">
        <f t="array" ref="L1522">XLOOKUP('Joining Lists'!$J1522,'Joining Lists'!$A$4:$A$15,'Joining Lists'!$B$4:$B$15)</f>
        <v>34</v>
      </c>
      <c r="M1522" s="105">
        <f>'Joining Lists'!$K1522*'Joining Lists'!$L1522</f>
        <v>408</v>
      </c>
    </row>
    <row r="1523" ht="14.25" customHeight="1">
      <c r="G1523" s="111">
        <v>44534.0</v>
      </c>
      <c r="H1523" s="110" t="s">
        <v>228</v>
      </c>
      <c r="I1523" s="110" t="str">
        <f t="array" ref="I1523">XLOOKUP('Joining Lists'!$H1523,'Joining Lists'!$D$4:$D$75,'Joining Lists'!$E$4:$E$75)</f>
        <v>MidWest</v>
      </c>
      <c r="J1523" s="110" t="s">
        <v>212</v>
      </c>
      <c r="K1523" s="110">
        <v>2.0</v>
      </c>
      <c r="L1523" s="109">
        <f t="array" ref="L1523">XLOOKUP('Joining Lists'!$J1523,'Joining Lists'!$A$4:$A$15,'Joining Lists'!$B$4:$B$15)</f>
        <v>21</v>
      </c>
      <c r="M1523" s="110">
        <f>'Joining Lists'!$K1523*'Joining Lists'!$L1523</f>
        <v>42</v>
      </c>
    </row>
    <row r="1524" ht="14.25" customHeight="1">
      <c r="G1524" s="106">
        <v>44534.0</v>
      </c>
      <c r="H1524" s="105" t="s">
        <v>225</v>
      </c>
      <c r="I1524" s="105" t="str">
        <f t="array" ref="I1524">XLOOKUP('Joining Lists'!$H1524,'Joining Lists'!$D$4:$D$75,'Joining Lists'!$E$4:$E$75)</f>
        <v>South</v>
      </c>
      <c r="J1524" s="105" t="s">
        <v>227</v>
      </c>
      <c r="K1524" s="105">
        <v>2.0</v>
      </c>
      <c r="L1524" s="104">
        <f t="array" ref="L1524">XLOOKUP('Joining Lists'!$J1524,'Joining Lists'!$A$4:$A$15,'Joining Lists'!$B$4:$B$15)</f>
        <v>25</v>
      </c>
      <c r="M1524" s="105">
        <f>'Joining Lists'!$K1524*'Joining Lists'!$L1524</f>
        <v>50</v>
      </c>
    </row>
    <row r="1525" ht="14.25" customHeight="1">
      <c r="G1525" s="111">
        <v>44534.0</v>
      </c>
      <c r="H1525" s="110" t="s">
        <v>296</v>
      </c>
      <c r="I1525" s="110" t="str">
        <f t="array" ref="I1525">XLOOKUP('Joining Lists'!$H1525,'Joining Lists'!$D$4:$D$75,'Joining Lists'!$E$4:$E$75)</f>
        <v>West</v>
      </c>
      <c r="J1525" s="110" t="s">
        <v>240</v>
      </c>
      <c r="K1525" s="110">
        <v>1.0</v>
      </c>
      <c r="L1525" s="109">
        <f t="array" ref="L1525">XLOOKUP('Joining Lists'!$J1525,'Joining Lists'!$A$4:$A$15,'Joining Lists'!$B$4:$B$15)</f>
        <v>34</v>
      </c>
      <c r="M1525" s="110">
        <f>'Joining Lists'!$K1525*'Joining Lists'!$L1525</f>
        <v>34</v>
      </c>
    </row>
    <row r="1526" ht="14.25" customHeight="1">
      <c r="G1526" s="106">
        <v>44534.0</v>
      </c>
      <c r="H1526" s="105" t="s">
        <v>304</v>
      </c>
      <c r="I1526" s="105" t="str">
        <f t="array" ref="I1526">XLOOKUP('Joining Lists'!$H1526,'Joining Lists'!$D$4:$D$75,'Joining Lists'!$E$4:$E$75)</f>
        <v>South</v>
      </c>
      <c r="J1526" s="105" t="s">
        <v>243</v>
      </c>
      <c r="K1526" s="105">
        <v>1.0</v>
      </c>
      <c r="L1526" s="104">
        <f t="array" ref="L1526">XLOOKUP('Joining Lists'!$J1526,'Joining Lists'!$A$4:$A$15,'Joining Lists'!$B$4:$B$15)</f>
        <v>25</v>
      </c>
      <c r="M1526" s="105">
        <f>'Joining Lists'!$K1526*'Joining Lists'!$L1526</f>
        <v>25</v>
      </c>
    </row>
    <row r="1527" ht="14.25" customHeight="1">
      <c r="G1527" s="111">
        <v>44534.0</v>
      </c>
      <c r="H1527" s="110" t="s">
        <v>268</v>
      </c>
      <c r="I1527" s="110" t="str">
        <f t="array" ref="I1527">XLOOKUP('Joining Lists'!$H1527,'Joining Lists'!$D$4:$D$75,'Joining Lists'!$E$4:$E$75)</f>
        <v>East</v>
      </c>
      <c r="J1527" s="110" t="s">
        <v>235</v>
      </c>
      <c r="K1527" s="110">
        <v>2.0</v>
      </c>
      <c r="L1527" s="109">
        <f t="array" ref="L1527">XLOOKUP('Joining Lists'!$J1527,'Joining Lists'!$A$4:$A$15,'Joining Lists'!$B$4:$B$15)</f>
        <v>19.95</v>
      </c>
      <c r="M1527" s="110">
        <f>'Joining Lists'!$K1527*'Joining Lists'!$L1527</f>
        <v>39.9</v>
      </c>
    </row>
    <row r="1528" ht="14.25" customHeight="1">
      <c r="G1528" s="106">
        <v>44534.0</v>
      </c>
      <c r="H1528" s="105" t="s">
        <v>298</v>
      </c>
      <c r="I1528" s="105" t="str">
        <f t="array" ref="I1528">XLOOKUP('Joining Lists'!$H1528,'Joining Lists'!$D$4:$D$75,'Joining Lists'!$E$4:$E$75)</f>
        <v>West</v>
      </c>
      <c r="J1528" s="105" t="s">
        <v>235</v>
      </c>
      <c r="K1528" s="105">
        <v>13.0</v>
      </c>
      <c r="L1528" s="104">
        <f t="array" ref="L1528">XLOOKUP('Joining Lists'!$J1528,'Joining Lists'!$A$4:$A$15,'Joining Lists'!$B$4:$B$15)</f>
        <v>19.95</v>
      </c>
      <c r="M1528" s="105">
        <f>'Joining Lists'!$K1528*'Joining Lists'!$L1528</f>
        <v>259.35</v>
      </c>
    </row>
    <row r="1529" ht="14.25" customHeight="1">
      <c r="G1529" s="111">
        <v>44534.0</v>
      </c>
      <c r="H1529" s="110" t="s">
        <v>296</v>
      </c>
      <c r="I1529" s="110" t="str">
        <f t="array" ref="I1529">XLOOKUP('Joining Lists'!$H1529,'Joining Lists'!$D$4:$D$75,'Joining Lists'!$E$4:$E$75)</f>
        <v>West</v>
      </c>
      <c r="J1529" s="110" t="s">
        <v>243</v>
      </c>
      <c r="K1529" s="110">
        <v>2.0</v>
      </c>
      <c r="L1529" s="109">
        <f t="array" ref="L1529">XLOOKUP('Joining Lists'!$J1529,'Joining Lists'!$A$4:$A$15,'Joining Lists'!$B$4:$B$15)</f>
        <v>25</v>
      </c>
      <c r="M1529" s="110">
        <f>'Joining Lists'!$K1529*'Joining Lists'!$L1529</f>
        <v>50</v>
      </c>
    </row>
    <row r="1530" ht="14.25" customHeight="1">
      <c r="G1530" s="106">
        <v>44534.0</v>
      </c>
      <c r="H1530" s="105" t="s">
        <v>298</v>
      </c>
      <c r="I1530" s="105" t="str">
        <f t="array" ref="I1530">XLOOKUP('Joining Lists'!$H1530,'Joining Lists'!$D$4:$D$75,'Joining Lists'!$E$4:$E$75)</f>
        <v>West</v>
      </c>
      <c r="J1530" s="105" t="s">
        <v>235</v>
      </c>
      <c r="K1530" s="105">
        <v>2.0</v>
      </c>
      <c r="L1530" s="104">
        <f t="array" ref="L1530">XLOOKUP('Joining Lists'!$J1530,'Joining Lists'!$A$4:$A$15,'Joining Lists'!$B$4:$B$15)</f>
        <v>19.95</v>
      </c>
      <c r="M1530" s="105">
        <f>'Joining Lists'!$K1530*'Joining Lists'!$L1530</f>
        <v>39.9</v>
      </c>
    </row>
    <row r="1531" ht="14.25" customHeight="1">
      <c r="G1531" s="111">
        <v>44534.0</v>
      </c>
      <c r="H1531" s="110" t="s">
        <v>297</v>
      </c>
      <c r="I1531" s="110" t="str">
        <f t="array" ref="I1531">XLOOKUP('Joining Lists'!$H1531,'Joining Lists'!$D$4:$D$75,'Joining Lists'!$E$4:$E$75)</f>
        <v>MidWest</v>
      </c>
      <c r="J1531" s="110" t="s">
        <v>216</v>
      </c>
      <c r="K1531" s="110">
        <v>2.0</v>
      </c>
      <c r="L1531" s="109">
        <f t="array" ref="L1531">XLOOKUP('Joining Lists'!$J1531,'Joining Lists'!$A$4:$A$15,'Joining Lists'!$B$4:$B$15)</f>
        <v>22.95</v>
      </c>
      <c r="M1531" s="110">
        <f>'Joining Lists'!$K1531*'Joining Lists'!$L1531</f>
        <v>45.9</v>
      </c>
    </row>
    <row r="1532" ht="14.25" customHeight="1">
      <c r="G1532" s="106">
        <v>44534.0</v>
      </c>
      <c r="H1532" s="105" t="s">
        <v>258</v>
      </c>
      <c r="I1532" s="105" t="str">
        <f t="array" ref="I1532">XLOOKUP('Joining Lists'!$H1532,'Joining Lists'!$D$4:$D$75,'Joining Lists'!$E$4:$E$75)</f>
        <v>MidWest</v>
      </c>
      <c r="J1532" s="105" t="s">
        <v>240</v>
      </c>
      <c r="K1532" s="105">
        <v>2.0</v>
      </c>
      <c r="L1532" s="104">
        <f t="array" ref="L1532">XLOOKUP('Joining Lists'!$J1532,'Joining Lists'!$A$4:$A$15,'Joining Lists'!$B$4:$B$15)</f>
        <v>34</v>
      </c>
      <c r="M1532" s="105">
        <f>'Joining Lists'!$K1532*'Joining Lists'!$L1532</f>
        <v>68</v>
      </c>
    </row>
    <row r="1533" ht="14.25" customHeight="1">
      <c r="G1533" s="111">
        <v>44534.0</v>
      </c>
      <c r="H1533" s="110" t="s">
        <v>251</v>
      </c>
      <c r="I1533" s="110" t="str">
        <f t="array" ref="I1533">XLOOKUP('Joining Lists'!$H1533,'Joining Lists'!$D$4:$D$75,'Joining Lists'!$E$4:$E$75)</f>
        <v>MidWest</v>
      </c>
      <c r="J1533" s="110" t="s">
        <v>216</v>
      </c>
      <c r="K1533" s="110">
        <v>2.0</v>
      </c>
      <c r="L1533" s="109">
        <f t="array" ref="L1533">XLOOKUP('Joining Lists'!$J1533,'Joining Lists'!$A$4:$A$15,'Joining Lists'!$B$4:$B$15)</f>
        <v>22.95</v>
      </c>
      <c r="M1533" s="110">
        <f>'Joining Lists'!$K1533*'Joining Lists'!$L1533</f>
        <v>45.9</v>
      </c>
    </row>
    <row r="1534" ht="14.25" customHeight="1">
      <c r="G1534" s="106">
        <v>44534.0</v>
      </c>
      <c r="H1534" s="105" t="s">
        <v>263</v>
      </c>
      <c r="I1534" s="105" t="str">
        <f t="array" ref="I1534">XLOOKUP('Joining Lists'!$H1534,'Joining Lists'!$D$4:$D$75,'Joining Lists'!$E$4:$E$75)</f>
        <v>West</v>
      </c>
      <c r="J1534" s="105" t="s">
        <v>227</v>
      </c>
      <c r="K1534" s="105">
        <v>2.0</v>
      </c>
      <c r="L1534" s="104">
        <f t="array" ref="L1534">XLOOKUP('Joining Lists'!$J1534,'Joining Lists'!$A$4:$A$15,'Joining Lists'!$B$4:$B$15)</f>
        <v>25</v>
      </c>
      <c r="M1534" s="105">
        <f>'Joining Lists'!$K1534*'Joining Lists'!$L1534</f>
        <v>50</v>
      </c>
    </row>
    <row r="1535" ht="14.25" customHeight="1">
      <c r="G1535" s="111">
        <v>44534.0</v>
      </c>
      <c r="H1535" s="110" t="s">
        <v>269</v>
      </c>
      <c r="I1535" s="110" t="str">
        <f t="array" ref="I1535">XLOOKUP('Joining Lists'!$H1535,'Joining Lists'!$D$4:$D$75,'Joining Lists'!$E$4:$E$75)</f>
        <v>MidWest</v>
      </c>
      <c r="J1535" s="110" t="s">
        <v>243</v>
      </c>
      <c r="K1535" s="110">
        <v>2.0</v>
      </c>
      <c r="L1535" s="109">
        <f t="array" ref="L1535">XLOOKUP('Joining Lists'!$J1535,'Joining Lists'!$A$4:$A$15,'Joining Lists'!$B$4:$B$15)</f>
        <v>25</v>
      </c>
      <c r="M1535" s="110">
        <f>'Joining Lists'!$K1535*'Joining Lists'!$L1535</f>
        <v>50</v>
      </c>
    </row>
    <row r="1536" ht="14.25" customHeight="1">
      <c r="G1536" s="106">
        <v>44534.0</v>
      </c>
      <c r="H1536" s="105" t="s">
        <v>312</v>
      </c>
      <c r="I1536" s="105" t="str">
        <f t="array" ref="I1536">XLOOKUP('Joining Lists'!$H1536,'Joining Lists'!$D$4:$D$75,'Joining Lists'!$E$4:$E$75)</f>
        <v>East</v>
      </c>
      <c r="J1536" s="105" t="s">
        <v>245</v>
      </c>
      <c r="K1536" s="105">
        <v>2.0</v>
      </c>
      <c r="L1536" s="104">
        <f t="array" ref="L1536">XLOOKUP('Joining Lists'!$J1536,'Joining Lists'!$A$4:$A$15,'Joining Lists'!$B$4:$B$15)</f>
        <v>23.5</v>
      </c>
      <c r="M1536" s="105">
        <f>'Joining Lists'!$K1536*'Joining Lists'!$L1536</f>
        <v>47</v>
      </c>
    </row>
    <row r="1537" ht="14.25" customHeight="1">
      <c r="G1537" s="111">
        <v>44534.0</v>
      </c>
      <c r="H1537" s="110" t="s">
        <v>269</v>
      </c>
      <c r="I1537" s="110" t="str">
        <f t="array" ref="I1537">XLOOKUP('Joining Lists'!$H1537,'Joining Lists'!$D$4:$D$75,'Joining Lists'!$E$4:$E$75)</f>
        <v>MidWest</v>
      </c>
      <c r="J1537" s="110" t="s">
        <v>235</v>
      </c>
      <c r="K1537" s="110">
        <v>21.0</v>
      </c>
      <c r="L1537" s="109">
        <f t="array" ref="L1537">XLOOKUP('Joining Lists'!$J1537,'Joining Lists'!$A$4:$A$15,'Joining Lists'!$B$4:$B$15)</f>
        <v>19.95</v>
      </c>
      <c r="M1537" s="110">
        <f>'Joining Lists'!$K1537*'Joining Lists'!$L1537</f>
        <v>418.95</v>
      </c>
    </row>
    <row r="1538" ht="14.25" customHeight="1">
      <c r="G1538" s="106">
        <v>44534.0</v>
      </c>
      <c r="H1538" s="105" t="s">
        <v>249</v>
      </c>
      <c r="I1538" s="105" t="str">
        <f t="array" ref="I1538">XLOOKUP('Joining Lists'!$H1538,'Joining Lists'!$D$4:$D$75,'Joining Lists'!$E$4:$E$75)</f>
        <v>East</v>
      </c>
      <c r="J1538" s="105" t="s">
        <v>243</v>
      </c>
      <c r="K1538" s="105">
        <v>2.0</v>
      </c>
      <c r="L1538" s="104">
        <f t="array" ref="L1538">XLOOKUP('Joining Lists'!$J1538,'Joining Lists'!$A$4:$A$15,'Joining Lists'!$B$4:$B$15)</f>
        <v>25</v>
      </c>
      <c r="M1538" s="105">
        <f>'Joining Lists'!$K1538*'Joining Lists'!$L1538</f>
        <v>50</v>
      </c>
    </row>
    <row r="1539" ht="14.25" customHeight="1">
      <c r="G1539" s="111">
        <v>44534.0</v>
      </c>
      <c r="H1539" s="110" t="s">
        <v>221</v>
      </c>
      <c r="I1539" s="110" t="str">
        <f t="array" ref="I1539">XLOOKUP('Joining Lists'!$H1539,'Joining Lists'!$D$4:$D$75,'Joining Lists'!$E$4:$E$75)</f>
        <v>East</v>
      </c>
      <c r="J1539" s="110" t="s">
        <v>227</v>
      </c>
      <c r="K1539" s="110">
        <v>1.0</v>
      </c>
      <c r="L1539" s="109">
        <f t="array" ref="L1539">XLOOKUP('Joining Lists'!$J1539,'Joining Lists'!$A$4:$A$15,'Joining Lists'!$B$4:$B$15)</f>
        <v>25</v>
      </c>
      <c r="M1539" s="110">
        <f>'Joining Lists'!$K1539*'Joining Lists'!$L1539</f>
        <v>25</v>
      </c>
    </row>
    <row r="1540" ht="14.25" customHeight="1">
      <c r="G1540" s="106">
        <v>44534.0</v>
      </c>
      <c r="H1540" s="105" t="s">
        <v>286</v>
      </c>
      <c r="I1540" s="105" t="str">
        <f t="array" ref="I1540">XLOOKUP('Joining Lists'!$H1540,'Joining Lists'!$D$4:$D$75,'Joining Lists'!$E$4:$E$75)</f>
        <v>South</v>
      </c>
      <c r="J1540" s="105" t="s">
        <v>235</v>
      </c>
      <c r="K1540" s="105">
        <v>2.0</v>
      </c>
      <c r="L1540" s="104">
        <f t="array" ref="L1540">XLOOKUP('Joining Lists'!$J1540,'Joining Lists'!$A$4:$A$15,'Joining Lists'!$B$4:$B$15)</f>
        <v>19.95</v>
      </c>
      <c r="M1540" s="105">
        <f>'Joining Lists'!$K1540*'Joining Lists'!$L1540</f>
        <v>39.9</v>
      </c>
    </row>
    <row r="1541" ht="14.25" customHeight="1">
      <c r="G1541" s="111">
        <v>44534.0</v>
      </c>
      <c r="H1541" s="110" t="s">
        <v>297</v>
      </c>
      <c r="I1541" s="110" t="str">
        <f t="array" ref="I1541">XLOOKUP('Joining Lists'!$H1541,'Joining Lists'!$D$4:$D$75,'Joining Lists'!$E$4:$E$75)</f>
        <v>MidWest</v>
      </c>
      <c r="J1541" s="110" t="s">
        <v>233</v>
      </c>
      <c r="K1541" s="110">
        <v>1.0</v>
      </c>
      <c r="L1541" s="109">
        <f t="array" ref="L1541">XLOOKUP('Joining Lists'!$J1541,'Joining Lists'!$A$4:$A$15,'Joining Lists'!$B$4:$B$15)</f>
        <v>27.5</v>
      </c>
      <c r="M1541" s="110">
        <f>'Joining Lists'!$K1541*'Joining Lists'!$L1541</f>
        <v>27.5</v>
      </c>
    </row>
    <row r="1542" ht="14.25" customHeight="1">
      <c r="G1542" s="106">
        <v>44534.0</v>
      </c>
      <c r="H1542" s="105" t="s">
        <v>215</v>
      </c>
      <c r="I1542" s="105" t="str">
        <f t="array" ref="I1542">XLOOKUP('Joining Lists'!$H1542,'Joining Lists'!$D$4:$D$75,'Joining Lists'!$E$4:$E$75)</f>
        <v>East</v>
      </c>
      <c r="J1542" s="105" t="s">
        <v>218</v>
      </c>
      <c r="K1542" s="105">
        <v>3.0</v>
      </c>
      <c r="L1542" s="104">
        <f t="array" ref="L1542">XLOOKUP('Joining Lists'!$J1542,'Joining Lists'!$A$4:$A$15,'Joining Lists'!$B$4:$B$15)</f>
        <v>22.95</v>
      </c>
      <c r="M1542" s="105">
        <f>'Joining Lists'!$K1542*'Joining Lists'!$L1542</f>
        <v>68.85</v>
      </c>
    </row>
    <row r="1543" ht="14.25" customHeight="1">
      <c r="G1543" s="111">
        <v>44534.0</v>
      </c>
      <c r="H1543" s="110" t="s">
        <v>281</v>
      </c>
      <c r="I1543" s="110" t="str">
        <f t="array" ref="I1543">XLOOKUP('Joining Lists'!$H1543,'Joining Lists'!$D$4:$D$75,'Joining Lists'!$E$4:$E$75)</f>
        <v>MidWest</v>
      </c>
      <c r="J1543" s="110" t="s">
        <v>240</v>
      </c>
      <c r="K1543" s="110">
        <v>2.0</v>
      </c>
      <c r="L1543" s="109">
        <f t="array" ref="L1543">XLOOKUP('Joining Lists'!$J1543,'Joining Lists'!$A$4:$A$15,'Joining Lists'!$B$4:$B$15)</f>
        <v>34</v>
      </c>
      <c r="M1543" s="110">
        <f>'Joining Lists'!$K1543*'Joining Lists'!$L1543</f>
        <v>68</v>
      </c>
    </row>
    <row r="1544" ht="14.25" customHeight="1">
      <c r="G1544" s="106">
        <v>44534.0</v>
      </c>
      <c r="H1544" s="105" t="s">
        <v>256</v>
      </c>
      <c r="I1544" s="105" t="str">
        <f t="array" ref="I1544">XLOOKUP('Joining Lists'!$H1544,'Joining Lists'!$D$4:$D$75,'Joining Lists'!$E$4:$E$75)</f>
        <v>MidWest</v>
      </c>
      <c r="J1544" s="105" t="s">
        <v>243</v>
      </c>
      <c r="K1544" s="105">
        <v>1.0</v>
      </c>
      <c r="L1544" s="104">
        <f t="array" ref="L1544">XLOOKUP('Joining Lists'!$J1544,'Joining Lists'!$A$4:$A$15,'Joining Lists'!$B$4:$B$15)</f>
        <v>25</v>
      </c>
      <c r="M1544" s="105">
        <f>'Joining Lists'!$K1544*'Joining Lists'!$L1544</f>
        <v>25</v>
      </c>
    </row>
    <row r="1545" ht="14.25" customHeight="1">
      <c r="G1545" s="111">
        <v>44534.0</v>
      </c>
      <c r="H1545" s="110" t="s">
        <v>305</v>
      </c>
      <c r="I1545" s="110" t="str">
        <f t="array" ref="I1545">XLOOKUP('Joining Lists'!$H1545,'Joining Lists'!$D$4:$D$75,'Joining Lists'!$E$4:$E$75)</f>
        <v>East</v>
      </c>
      <c r="J1545" s="110" t="s">
        <v>239</v>
      </c>
      <c r="K1545" s="110">
        <v>1.0</v>
      </c>
      <c r="L1545" s="109">
        <f t="array" ref="L1545">XLOOKUP('Joining Lists'!$J1545,'Joining Lists'!$A$4:$A$15,'Joining Lists'!$B$4:$B$15)</f>
        <v>19</v>
      </c>
      <c r="M1545" s="110">
        <f>'Joining Lists'!$K1545*'Joining Lists'!$L1545</f>
        <v>19</v>
      </c>
    </row>
    <row r="1546" ht="14.25" customHeight="1">
      <c r="G1546" s="106">
        <v>44534.0</v>
      </c>
      <c r="H1546" s="105" t="s">
        <v>255</v>
      </c>
      <c r="I1546" s="105" t="str">
        <f t="array" ref="I1546">XLOOKUP('Joining Lists'!$H1546,'Joining Lists'!$D$4:$D$75,'Joining Lists'!$E$4:$E$75)</f>
        <v>MidWest</v>
      </c>
      <c r="J1546" s="105" t="s">
        <v>236</v>
      </c>
      <c r="K1546" s="105">
        <v>4.0</v>
      </c>
      <c r="L1546" s="104">
        <f t="array" ref="L1546">XLOOKUP('Joining Lists'!$J1546,'Joining Lists'!$A$4:$A$15,'Joining Lists'!$B$4:$B$15)</f>
        <v>30</v>
      </c>
      <c r="M1546" s="105">
        <f>'Joining Lists'!$K1546*'Joining Lists'!$L1546</f>
        <v>120</v>
      </c>
    </row>
    <row r="1547" ht="14.25" customHeight="1">
      <c r="G1547" s="111">
        <v>44534.0</v>
      </c>
      <c r="H1547" s="110" t="s">
        <v>242</v>
      </c>
      <c r="I1547" s="110" t="str">
        <f t="array" ref="I1547">XLOOKUP('Joining Lists'!$H1547,'Joining Lists'!$D$4:$D$75,'Joining Lists'!$E$4:$E$75)</f>
        <v>MidWest</v>
      </c>
      <c r="J1547" s="110" t="s">
        <v>216</v>
      </c>
      <c r="K1547" s="110">
        <v>1.0</v>
      </c>
      <c r="L1547" s="109">
        <f t="array" ref="L1547">XLOOKUP('Joining Lists'!$J1547,'Joining Lists'!$A$4:$A$15,'Joining Lists'!$B$4:$B$15)</f>
        <v>22.95</v>
      </c>
      <c r="M1547" s="110">
        <f>'Joining Lists'!$K1547*'Joining Lists'!$L1547</f>
        <v>22.95</v>
      </c>
    </row>
    <row r="1548" ht="14.25" customHeight="1">
      <c r="G1548" s="106">
        <v>44534.0</v>
      </c>
      <c r="H1548" s="105" t="s">
        <v>292</v>
      </c>
      <c r="I1548" s="105" t="str">
        <f t="array" ref="I1548">XLOOKUP('Joining Lists'!$H1548,'Joining Lists'!$D$4:$D$75,'Joining Lists'!$E$4:$E$75)</f>
        <v>East</v>
      </c>
      <c r="J1548" s="105" t="s">
        <v>212</v>
      </c>
      <c r="K1548" s="105">
        <v>1.0</v>
      </c>
      <c r="L1548" s="104">
        <f t="array" ref="L1548">XLOOKUP('Joining Lists'!$J1548,'Joining Lists'!$A$4:$A$15,'Joining Lists'!$B$4:$B$15)</f>
        <v>21</v>
      </c>
      <c r="M1548" s="105">
        <f>'Joining Lists'!$K1548*'Joining Lists'!$L1548</f>
        <v>21</v>
      </c>
    </row>
    <row r="1549" ht="14.25" customHeight="1">
      <c r="G1549" s="111">
        <v>44534.0</v>
      </c>
      <c r="H1549" s="110" t="s">
        <v>294</v>
      </c>
      <c r="I1549" s="110" t="str">
        <f t="array" ref="I1549">XLOOKUP('Joining Lists'!$H1549,'Joining Lists'!$D$4:$D$75,'Joining Lists'!$E$4:$E$75)</f>
        <v>West</v>
      </c>
      <c r="J1549" s="110" t="s">
        <v>239</v>
      </c>
      <c r="K1549" s="110">
        <v>3.0</v>
      </c>
      <c r="L1549" s="109">
        <f t="array" ref="L1549">XLOOKUP('Joining Lists'!$J1549,'Joining Lists'!$A$4:$A$15,'Joining Lists'!$B$4:$B$15)</f>
        <v>19</v>
      </c>
      <c r="M1549" s="110">
        <f>'Joining Lists'!$K1549*'Joining Lists'!$L1549</f>
        <v>57</v>
      </c>
    </row>
    <row r="1550" ht="14.25" customHeight="1">
      <c r="G1550" s="106">
        <v>44534.0</v>
      </c>
      <c r="H1550" s="105" t="s">
        <v>252</v>
      </c>
      <c r="I1550" s="105" t="str">
        <f t="array" ref="I1550">XLOOKUP('Joining Lists'!$H1550,'Joining Lists'!$D$4:$D$75,'Joining Lists'!$E$4:$E$75)</f>
        <v>West</v>
      </c>
      <c r="J1550" s="105" t="s">
        <v>235</v>
      </c>
      <c r="K1550" s="105">
        <v>2.0</v>
      </c>
      <c r="L1550" s="104">
        <f t="array" ref="L1550">XLOOKUP('Joining Lists'!$J1550,'Joining Lists'!$A$4:$A$15,'Joining Lists'!$B$4:$B$15)</f>
        <v>19.95</v>
      </c>
      <c r="M1550" s="105">
        <f>'Joining Lists'!$K1550*'Joining Lists'!$L1550</f>
        <v>39.9</v>
      </c>
    </row>
    <row r="1551" ht="14.25" customHeight="1">
      <c r="G1551" s="111">
        <v>44534.0</v>
      </c>
      <c r="H1551" s="110" t="s">
        <v>246</v>
      </c>
      <c r="I1551" s="110" t="str">
        <f t="array" ref="I1551">XLOOKUP('Joining Lists'!$H1551,'Joining Lists'!$D$4:$D$75,'Joining Lists'!$E$4:$E$75)</f>
        <v>South</v>
      </c>
      <c r="J1551" s="110" t="s">
        <v>240</v>
      </c>
      <c r="K1551" s="110">
        <v>4.0</v>
      </c>
      <c r="L1551" s="109">
        <f t="array" ref="L1551">XLOOKUP('Joining Lists'!$J1551,'Joining Lists'!$A$4:$A$15,'Joining Lists'!$B$4:$B$15)</f>
        <v>34</v>
      </c>
      <c r="M1551" s="110">
        <f>'Joining Lists'!$K1551*'Joining Lists'!$L1551</f>
        <v>136</v>
      </c>
    </row>
    <row r="1552" ht="14.25" customHeight="1">
      <c r="G1552" s="106">
        <v>44534.0</v>
      </c>
      <c r="H1552" s="105" t="s">
        <v>306</v>
      </c>
      <c r="I1552" s="105" t="str">
        <f t="array" ref="I1552">XLOOKUP('Joining Lists'!$H1552,'Joining Lists'!$D$4:$D$75,'Joining Lists'!$E$4:$E$75)</f>
        <v>West</v>
      </c>
      <c r="J1552" s="105" t="s">
        <v>230</v>
      </c>
      <c r="K1552" s="105">
        <v>3.0</v>
      </c>
      <c r="L1552" s="104">
        <f t="array" ref="L1552">XLOOKUP('Joining Lists'!$J1552,'Joining Lists'!$A$4:$A$15,'Joining Lists'!$B$4:$B$15)</f>
        <v>79.95</v>
      </c>
      <c r="M1552" s="105">
        <f>'Joining Lists'!$K1552*'Joining Lists'!$L1552</f>
        <v>239.85</v>
      </c>
    </row>
    <row r="1553" ht="14.25" customHeight="1">
      <c r="G1553" s="111">
        <v>44534.0</v>
      </c>
      <c r="H1553" s="110" t="s">
        <v>296</v>
      </c>
      <c r="I1553" s="110" t="str">
        <f t="array" ref="I1553">XLOOKUP('Joining Lists'!$H1553,'Joining Lists'!$D$4:$D$75,'Joining Lists'!$E$4:$E$75)</f>
        <v>West</v>
      </c>
      <c r="J1553" s="110" t="s">
        <v>245</v>
      </c>
      <c r="K1553" s="110">
        <v>2.0</v>
      </c>
      <c r="L1553" s="109">
        <f t="array" ref="L1553">XLOOKUP('Joining Lists'!$J1553,'Joining Lists'!$A$4:$A$15,'Joining Lists'!$B$4:$B$15)</f>
        <v>23.5</v>
      </c>
      <c r="M1553" s="110">
        <f>'Joining Lists'!$K1553*'Joining Lists'!$L1553</f>
        <v>47</v>
      </c>
    </row>
    <row r="1554" ht="14.25" customHeight="1">
      <c r="G1554" s="106">
        <v>44534.0</v>
      </c>
      <c r="H1554" s="105" t="s">
        <v>253</v>
      </c>
      <c r="I1554" s="105" t="str">
        <f t="array" ref="I1554">XLOOKUP('Joining Lists'!$H1554,'Joining Lists'!$D$4:$D$75,'Joining Lists'!$E$4:$E$75)</f>
        <v>MidWest</v>
      </c>
      <c r="J1554" s="105" t="s">
        <v>243</v>
      </c>
      <c r="K1554" s="105">
        <v>2.0</v>
      </c>
      <c r="L1554" s="104">
        <f t="array" ref="L1554">XLOOKUP('Joining Lists'!$J1554,'Joining Lists'!$A$4:$A$15,'Joining Lists'!$B$4:$B$15)</f>
        <v>25</v>
      </c>
      <c r="M1554" s="105">
        <f>'Joining Lists'!$K1554*'Joining Lists'!$L1554</f>
        <v>50</v>
      </c>
    </row>
    <row r="1555" ht="14.25" customHeight="1">
      <c r="G1555" s="111">
        <v>44534.0</v>
      </c>
      <c r="H1555" s="110" t="s">
        <v>316</v>
      </c>
      <c r="I1555" s="110" t="str">
        <f t="array" ref="I1555">XLOOKUP('Joining Lists'!$H1555,'Joining Lists'!$D$4:$D$75,'Joining Lists'!$E$4:$E$75)</f>
        <v>West</v>
      </c>
      <c r="J1555" s="110" t="s">
        <v>245</v>
      </c>
      <c r="K1555" s="110">
        <v>1.0</v>
      </c>
      <c r="L1555" s="109">
        <f t="array" ref="L1555">XLOOKUP('Joining Lists'!$J1555,'Joining Lists'!$A$4:$A$15,'Joining Lists'!$B$4:$B$15)</f>
        <v>23.5</v>
      </c>
      <c r="M1555" s="110">
        <f>'Joining Lists'!$K1555*'Joining Lists'!$L1555</f>
        <v>23.5</v>
      </c>
    </row>
    <row r="1556" ht="14.25" customHeight="1">
      <c r="G1556" s="106">
        <v>44534.0</v>
      </c>
      <c r="H1556" s="105" t="s">
        <v>293</v>
      </c>
      <c r="I1556" s="105" t="str">
        <f t="array" ref="I1556">XLOOKUP('Joining Lists'!$H1556,'Joining Lists'!$D$4:$D$75,'Joining Lists'!$E$4:$E$75)</f>
        <v>West</v>
      </c>
      <c r="J1556" s="105" t="s">
        <v>218</v>
      </c>
      <c r="K1556" s="105">
        <v>3.0</v>
      </c>
      <c r="L1556" s="104">
        <f t="array" ref="L1556">XLOOKUP('Joining Lists'!$J1556,'Joining Lists'!$A$4:$A$15,'Joining Lists'!$B$4:$B$15)</f>
        <v>22.95</v>
      </c>
      <c r="M1556" s="105">
        <f>'Joining Lists'!$K1556*'Joining Lists'!$L1556</f>
        <v>68.85</v>
      </c>
    </row>
    <row r="1557" ht="14.25" customHeight="1">
      <c r="G1557" s="111">
        <v>44534.0</v>
      </c>
      <c r="H1557" s="110" t="s">
        <v>292</v>
      </c>
      <c r="I1557" s="110" t="str">
        <f t="array" ref="I1557">XLOOKUP('Joining Lists'!$H1557,'Joining Lists'!$D$4:$D$75,'Joining Lists'!$E$4:$E$75)</f>
        <v>East</v>
      </c>
      <c r="J1557" s="110" t="s">
        <v>235</v>
      </c>
      <c r="K1557" s="110">
        <v>2.0</v>
      </c>
      <c r="L1557" s="109">
        <f t="array" ref="L1557">XLOOKUP('Joining Lists'!$J1557,'Joining Lists'!$A$4:$A$15,'Joining Lists'!$B$4:$B$15)</f>
        <v>19.95</v>
      </c>
      <c r="M1557" s="110">
        <f>'Joining Lists'!$K1557*'Joining Lists'!$L1557</f>
        <v>39.9</v>
      </c>
    </row>
    <row r="1558" ht="14.25" customHeight="1">
      <c r="G1558" s="106">
        <v>44534.0</v>
      </c>
      <c r="H1558" s="105" t="s">
        <v>294</v>
      </c>
      <c r="I1558" s="105" t="str">
        <f t="array" ref="I1558">XLOOKUP('Joining Lists'!$H1558,'Joining Lists'!$D$4:$D$75,'Joining Lists'!$E$4:$E$75)</f>
        <v>West</v>
      </c>
      <c r="J1558" s="105" t="s">
        <v>245</v>
      </c>
      <c r="K1558" s="105">
        <v>1.0</v>
      </c>
      <c r="L1558" s="104">
        <f t="array" ref="L1558">XLOOKUP('Joining Lists'!$J1558,'Joining Lists'!$A$4:$A$15,'Joining Lists'!$B$4:$B$15)</f>
        <v>23.5</v>
      </c>
      <c r="M1558" s="105">
        <f>'Joining Lists'!$K1558*'Joining Lists'!$L1558</f>
        <v>23.5</v>
      </c>
    </row>
    <row r="1559" ht="14.25" customHeight="1">
      <c r="G1559" s="111">
        <v>44534.0</v>
      </c>
      <c r="H1559" s="110" t="s">
        <v>266</v>
      </c>
      <c r="I1559" s="110" t="str">
        <f t="array" ref="I1559">XLOOKUP('Joining Lists'!$H1559,'Joining Lists'!$D$4:$D$75,'Joining Lists'!$E$4:$E$75)</f>
        <v>West</v>
      </c>
      <c r="J1559" s="110" t="s">
        <v>236</v>
      </c>
      <c r="K1559" s="110">
        <v>3.0</v>
      </c>
      <c r="L1559" s="109">
        <f t="array" ref="L1559">XLOOKUP('Joining Lists'!$J1559,'Joining Lists'!$A$4:$A$15,'Joining Lists'!$B$4:$B$15)</f>
        <v>30</v>
      </c>
      <c r="M1559" s="110">
        <f>'Joining Lists'!$K1559*'Joining Lists'!$L1559</f>
        <v>90</v>
      </c>
    </row>
    <row r="1560" ht="14.25" customHeight="1">
      <c r="G1560" s="106">
        <v>44534.0</v>
      </c>
      <c r="H1560" s="105" t="s">
        <v>268</v>
      </c>
      <c r="I1560" s="105" t="str">
        <f t="array" ref="I1560">XLOOKUP('Joining Lists'!$H1560,'Joining Lists'!$D$4:$D$75,'Joining Lists'!$E$4:$E$75)</f>
        <v>East</v>
      </c>
      <c r="J1560" s="105" t="s">
        <v>245</v>
      </c>
      <c r="K1560" s="105">
        <v>1.0</v>
      </c>
      <c r="L1560" s="104">
        <f t="array" ref="L1560">XLOOKUP('Joining Lists'!$J1560,'Joining Lists'!$A$4:$A$15,'Joining Lists'!$B$4:$B$15)</f>
        <v>23.5</v>
      </c>
      <c r="M1560" s="105">
        <f>'Joining Lists'!$K1560*'Joining Lists'!$L1560</f>
        <v>23.5</v>
      </c>
    </row>
    <row r="1561" ht="14.25" customHeight="1">
      <c r="G1561" s="111">
        <v>44534.0</v>
      </c>
      <c r="H1561" s="110" t="s">
        <v>228</v>
      </c>
      <c r="I1561" s="110" t="str">
        <f t="array" ref="I1561">XLOOKUP('Joining Lists'!$H1561,'Joining Lists'!$D$4:$D$75,'Joining Lists'!$E$4:$E$75)</f>
        <v>MidWest</v>
      </c>
      <c r="J1561" s="110" t="s">
        <v>218</v>
      </c>
      <c r="K1561" s="110">
        <v>3.0</v>
      </c>
      <c r="L1561" s="109">
        <f t="array" ref="L1561">XLOOKUP('Joining Lists'!$J1561,'Joining Lists'!$A$4:$A$15,'Joining Lists'!$B$4:$B$15)</f>
        <v>22.95</v>
      </c>
      <c r="M1561" s="110">
        <f>'Joining Lists'!$K1561*'Joining Lists'!$L1561</f>
        <v>68.85</v>
      </c>
    </row>
    <row r="1562" ht="14.25" customHeight="1">
      <c r="G1562" s="106">
        <v>44534.0</v>
      </c>
      <c r="H1562" s="105" t="s">
        <v>281</v>
      </c>
      <c r="I1562" s="105" t="str">
        <f t="array" ref="I1562">XLOOKUP('Joining Lists'!$H1562,'Joining Lists'!$D$4:$D$75,'Joining Lists'!$E$4:$E$75)</f>
        <v>MidWest</v>
      </c>
      <c r="J1562" s="105" t="s">
        <v>235</v>
      </c>
      <c r="K1562" s="105">
        <v>3.0</v>
      </c>
      <c r="L1562" s="104">
        <f t="array" ref="L1562">XLOOKUP('Joining Lists'!$J1562,'Joining Lists'!$A$4:$A$15,'Joining Lists'!$B$4:$B$15)</f>
        <v>19.95</v>
      </c>
      <c r="M1562" s="105">
        <f>'Joining Lists'!$K1562*'Joining Lists'!$L1562</f>
        <v>59.85</v>
      </c>
    </row>
    <row r="1563" ht="14.25" customHeight="1">
      <c r="G1563" s="111">
        <v>44534.0</v>
      </c>
      <c r="H1563" s="110" t="s">
        <v>281</v>
      </c>
      <c r="I1563" s="110" t="str">
        <f t="array" ref="I1563">XLOOKUP('Joining Lists'!$H1563,'Joining Lists'!$D$4:$D$75,'Joining Lists'!$E$4:$E$75)</f>
        <v>MidWest</v>
      </c>
      <c r="J1563" s="110" t="s">
        <v>212</v>
      </c>
      <c r="K1563" s="110">
        <v>2.0</v>
      </c>
      <c r="L1563" s="109">
        <f t="array" ref="L1563">XLOOKUP('Joining Lists'!$J1563,'Joining Lists'!$A$4:$A$15,'Joining Lists'!$B$4:$B$15)</f>
        <v>21</v>
      </c>
      <c r="M1563" s="110">
        <f>'Joining Lists'!$K1563*'Joining Lists'!$L1563</f>
        <v>42</v>
      </c>
    </row>
    <row r="1564" ht="14.25" customHeight="1">
      <c r="G1564" s="106">
        <v>44534.0</v>
      </c>
      <c r="H1564" s="105" t="s">
        <v>307</v>
      </c>
      <c r="I1564" s="105" t="str">
        <f t="array" ref="I1564">XLOOKUP('Joining Lists'!$H1564,'Joining Lists'!$D$4:$D$75,'Joining Lists'!$E$4:$E$75)</f>
        <v>East</v>
      </c>
      <c r="J1564" s="105" t="s">
        <v>216</v>
      </c>
      <c r="K1564" s="105">
        <v>3.0</v>
      </c>
      <c r="L1564" s="104">
        <f t="array" ref="L1564">XLOOKUP('Joining Lists'!$J1564,'Joining Lists'!$A$4:$A$15,'Joining Lists'!$B$4:$B$15)</f>
        <v>22.95</v>
      </c>
      <c r="M1564" s="105">
        <f>'Joining Lists'!$K1564*'Joining Lists'!$L1564</f>
        <v>68.85</v>
      </c>
    </row>
    <row r="1565" ht="14.25" customHeight="1">
      <c r="G1565" s="111">
        <v>44534.0</v>
      </c>
      <c r="H1565" s="110" t="s">
        <v>304</v>
      </c>
      <c r="I1565" s="110" t="str">
        <f t="array" ref="I1565">XLOOKUP('Joining Lists'!$H1565,'Joining Lists'!$D$4:$D$75,'Joining Lists'!$E$4:$E$75)</f>
        <v>South</v>
      </c>
      <c r="J1565" s="110" t="s">
        <v>236</v>
      </c>
      <c r="K1565" s="110">
        <v>1.0</v>
      </c>
      <c r="L1565" s="109">
        <f t="array" ref="L1565">XLOOKUP('Joining Lists'!$J1565,'Joining Lists'!$A$4:$A$15,'Joining Lists'!$B$4:$B$15)</f>
        <v>30</v>
      </c>
      <c r="M1565" s="110">
        <f>'Joining Lists'!$K1565*'Joining Lists'!$L1565</f>
        <v>30</v>
      </c>
    </row>
    <row r="1566" ht="14.25" customHeight="1">
      <c r="G1566" s="106">
        <v>44534.0</v>
      </c>
      <c r="H1566" s="105" t="s">
        <v>250</v>
      </c>
      <c r="I1566" s="105" t="str">
        <f t="array" ref="I1566">XLOOKUP('Joining Lists'!$H1566,'Joining Lists'!$D$4:$D$75,'Joining Lists'!$E$4:$E$75)</f>
        <v>West</v>
      </c>
      <c r="J1566" s="105" t="s">
        <v>218</v>
      </c>
      <c r="K1566" s="105">
        <v>2.0</v>
      </c>
      <c r="L1566" s="104">
        <f t="array" ref="L1566">XLOOKUP('Joining Lists'!$J1566,'Joining Lists'!$A$4:$A$15,'Joining Lists'!$B$4:$B$15)</f>
        <v>22.95</v>
      </c>
      <c r="M1566" s="105">
        <f>'Joining Lists'!$K1566*'Joining Lists'!$L1566</f>
        <v>45.9</v>
      </c>
    </row>
    <row r="1567" ht="14.25" customHeight="1">
      <c r="G1567" s="111">
        <v>44534.0</v>
      </c>
      <c r="H1567" s="110" t="s">
        <v>306</v>
      </c>
      <c r="I1567" s="110" t="str">
        <f t="array" ref="I1567">XLOOKUP('Joining Lists'!$H1567,'Joining Lists'!$D$4:$D$75,'Joining Lists'!$E$4:$E$75)</f>
        <v>West</v>
      </c>
      <c r="J1567" s="110" t="s">
        <v>235</v>
      </c>
      <c r="K1567" s="110">
        <v>3.0</v>
      </c>
      <c r="L1567" s="109">
        <f t="array" ref="L1567">XLOOKUP('Joining Lists'!$J1567,'Joining Lists'!$A$4:$A$15,'Joining Lists'!$B$4:$B$15)</f>
        <v>19.95</v>
      </c>
      <c r="M1567" s="110">
        <f>'Joining Lists'!$K1567*'Joining Lists'!$L1567</f>
        <v>59.85</v>
      </c>
    </row>
    <row r="1568" ht="14.25" customHeight="1">
      <c r="G1568" s="106">
        <v>44534.0</v>
      </c>
      <c r="H1568" s="105" t="s">
        <v>280</v>
      </c>
      <c r="I1568" s="105" t="str">
        <f t="array" ref="I1568">XLOOKUP('Joining Lists'!$H1568,'Joining Lists'!$D$4:$D$75,'Joining Lists'!$E$4:$E$75)</f>
        <v>South</v>
      </c>
      <c r="J1568" s="105" t="s">
        <v>227</v>
      </c>
      <c r="K1568" s="105">
        <v>3.0</v>
      </c>
      <c r="L1568" s="104">
        <f t="array" ref="L1568">XLOOKUP('Joining Lists'!$J1568,'Joining Lists'!$A$4:$A$15,'Joining Lists'!$B$4:$B$15)</f>
        <v>25</v>
      </c>
      <c r="M1568" s="105">
        <f>'Joining Lists'!$K1568*'Joining Lists'!$L1568</f>
        <v>75</v>
      </c>
    </row>
    <row r="1569" ht="14.25" customHeight="1">
      <c r="G1569" s="111">
        <v>44534.0</v>
      </c>
      <c r="H1569" s="110" t="s">
        <v>259</v>
      </c>
      <c r="I1569" s="110" t="str">
        <f t="array" ref="I1569">XLOOKUP('Joining Lists'!$H1569,'Joining Lists'!$D$4:$D$75,'Joining Lists'!$E$4:$E$75)</f>
        <v>West</v>
      </c>
      <c r="J1569" s="110" t="s">
        <v>245</v>
      </c>
      <c r="K1569" s="110">
        <v>21.0</v>
      </c>
      <c r="L1569" s="109">
        <f t="array" ref="L1569">XLOOKUP('Joining Lists'!$J1569,'Joining Lists'!$A$4:$A$15,'Joining Lists'!$B$4:$B$15)</f>
        <v>23.5</v>
      </c>
      <c r="M1569" s="110">
        <f>'Joining Lists'!$K1569*'Joining Lists'!$L1569</f>
        <v>493.5</v>
      </c>
    </row>
    <row r="1570" ht="14.25" customHeight="1">
      <c r="G1570" s="106">
        <v>44534.0</v>
      </c>
      <c r="H1570" s="105" t="s">
        <v>300</v>
      </c>
      <c r="I1570" s="105" t="str">
        <f t="array" ref="I1570">XLOOKUP('Joining Lists'!$H1570,'Joining Lists'!$D$4:$D$75,'Joining Lists'!$E$4:$E$75)</f>
        <v>MidWest</v>
      </c>
      <c r="J1570" s="105" t="s">
        <v>236</v>
      </c>
      <c r="K1570" s="105">
        <v>2.0</v>
      </c>
      <c r="L1570" s="104">
        <f t="array" ref="L1570">XLOOKUP('Joining Lists'!$J1570,'Joining Lists'!$A$4:$A$15,'Joining Lists'!$B$4:$B$15)</f>
        <v>30</v>
      </c>
      <c r="M1570" s="105">
        <f>'Joining Lists'!$K1570*'Joining Lists'!$L1570</f>
        <v>60</v>
      </c>
    </row>
    <row r="1571" ht="14.25" customHeight="1">
      <c r="G1571" s="111">
        <v>44534.0</v>
      </c>
      <c r="H1571" s="110" t="s">
        <v>306</v>
      </c>
      <c r="I1571" s="110" t="str">
        <f t="array" ref="I1571">XLOOKUP('Joining Lists'!$H1571,'Joining Lists'!$D$4:$D$75,'Joining Lists'!$E$4:$E$75)</f>
        <v>West</v>
      </c>
      <c r="J1571" s="110" t="s">
        <v>227</v>
      </c>
      <c r="K1571" s="110">
        <v>3.0</v>
      </c>
      <c r="L1571" s="109">
        <f t="array" ref="L1571">XLOOKUP('Joining Lists'!$J1571,'Joining Lists'!$A$4:$A$15,'Joining Lists'!$B$4:$B$15)</f>
        <v>25</v>
      </c>
      <c r="M1571" s="110">
        <f>'Joining Lists'!$K1571*'Joining Lists'!$L1571</f>
        <v>75</v>
      </c>
    </row>
    <row r="1572" ht="14.25" customHeight="1">
      <c r="G1572" s="106">
        <v>44533.0</v>
      </c>
      <c r="H1572" s="105" t="s">
        <v>278</v>
      </c>
      <c r="I1572" s="105" t="str">
        <f t="array" ref="I1572">XLOOKUP('Joining Lists'!$H1572,'Joining Lists'!$D$4:$D$75,'Joining Lists'!$E$4:$E$75)</f>
        <v>MidWest</v>
      </c>
      <c r="J1572" s="105" t="s">
        <v>243</v>
      </c>
      <c r="K1572" s="105">
        <v>1.0</v>
      </c>
      <c r="L1572" s="104">
        <f t="array" ref="L1572">XLOOKUP('Joining Lists'!$J1572,'Joining Lists'!$A$4:$A$15,'Joining Lists'!$B$4:$B$15)</f>
        <v>25</v>
      </c>
      <c r="M1572" s="105">
        <f>'Joining Lists'!$K1572*'Joining Lists'!$L1572</f>
        <v>25</v>
      </c>
    </row>
    <row r="1573" ht="14.25" customHeight="1">
      <c r="G1573" s="111">
        <v>44533.0</v>
      </c>
      <c r="H1573" s="110" t="s">
        <v>264</v>
      </c>
      <c r="I1573" s="110" t="str">
        <f t="array" ref="I1573">XLOOKUP('Joining Lists'!$H1573,'Joining Lists'!$D$4:$D$75,'Joining Lists'!$E$4:$E$75)</f>
        <v>MidWest</v>
      </c>
      <c r="J1573" s="110" t="s">
        <v>240</v>
      </c>
      <c r="K1573" s="110">
        <v>14.0</v>
      </c>
      <c r="L1573" s="109">
        <f t="array" ref="L1573">XLOOKUP('Joining Lists'!$J1573,'Joining Lists'!$A$4:$A$15,'Joining Lists'!$B$4:$B$15)</f>
        <v>34</v>
      </c>
      <c r="M1573" s="110">
        <f>'Joining Lists'!$K1573*'Joining Lists'!$L1573</f>
        <v>476</v>
      </c>
    </row>
    <row r="1574" ht="14.25" customHeight="1">
      <c r="G1574" s="106">
        <v>44533.0</v>
      </c>
      <c r="H1574" s="105" t="s">
        <v>271</v>
      </c>
      <c r="I1574" s="105" t="str">
        <f t="array" ref="I1574">XLOOKUP('Joining Lists'!$H1574,'Joining Lists'!$D$4:$D$75,'Joining Lists'!$E$4:$E$75)</f>
        <v>South</v>
      </c>
      <c r="J1574" s="105" t="s">
        <v>243</v>
      </c>
      <c r="K1574" s="105">
        <v>3.0</v>
      </c>
      <c r="L1574" s="104">
        <f t="array" ref="L1574">XLOOKUP('Joining Lists'!$J1574,'Joining Lists'!$A$4:$A$15,'Joining Lists'!$B$4:$B$15)</f>
        <v>25</v>
      </c>
      <c r="M1574" s="105">
        <f>'Joining Lists'!$K1574*'Joining Lists'!$L1574</f>
        <v>75</v>
      </c>
    </row>
    <row r="1575" ht="14.25" customHeight="1">
      <c r="G1575" s="111">
        <v>44533.0</v>
      </c>
      <c r="H1575" s="110" t="s">
        <v>264</v>
      </c>
      <c r="I1575" s="110" t="str">
        <f t="array" ref="I1575">XLOOKUP('Joining Lists'!$H1575,'Joining Lists'!$D$4:$D$75,'Joining Lists'!$E$4:$E$75)</f>
        <v>MidWest</v>
      </c>
      <c r="J1575" s="110" t="s">
        <v>245</v>
      </c>
      <c r="K1575" s="110">
        <v>3.0</v>
      </c>
      <c r="L1575" s="109">
        <f t="array" ref="L1575">XLOOKUP('Joining Lists'!$J1575,'Joining Lists'!$A$4:$A$15,'Joining Lists'!$B$4:$B$15)</f>
        <v>23.5</v>
      </c>
      <c r="M1575" s="110">
        <f>'Joining Lists'!$K1575*'Joining Lists'!$L1575</f>
        <v>70.5</v>
      </c>
    </row>
    <row r="1576" ht="14.25" customHeight="1">
      <c r="G1576" s="106">
        <v>44533.0</v>
      </c>
      <c r="H1576" s="105" t="s">
        <v>219</v>
      </c>
      <c r="I1576" s="105" t="str">
        <f t="array" ref="I1576">XLOOKUP('Joining Lists'!$H1576,'Joining Lists'!$D$4:$D$75,'Joining Lists'!$E$4:$E$75)</f>
        <v>West</v>
      </c>
      <c r="J1576" s="105" t="s">
        <v>245</v>
      </c>
      <c r="K1576" s="105">
        <v>1.0</v>
      </c>
      <c r="L1576" s="104">
        <f t="array" ref="L1576">XLOOKUP('Joining Lists'!$J1576,'Joining Lists'!$A$4:$A$15,'Joining Lists'!$B$4:$B$15)</f>
        <v>23.5</v>
      </c>
      <c r="M1576" s="105">
        <f>'Joining Lists'!$K1576*'Joining Lists'!$L1576</f>
        <v>23.5</v>
      </c>
    </row>
    <row r="1577" ht="14.25" customHeight="1">
      <c r="G1577" s="111">
        <v>44533.0</v>
      </c>
      <c r="H1577" s="110" t="s">
        <v>297</v>
      </c>
      <c r="I1577" s="110" t="str">
        <f t="array" ref="I1577">XLOOKUP('Joining Lists'!$H1577,'Joining Lists'!$D$4:$D$75,'Joining Lists'!$E$4:$E$75)</f>
        <v>MidWest</v>
      </c>
      <c r="J1577" s="110" t="s">
        <v>218</v>
      </c>
      <c r="K1577" s="110">
        <v>2.0</v>
      </c>
      <c r="L1577" s="109">
        <f t="array" ref="L1577">XLOOKUP('Joining Lists'!$J1577,'Joining Lists'!$A$4:$A$15,'Joining Lists'!$B$4:$B$15)</f>
        <v>22.95</v>
      </c>
      <c r="M1577" s="110">
        <f>'Joining Lists'!$K1577*'Joining Lists'!$L1577</f>
        <v>45.9</v>
      </c>
    </row>
    <row r="1578" ht="14.25" customHeight="1">
      <c r="G1578" s="106">
        <v>44533.0</v>
      </c>
      <c r="H1578" s="105" t="s">
        <v>306</v>
      </c>
      <c r="I1578" s="105" t="str">
        <f t="array" ref="I1578">XLOOKUP('Joining Lists'!$H1578,'Joining Lists'!$D$4:$D$75,'Joining Lists'!$E$4:$E$75)</f>
        <v>West</v>
      </c>
      <c r="J1578" s="105" t="s">
        <v>227</v>
      </c>
      <c r="K1578" s="105">
        <v>2.0</v>
      </c>
      <c r="L1578" s="104">
        <f t="array" ref="L1578">XLOOKUP('Joining Lists'!$J1578,'Joining Lists'!$A$4:$A$15,'Joining Lists'!$B$4:$B$15)</f>
        <v>25</v>
      </c>
      <c r="M1578" s="105">
        <f>'Joining Lists'!$K1578*'Joining Lists'!$L1578</f>
        <v>50</v>
      </c>
    </row>
    <row r="1579" ht="14.25" customHeight="1">
      <c r="G1579" s="111">
        <v>44533.0</v>
      </c>
      <c r="H1579" s="110" t="s">
        <v>303</v>
      </c>
      <c r="I1579" s="110" t="str">
        <f t="array" ref="I1579">XLOOKUP('Joining Lists'!$H1579,'Joining Lists'!$D$4:$D$75,'Joining Lists'!$E$4:$E$75)</f>
        <v>West</v>
      </c>
      <c r="J1579" s="110" t="s">
        <v>245</v>
      </c>
      <c r="K1579" s="110">
        <v>7.0</v>
      </c>
      <c r="L1579" s="109">
        <f t="array" ref="L1579">XLOOKUP('Joining Lists'!$J1579,'Joining Lists'!$A$4:$A$15,'Joining Lists'!$B$4:$B$15)</f>
        <v>23.5</v>
      </c>
      <c r="M1579" s="110">
        <f>'Joining Lists'!$K1579*'Joining Lists'!$L1579</f>
        <v>164.5</v>
      </c>
    </row>
    <row r="1580" ht="14.25" customHeight="1">
      <c r="G1580" s="106">
        <v>44533.0</v>
      </c>
      <c r="H1580" s="105" t="s">
        <v>231</v>
      </c>
      <c r="I1580" s="105" t="str">
        <f t="array" ref="I1580">XLOOKUP('Joining Lists'!$H1580,'Joining Lists'!$D$4:$D$75,'Joining Lists'!$E$4:$E$75)</f>
        <v>West</v>
      </c>
      <c r="J1580" s="105" t="s">
        <v>243</v>
      </c>
      <c r="K1580" s="105">
        <v>2.0</v>
      </c>
      <c r="L1580" s="104">
        <f t="array" ref="L1580">XLOOKUP('Joining Lists'!$J1580,'Joining Lists'!$A$4:$A$15,'Joining Lists'!$B$4:$B$15)</f>
        <v>25</v>
      </c>
      <c r="M1580" s="105">
        <f>'Joining Lists'!$K1580*'Joining Lists'!$L1580</f>
        <v>50</v>
      </c>
    </row>
    <row r="1581" ht="14.25" customHeight="1">
      <c r="G1581" s="111">
        <v>44533.0</v>
      </c>
      <c r="H1581" s="110" t="s">
        <v>251</v>
      </c>
      <c r="I1581" s="110" t="str">
        <f t="array" ref="I1581">XLOOKUP('Joining Lists'!$H1581,'Joining Lists'!$D$4:$D$75,'Joining Lists'!$E$4:$E$75)</f>
        <v>MidWest</v>
      </c>
      <c r="J1581" s="110" t="s">
        <v>240</v>
      </c>
      <c r="K1581" s="110">
        <v>3.0</v>
      </c>
      <c r="L1581" s="109">
        <f t="array" ref="L1581">XLOOKUP('Joining Lists'!$J1581,'Joining Lists'!$A$4:$A$15,'Joining Lists'!$B$4:$B$15)</f>
        <v>34</v>
      </c>
      <c r="M1581" s="110">
        <f>'Joining Lists'!$K1581*'Joining Lists'!$L1581</f>
        <v>102</v>
      </c>
    </row>
    <row r="1582" ht="14.25" customHeight="1">
      <c r="G1582" s="106">
        <v>44533.0</v>
      </c>
      <c r="H1582" s="105" t="s">
        <v>296</v>
      </c>
      <c r="I1582" s="105" t="str">
        <f t="array" ref="I1582">XLOOKUP('Joining Lists'!$H1582,'Joining Lists'!$D$4:$D$75,'Joining Lists'!$E$4:$E$75)</f>
        <v>West</v>
      </c>
      <c r="J1582" s="105" t="s">
        <v>236</v>
      </c>
      <c r="K1582" s="105">
        <v>2.0</v>
      </c>
      <c r="L1582" s="104">
        <f t="array" ref="L1582">XLOOKUP('Joining Lists'!$J1582,'Joining Lists'!$A$4:$A$15,'Joining Lists'!$B$4:$B$15)</f>
        <v>30</v>
      </c>
      <c r="M1582" s="105">
        <f>'Joining Lists'!$K1582*'Joining Lists'!$L1582</f>
        <v>60</v>
      </c>
    </row>
    <row r="1583" ht="14.25" customHeight="1">
      <c r="G1583" s="111">
        <v>44533.0</v>
      </c>
      <c r="H1583" s="110" t="s">
        <v>286</v>
      </c>
      <c r="I1583" s="110" t="str">
        <f t="array" ref="I1583">XLOOKUP('Joining Lists'!$H1583,'Joining Lists'!$D$4:$D$75,'Joining Lists'!$E$4:$E$75)</f>
        <v>South</v>
      </c>
      <c r="J1583" s="110" t="s">
        <v>218</v>
      </c>
      <c r="K1583" s="110">
        <v>2.0</v>
      </c>
      <c r="L1583" s="109">
        <f t="array" ref="L1583">XLOOKUP('Joining Lists'!$J1583,'Joining Lists'!$A$4:$A$15,'Joining Lists'!$B$4:$B$15)</f>
        <v>22.95</v>
      </c>
      <c r="M1583" s="110">
        <f>'Joining Lists'!$K1583*'Joining Lists'!$L1583</f>
        <v>45.9</v>
      </c>
    </row>
    <row r="1584" ht="14.25" customHeight="1">
      <c r="G1584" s="106">
        <v>44533.0</v>
      </c>
      <c r="H1584" s="105" t="s">
        <v>281</v>
      </c>
      <c r="I1584" s="105" t="str">
        <f t="array" ref="I1584">XLOOKUP('Joining Lists'!$H1584,'Joining Lists'!$D$4:$D$75,'Joining Lists'!$E$4:$E$75)</f>
        <v>MidWest</v>
      </c>
      <c r="J1584" s="105" t="s">
        <v>216</v>
      </c>
      <c r="K1584" s="105">
        <v>2.0</v>
      </c>
      <c r="L1584" s="104">
        <f t="array" ref="L1584">XLOOKUP('Joining Lists'!$J1584,'Joining Lists'!$A$4:$A$15,'Joining Lists'!$B$4:$B$15)</f>
        <v>22.95</v>
      </c>
      <c r="M1584" s="105">
        <f>'Joining Lists'!$K1584*'Joining Lists'!$L1584</f>
        <v>45.9</v>
      </c>
    </row>
    <row r="1585" ht="14.25" customHeight="1">
      <c r="G1585" s="111">
        <v>44533.0</v>
      </c>
      <c r="H1585" s="110" t="s">
        <v>280</v>
      </c>
      <c r="I1585" s="110" t="str">
        <f t="array" ref="I1585">XLOOKUP('Joining Lists'!$H1585,'Joining Lists'!$D$4:$D$75,'Joining Lists'!$E$4:$E$75)</f>
        <v>South</v>
      </c>
      <c r="J1585" s="110" t="s">
        <v>235</v>
      </c>
      <c r="K1585" s="110">
        <v>2.0</v>
      </c>
      <c r="L1585" s="109">
        <f t="array" ref="L1585">XLOOKUP('Joining Lists'!$J1585,'Joining Lists'!$A$4:$A$15,'Joining Lists'!$B$4:$B$15)</f>
        <v>19.95</v>
      </c>
      <c r="M1585" s="110">
        <f>'Joining Lists'!$K1585*'Joining Lists'!$L1585</f>
        <v>39.9</v>
      </c>
    </row>
    <row r="1586" ht="14.25" customHeight="1">
      <c r="G1586" s="106">
        <v>44533.0</v>
      </c>
      <c r="H1586" s="105" t="s">
        <v>306</v>
      </c>
      <c r="I1586" s="105" t="str">
        <f t="array" ref="I1586">XLOOKUP('Joining Lists'!$H1586,'Joining Lists'!$D$4:$D$75,'Joining Lists'!$E$4:$E$75)</f>
        <v>West</v>
      </c>
      <c r="J1586" s="105" t="s">
        <v>218</v>
      </c>
      <c r="K1586" s="105">
        <v>3.0</v>
      </c>
      <c r="L1586" s="104">
        <f t="array" ref="L1586">XLOOKUP('Joining Lists'!$J1586,'Joining Lists'!$A$4:$A$15,'Joining Lists'!$B$4:$B$15)</f>
        <v>22.95</v>
      </c>
      <c r="M1586" s="105">
        <f>'Joining Lists'!$K1586*'Joining Lists'!$L1586</f>
        <v>68.85</v>
      </c>
    </row>
    <row r="1587" ht="14.25" customHeight="1">
      <c r="G1587" s="111">
        <v>44533.0</v>
      </c>
      <c r="H1587" s="110" t="s">
        <v>293</v>
      </c>
      <c r="I1587" s="110" t="str">
        <f t="array" ref="I1587">XLOOKUP('Joining Lists'!$H1587,'Joining Lists'!$D$4:$D$75,'Joining Lists'!$E$4:$E$75)</f>
        <v>West</v>
      </c>
      <c r="J1587" s="110" t="s">
        <v>243</v>
      </c>
      <c r="K1587" s="110">
        <v>3.0</v>
      </c>
      <c r="L1587" s="109">
        <f t="array" ref="L1587">XLOOKUP('Joining Lists'!$J1587,'Joining Lists'!$A$4:$A$15,'Joining Lists'!$B$4:$B$15)</f>
        <v>25</v>
      </c>
      <c r="M1587" s="110">
        <f>'Joining Lists'!$K1587*'Joining Lists'!$L1587</f>
        <v>75</v>
      </c>
    </row>
    <row r="1588" ht="14.25" customHeight="1">
      <c r="G1588" s="106">
        <v>44533.0</v>
      </c>
      <c r="H1588" s="105" t="s">
        <v>281</v>
      </c>
      <c r="I1588" s="105" t="str">
        <f t="array" ref="I1588">XLOOKUP('Joining Lists'!$H1588,'Joining Lists'!$D$4:$D$75,'Joining Lists'!$E$4:$E$75)</f>
        <v>MidWest</v>
      </c>
      <c r="J1588" s="105" t="s">
        <v>239</v>
      </c>
      <c r="K1588" s="105">
        <v>3.0</v>
      </c>
      <c r="L1588" s="104">
        <f t="array" ref="L1588">XLOOKUP('Joining Lists'!$J1588,'Joining Lists'!$A$4:$A$15,'Joining Lists'!$B$4:$B$15)</f>
        <v>19</v>
      </c>
      <c r="M1588" s="105">
        <f>'Joining Lists'!$K1588*'Joining Lists'!$L1588</f>
        <v>57</v>
      </c>
    </row>
    <row r="1589" ht="14.25" customHeight="1">
      <c r="G1589" s="111">
        <v>44533.0</v>
      </c>
      <c r="H1589" s="110" t="s">
        <v>246</v>
      </c>
      <c r="I1589" s="110" t="str">
        <f t="array" ref="I1589">XLOOKUP('Joining Lists'!$H1589,'Joining Lists'!$D$4:$D$75,'Joining Lists'!$E$4:$E$75)</f>
        <v>South</v>
      </c>
      <c r="J1589" s="110" t="s">
        <v>212</v>
      </c>
      <c r="K1589" s="110">
        <v>1.0</v>
      </c>
      <c r="L1589" s="109">
        <f t="array" ref="L1589">XLOOKUP('Joining Lists'!$J1589,'Joining Lists'!$A$4:$A$15,'Joining Lists'!$B$4:$B$15)</f>
        <v>21</v>
      </c>
      <c r="M1589" s="110">
        <f>'Joining Lists'!$K1589*'Joining Lists'!$L1589</f>
        <v>21</v>
      </c>
    </row>
    <row r="1590" ht="14.25" customHeight="1">
      <c r="G1590" s="106">
        <v>44533.0</v>
      </c>
      <c r="H1590" s="105" t="s">
        <v>292</v>
      </c>
      <c r="I1590" s="105" t="str">
        <f t="array" ref="I1590">XLOOKUP('Joining Lists'!$H1590,'Joining Lists'!$D$4:$D$75,'Joining Lists'!$E$4:$E$75)</f>
        <v>East</v>
      </c>
      <c r="J1590" s="105" t="s">
        <v>235</v>
      </c>
      <c r="K1590" s="105">
        <v>2.0</v>
      </c>
      <c r="L1590" s="104">
        <f t="array" ref="L1590">XLOOKUP('Joining Lists'!$J1590,'Joining Lists'!$A$4:$A$15,'Joining Lists'!$B$4:$B$15)</f>
        <v>19.95</v>
      </c>
      <c r="M1590" s="105">
        <f>'Joining Lists'!$K1590*'Joining Lists'!$L1590</f>
        <v>39.9</v>
      </c>
    </row>
    <row r="1591" ht="14.25" customHeight="1">
      <c r="G1591" s="111">
        <v>44533.0</v>
      </c>
      <c r="H1591" s="110" t="s">
        <v>242</v>
      </c>
      <c r="I1591" s="110" t="str">
        <f t="array" ref="I1591">XLOOKUP('Joining Lists'!$H1591,'Joining Lists'!$D$4:$D$75,'Joining Lists'!$E$4:$E$75)</f>
        <v>MidWest</v>
      </c>
      <c r="J1591" s="110" t="s">
        <v>245</v>
      </c>
      <c r="K1591" s="110">
        <v>2.0</v>
      </c>
      <c r="L1591" s="109">
        <f t="array" ref="L1591">XLOOKUP('Joining Lists'!$J1591,'Joining Lists'!$A$4:$A$15,'Joining Lists'!$B$4:$B$15)</f>
        <v>23.5</v>
      </c>
      <c r="M1591" s="110">
        <f>'Joining Lists'!$K1591*'Joining Lists'!$L1591</f>
        <v>47</v>
      </c>
    </row>
    <row r="1592" ht="14.25" customHeight="1">
      <c r="G1592" s="106">
        <v>44533.0</v>
      </c>
      <c r="H1592" s="105" t="s">
        <v>286</v>
      </c>
      <c r="I1592" s="105" t="str">
        <f t="array" ref="I1592">XLOOKUP('Joining Lists'!$H1592,'Joining Lists'!$D$4:$D$75,'Joining Lists'!$E$4:$E$75)</f>
        <v>South</v>
      </c>
      <c r="J1592" s="105" t="s">
        <v>212</v>
      </c>
      <c r="K1592" s="105">
        <v>2.0</v>
      </c>
      <c r="L1592" s="104">
        <f t="array" ref="L1592">XLOOKUP('Joining Lists'!$J1592,'Joining Lists'!$A$4:$A$15,'Joining Lists'!$B$4:$B$15)</f>
        <v>21</v>
      </c>
      <c r="M1592" s="105">
        <f>'Joining Lists'!$K1592*'Joining Lists'!$L1592</f>
        <v>42</v>
      </c>
    </row>
    <row r="1593" ht="14.25" customHeight="1">
      <c r="G1593" s="111">
        <v>44533.0</v>
      </c>
      <c r="H1593" s="110" t="s">
        <v>311</v>
      </c>
      <c r="I1593" s="110" t="str">
        <f t="array" ref="I1593">XLOOKUP('Joining Lists'!$H1593,'Joining Lists'!$D$4:$D$75,'Joining Lists'!$E$4:$E$75)</f>
        <v>MidWest</v>
      </c>
      <c r="J1593" s="110" t="s">
        <v>218</v>
      </c>
      <c r="K1593" s="110">
        <v>2.0</v>
      </c>
      <c r="L1593" s="109">
        <f t="array" ref="L1593">XLOOKUP('Joining Lists'!$J1593,'Joining Lists'!$A$4:$A$15,'Joining Lists'!$B$4:$B$15)</f>
        <v>22.95</v>
      </c>
      <c r="M1593" s="110">
        <f>'Joining Lists'!$K1593*'Joining Lists'!$L1593</f>
        <v>45.9</v>
      </c>
    </row>
    <row r="1594" ht="14.25" customHeight="1">
      <c r="G1594" s="106">
        <v>44533.0</v>
      </c>
      <c r="H1594" s="105" t="s">
        <v>315</v>
      </c>
      <c r="I1594" s="105" t="str">
        <f t="array" ref="I1594">XLOOKUP('Joining Lists'!$H1594,'Joining Lists'!$D$4:$D$75,'Joining Lists'!$E$4:$E$75)</f>
        <v>MidWest</v>
      </c>
      <c r="J1594" s="105" t="s">
        <v>235</v>
      </c>
      <c r="K1594" s="105">
        <v>3.0</v>
      </c>
      <c r="L1594" s="104">
        <f t="array" ref="L1594">XLOOKUP('Joining Lists'!$J1594,'Joining Lists'!$A$4:$A$15,'Joining Lists'!$B$4:$B$15)</f>
        <v>19.95</v>
      </c>
      <c r="M1594" s="105">
        <f>'Joining Lists'!$K1594*'Joining Lists'!$L1594</f>
        <v>59.85</v>
      </c>
    </row>
    <row r="1595" ht="14.25" customHeight="1">
      <c r="G1595" s="111">
        <v>44533.0</v>
      </c>
      <c r="H1595" s="110" t="s">
        <v>248</v>
      </c>
      <c r="I1595" s="110" t="str">
        <f t="array" ref="I1595">XLOOKUP('Joining Lists'!$H1595,'Joining Lists'!$D$4:$D$75,'Joining Lists'!$E$4:$E$75)</f>
        <v>MidWest</v>
      </c>
      <c r="J1595" s="110" t="s">
        <v>240</v>
      </c>
      <c r="K1595" s="110">
        <v>2.0</v>
      </c>
      <c r="L1595" s="109">
        <f t="array" ref="L1595">XLOOKUP('Joining Lists'!$J1595,'Joining Lists'!$A$4:$A$15,'Joining Lists'!$B$4:$B$15)</f>
        <v>34</v>
      </c>
      <c r="M1595" s="110">
        <f>'Joining Lists'!$K1595*'Joining Lists'!$L1595</f>
        <v>68</v>
      </c>
    </row>
    <row r="1596" ht="14.25" customHeight="1">
      <c r="G1596" s="106">
        <v>44533.0</v>
      </c>
      <c r="H1596" s="105" t="s">
        <v>264</v>
      </c>
      <c r="I1596" s="105" t="str">
        <f t="array" ref="I1596">XLOOKUP('Joining Lists'!$H1596,'Joining Lists'!$D$4:$D$75,'Joining Lists'!$E$4:$E$75)</f>
        <v>MidWest</v>
      </c>
      <c r="J1596" s="105" t="s">
        <v>216</v>
      </c>
      <c r="K1596" s="105">
        <v>2.0</v>
      </c>
      <c r="L1596" s="104">
        <f t="array" ref="L1596">XLOOKUP('Joining Lists'!$J1596,'Joining Lists'!$A$4:$A$15,'Joining Lists'!$B$4:$B$15)</f>
        <v>22.95</v>
      </c>
      <c r="M1596" s="105">
        <f>'Joining Lists'!$K1596*'Joining Lists'!$L1596</f>
        <v>45.9</v>
      </c>
    </row>
    <row r="1597" ht="14.25" customHeight="1">
      <c r="G1597" s="111">
        <v>44533.0</v>
      </c>
      <c r="H1597" s="110" t="s">
        <v>228</v>
      </c>
      <c r="I1597" s="110" t="str">
        <f t="array" ref="I1597">XLOOKUP('Joining Lists'!$H1597,'Joining Lists'!$D$4:$D$75,'Joining Lists'!$E$4:$E$75)</f>
        <v>MidWest</v>
      </c>
      <c r="J1597" s="110" t="s">
        <v>216</v>
      </c>
      <c r="K1597" s="110">
        <v>3.0</v>
      </c>
      <c r="L1597" s="109">
        <f t="array" ref="L1597">XLOOKUP('Joining Lists'!$J1597,'Joining Lists'!$A$4:$A$15,'Joining Lists'!$B$4:$B$15)</f>
        <v>22.95</v>
      </c>
      <c r="M1597" s="110">
        <f>'Joining Lists'!$K1597*'Joining Lists'!$L1597</f>
        <v>68.85</v>
      </c>
    </row>
    <row r="1598" ht="14.25" customHeight="1">
      <c r="G1598" s="106">
        <v>44533.0</v>
      </c>
      <c r="H1598" s="105" t="s">
        <v>268</v>
      </c>
      <c r="I1598" s="105" t="str">
        <f t="array" ref="I1598">XLOOKUP('Joining Lists'!$H1598,'Joining Lists'!$D$4:$D$75,'Joining Lists'!$E$4:$E$75)</f>
        <v>East</v>
      </c>
      <c r="J1598" s="105" t="s">
        <v>212</v>
      </c>
      <c r="K1598" s="105">
        <v>3.0</v>
      </c>
      <c r="L1598" s="104">
        <f t="array" ref="L1598">XLOOKUP('Joining Lists'!$J1598,'Joining Lists'!$A$4:$A$15,'Joining Lists'!$B$4:$B$15)</f>
        <v>21</v>
      </c>
      <c r="M1598" s="105">
        <f>'Joining Lists'!$K1598*'Joining Lists'!$L1598</f>
        <v>63</v>
      </c>
    </row>
    <row r="1599" ht="14.25" customHeight="1">
      <c r="G1599" s="111">
        <v>44533.0</v>
      </c>
      <c r="H1599" s="110" t="s">
        <v>302</v>
      </c>
      <c r="I1599" s="110" t="str">
        <f t="array" ref="I1599">XLOOKUP('Joining Lists'!$H1599,'Joining Lists'!$D$4:$D$75,'Joining Lists'!$E$4:$E$75)</f>
        <v>MidWest</v>
      </c>
      <c r="J1599" s="110" t="s">
        <v>235</v>
      </c>
      <c r="K1599" s="110">
        <v>8.0</v>
      </c>
      <c r="L1599" s="109">
        <f t="array" ref="L1599">XLOOKUP('Joining Lists'!$J1599,'Joining Lists'!$A$4:$A$15,'Joining Lists'!$B$4:$B$15)</f>
        <v>19.95</v>
      </c>
      <c r="M1599" s="110">
        <f>'Joining Lists'!$K1599*'Joining Lists'!$L1599</f>
        <v>159.6</v>
      </c>
    </row>
    <row r="1600" ht="14.25" customHeight="1">
      <c r="G1600" s="106">
        <v>44533.0</v>
      </c>
      <c r="H1600" s="105" t="s">
        <v>283</v>
      </c>
      <c r="I1600" s="105" t="str">
        <f t="array" ref="I1600">XLOOKUP('Joining Lists'!$H1600,'Joining Lists'!$D$4:$D$75,'Joining Lists'!$E$4:$E$75)</f>
        <v>South</v>
      </c>
      <c r="J1600" s="105" t="s">
        <v>243</v>
      </c>
      <c r="K1600" s="105">
        <v>3.0</v>
      </c>
      <c r="L1600" s="104">
        <f t="array" ref="L1600">XLOOKUP('Joining Lists'!$J1600,'Joining Lists'!$A$4:$A$15,'Joining Lists'!$B$4:$B$15)</f>
        <v>25</v>
      </c>
      <c r="M1600" s="105">
        <f>'Joining Lists'!$K1600*'Joining Lists'!$L1600</f>
        <v>75</v>
      </c>
    </row>
    <row r="1601" ht="14.25" customHeight="1">
      <c r="G1601" s="111">
        <v>44533.0</v>
      </c>
      <c r="H1601" s="110" t="s">
        <v>312</v>
      </c>
      <c r="I1601" s="110" t="str">
        <f t="array" ref="I1601">XLOOKUP('Joining Lists'!$H1601,'Joining Lists'!$D$4:$D$75,'Joining Lists'!$E$4:$E$75)</f>
        <v>East</v>
      </c>
      <c r="J1601" s="110" t="s">
        <v>216</v>
      </c>
      <c r="K1601" s="110">
        <v>3.0</v>
      </c>
      <c r="L1601" s="109">
        <f t="array" ref="L1601">XLOOKUP('Joining Lists'!$J1601,'Joining Lists'!$A$4:$A$15,'Joining Lists'!$B$4:$B$15)</f>
        <v>22.95</v>
      </c>
      <c r="M1601" s="110">
        <f>'Joining Lists'!$K1601*'Joining Lists'!$L1601</f>
        <v>68.85</v>
      </c>
    </row>
    <row r="1602" ht="14.25" customHeight="1">
      <c r="G1602" s="106">
        <v>44533.0</v>
      </c>
      <c r="H1602" s="105" t="s">
        <v>215</v>
      </c>
      <c r="I1602" s="105" t="str">
        <f t="array" ref="I1602">XLOOKUP('Joining Lists'!$H1602,'Joining Lists'!$D$4:$D$75,'Joining Lists'!$E$4:$E$75)</f>
        <v>East</v>
      </c>
      <c r="J1602" s="105" t="s">
        <v>235</v>
      </c>
      <c r="K1602" s="105">
        <v>2.0</v>
      </c>
      <c r="L1602" s="104">
        <f t="array" ref="L1602">XLOOKUP('Joining Lists'!$J1602,'Joining Lists'!$A$4:$A$15,'Joining Lists'!$B$4:$B$15)</f>
        <v>19.95</v>
      </c>
      <c r="M1602" s="105">
        <f>'Joining Lists'!$K1602*'Joining Lists'!$L1602</f>
        <v>39.9</v>
      </c>
    </row>
    <row r="1603" ht="14.25" customHeight="1">
      <c r="G1603" s="111">
        <v>44533.0</v>
      </c>
      <c r="H1603" s="110" t="s">
        <v>251</v>
      </c>
      <c r="I1603" s="110" t="str">
        <f t="array" ref="I1603">XLOOKUP('Joining Lists'!$H1603,'Joining Lists'!$D$4:$D$75,'Joining Lists'!$E$4:$E$75)</f>
        <v>MidWest</v>
      </c>
      <c r="J1603" s="110" t="s">
        <v>236</v>
      </c>
      <c r="K1603" s="110">
        <v>1.0</v>
      </c>
      <c r="L1603" s="109">
        <f t="array" ref="L1603">XLOOKUP('Joining Lists'!$J1603,'Joining Lists'!$A$4:$A$15,'Joining Lists'!$B$4:$B$15)</f>
        <v>30</v>
      </c>
      <c r="M1603" s="110">
        <f>'Joining Lists'!$K1603*'Joining Lists'!$L1603</f>
        <v>30</v>
      </c>
    </row>
    <row r="1604" ht="14.25" customHeight="1">
      <c r="G1604" s="106">
        <v>44533.0</v>
      </c>
      <c r="H1604" s="105" t="s">
        <v>252</v>
      </c>
      <c r="I1604" s="105" t="str">
        <f t="array" ref="I1604">XLOOKUP('Joining Lists'!$H1604,'Joining Lists'!$D$4:$D$75,'Joining Lists'!$E$4:$E$75)</f>
        <v>West</v>
      </c>
      <c r="J1604" s="105" t="s">
        <v>245</v>
      </c>
      <c r="K1604" s="105">
        <v>1.0</v>
      </c>
      <c r="L1604" s="104">
        <f t="array" ref="L1604">XLOOKUP('Joining Lists'!$J1604,'Joining Lists'!$A$4:$A$15,'Joining Lists'!$B$4:$B$15)</f>
        <v>23.5</v>
      </c>
      <c r="M1604" s="105">
        <f>'Joining Lists'!$K1604*'Joining Lists'!$L1604</f>
        <v>23.5</v>
      </c>
    </row>
    <row r="1605" ht="14.25" customHeight="1">
      <c r="G1605" s="111">
        <v>44533.0</v>
      </c>
      <c r="H1605" s="110" t="s">
        <v>300</v>
      </c>
      <c r="I1605" s="110" t="str">
        <f t="array" ref="I1605">XLOOKUP('Joining Lists'!$H1605,'Joining Lists'!$D$4:$D$75,'Joining Lists'!$E$4:$E$75)</f>
        <v>MidWest</v>
      </c>
      <c r="J1605" s="110" t="s">
        <v>240</v>
      </c>
      <c r="K1605" s="110">
        <v>7.0</v>
      </c>
      <c r="L1605" s="109">
        <f t="array" ref="L1605">XLOOKUP('Joining Lists'!$J1605,'Joining Lists'!$A$4:$A$15,'Joining Lists'!$B$4:$B$15)</f>
        <v>34</v>
      </c>
      <c r="M1605" s="110">
        <f>'Joining Lists'!$K1605*'Joining Lists'!$L1605</f>
        <v>238</v>
      </c>
    </row>
    <row r="1606" ht="14.25" customHeight="1">
      <c r="G1606" s="106">
        <v>44533.0</v>
      </c>
      <c r="H1606" s="105" t="s">
        <v>292</v>
      </c>
      <c r="I1606" s="105" t="str">
        <f t="array" ref="I1606">XLOOKUP('Joining Lists'!$H1606,'Joining Lists'!$D$4:$D$75,'Joining Lists'!$E$4:$E$75)</f>
        <v>East</v>
      </c>
      <c r="J1606" s="105" t="s">
        <v>243</v>
      </c>
      <c r="K1606" s="105">
        <v>2.0</v>
      </c>
      <c r="L1606" s="104">
        <f t="array" ref="L1606">XLOOKUP('Joining Lists'!$J1606,'Joining Lists'!$A$4:$A$15,'Joining Lists'!$B$4:$B$15)</f>
        <v>25</v>
      </c>
      <c r="M1606" s="105">
        <f>'Joining Lists'!$K1606*'Joining Lists'!$L1606</f>
        <v>50</v>
      </c>
    </row>
    <row r="1607" ht="14.25" customHeight="1">
      <c r="G1607" s="111">
        <v>44533.0</v>
      </c>
      <c r="H1607" s="110" t="s">
        <v>312</v>
      </c>
      <c r="I1607" s="110" t="str">
        <f t="array" ref="I1607">XLOOKUP('Joining Lists'!$H1607,'Joining Lists'!$D$4:$D$75,'Joining Lists'!$E$4:$E$75)</f>
        <v>East</v>
      </c>
      <c r="J1607" s="110" t="s">
        <v>230</v>
      </c>
      <c r="K1607" s="110">
        <v>3.0</v>
      </c>
      <c r="L1607" s="109">
        <f t="array" ref="L1607">XLOOKUP('Joining Lists'!$J1607,'Joining Lists'!$A$4:$A$15,'Joining Lists'!$B$4:$B$15)</f>
        <v>79.95</v>
      </c>
      <c r="M1607" s="110">
        <f>'Joining Lists'!$K1607*'Joining Lists'!$L1607</f>
        <v>239.85</v>
      </c>
    </row>
    <row r="1608" ht="14.25" customHeight="1">
      <c r="G1608" s="106">
        <v>44533.0</v>
      </c>
      <c r="H1608" s="105" t="s">
        <v>292</v>
      </c>
      <c r="I1608" s="105" t="str">
        <f t="array" ref="I1608">XLOOKUP('Joining Lists'!$H1608,'Joining Lists'!$D$4:$D$75,'Joining Lists'!$E$4:$E$75)</f>
        <v>East</v>
      </c>
      <c r="J1608" s="105" t="s">
        <v>235</v>
      </c>
      <c r="K1608" s="105">
        <v>22.0</v>
      </c>
      <c r="L1608" s="104">
        <f t="array" ref="L1608">XLOOKUP('Joining Lists'!$J1608,'Joining Lists'!$A$4:$A$15,'Joining Lists'!$B$4:$B$15)</f>
        <v>19.95</v>
      </c>
      <c r="M1608" s="105">
        <f>'Joining Lists'!$K1608*'Joining Lists'!$L1608</f>
        <v>438.9</v>
      </c>
    </row>
    <row r="1609" ht="14.25" customHeight="1">
      <c r="G1609" s="111">
        <v>44533.0</v>
      </c>
      <c r="H1609" s="110" t="s">
        <v>250</v>
      </c>
      <c r="I1609" s="110" t="str">
        <f t="array" ref="I1609">XLOOKUP('Joining Lists'!$H1609,'Joining Lists'!$D$4:$D$75,'Joining Lists'!$E$4:$E$75)</f>
        <v>West</v>
      </c>
      <c r="J1609" s="110" t="s">
        <v>235</v>
      </c>
      <c r="K1609" s="110">
        <v>2.0</v>
      </c>
      <c r="L1609" s="109">
        <f t="array" ref="L1609">XLOOKUP('Joining Lists'!$J1609,'Joining Lists'!$A$4:$A$15,'Joining Lists'!$B$4:$B$15)</f>
        <v>19.95</v>
      </c>
      <c r="M1609" s="110">
        <f>'Joining Lists'!$K1609*'Joining Lists'!$L1609</f>
        <v>39.9</v>
      </c>
    </row>
    <row r="1610" ht="14.25" customHeight="1">
      <c r="G1610" s="106">
        <v>44533.0</v>
      </c>
      <c r="H1610" s="105" t="s">
        <v>292</v>
      </c>
      <c r="I1610" s="105" t="str">
        <f t="array" ref="I1610">XLOOKUP('Joining Lists'!$H1610,'Joining Lists'!$D$4:$D$75,'Joining Lists'!$E$4:$E$75)</f>
        <v>East</v>
      </c>
      <c r="J1610" s="105" t="s">
        <v>227</v>
      </c>
      <c r="K1610" s="105">
        <v>1.0</v>
      </c>
      <c r="L1610" s="104">
        <f t="array" ref="L1610">XLOOKUP('Joining Lists'!$J1610,'Joining Lists'!$A$4:$A$15,'Joining Lists'!$B$4:$B$15)</f>
        <v>25</v>
      </c>
      <c r="M1610" s="105">
        <f>'Joining Lists'!$K1610*'Joining Lists'!$L1610</f>
        <v>25</v>
      </c>
    </row>
    <row r="1611" ht="14.25" customHeight="1">
      <c r="G1611" s="111">
        <v>44533.0</v>
      </c>
      <c r="H1611" s="110" t="s">
        <v>294</v>
      </c>
      <c r="I1611" s="110" t="str">
        <f t="array" ref="I1611">XLOOKUP('Joining Lists'!$H1611,'Joining Lists'!$D$4:$D$75,'Joining Lists'!$E$4:$E$75)</f>
        <v>West</v>
      </c>
      <c r="J1611" s="110" t="s">
        <v>216</v>
      </c>
      <c r="K1611" s="110">
        <v>2.0</v>
      </c>
      <c r="L1611" s="109">
        <f t="array" ref="L1611">XLOOKUP('Joining Lists'!$J1611,'Joining Lists'!$A$4:$A$15,'Joining Lists'!$B$4:$B$15)</f>
        <v>22.95</v>
      </c>
      <c r="M1611" s="110">
        <f>'Joining Lists'!$K1611*'Joining Lists'!$L1611</f>
        <v>45.9</v>
      </c>
    </row>
    <row r="1612" ht="14.25" customHeight="1">
      <c r="G1612" s="106">
        <v>44533.0</v>
      </c>
      <c r="H1612" s="105" t="s">
        <v>297</v>
      </c>
      <c r="I1612" s="105" t="str">
        <f t="array" ref="I1612">XLOOKUP('Joining Lists'!$H1612,'Joining Lists'!$D$4:$D$75,'Joining Lists'!$E$4:$E$75)</f>
        <v>MidWest</v>
      </c>
      <c r="J1612" s="105" t="s">
        <v>240</v>
      </c>
      <c r="K1612" s="105">
        <v>1.0</v>
      </c>
      <c r="L1612" s="104">
        <f t="array" ref="L1612">XLOOKUP('Joining Lists'!$J1612,'Joining Lists'!$A$4:$A$15,'Joining Lists'!$B$4:$B$15)</f>
        <v>34</v>
      </c>
      <c r="M1612" s="105">
        <f>'Joining Lists'!$K1612*'Joining Lists'!$L1612</f>
        <v>34</v>
      </c>
    </row>
    <row r="1613" ht="14.25" customHeight="1">
      <c r="G1613" s="111">
        <v>44533.0</v>
      </c>
      <c r="H1613" s="110" t="s">
        <v>250</v>
      </c>
      <c r="I1613" s="110" t="str">
        <f t="array" ref="I1613">XLOOKUP('Joining Lists'!$H1613,'Joining Lists'!$D$4:$D$75,'Joining Lists'!$E$4:$E$75)</f>
        <v>West</v>
      </c>
      <c r="J1613" s="110" t="s">
        <v>218</v>
      </c>
      <c r="K1613" s="110">
        <v>8.0</v>
      </c>
      <c r="L1613" s="109">
        <f t="array" ref="L1613">XLOOKUP('Joining Lists'!$J1613,'Joining Lists'!$A$4:$A$15,'Joining Lists'!$B$4:$B$15)</f>
        <v>22.95</v>
      </c>
      <c r="M1613" s="110">
        <f>'Joining Lists'!$K1613*'Joining Lists'!$L1613</f>
        <v>183.6</v>
      </c>
    </row>
    <row r="1614" ht="14.25" customHeight="1">
      <c r="G1614" s="106">
        <v>44533.0</v>
      </c>
      <c r="H1614" s="105" t="s">
        <v>257</v>
      </c>
      <c r="I1614" s="105" t="str">
        <f t="array" ref="I1614">XLOOKUP('Joining Lists'!$H1614,'Joining Lists'!$D$4:$D$75,'Joining Lists'!$E$4:$E$75)</f>
        <v>South</v>
      </c>
      <c r="J1614" s="105" t="s">
        <v>243</v>
      </c>
      <c r="K1614" s="105">
        <v>2.0</v>
      </c>
      <c r="L1614" s="104">
        <f t="array" ref="L1614">XLOOKUP('Joining Lists'!$J1614,'Joining Lists'!$A$4:$A$15,'Joining Lists'!$B$4:$B$15)</f>
        <v>25</v>
      </c>
      <c r="M1614" s="105">
        <f>'Joining Lists'!$K1614*'Joining Lists'!$L1614</f>
        <v>50</v>
      </c>
    </row>
    <row r="1615" ht="14.25" customHeight="1">
      <c r="G1615" s="111">
        <v>44533.0</v>
      </c>
      <c r="H1615" s="110" t="s">
        <v>306</v>
      </c>
      <c r="I1615" s="110" t="str">
        <f t="array" ref="I1615">XLOOKUP('Joining Lists'!$H1615,'Joining Lists'!$D$4:$D$75,'Joining Lists'!$E$4:$E$75)</f>
        <v>West</v>
      </c>
      <c r="J1615" s="110" t="s">
        <v>216</v>
      </c>
      <c r="K1615" s="110">
        <v>2.0</v>
      </c>
      <c r="L1615" s="109">
        <f t="array" ref="L1615">XLOOKUP('Joining Lists'!$J1615,'Joining Lists'!$A$4:$A$15,'Joining Lists'!$B$4:$B$15)</f>
        <v>22.95</v>
      </c>
      <c r="M1615" s="110">
        <f>'Joining Lists'!$K1615*'Joining Lists'!$L1615</f>
        <v>45.9</v>
      </c>
    </row>
    <row r="1616" ht="14.25" customHeight="1">
      <c r="G1616" s="106">
        <v>44533.0</v>
      </c>
      <c r="H1616" s="105" t="s">
        <v>266</v>
      </c>
      <c r="I1616" s="105" t="str">
        <f t="array" ref="I1616">XLOOKUP('Joining Lists'!$H1616,'Joining Lists'!$D$4:$D$75,'Joining Lists'!$E$4:$E$75)</f>
        <v>West</v>
      </c>
      <c r="J1616" s="105" t="s">
        <v>235</v>
      </c>
      <c r="K1616" s="105">
        <v>1.0</v>
      </c>
      <c r="L1616" s="104">
        <f t="array" ref="L1616">XLOOKUP('Joining Lists'!$J1616,'Joining Lists'!$A$4:$A$15,'Joining Lists'!$B$4:$B$15)</f>
        <v>19.95</v>
      </c>
      <c r="M1616" s="105">
        <f>'Joining Lists'!$K1616*'Joining Lists'!$L1616</f>
        <v>19.95</v>
      </c>
    </row>
    <row r="1617" ht="14.25" customHeight="1">
      <c r="G1617" s="111">
        <v>44533.0</v>
      </c>
      <c r="H1617" s="110" t="s">
        <v>254</v>
      </c>
      <c r="I1617" s="110" t="str">
        <f t="array" ref="I1617">XLOOKUP('Joining Lists'!$H1617,'Joining Lists'!$D$4:$D$75,'Joining Lists'!$E$4:$E$75)</f>
        <v>South</v>
      </c>
      <c r="J1617" s="110" t="s">
        <v>230</v>
      </c>
      <c r="K1617" s="110">
        <v>3.0</v>
      </c>
      <c r="L1617" s="109">
        <f t="array" ref="L1617">XLOOKUP('Joining Lists'!$J1617,'Joining Lists'!$A$4:$A$15,'Joining Lists'!$B$4:$B$15)</f>
        <v>79.95</v>
      </c>
      <c r="M1617" s="110">
        <f>'Joining Lists'!$K1617*'Joining Lists'!$L1617</f>
        <v>239.85</v>
      </c>
    </row>
    <row r="1618" ht="14.25" customHeight="1">
      <c r="G1618" s="106">
        <v>44533.0</v>
      </c>
      <c r="H1618" s="105" t="s">
        <v>261</v>
      </c>
      <c r="I1618" s="105" t="str">
        <f t="array" ref="I1618">XLOOKUP('Joining Lists'!$H1618,'Joining Lists'!$D$4:$D$75,'Joining Lists'!$E$4:$E$75)</f>
        <v>South</v>
      </c>
      <c r="J1618" s="105" t="s">
        <v>235</v>
      </c>
      <c r="K1618" s="105">
        <v>2.0</v>
      </c>
      <c r="L1618" s="104">
        <f t="array" ref="L1618">XLOOKUP('Joining Lists'!$J1618,'Joining Lists'!$A$4:$A$15,'Joining Lists'!$B$4:$B$15)</f>
        <v>19.95</v>
      </c>
      <c r="M1618" s="105">
        <f>'Joining Lists'!$K1618*'Joining Lists'!$L1618</f>
        <v>39.9</v>
      </c>
    </row>
    <row r="1619" ht="14.25" customHeight="1">
      <c r="G1619" s="111">
        <v>44533.0</v>
      </c>
      <c r="H1619" s="110" t="s">
        <v>231</v>
      </c>
      <c r="I1619" s="110" t="str">
        <f t="array" ref="I1619">XLOOKUP('Joining Lists'!$H1619,'Joining Lists'!$D$4:$D$75,'Joining Lists'!$E$4:$E$75)</f>
        <v>West</v>
      </c>
      <c r="J1619" s="110" t="s">
        <v>216</v>
      </c>
      <c r="K1619" s="110">
        <v>3.0</v>
      </c>
      <c r="L1619" s="109">
        <f t="array" ref="L1619">XLOOKUP('Joining Lists'!$J1619,'Joining Lists'!$A$4:$A$15,'Joining Lists'!$B$4:$B$15)</f>
        <v>22.95</v>
      </c>
      <c r="M1619" s="110">
        <f>'Joining Lists'!$K1619*'Joining Lists'!$L1619</f>
        <v>68.85</v>
      </c>
    </row>
    <row r="1620" ht="14.25" customHeight="1">
      <c r="G1620" s="106">
        <v>44533.0</v>
      </c>
      <c r="H1620" s="105" t="s">
        <v>291</v>
      </c>
      <c r="I1620" s="105" t="str">
        <f t="array" ref="I1620">XLOOKUP('Joining Lists'!$H1620,'Joining Lists'!$D$4:$D$75,'Joining Lists'!$E$4:$E$75)</f>
        <v>West</v>
      </c>
      <c r="J1620" s="105" t="s">
        <v>243</v>
      </c>
      <c r="K1620" s="105">
        <v>3.0</v>
      </c>
      <c r="L1620" s="104">
        <f t="array" ref="L1620">XLOOKUP('Joining Lists'!$J1620,'Joining Lists'!$A$4:$A$15,'Joining Lists'!$B$4:$B$15)</f>
        <v>25</v>
      </c>
      <c r="M1620" s="105">
        <f>'Joining Lists'!$K1620*'Joining Lists'!$L1620</f>
        <v>75</v>
      </c>
    </row>
    <row r="1621" ht="14.25" customHeight="1">
      <c r="G1621" s="111">
        <v>44533.0</v>
      </c>
      <c r="H1621" s="110" t="s">
        <v>280</v>
      </c>
      <c r="I1621" s="110" t="str">
        <f t="array" ref="I1621">XLOOKUP('Joining Lists'!$H1621,'Joining Lists'!$D$4:$D$75,'Joining Lists'!$E$4:$E$75)</f>
        <v>South</v>
      </c>
      <c r="J1621" s="110" t="s">
        <v>212</v>
      </c>
      <c r="K1621" s="110">
        <v>3.0</v>
      </c>
      <c r="L1621" s="109">
        <f t="array" ref="L1621">XLOOKUP('Joining Lists'!$J1621,'Joining Lists'!$A$4:$A$15,'Joining Lists'!$B$4:$B$15)</f>
        <v>21</v>
      </c>
      <c r="M1621" s="110">
        <f>'Joining Lists'!$K1621*'Joining Lists'!$L1621</f>
        <v>63</v>
      </c>
    </row>
    <row r="1622" ht="14.25" customHeight="1">
      <c r="G1622" s="106">
        <v>44533.0</v>
      </c>
      <c r="H1622" s="105" t="s">
        <v>306</v>
      </c>
      <c r="I1622" s="105" t="str">
        <f t="array" ref="I1622">XLOOKUP('Joining Lists'!$H1622,'Joining Lists'!$D$4:$D$75,'Joining Lists'!$E$4:$E$75)</f>
        <v>West</v>
      </c>
      <c r="J1622" s="105" t="s">
        <v>233</v>
      </c>
      <c r="K1622" s="105">
        <v>2.0</v>
      </c>
      <c r="L1622" s="104">
        <f t="array" ref="L1622">XLOOKUP('Joining Lists'!$J1622,'Joining Lists'!$A$4:$A$15,'Joining Lists'!$B$4:$B$15)</f>
        <v>27.5</v>
      </c>
      <c r="M1622" s="105">
        <f>'Joining Lists'!$K1622*'Joining Lists'!$L1622</f>
        <v>55</v>
      </c>
    </row>
    <row r="1623" ht="14.25" customHeight="1">
      <c r="G1623" s="111">
        <v>44533.0</v>
      </c>
      <c r="H1623" s="110" t="s">
        <v>261</v>
      </c>
      <c r="I1623" s="110" t="str">
        <f t="array" ref="I1623">XLOOKUP('Joining Lists'!$H1623,'Joining Lists'!$D$4:$D$75,'Joining Lists'!$E$4:$E$75)</f>
        <v>South</v>
      </c>
      <c r="J1623" s="110" t="s">
        <v>245</v>
      </c>
      <c r="K1623" s="110">
        <v>1.0</v>
      </c>
      <c r="L1623" s="109">
        <f t="array" ref="L1623">XLOOKUP('Joining Lists'!$J1623,'Joining Lists'!$A$4:$A$15,'Joining Lists'!$B$4:$B$15)</f>
        <v>23.5</v>
      </c>
      <c r="M1623" s="110">
        <f>'Joining Lists'!$K1623*'Joining Lists'!$L1623</f>
        <v>23.5</v>
      </c>
    </row>
    <row r="1624" ht="14.25" customHeight="1">
      <c r="G1624" s="106">
        <v>44533.0</v>
      </c>
      <c r="H1624" s="105" t="s">
        <v>255</v>
      </c>
      <c r="I1624" s="105" t="str">
        <f t="array" ref="I1624">XLOOKUP('Joining Lists'!$H1624,'Joining Lists'!$D$4:$D$75,'Joining Lists'!$E$4:$E$75)</f>
        <v>MidWest</v>
      </c>
      <c r="J1624" s="105" t="s">
        <v>212</v>
      </c>
      <c r="K1624" s="105">
        <v>3.0</v>
      </c>
      <c r="L1624" s="104">
        <f t="array" ref="L1624">XLOOKUP('Joining Lists'!$J1624,'Joining Lists'!$A$4:$A$15,'Joining Lists'!$B$4:$B$15)</f>
        <v>21</v>
      </c>
      <c r="M1624" s="105">
        <f>'Joining Lists'!$K1624*'Joining Lists'!$L1624</f>
        <v>63</v>
      </c>
    </row>
    <row r="1625" ht="14.25" customHeight="1">
      <c r="G1625" s="111">
        <v>44533.0</v>
      </c>
      <c r="H1625" s="110" t="s">
        <v>219</v>
      </c>
      <c r="I1625" s="110" t="str">
        <f t="array" ref="I1625">XLOOKUP('Joining Lists'!$H1625,'Joining Lists'!$D$4:$D$75,'Joining Lists'!$E$4:$E$75)</f>
        <v>West</v>
      </c>
      <c r="J1625" s="110" t="s">
        <v>243</v>
      </c>
      <c r="K1625" s="110">
        <v>2.0</v>
      </c>
      <c r="L1625" s="109">
        <f t="array" ref="L1625">XLOOKUP('Joining Lists'!$J1625,'Joining Lists'!$A$4:$A$15,'Joining Lists'!$B$4:$B$15)</f>
        <v>25</v>
      </c>
      <c r="M1625" s="110">
        <f>'Joining Lists'!$K1625*'Joining Lists'!$L1625</f>
        <v>50</v>
      </c>
    </row>
    <row r="1626" ht="14.25" customHeight="1">
      <c r="G1626" s="106">
        <v>44533.0</v>
      </c>
      <c r="H1626" s="105" t="s">
        <v>223</v>
      </c>
      <c r="I1626" s="105" t="str">
        <f t="array" ref="I1626">XLOOKUP('Joining Lists'!$H1626,'Joining Lists'!$D$4:$D$75,'Joining Lists'!$E$4:$E$75)</f>
        <v>East</v>
      </c>
      <c r="J1626" s="105" t="s">
        <v>233</v>
      </c>
      <c r="K1626" s="105">
        <v>1.0</v>
      </c>
      <c r="L1626" s="104">
        <f t="array" ref="L1626">XLOOKUP('Joining Lists'!$J1626,'Joining Lists'!$A$4:$A$15,'Joining Lists'!$B$4:$B$15)</f>
        <v>27.5</v>
      </c>
      <c r="M1626" s="105">
        <f>'Joining Lists'!$K1626*'Joining Lists'!$L1626</f>
        <v>27.5</v>
      </c>
    </row>
    <row r="1627" ht="14.25" customHeight="1">
      <c r="G1627" s="111">
        <v>44533.0</v>
      </c>
      <c r="H1627" s="110" t="s">
        <v>292</v>
      </c>
      <c r="I1627" s="110" t="str">
        <f t="array" ref="I1627">XLOOKUP('Joining Lists'!$H1627,'Joining Lists'!$D$4:$D$75,'Joining Lists'!$E$4:$E$75)</f>
        <v>East</v>
      </c>
      <c r="J1627" s="110" t="s">
        <v>245</v>
      </c>
      <c r="K1627" s="110">
        <v>22.0</v>
      </c>
      <c r="L1627" s="109">
        <f t="array" ref="L1627">XLOOKUP('Joining Lists'!$J1627,'Joining Lists'!$A$4:$A$15,'Joining Lists'!$B$4:$B$15)</f>
        <v>23.5</v>
      </c>
      <c r="M1627" s="110">
        <f>'Joining Lists'!$K1627*'Joining Lists'!$L1627</f>
        <v>517</v>
      </c>
    </row>
    <row r="1628" ht="14.25" customHeight="1">
      <c r="G1628" s="106">
        <v>44533.0</v>
      </c>
      <c r="H1628" s="105" t="s">
        <v>278</v>
      </c>
      <c r="I1628" s="105" t="str">
        <f t="array" ref="I1628">XLOOKUP('Joining Lists'!$H1628,'Joining Lists'!$D$4:$D$75,'Joining Lists'!$E$4:$E$75)</f>
        <v>MidWest</v>
      </c>
      <c r="J1628" s="105" t="s">
        <v>233</v>
      </c>
      <c r="K1628" s="105">
        <v>2.0</v>
      </c>
      <c r="L1628" s="104">
        <f t="array" ref="L1628">XLOOKUP('Joining Lists'!$J1628,'Joining Lists'!$A$4:$A$15,'Joining Lists'!$B$4:$B$15)</f>
        <v>27.5</v>
      </c>
      <c r="M1628" s="105">
        <f>'Joining Lists'!$K1628*'Joining Lists'!$L1628</f>
        <v>55</v>
      </c>
    </row>
    <row r="1629" ht="14.25" customHeight="1">
      <c r="G1629" s="111">
        <v>44533.0</v>
      </c>
      <c r="H1629" s="110" t="s">
        <v>303</v>
      </c>
      <c r="I1629" s="110" t="str">
        <f t="array" ref="I1629">XLOOKUP('Joining Lists'!$H1629,'Joining Lists'!$D$4:$D$75,'Joining Lists'!$E$4:$E$75)</f>
        <v>West</v>
      </c>
      <c r="J1629" s="110" t="s">
        <v>227</v>
      </c>
      <c r="K1629" s="110">
        <v>2.0</v>
      </c>
      <c r="L1629" s="109">
        <f t="array" ref="L1629">XLOOKUP('Joining Lists'!$J1629,'Joining Lists'!$A$4:$A$15,'Joining Lists'!$B$4:$B$15)</f>
        <v>25</v>
      </c>
      <c r="M1629" s="110">
        <f>'Joining Lists'!$K1629*'Joining Lists'!$L1629</f>
        <v>50</v>
      </c>
    </row>
    <row r="1630" ht="14.25" customHeight="1">
      <c r="G1630" s="106">
        <v>44533.0</v>
      </c>
      <c r="H1630" s="105" t="s">
        <v>280</v>
      </c>
      <c r="I1630" s="105" t="str">
        <f t="array" ref="I1630">XLOOKUP('Joining Lists'!$H1630,'Joining Lists'!$D$4:$D$75,'Joining Lists'!$E$4:$E$75)</f>
        <v>South</v>
      </c>
      <c r="J1630" s="105" t="s">
        <v>212</v>
      </c>
      <c r="K1630" s="105">
        <v>2.0</v>
      </c>
      <c r="L1630" s="104">
        <f t="array" ref="L1630">XLOOKUP('Joining Lists'!$J1630,'Joining Lists'!$A$4:$A$15,'Joining Lists'!$B$4:$B$15)</f>
        <v>21</v>
      </c>
      <c r="M1630" s="105">
        <f>'Joining Lists'!$K1630*'Joining Lists'!$L1630</f>
        <v>42</v>
      </c>
    </row>
    <row r="1631" ht="14.25" customHeight="1">
      <c r="G1631" s="111">
        <v>44533.0</v>
      </c>
      <c r="H1631" s="110" t="s">
        <v>213</v>
      </c>
      <c r="I1631" s="110" t="str">
        <f t="array" ref="I1631">XLOOKUP('Joining Lists'!$H1631,'Joining Lists'!$D$4:$D$75,'Joining Lists'!$E$4:$E$75)</f>
        <v>MidWest</v>
      </c>
      <c r="J1631" s="110" t="s">
        <v>233</v>
      </c>
      <c r="K1631" s="110">
        <v>1.0</v>
      </c>
      <c r="L1631" s="109">
        <f t="array" ref="L1631">XLOOKUP('Joining Lists'!$J1631,'Joining Lists'!$A$4:$A$15,'Joining Lists'!$B$4:$B$15)</f>
        <v>27.5</v>
      </c>
      <c r="M1631" s="110">
        <f>'Joining Lists'!$K1631*'Joining Lists'!$L1631</f>
        <v>27.5</v>
      </c>
    </row>
    <row r="1632" ht="14.25" customHeight="1">
      <c r="G1632" s="106">
        <v>44533.0</v>
      </c>
      <c r="H1632" s="105" t="s">
        <v>305</v>
      </c>
      <c r="I1632" s="105" t="str">
        <f t="array" ref="I1632">XLOOKUP('Joining Lists'!$H1632,'Joining Lists'!$D$4:$D$75,'Joining Lists'!$E$4:$E$75)</f>
        <v>East</v>
      </c>
      <c r="J1632" s="105" t="s">
        <v>218</v>
      </c>
      <c r="K1632" s="105">
        <v>2.0</v>
      </c>
      <c r="L1632" s="104">
        <f t="array" ref="L1632">XLOOKUP('Joining Lists'!$J1632,'Joining Lists'!$A$4:$A$15,'Joining Lists'!$B$4:$B$15)</f>
        <v>22.95</v>
      </c>
      <c r="M1632" s="105">
        <f>'Joining Lists'!$K1632*'Joining Lists'!$L1632</f>
        <v>45.9</v>
      </c>
    </row>
    <row r="1633" ht="14.25" customHeight="1">
      <c r="G1633" s="111">
        <v>44533.0</v>
      </c>
      <c r="H1633" s="110" t="s">
        <v>264</v>
      </c>
      <c r="I1633" s="110" t="str">
        <f t="array" ref="I1633">XLOOKUP('Joining Lists'!$H1633,'Joining Lists'!$D$4:$D$75,'Joining Lists'!$E$4:$E$75)</f>
        <v>MidWest</v>
      </c>
      <c r="J1633" s="110" t="s">
        <v>212</v>
      </c>
      <c r="K1633" s="110">
        <v>2.0</v>
      </c>
      <c r="L1633" s="109">
        <f t="array" ref="L1633">XLOOKUP('Joining Lists'!$J1633,'Joining Lists'!$A$4:$A$15,'Joining Lists'!$B$4:$B$15)</f>
        <v>21</v>
      </c>
      <c r="M1633" s="110">
        <f>'Joining Lists'!$K1633*'Joining Lists'!$L1633</f>
        <v>42</v>
      </c>
    </row>
    <row r="1634" ht="14.25" customHeight="1">
      <c r="G1634" s="106">
        <v>44533.0</v>
      </c>
      <c r="H1634" s="105" t="s">
        <v>303</v>
      </c>
      <c r="I1634" s="105" t="str">
        <f t="array" ref="I1634">XLOOKUP('Joining Lists'!$H1634,'Joining Lists'!$D$4:$D$75,'Joining Lists'!$E$4:$E$75)</f>
        <v>West</v>
      </c>
      <c r="J1634" s="105" t="s">
        <v>240</v>
      </c>
      <c r="K1634" s="105">
        <v>3.0</v>
      </c>
      <c r="L1634" s="104">
        <f t="array" ref="L1634">XLOOKUP('Joining Lists'!$J1634,'Joining Lists'!$A$4:$A$15,'Joining Lists'!$B$4:$B$15)</f>
        <v>34</v>
      </c>
      <c r="M1634" s="105">
        <f>'Joining Lists'!$K1634*'Joining Lists'!$L1634</f>
        <v>102</v>
      </c>
    </row>
    <row r="1635" ht="14.25" customHeight="1">
      <c r="G1635" s="111">
        <v>44533.0</v>
      </c>
      <c r="H1635" s="110" t="s">
        <v>314</v>
      </c>
      <c r="I1635" s="110" t="str">
        <f t="array" ref="I1635">XLOOKUP('Joining Lists'!$H1635,'Joining Lists'!$D$4:$D$75,'Joining Lists'!$E$4:$E$75)</f>
        <v>West</v>
      </c>
      <c r="J1635" s="110" t="s">
        <v>243</v>
      </c>
      <c r="K1635" s="110">
        <v>2.0</v>
      </c>
      <c r="L1635" s="109">
        <f t="array" ref="L1635">XLOOKUP('Joining Lists'!$J1635,'Joining Lists'!$A$4:$A$15,'Joining Lists'!$B$4:$B$15)</f>
        <v>25</v>
      </c>
      <c r="M1635" s="110">
        <f>'Joining Lists'!$K1635*'Joining Lists'!$L1635</f>
        <v>50</v>
      </c>
    </row>
    <row r="1636" ht="14.25" customHeight="1">
      <c r="G1636" s="106">
        <v>44533.0</v>
      </c>
      <c r="H1636" s="105" t="s">
        <v>271</v>
      </c>
      <c r="I1636" s="105" t="str">
        <f t="array" ref="I1636">XLOOKUP('Joining Lists'!$H1636,'Joining Lists'!$D$4:$D$75,'Joining Lists'!$E$4:$E$75)</f>
        <v>South</v>
      </c>
      <c r="J1636" s="105" t="s">
        <v>227</v>
      </c>
      <c r="K1636" s="105">
        <v>3.0</v>
      </c>
      <c r="L1636" s="104">
        <f t="array" ref="L1636">XLOOKUP('Joining Lists'!$J1636,'Joining Lists'!$A$4:$A$15,'Joining Lists'!$B$4:$B$15)</f>
        <v>25</v>
      </c>
      <c r="M1636" s="105">
        <f>'Joining Lists'!$K1636*'Joining Lists'!$L1636</f>
        <v>75</v>
      </c>
    </row>
    <row r="1637" ht="14.25" customHeight="1">
      <c r="G1637" s="111">
        <v>44532.0</v>
      </c>
      <c r="H1637" s="110" t="s">
        <v>234</v>
      </c>
      <c r="I1637" s="110" t="str">
        <f t="array" ref="I1637">XLOOKUP('Joining Lists'!$H1637,'Joining Lists'!$D$4:$D$75,'Joining Lists'!$E$4:$E$75)</f>
        <v>East</v>
      </c>
      <c r="J1637" s="110" t="s">
        <v>245</v>
      </c>
      <c r="K1637" s="110">
        <v>3.0</v>
      </c>
      <c r="L1637" s="109">
        <f t="array" ref="L1637">XLOOKUP('Joining Lists'!$J1637,'Joining Lists'!$A$4:$A$15,'Joining Lists'!$B$4:$B$15)</f>
        <v>23.5</v>
      </c>
      <c r="M1637" s="110">
        <f>'Joining Lists'!$K1637*'Joining Lists'!$L1637</f>
        <v>70.5</v>
      </c>
    </row>
    <row r="1638" ht="14.25" customHeight="1">
      <c r="G1638" s="106">
        <v>44532.0</v>
      </c>
      <c r="H1638" s="105" t="s">
        <v>255</v>
      </c>
      <c r="I1638" s="105" t="str">
        <f t="array" ref="I1638">XLOOKUP('Joining Lists'!$H1638,'Joining Lists'!$D$4:$D$75,'Joining Lists'!$E$4:$E$75)</f>
        <v>MidWest</v>
      </c>
      <c r="J1638" s="105" t="s">
        <v>230</v>
      </c>
      <c r="K1638" s="105">
        <v>2.0</v>
      </c>
      <c r="L1638" s="104">
        <f t="array" ref="L1638">XLOOKUP('Joining Lists'!$J1638,'Joining Lists'!$A$4:$A$15,'Joining Lists'!$B$4:$B$15)</f>
        <v>79.95</v>
      </c>
      <c r="M1638" s="105">
        <f>'Joining Lists'!$K1638*'Joining Lists'!$L1638</f>
        <v>159.9</v>
      </c>
    </row>
    <row r="1639" ht="14.25" customHeight="1">
      <c r="G1639" s="111">
        <v>44532.0</v>
      </c>
      <c r="H1639" s="110" t="s">
        <v>292</v>
      </c>
      <c r="I1639" s="110" t="str">
        <f t="array" ref="I1639">XLOOKUP('Joining Lists'!$H1639,'Joining Lists'!$D$4:$D$75,'Joining Lists'!$E$4:$E$75)</f>
        <v>East</v>
      </c>
      <c r="J1639" s="110" t="s">
        <v>243</v>
      </c>
      <c r="K1639" s="110">
        <v>2.0</v>
      </c>
      <c r="L1639" s="109">
        <f t="array" ref="L1639">XLOOKUP('Joining Lists'!$J1639,'Joining Lists'!$A$4:$A$15,'Joining Lists'!$B$4:$B$15)</f>
        <v>25</v>
      </c>
      <c r="M1639" s="110">
        <f>'Joining Lists'!$K1639*'Joining Lists'!$L1639</f>
        <v>50</v>
      </c>
    </row>
    <row r="1640" ht="14.25" customHeight="1">
      <c r="G1640" s="106">
        <v>44532.0</v>
      </c>
      <c r="H1640" s="105" t="s">
        <v>225</v>
      </c>
      <c r="I1640" s="105" t="str">
        <f t="array" ref="I1640">XLOOKUP('Joining Lists'!$H1640,'Joining Lists'!$D$4:$D$75,'Joining Lists'!$E$4:$E$75)</f>
        <v>South</v>
      </c>
      <c r="J1640" s="105" t="s">
        <v>235</v>
      </c>
      <c r="K1640" s="105">
        <v>1.0</v>
      </c>
      <c r="L1640" s="104">
        <f t="array" ref="L1640">XLOOKUP('Joining Lists'!$J1640,'Joining Lists'!$A$4:$A$15,'Joining Lists'!$B$4:$B$15)</f>
        <v>19.95</v>
      </c>
      <c r="M1640" s="105">
        <f>'Joining Lists'!$K1640*'Joining Lists'!$L1640</f>
        <v>19.95</v>
      </c>
    </row>
    <row r="1641" ht="14.25" customHeight="1">
      <c r="G1641" s="111">
        <v>44532.0</v>
      </c>
      <c r="H1641" s="110" t="s">
        <v>254</v>
      </c>
      <c r="I1641" s="110" t="str">
        <f t="array" ref="I1641">XLOOKUP('Joining Lists'!$H1641,'Joining Lists'!$D$4:$D$75,'Joining Lists'!$E$4:$E$75)</f>
        <v>South</v>
      </c>
      <c r="J1641" s="110" t="s">
        <v>240</v>
      </c>
      <c r="K1641" s="110">
        <v>21.0</v>
      </c>
      <c r="L1641" s="109">
        <f t="array" ref="L1641">XLOOKUP('Joining Lists'!$J1641,'Joining Lists'!$A$4:$A$15,'Joining Lists'!$B$4:$B$15)</f>
        <v>34</v>
      </c>
      <c r="M1641" s="110">
        <f>'Joining Lists'!$K1641*'Joining Lists'!$L1641</f>
        <v>714</v>
      </c>
    </row>
    <row r="1642" ht="14.25" customHeight="1">
      <c r="G1642" s="106">
        <v>44532.0</v>
      </c>
      <c r="H1642" s="105" t="s">
        <v>238</v>
      </c>
      <c r="I1642" s="105" t="str">
        <f t="array" ref="I1642">XLOOKUP('Joining Lists'!$H1642,'Joining Lists'!$D$4:$D$75,'Joining Lists'!$E$4:$E$75)</f>
        <v>West</v>
      </c>
      <c r="J1642" s="105" t="s">
        <v>216</v>
      </c>
      <c r="K1642" s="105">
        <v>2.0</v>
      </c>
      <c r="L1642" s="104">
        <f t="array" ref="L1642">XLOOKUP('Joining Lists'!$J1642,'Joining Lists'!$A$4:$A$15,'Joining Lists'!$B$4:$B$15)</f>
        <v>22.95</v>
      </c>
      <c r="M1642" s="105">
        <f>'Joining Lists'!$K1642*'Joining Lists'!$L1642</f>
        <v>45.9</v>
      </c>
    </row>
    <row r="1643" ht="14.25" customHeight="1">
      <c r="G1643" s="111">
        <v>44532.0</v>
      </c>
      <c r="H1643" s="110" t="s">
        <v>288</v>
      </c>
      <c r="I1643" s="110" t="str">
        <f t="array" ref="I1643">XLOOKUP('Joining Lists'!$H1643,'Joining Lists'!$D$4:$D$75,'Joining Lists'!$E$4:$E$75)</f>
        <v>MidWest</v>
      </c>
      <c r="J1643" s="110" t="s">
        <v>239</v>
      </c>
      <c r="K1643" s="110">
        <v>18.0</v>
      </c>
      <c r="L1643" s="109">
        <f t="array" ref="L1643">XLOOKUP('Joining Lists'!$J1643,'Joining Lists'!$A$4:$A$15,'Joining Lists'!$B$4:$B$15)</f>
        <v>19</v>
      </c>
      <c r="M1643" s="110">
        <f>'Joining Lists'!$K1643*'Joining Lists'!$L1643</f>
        <v>342</v>
      </c>
    </row>
    <row r="1644" ht="14.25" customHeight="1">
      <c r="G1644" s="106">
        <v>44532.0</v>
      </c>
      <c r="H1644" s="105" t="s">
        <v>296</v>
      </c>
      <c r="I1644" s="105" t="str">
        <f t="array" ref="I1644">XLOOKUP('Joining Lists'!$H1644,'Joining Lists'!$D$4:$D$75,'Joining Lists'!$E$4:$E$75)</f>
        <v>West</v>
      </c>
      <c r="J1644" s="105" t="s">
        <v>230</v>
      </c>
      <c r="K1644" s="105">
        <v>3.0</v>
      </c>
      <c r="L1644" s="104">
        <f t="array" ref="L1644">XLOOKUP('Joining Lists'!$J1644,'Joining Lists'!$A$4:$A$15,'Joining Lists'!$B$4:$B$15)</f>
        <v>79.95</v>
      </c>
      <c r="M1644" s="105">
        <f>'Joining Lists'!$K1644*'Joining Lists'!$L1644</f>
        <v>239.85</v>
      </c>
    </row>
    <row r="1645" ht="14.25" customHeight="1">
      <c r="G1645" s="111">
        <v>44532.0</v>
      </c>
      <c r="H1645" s="110" t="s">
        <v>225</v>
      </c>
      <c r="I1645" s="110" t="str">
        <f t="array" ref="I1645">XLOOKUP('Joining Lists'!$H1645,'Joining Lists'!$D$4:$D$75,'Joining Lists'!$E$4:$E$75)</f>
        <v>South</v>
      </c>
      <c r="J1645" s="110" t="s">
        <v>218</v>
      </c>
      <c r="K1645" s="110">
        <v>1.0</v>
      </c>
      <c r="L1645" s="109">
        <f t="array" ref="L1645">XLOOKUP('Joining Lists'!$J1645,'Joining Lists'!$A$4:$A$15,'Joining Lists'!$B$4:$B$15)</f>
        <v>22.95</v>
      </c>
      <c r="M1645" s="110">
        <f>'Joining Lists'!$K1645*'Joining Lists'!$L1645</f>
        <v>22.95</v>
      </c>
    </row>
    <row r="1646" ht="14.25" customHeight="1">
      <c r="G1646" s="106">
        <v>44532.0</v>
      </c>
      <c r="H1646" s="105" t="s">
        <v>241</v>
      </c>
      <c r="I1646" s="105" t="str">
        <f t="array" ref="I1646">XLOOKUP('Joining Lists'!$H1646,'Joining Lists'!$D$4:$D$75,'Joining Lists'!$E$4:$E$75)</f>
        <v>MidWest</v>
      </c>
      <c r="J1646" s="105" t="s">
        <v>212</v>
      </c>
      <c r="K1646" s="105">
        <v>2.0</v>
      </c>
      <c r="L1646" s="104">
        <f t="array" ref="L1646">XLOOKUP('Joining Lists'!$J1646,'Joining Lists'!$A$4:$A$15,'Joining Lists'!$B$4:$B$15)</f>
        <v>21</v>
      </c>
      <c r="M1646" s="105">
        <f>'Joining Lists'!$K1646*'Joining Lists'!$L1646</f>
        <v>42</v>
      </c>
    </row>
    <row r="1647" ht="14.25" customHeight="1">
      <c r="G1647" s="111">
        <v>44532.0</v>
      </c>
      <c r="H1647" s="110" t="s">
        <v>300</v>
      </c>
      <c r="I1647" s="110" t="str">
        <f t="array" ref="I1647">XLOOKUP('Joining Lists'!$H1647,'Joining Lists'!$D$4:$D$75,'Joining Lists'!$E$4:$E$75)</f>
        <v>MidWest</v>
      </c>
      <c r="J1647" s="110" t="s">
        <v>235</v>
      </c>
      <c r="K1647" s="110">
        <v>3.0</v>
      </c>
      <c r="L1647" s="109">
        <f t="array" ref="L1647">XLOOKUP('Joining Lists'!$J1647,'Joining Lists'!$A$4:$A$15,'Joining Lists'!$B$4:$B$15)</f>
        <v>19.95</v>
      </c>
      <c r="M1647" s="110">
        <f>'Joining Lists'!$K1647*'Joining Lists'!$L1647</f>
        <v>59.85</v>
      </c>
    </row>
    <row r="1648" ht="14.25" customHeight="1">
      <c r="G1648" s="106">
        <v>44532.0</v>
      </c>
      <c r="H1648" s="105" t="s">
        <v>215</v>
      </c>
      <c r="I1648" s="105" t="str">
        <f t="array" ref="I1648">XLOOKUP('Joining Lists'!$H1648,'Joining Lists'!$D$4:$D$75,'Joining Lists'!$E$4:$E$75)</f>
        <v>East</v>
      </c>
      <c r="J1648" s="105" t="s">
        <v>216</v>
      </c>
      <c r="K1648" s="105">
        <v>1.0</v>
      </c>
      <c r="L1648" s="104">
        <f t="array" ref="L1648">XLOOKUP('Joining Lists'!$J1648,'Joining Lists'!$A$4:$A$15,'Joining Lists'!$B$4:$B$15)</f>
        <v>22.95</v>
      </c>
      <c r="M1648" s="105">
        <f>'Joining Lists'!$K1648*'Joining Lists'!$L1648</f>
        <v>22.95</v>
      </c>
    </row>
    <row r="1649" ht="14.25" customHeight="1">
      <c r="G1649" s="111">
        <v>44532.0</v>
      </c>
      <c r="H1649" s="110" t="s">
        <v>237</v>
      </c>
      <c r="I1649" s="110" t="str">
        <f t="array" ref="I1649">XLOOKUP('Joining Lists'!$H1649,'Joining Lists'!$D$4:$D$75,'Joining Lists'!$E$4:$E$75)</f>
        <v>West</v>
      </c>
      <c r="J1649" s="110" t="s">
        <v>216</v>
      </c>
      <c r="K1649" s="110">
        <v>1.0</v>
      </c>
      <c r="L1649" s="109">
        <f t="array" ref="L1649">XLOOKUP('Joining Lists'!$J1649,'Joining Lists'!$A$4:$A$15,'Joining Lists'!$B$4:$B$15)</f>
        <v>22.95</v>
      </c>
      <c r="M1649" s="110">
        <f>'Joining Lists'!$K1649*'Joining Lists'!$L1649</f>
        <v>22.95</v>
      </c>
    </row>
    <row r="1650" ht="14.25" customHeight="1">
      <c r="G1650" s="106">
        <v>44532.0</v>
      </c>
      <c r="H1650" s="105" t="s">
        <v>237</v>
      </c>
      <c r="I1650" s="105" t="str">
        <f t="array" ref="I1650">XLOOKUP('Joining Lists'!$H1650,'Joining Lists'!$D$4:$D$75,'Joining Lists'!$E$4:$E$75)</f>
        <v>West</v>
      </c>
      <c r="J1650" s="105" t="s">
        <v>240</v>
      </c>
      <c r="K1650" s="105">
        <v>1.0</v>
      </c>
      <c r="L1650" s="104">
        <f t="array" ref="L1650">XLOOKUP('Joining Lists'!$J1650,'Joining Lists'!$A$4:$A$15,'Joining Lists'!$B$4:$B$15)</f>
        <v>34</v>
      </c>
      <c r="M1650" s="105">
        <f>'Joining Lists'!$K1650*'Joining Lists'!$L1650</f>
        <v>34</v>
      </c>
    </row>
    <row r="1651" ht="14.25" customHeight="1">
      <c r="G1651" s="111">
        <v>44532.0</v>
      </c>
      <c r="H1651" s="110" t="s">
        <v>305</v>
      </c>
      <c r="I1651" s="110" t="str">
        <f t="array" ref="I1651">XLOOKUP('Joining Lists'!$H1651,'Joining Lists'!$D$4:$D$75,'Joining Lists'!$E$4:$E$75)</f>
        <v>East</v>
      </c>
      <c r="J1651" s="110" t="s">
        <v>218</v>
      </c>
      <c r="K1651" s="110">
        <v>19.0</v>
      </c>
      <c r="L1651" s="109">
        <f t="array" ref="L1651">XLOOKUP('Joining Lists'!$J1651,'Joining Lists'!$A$4:$A$15,'Joining Lists'!$B$4:$B$15)</f>
        <v>22.95</v>
      </c>
      <c r="M1651" s="110">
        <f>'Joining Lists'!$K1651*'Joining Lists'!$L1651</f>
        <v>436.05</v>
      </c>
    </row>
    <row r="1652" ht="14.25" customHeight="1">
      <c r="G1652" s="106">
        <v>44532.0</v>
      </c>
      <c r="H1652" s="105" t="s">
        <v>312</v>
      </c>
      <c r="I1652" s="105" t="str">
        <f t="array" ref="I1652">XLOOKUP('Joining Lists'!$H1652,'Joining Lists'!$D$4:$D$75,'Joining Lists'!$E$4:$E$75)</f>
        <v>East</v>
      </c>
      <c r="J1652" s="105" t="s">
        <v>240</v>
      </c>
      <c r="K1652" s="105">
        <v>1.0</v>
      </c>
      <c r="L1652" s="104">
        <f t="array" ref="L1652">XLOOKUP('Joining Lists'!$J1652,'Joining Lists'!$A$4:$A$15,'Joining Lists'!$B$4:$B$15)</f>
        <v>34</v>
      </c>
      <c r="M1652" s="105">
        <f>'Joining Lists'!$K1652*'Joining Lists'!$L1652</f>
        <v>34</v>
      </c>
    </row>
    <row r="1653" ht="14.25" customHeight="1">
      <c r="G1653" s="111">
        <v>44532.0</v>
      </c>
      <c r="H1653" s="110" t="s">
        <v>268</v>
      </c>
      <c r="I1653" s="110" t="str">
        <f t="array" ref="I1653">XLOOKUP('Joining Lists'!$H1653,'Joining Lists'!$D$4:$D$75,'Joining Lists'!$E$4:$E$75)</f>
        <v>East</v>
      </c>
      <c r="J1653" s="110" t="s">
        <v>216</v>
      </c>
      <c r="K1653" s="110">
        <v>3.0</v>
      </c>
      <c r="L1653" s="109">
        <f t="array" ref="L1653">XLOOKUP('Joining Lists'!$J1653,'Joining Lists'!$A$4:$A$15,'Joining Lists'!$B$4:$B$15)</f>
        <v>22.95</v>
      </c>
      <c r="M1653" s="110">
        <f>'Joining Lists'!$K1653*'Joining Lists'!$L1653</f>
        <v>68.85</v>
      </c>
    </row>
    <row r="1654" ht="14.25" customHeight="1">
      <c r="G1654" s="106">
        <v>44532.0</v>
      </c>
      <c r="H1654" s="105" t="s">
        <v>311</v>
      </c>
      <c r="I1654" s="105" t="str">
        <f t="array" ref="I1654">XLOOKUP('Joining Lists'!$H1654,'Joining Lists'!$D$4:$D$75,'Joining Lists'!$E$4:$E$75)</f>
        <v>MidWest</v>
      </c>
      <c r="J1654" s="105" t="s">
        <v>235</v>
      </c>
      <c r="K1654" s="105">
        <v>3.0</v>
      </c>
      <c r="L1654" s="104">
        <f t="array" ref="L1654">XLOOKUP('Joining Lists'!$J1654,'Joining Lists'!$A$4:$A$15,'Joining Lists'!$B$4:$B$15)</f>
        <v>19.95</v>
      </c>
      <c r="M1654" s="105">
        <f>'Joining Lists'!$K1654*'Joining Lists'!$L1654</f>
        <v>59.85</v>
      </c>
    </row>
    <row r="1655" ht="14.25" customHeight="1">
      <c r="G1655" s="111">
        <v>44532.0</v>
      </c>
      <c r="H1655" s="110" t="s">
        <v>246</v>
      </c>
      <c r="I1655" s="110" t="str">
        <f t="array" ref="I1655">XLOOKUP('Joining Lists'!$H1655,'Joining Lists'!$D$4:$D$75,'Joining Lists'!$E$4:$E$75)</f>
        <v>South</v>
      </c>
      <c r="J1655" s="110" t="s">
        <v>212</v>
      </c>
      <c r="K1655" s="110">
        <v>1.0</v>
      </c>
      <c r="L1655" s="109">
        <f t="array" ref="L1655">XLOOKUP('Joining Lists'!$J1655,'Joining Lists'!$A$4:$A$15,'Joining Lists'!$B$4:$B$15)</f>
        <v>21</v>
      </c>
      <c r="M1655" s="110">
        <f>'Joining Lists'!$K1655*'Joining Lists'!$L1655</f>
        <v>21</v>
      </c>
    </row>
    <row r="1656" ht="14.25" customHeight="1">
      <c r="G1656" s="106">
        <v>44532.0</v>
      </c>
      <c r="H1656" s="105" t="s">
        <v>269</v>
      </c>
      <c r="I1656" s="105" t="str">
        <f t="array" ref="I1656">XLOOKUP('Joining Lists'!$H1656,'Joining Lists'!$D$4:$D$75,'Joining Lists'!$E$4:$E$75)</f>
        <v>MidWest</v>
      </c>
      <c r="J1656" s="105" t="s">
        <v>236</v>
      </c>
      <c r="K1656" s="105">
        <v>2.0</v>
      </c>
      <c r="L1656" s="104">
        <f t="array" ref="L1656">XLOOKUP('Joining Lists'!$J1656,'Joining Lists'!$A$4:$A$15,'Joining Lists'!$B$4:$B$15)</f>
        <v>30</v>
      </c>
      <c r="M1656" s="105">
        <f>'Joining Lists'!$K1656*'Joining Lists'!$L1656</f>
        <v>60</v>
      </c>
    </row>
    <row r="1657" ht="14.25" customHeight="1">
      <c r="G1657" s="111">
        <v>44532.0</v>
      </c>
      <c r="H1657" s="110" t="s">
        <v>228</v>
      </c>
      <c r="I1657" s="110" t="str">
        <f t="array" ref="I1657">XLOOKUP('Joining Lists'!$H1657,'Joining Lists'!$D$4:$D$75,'Joining Lists'!$E$4:$E$75)</f>
        <v>MidWest</v>
      </c>
      <c r="J1657" s="110" t="s">
        <v>216</v>
      </c>
      <c r="K1657" s="110">
        <v>2.0</v>
      </c>
      <c r="L1657" s="109">
        <f t="array" ref="L1657">XLOOKUP('Joining Lists'!$J1657,'Joining Lists'!$A$4:$A$15,'Joining Lists'!$B$4:$B$15)</f>
        <v>22.95</v>
      </c>
      <c r="M1657" s="110">
        <f>'Joining Lists'!$K1657*'Joining Lists'!$L1657</f>
        <v>45.9</v>
      </c>
    </row>
    <row r="1658" ht="14.25" customHeight="1">
      <c r="G1658" s="106">
        <v>44532.0</v>
      </c>
      <c r="H1658" s="105" t="s">
        <v>225</v>
      </c>
      <c r="I1658" s="105" t="str">
        <f t="array" ref="I1658">XLOOKUP('Joining Lists'!$H1658,'Joining Lists'!$D$4:$D$75,'Joining Lists'!$E$4:$E$75)</f>
        <v>South</v>
      </c>
      <c r="J1658" s="105" t="s">
        <v>218</v>
      </c>
      <c r="K1658" s="105">
        <v>2.0</v>
      </c>
      <c r="L1658" s="104">
        <f t="array" ref="L1658">XLOOKUP('Joining Lists'!$J1658,'Joining Lists'!$A$4:$A$15,'Joining Lists'!$B$4:$B$15)</f>
        <v>22.95</v>
      </c>
      <c r="M1658" s="105">
        <f>'Joining Lists'!$K1658*'Joining Lists'!$L1658</f>
        <v>45.9</v>
      </c>
    </row>
    <row r="1659" ht="14.25" customHeight="1">
      <c r="G1659" s="111">
        <v>44532.0</v>
      </c>
      <c r="H1659" s="110" t="s">
        <v>296</v>
      </c>
      <c r="I1659" s="110" t="str">
        <f t="array" ref="I1659">XLOOKUP('Joining Lists'!$H1659,'Joining Lists'!$D$4:$D$75,'Joining Lists'!$E$4:$E$75)</f>
        <v>West</v>
      </c>
      <c r="J1659" s="110" t="s">
        <v>236</v>
      </c>
      <c r="K1659" s="110">
        <v>6.0</v>
      </c>
      <c r="L1659" s="109">
        <f t="array" ref="L1659">XLOOKUP('Joining Lists'!$J1659,'Joining Lists'!$A$4:$A$15,'Joining Lists'!$B$4:$B$15)</f>
        <v>30</v>
      </c>
      <c r="M1659" s="110">
        <f>'Joining Lists'!$K1659*'Joining Lists'!$L1659</f>
        <v>180</v>
      </c>
    </row>
    <row r="1660" ht="14.25" customHeight="1">
      <c r="G1660" s="106">
        <v>44532.0</v>
      </c>
      <c r="H1660" s="105" t="s">
        <v>315</v>
      </c>
      <c r="I1660" s="105" t="str">
        <f t="array" ref="I1660">XLOOKUP('Joining Lists'!$H1660,'Joining Lists'!$D$4:$D$75,'Joining Lists'!$E$4:$E$75)</f>
        <v>MidWest</v>
      </c>
      <c r="J1660" s="105" t="s">
        <v>243</v>
      </c>
      <c r="K1660" s="105">
        <v>5.0</v>
      </c>
      <c r="L1660" s="104">
        <f t="array" ref="L1660">XLOOKUP('Joining Lists'!$J1660,'Joining Lists'!$A$4:$A$15,'Joining Lists'!$B$4:$B$15)</f>
        <v>25</v>
      </c>
      <c r="M1660" s="105">
        <f>'Joining Lists'!$K1660*'Joining Lists'!$L1660</f>
        <v>125</v>
      </c>
    </row>
    <row r="1661" ht="14.25" customHeight="1">
      <c r="G1661" s="111">
        <v>44532.0</v>
      </c>
      <c r="H1661" s="110" t="s">
        <v>223</v>
      </c>
      <c r="I1661" s="110" t="str">
        <f t="array" ref="I1661">XLOOKUP('Joining Lists'!$H1661,'Joining Lists'!$D$4:$D$75,'Joining Lists'!$E$4:$E$75)</f>
        <v>East</v>
      </c>
      <c r="J1661" s="110" t="s">
        <v>227</v>
      </c>
      <c r="K1661" s="110">
        <v>3.0</v>
      </c>
      <c r="L1661" s="109">
        <f t="array" ref="L1661">XLOOKUP('Joining Lists'!$J1661,'Joining Lists'!$A$4:$A$15,'Joining Lists'!$B$4:$B$15)</f>
        <v>25</v>
      </c>
      <c r="M1661" s="110">
        <f>'Joining Lists'!$K1661*'Joining Lists'!$L1661</f>
        <v>75</v>
      </c>
    </row>
    <row r="1662" ht="14.25" customHeight="1">
      <c r="G1662" s="106">
        <v>44532.0</v>
      </c>
      <c r="H1662" s="105" t="s">
        <v>278</v>
      </c>
      <c r="I1662" s="105" t="str">
        <f t="array" ref="I1662">XLOOKUP('Joining Lists'!$H1662,'Joining Lists'!$D$4:$D$75,'Joining Lists'!$E$4:$E$75)</f>
        <v>MidWest</v>
      </c>
      <c r="J1662" s="105" t="s">
        <v>243</v>
      </c>
      <c r="K1662" s="105">
        <v>1.0</v>
      </c>
      <c r="L1662" s="104">
        <f t="array" ref="L1662">XLOOKUP('Joining Lists'!$J1662,'Joining Lists'!$A$4:$A$15,'Joining Lists'!$B$4:$B$15)</f>
        <v>25</v>
      </c>
      <c r="M1662" s="105">
        <f>'Joining Lists'!$K1662*'Joining Lists'!$L1662</f>
        <v>25</v>
      </c>
    </row>
    <row r="1663" ht="14.25" customHeight="1">
      <c r="G1663" s="111">
        <v>44532.0</v>
      </c>
      <c r="H1663" s="110" t="s">
        <v>263</v>
      </c>
      <c r="I1663" s="110" t="str">
        <f t="array" ref="I1663">XLOOKUP('Joining Lists'!$H1663,'Joining Lists'!$D$4:$D$75,'Joining Lists'!$E$4:$E$75)</f>
        <v>West</v>
      </c>
      <c r="J1663" s="110" t="s">
        <v>235</v>
      </c>
      <c r="K1663" s="110">
        <v>2.0</v>
      </c>
      <c r="L1663" s="109">
        <f t="array" ref="L1663">XLOOKUP('Joining Lists'!$J1663,'Joining Lists'!$A$4:$A$15,'Joining Lists'!$B$4:$B$15)</f>
        <v>19.95</v>
      </c>
      <c r="M1663" s="110">
        <f>'Joining Lists'!$K1663*'Joining Lists'!$L1663</f>
        <v>39.9</v>
      </c>
    </row>
    <row r="1664" ht="14.25" customHeight="1">
      <c r="G1664" s="106">
        <v>44532.0</v>
      </c>
      <c r="H1664" s="105" t="s">
        <v>265</v>
      </c>
      <c r="I1664" s="105" t="str">
        <f t="array" ref="I1664">XLOOKUP('Joining Lists'!$H1664,'Joining Lists'!$D$4:$D$75,'Joining Lists'!$E$4:$E$75)</f>
        <v>MidWest</v>
      </c>
      <c r="J1664" s="105" t="s">
        <v>243</v>
      </c>
      <c r="K1664" s="105">
        <v>2.0</v>
      </c>
      <c r="L1664" s="104">
        <f t="array" ref="L1664">XLOOKUP('Joining Lists'!$J1664,'Joining Lists'!$A$4:$A$15,'Joining Lists'!$B$4:$B$15)</f>
        <v>25</v>
      </c>
      <c r="M1664" s="105">
        <f>'Joining Lists'!$K1664*'Joining Lists'!$L1664</f>
        <v>50</v>
      </c>
    </row>
    <row r="1665" ht="14.25" customHeight="1">
      <c r="G1665" s="111">
        <v>44532.0</v>
      </c>
      <c r="H1665" s="110" t="s">
        <v>278</v>
      </c>
      <c r="I1665" s="110" t="str">
        <f t="array" ref="I1665">XLOOKUP('Joining Lists'!$H1665,'Joining Lists'!$D$4:$D$75,'Joining Lists'!$E$4:$E$75)</f>
        <v>MidWest</v>
      </c>
      <c r="J1665" s="110" t="s">
        <v>235</v>
      </c>
      <c r="K1665" s="110">
        <v>2.0</v>
      </c>
      <c r="L1665" s="109">
        <f t="array" ref="L1665">XLOOKUP('Joining Lists'!$J1665,'Joining Lists'!$A$4:$A$15,'Joining Lists'!$B$4:$B$15)</f>
        <v>19.95</v>
      </c>
      <c r="M1665" s="110">
        <f>'Joining Lists'!$K1665*'Joining Lists'!$L1665</f>
        <v>39.9</v>
      </c>
    </row>
    <row r="1666" ht="14.25" customHeight="1">
      <c r="G1666" s="106">
        <v>44532.0</v>
      </c>
      <c r="H1666" s="105" t="s">
        <v>215</v>
      </c>
      <c r="I1666" s="105" t="str">
        <f t="array" ref="I1666">XLOOKUP('Joining Lists'!$H1666,'Joining Lists'!$D$4:$D$75,'Joining Lists'!$E$4:$E$75)</f>
        <v>East</v>
      </c>
      <c r="J1666" s="105" t="s">
        <v>227</v>
      </c>
      <c r="K1666" s="105">
        <v>1.0</v>
      </c>
      <c r="L1666" s="104">
        <f t="array" ref="L1666">XLOOKUP('Joining Lists'!$J1666,'Joining Lists'!$A$4:$A$15,'Joining Lists'!$B$4:$B$15)</f>
        <v>25</v>
      </c>
      <c r="M1666" s="105">
        <f>'Joining Lists'!$K1666*'Joining Lists'!$L1666</f>
        <v>25</v>
      </c>
    </row>
    <row r="1667" ht="14.25" customHeight="1">
      <c r="G1667" s="111">
        <v>44532.0</v>
      </c>
      <c r="H1667" s="110" t="s">
        <v>244</v>
      </c>
      <c r="I1667" s="110" t="str">
        <f t="array" ref="I1667">XLOOKUP('Joining Lists'!$H1667,'Joining Lists'!$D$4:$D$75,'Joining Lists'!$E$4:$E$75)</f>
        <v>MidWest</v>
      </c>
      <c r="J1667" s="110" t="s">
        <v>243</v>
      </c>
      <c r="K1667" s="110">
        <v>3.0</v>
      </c>
      <c r="L1667" s="109">
        <f t="array" ref="L1667">XLOOKUP('Joining Lists'!$J1667,'Joining Lists'!$A$4:$A$15,'Joining Lists'!$B$4:$B$15)</f>
        <v>25</v>
      </c>
      <c r="M1667" s="110">
        <f>'Joining Lists'!$K1667*'Joining Lists'!$L1667</f>
        <v>75</v>
      </c>
    </row>
    <row r="1668" ht="14.25" customHeight="1">
      <c r="G1668" s="106">
        <v>44532.0</v>
      </c>
      <c r="H1668" s="105" t="s">
        <v>257</v>
      </c>
      <c r="I1668" s="105" t="str">
        <f t="array" ref="I1668">XLOOKUP('Joining Lists'!$H1668,'Joining Lists'!$D$4:$D$75,'Joining Lists'!$E$4:$E$75)</f>
        <v>South</v>
      </c>
      <c r="J1668" s="105" t="s">
        <v>233</v>
      </c>
      <c r="K1668" s="105">
        <v>2.0</v>
      </c>
      <c r="L1668" s="104">
        <f t="array" ref="L1668">XLOOKUP('Joining Lists'!$J1668,'Joining Lists'!$A$4:$A$15,'Joining Lists'!$B$4:$B$15)</f>
        <v>27.5</v>
      </c>
      <c r="M1668" s="105">
        <f>'Joining Lists'!$K1668*'Joining Lists'!$L1668</f>
        <v>55</v>
      </c>
    </row>
    <row r="1669" ht="14.25" customHeight="1">
      <c r="G1669" s="111">
        <v>44532.0</v>
      </c>
      <c r="H1669" s="110" t="s">
        <v>219</v>
      </c>
      <c r="I1669" s="110" t="str">
        <f t="array" ref="I1669">XLOOKUP('Joining Lists'!$H1669,'Joining Lists'!$D$4:$D$75,'Joining Lists'!$E$4:$E$75)</f>
        <v>West</v>
      </c>
      <c r="J1669" s="110" t="s">
        <v>236</v>
      </c>
      <c r="K1669" s="110">
        <v>2.0</v>
      </c>
      <c r="L1669" s="109">
        <f t="array" ref="L1669">XLOOKUP('Joining Lists'!$J1669,'Joining Lists'!$A$4:$A$15,'Joining Lists'!$B$4:$B$15)</f>
        <v>30</v>
      </c>
      <c r="M1669" s="110">
        <f>'Joining Lists'!$K1669*'Joining Lists'!$L1669</f>
        <v>60</v>
      </c>
    </row>
    <row r="1670" ht="14.25" customHeight="1">
      <c r="G1670" s="106">
        <v>44532.0</v>
      </c>
      <c r="H1670" s="105" t="s">
        <v>259</v>
      </c>
      <c r="I1670" s="105" t="str">
        <f t="array" ref="I1670">XLOOKUP('Joining Lists'!$H1670,'Joining Lists'!$D$4:$D$75,'Joining Lists'!$E$4:$E$75)</f>
        <v>West</v>
      </c>
      <c r="J1670" s="105" t="s">
        <v>243</v>
      </c>
      <c r="K1670" s="105">
        <v>2.0</v>
      </c>
      <c r="L1670" s="104">
        <f t="array" ref="L1670">XLOOKUP('Joining Lists'!$J1670,'Joining Lists'!$A$4:$A$15,'Joining Lists'!$B$4:$B$15)</f>
        <v>25</v>
      </c>
      <c r="M1670" s="105">
        <f>'Joining Lists'!$K1670*'Joining Lists'!$L1670</f>
        <v>50</v>
      </c>
    </row>
    <row r="1671" ht="14.25" customHeight="1">
      <c r="G1671" s="111">
        <v>44532.0</v>
      </c>
      <c r="H1671" s="110" t="s">
        <v>294</v>
      </c>
      <c r="I1671" s="110" t="str">
        <f t="array" ref="I1671">XLOOKUP('Joining Lists'!$H1671,'Joining Lists'!$D$4:$D$75,'Joining Lists'!$E$4:$E$75)</f>
        <v>West</v>
      </c>
      <c r="J1671" s="110" t="s">
        <v>240</v>
      </c>
      <c r="K1671" s="110">
        <v>2.0</v>
      </c>
      <c r="L1671" s="109">
        <f t="array" ref="L1671">XLOOKUP('Joining Lists'!$J1671,'Joining Lists'!$A$4:$A$15,'Joining Lists'!$B$4:$B$15)</f>
        <v>34</v>
      </c>
      <c r="M1671" s="110">
        <f>'Joining Lists'!$K1671*'Joining Lists'!$L1671</f>
        <v>68</v>
      </c>
    </row>
    <row r="1672" ht="14.25" customHeight="1">
      <c r="G1672" s="106">
        <v>44532.0</v>
      </c>
      <c r="H1672" s="105" t="s">
        <v>264</v>
      </c>
      <c r="I1672" s="105" t="str">
        <f t="array" ref="I1672">XLOOKUP('Joining Lists'!$H1672,'Joining Lists'!$D$4:$D$75,'Joining Lists'!$E$4:$E$75)</f>
        <v>MidWest</v>
      </c>
      <c r="J1672" s="105" t="s">
        <v>216</v>
      </c>
      <c r="K1672" s="105">
        <v>3.0</v>
      </c>
      <c r="L1672" s="104">
        <f t="array" ref="L1672">XLOOKUP('Joining Lists'!$J1672,'Joining Lists'!$A$4:$A$15,'Joining Lists'!$B$4:$B$15)</f>
        <v>22.95</v>
      </c>
      <c r="M1672" s="105">
        <f>'Joining Lists'!$K1672*'Joining Lists'!$L1672</f>
        <v>68.85</v>
      </c>
    </row>
    <row r="1673" ht="14.25" customHeight="1">
      <c r="G1673" s="111">
        <v>44532.0</v>
      </c>
      <c r="H1673" s="110" t="s">
        <v>273</v>
      </c>
      <c r="I1673" s="110" t="str">
        <f t="array" ref="I1673">XLOOKUP('Joining Lists'!$H1673,'Joining Lists'!$D$4:$D$75,'Joining Lists'!$E$4:$E$75)</f>
        <v>West</v>
      </c>
      <c r="J1673" s="110" t="s">
        <v>230</v>
      </c>
      <c r="K1673" s="110">
        <v>3.0</v>
      </c>
      <c r="L1673" s="109">
        <f t="array" ref="L1673">XLOOKUP('Joining Lists'!$J1673,'Joining Lists'!$A$4:$A$15,'Joining Lists'!$B$4:$B$15)</f>
        <v>79.95</v>
      </c>
      <c r="M1673" s="110">
        <f>'Joining Lists'!$K1673*'Joining Lists'!$L1673</f>
        <v>239.85</v>
      </c>
    </row>
    <row r="1674" ht="14.25" customHeight="1">
      <c r="G1674" s="106">
        <v>44532.0</v>
      </c>
      <c r="H1674" s="105" t="s">
        <v>225</v>
      </c>
      <c r="I1674" s="105" t="str">
        <f t="array" ref="I1674">XLOOKUP('Joining Lists'!$H1674,'Joining Lists'!$D$4:$D$75,'Joining Lists'!$E$4:$E$75)</f>
        <v>South</v>
      </c>
      <c r="J1674" s="105" t="s">
        <v>243</v>
      </c>
      <c r="K1674" s="105">
        <v>4.0</v>
      </c>
      <c r="L1674" s="104">
        <f t="array" ref="L1674">XLOOKUP('Joining Lists'!$J1674,'Joining Lists'!$A$4:$A$15,'Joining Lists'!$B$4:$B$15)</f>
        <v>25</v>
      </c>
      <c r="M1674" s="105">
        <f>'Joining Lists'!$K1674*'Joining Lists'!$L1674</f>
        <v>100</v>
      </c>
    </row>
    <row r="1675" ht="14.25" customHeight="1">
      <c r="G1675" s="111">
        <v>44532.0</v>
      </c>
      <c r="H1675" s="110" t="s">
        <v>284</v>
      </c>
      <c r="I1675" s="110" t="str">
        <f t="array" ref="I1675">XLOOKUP('Joining Lists'!$H1675,'Joining Lists'!$D$4:$D$75,'Joining Lists'!$E$4:$E$75)</f>
        <v>MidWest</v>
      </c>
      <c r="J1675" s="110" t="s">
        <v>240</v>
      </c>
      <c r="K1675" s="110">
        <v>3.0</v>
      </c>
      <c r="L1675" s="109">
        <f t="array" ref="L1675">XLOOKUP('Joining Lists'!$J1675,'Joining Lists'!$A$4:$A$15,'Joining Lists'!$B$4:$B$15)</f>
        <v>34</v>
      </c>
      <c r="M1675" s="110">
        <f>'Joining Lists'!$K1675*'Joining Lists'!$L1675</f>
        <v>102</v>
      </c>
    </row>
    <row r="1676" ht="14.25" customHeight="1">
      <c r="G1676" s="106">
        <v>44532.0</v>
      </c>
      <c r="H1676" s="105" t="s">
        <v>251</v>
      </c>
      <c r="I1676" s="105" t="str">
        <f t="array" ref="I1676">XLOOKUP('Joining Lists'!$H1676,'Joining Lists'!$D$4:$D$75,'Joining Lists'!$E$4:$E$75)</f>
        <v>MidWest</v>
      </c>
      <c r="J1676" s="105" t="s">
        <v>240</v>
      </c>
      <c r="K1676" s="105">
        <v>9.0</v>
      </c>
      <c r="L1676" s="104">
        <f t="array" ref="L1676">XLOOKUP('Joining Lists'!$J1676,'Joining Lists'!$A$4:$A$15,'Joining Lists'!$B$4:$B$15)</f>
        <v>34</v>
      </c>
      <c r="M1676" s="105">
        <f>'Joining Lists'!$K1676*'Joining Lists'!$L1676</f>
        <v>306</v>
      </c>
    </row>
    <row r="1677" ht="14.25" customHeight="1">
      <c r="G1677" s="111">
        <v>44532.0</v>
      </c>
      <c r="H1677" s="110" t="s">
        <v>307</v>
      </c>
      <c r="I1677" s="110" t="str">
        <f t="array" ref="I1677">XLOOKUP('Joining Lists'!$H1677,'Joining Lists'!$D$4:$D$75,'Joining Lists'!$E$4:$E$75)</f>
        <v>East</v>
      </c>
      <c r="J1677" s="110" t="s">
        <v>240</v>
      </c>
      <c r="K1677" s="110">
        <v>2.0</v>
      </c>
      <c r="L1677" s="109">
        <f t="array" ref="L1677">XLOOKUP('Joining Lists'!$J1677,'Joining Lists'!$A$4:$A$15,'Joining Lists'!$B$4:$B$15)</f>
        <v>34</v>
      </c>
      <c r="M1677" s="110">
        <f>'Joining Lists'!$K1677*'Joining Lists'!$L1677</f>
        <v>68</v>
      </c>
    </row>
    <row r="1678" ht="14.25" customHeight="1">
      <c r="G1678" s="106">
        <v>44532.0</v>
      </c>
      <c r="H1678" s="105" t="s">
        <v>242</v>
      </c>
      <c r="I1678" s="105" t="str">
        <f t="array" ref="I1678">XLOOKUP('Joining Lists'!$H1678,'Joining Lists'!$D$4:$D$75,'Joining Lists'!$E$4:$E$75)</f>
        <v>MidWest</v>
      </c>
      <c r="J1678" s="105" t="s">
        <v>216</v>
      </c>
      <c r="K1678" s="105">
        <v>3.0</v>
      </c>
      <c r="L1678" s="104">
        <f t="array" ref="L1678">XLOOKUP('Joining Lists'!$J1678,'Joining Lists'!$A$4:$A$15,'Joining Lists'!$B$4:$B$15)</f>
        <v>22.95</v>
      </c>
      <c r="M1678" s="105">
        <f>'Joining Lists'!$K1678*'Joining Lists'!$L1678</f>
        <v>68.85</v>
      </c>
    </row>
    <row r="1679" ht="14.25" customHeight="1">
      <c r="G1679" s="111">
        <v>44532.0</v>
      </c>
      <c r="H1679" s="110" t="s">
        <v>288</v>
      </c>
      <c r="I1679" s="110" t="str">
        <f t="array" ref="I1679">XLOOKUP('Joining Lists'!$H1679,'Joining Lists'!$D$4:$D$75,'Joining Lists'!$E$4:$E$75)</f>
        <v>MidWest</v>
      </c>
      <c r="J1679" s="110" t="s">
        <v>240</v>
      </c>
      <c r="K1679" s="110">
        <v>2.0</v>
      </c>
      <c r="L1679" s="109">
        <f t="array" ref="L1679">XLOOKUP('Joining Lists'!$J1679,'Joining Lists'!$A$4:$A$15,'Joining Lists'!$B$4:$B$15)</f>
        <v>34</v>
      </c>
      <c r="M1679" s="110">
        <f>'Joining Lists'!$K1679*'Joining Lists'!$L1679</f>
        <v>68</v>
      </c>
    </row>
    <row r="1680" ht="14.25" customHeight="1">
      <c r="G1680" s="106">
        <v>44532.0</v>
      </c>
      <c r="H1680" s="105" t="s">
        <v>228</v>
      </c>
      <c r="I1680" s="105" t="str">
        <f t="array" ref="I1680">XLOOKUP('Joining Lists'!$H1680,'Joining Lists'!$D$4:$D$75,'Joining Lists'!$E$4:$E$75)</f>
        <v>MidWest</v>
      </c>
      <c r="J1680" s="105" t="s">
        <v>239</v>
      </c>
      <c r="K1680" s="105">
        <v>2.0</v>
      </c>
      <c r="L1680" s="104">
        <f t="array" ref="L1680">XLOOKUP('Joining Lists'!$J1680,'Joining Lists'!$A$4:$A$15,'Joining Lists'!$B$4:$B$15)</f>
        <v>19</v>
      </c>
      <c r="M1680" s="105">
        <f>'Joining Lists'!$K1680*'Joining Lists'!$L1680</f>
        <v>38</v>
      </c>
    </row>
    <row r="1681" ht="14.25" customHeight="1">
      <c r="G1681" s="111">
        <v>44532.0</v>
      </c>
      <c r="H1681" s="110" t="s">
        <v>289</v>
      </c>
      <c r="I1681" s="110" t="str">
        <f t="array" ref="I1681">XLOOKUP('Joining Lists'!$H1681,'Joining Lists'!$D$4:$D$75,'Joining Lists'!$E$4:$E$75)</f>
        <v>West</v>
      </c>
      <c r="J1681" s="110" t="s">
        <v>240</v>
      </c>
      <c r="K1681" s="110">
        <v>3.0</v>
      </c>
      <c r="L1681" s="109">
        <f t="array" ref="L1681">XLOOKUP('Joining Lists'!$J1681,'Joining Lists'!$A$4:$A$15,'Joining Lists'!$B$4:$B$15)</f>
        <v>34</v>
      </c>
      <c r="M1681" s="110">
        <f>'Joining Lists'!$K1681*'Joining Lists'!$L1681</f>
        <v>102</v>
      </c>
    </row>
    <row r="1682" ht="14.25" customHeight="1">
      <c r="G1682" s="106">
        <v>44532.0</v>
      </c>
      <c r="H1682" s="105" t="s">
        <v>237</v>
      </c>
      <c r="I1682" s="105" t="str">
        <f t="array" ref="I1682">XLOOKUP('Joining Lists'!$H1682,'Joining Lists'!$D$4:$D$75,'Joining Lists'!$E$4:$E$75)</f>
        <v>West</v>
      </c>
      <c r="J1682" s="105" t="s">
        <v>240</v>
      </c>
      <c r="K1682" s="105">
        <v>14.0</v>
      </c>
      <c r="L1682" s="104">
        <f t="array" ref="L1682">XLOOKUP('Joining Lists'!$J1682,'Joining Lists'!$A$4:$A$15,'Joining Lists'!$B$4:$B$15)</f>
        <v>34</v>
      </c>
      <c r="M1682" s="105">
        <f>'Joining Lists'!$K1682*'Joining Lists'!$L1682</f>
        <v>476</v>
      </c>
    </row>
    <row r="1683" ht="14.25" customHeight="1">
      <c r="G1683" s="111">
        <v>44532.0</v>
      </c>
      <c r="H1683" s="110" t="s">
        <v>255</v>
      </c>
      <c r="I1683" s="110" t="str">
        <f t="array" ref="I1683">XLOOKUP('Joining Lists'!$H1683,'Joining Lists'!$D$4:$D$75,'Joining Lists'!$E$4:$E$75)</f>
        <v>MidWest</v>
      </c>
      <c r="J1683" s="110" t="s">
        <v>235</v>
      </c>
      <c r="K1683" s="110">
        <v>3.0</v>
      </c>
      <c r="L1683" s="109">
        <f t="array" ref="L1683">XLOOKUP('Joining Lists'!$J1683,'Joining Lists'!$A$4:$A$15,'Joining Lists'!$B$4:$B$15)</f>
        <v>19.95</v>
      </c>
      <c r="M1683" s="110">
        <f>'Joining Lists'!$K1683*'Joining Lists'!$L1683</f>
        <v>59.85</v>
      </c>
    </row>
    <row r="1684" ht="14.25" customHeight="1">
      <c r="G1684" s="106">
        <v>44532.0</v>
      </c>
      <c r="H1684" s="105" t="s">
        <v>315</v>
      </c>
      <c r="I1684" s="105" t="str">
        <f t="array" ref="I1684">XLOOKUP('Joining Lists'!$H1684,'Joining Lists'!$D$4:$D$75,'Joining Lists'!$E$4:$E$75)</f>
        <v>MidWest</v>
      </c>
      <c r="J1684" s="105" t="s">
        <v>227</v>
      </c>
      <c r="K1684" s="105">
        <v>3.0</v>
      </c>
      <c r="L1684" s="104">
        <f t="array" ref="L1684">XLOOKUP('Joining Lists'!$J1684,'Joining Lists'!$A$4:$A$15,'Joining Lists'!$B$4:$B$15)</f>
        <v>25</v>
      </c>
      <c r="M1684" s="105">
        <f>'Joining Lists'!$K1684*'Joining Lists'!$L1684</f>
        <v>75</v>
      </c>
    </row>
    <row r="1685" ht="14.25" customHeight="1">
      <c r="G1685" s="111">
        <v>44532.0</v>
      </c>
      <c r="H1685" s="110" t="s">
        <v>316</v>
      </c>
      <c r="I1685" s="110" t="str">
        <f t="array" ref="I1685">XLOOKUP('Joining Lists'!$H1685,'Joining Lists'!$D$4:$D$75,'Joining Lists'!$E$4:$E$75)</f>
        <v>West</v>
      </c>
      <c r="J1685" s="110" t="s">
        <v>240</v>
      </c>
      <c r="K1685" s="110">
        <v>24.0</v>
      </c>
      <c r="L1685" s="109">
        <f t="array" ref="L1685">XLOOKUP('Joining Lists'!$J1685,'Joining Lists'!$A$4:$A$15,'Joining Lists'!$B$4:$B$15)</f>
        <v>34</v>
      </c>
      <c r="M1685" s="110">
        <f>'Joining Lists'!$K1685*'Joining Lists'!$L1685</f>
        <v>816</v>
      </c>
    </row>
    <row r="1686" ht="14.25" customHeight="1">
      <c r="G1686" s="106">
        <v>44532.0</v>
      </c>
      <c r="H1686" s="105" t="s">
        <v>281</v>
      </c>
      <c r="I1686" s="105" t="str">
        <f t="array" ref="I1686">XLOOKUP('Joining Lists'!$H1686,'Joining Lists'!$D$4:$D$75,'Joining Lists'!$E$4:$E$75)</f>
        <v>MidWest</v>
      </c>
      <c r="J1686" s="105" t="s">
        <v>233</v>
      </c>
      <c r="K1686" s="105">
        <v>14.0</v>
      </c>
      <c r="L1686" s="104">
        <f t="array" ref="L1686">XLOOKUP('Joining Lists'!$J1686,'Joining Lists'!$A$4:$A$15,'Joining Lists'!$B$4:$B$15)</f>
        <v>27.5</v>
      </c>
      <c r="M1686" s="105">
        <f>'Joining Lists'!$K1686*'Joining Lists'!$L1686</f>
        <v>385</v>
      </c>
    </row>
    <row r="1687" ht="14.25" customHeight="1">
      <c r="G1687" s="111">
        <v>44532.0</v>
      </c>
      <c r="H1687" s="110" t="s">
        <v>300</v>
      </c>
      <c r="I1687" s="110" t="str">
        <f t="array" ref="I1687">XLOOKUP('Joining Lists'!$H1687,'Joining Lists'!$D$4:$D$75,'Joining Lists'!$E$4:$E$75)</f>
        <v>MidWest</v>
      </c>
      <c r="J1687" s="110" t="s">
        <v>233</v>
      </c>
      <c r="K1687" s="110">
        <v>1.0</v>
      </c>
      <c r="L1687" s="109">
        <f t="array" ref="L1687">XLOOKUP('Joining Lists'!$J1687,'Joining Lists'!$A$4:$A$15,'Joining Lists'!$B$4:$B$15)</f>
        <v>27.5</v>
      </c>
      <c r="M1687" s="110">
        <f>'Joining Lists'!$K1687*'Joining Lists'!$L1687</f>
        <v>27.5</v>
      </c>
    </row>
    <row r="1688" ht="14.25" customHeight="1">
      <c r="G1688" s="106">
        <v>44532.0</v>
      </c>
      <c r="H1688" s="105" t="s">
        <v>271</v>
      </c>
      <c r="I1688" s="105" t="str">
        <f t="array" ref="I1688">XLOOKUP('Joining Lists'!$H1688,'Joining Lists'!$D$4:$D$75,'Joining Lists'!$E$4:$E$75)</f>
        <v>South</v>
      </c>
      <c r="J1688" s="105" t="s">
        <v>233</v>
      </c>
      <c r="K1688" s="105">
        <v>2.0</v>
      </c>
      <c r="L1688" s="104">
        <f t="array" ref="L1688">XLOOKUP('Joining Lists'!$J1688,'Joining Lists'!$A$4:$A$15,'Joining Lists'!$B$4:$B$15)</f>
        <v>27.5</v>
      </c>
      <c r="M1688" s="105">
        <f>'Joining Lists'!$K1688*'Joining Lists'!$L1688</f>
        <v>55</v>
      </c>
    </row>
    <row r="1689" ht="14.25" customHeight="1">
      <c r="G1689" s="111">
        <v>44532.0</v>
      </c>
      <c r="H1689" s="110" t="s">
        <v>219</v>
      </c>
      <c r="I1689" s="110" t="str">
        <f t="array" ref="I1689">XLOOKUP('Joining Lists'!$H1689,'Joining Lists'!$D$4:$D$75,'Joining Lists'!$E$4:$E$75)</f>
        <v>West</v>
      </c>
      <c r="J1689" s="110" t="s">
        <v>245</v>
      </c>
      <c r="K1689" s="110">
        <v>2.0</v>
      </c>
      <c r="L1689" s="109">
        <f t="array" ref="L1689">XLOOKUP('Joining Lists'!$J1689,'Joining Lists'!$A$4:$A$15,'Joining Lists'!$B$4:$B$15)</f>
        <v>23.5</v>
      </c>
      <c r="M1689" s="110">
        <f>'Joining Lists'!$K1689*'Joining Lists'!$L1689</f>
        <v>47</v>
      </c>
    </row>
    <row r="1690" ht="14.25" customHeight="1">
      <c r="G1690" s="106">
        <v>44532.0</v>
      </c>
      <c r="H1690" s="105" t="s">
        <v>306</v>
      </c>
      <c r="I1690" s="105" t="str">
        <f t="array" ref="I1690">XLOOKUP('Joining Lists'!$H1690,'Joining Lists'!$D$4:$D$75,'Joining Lists'!$E$4:$E$75)</f>
        <v>West</v>
      </c>
      <c r="J1690" s="105" t="s">
        <v>216</v>
      </c>
      <c r="K1690" s="105">
        <v>2.0</v>
      </c>
      <c r="L1690" s="104">
        <f t="array" ref="L1690">XLOOKUP('Joining Lists'!$J1690,'Joining Lists'!$A$4:$A$15,'Joining Lists'!$B$4:$B$15)</f>
        <v>22.95</v>
      </c>
      <c r="M1690" s="105">
        <f>'Joining Lists'!$K1690*'Joining Lists'!$L1690</f>
        <v>45.9</v>
      </c>
    </row>
    <row r="1691" ht="14.25" customHeight="1">
      <c r="G1691" s="111">
        <v>44532.0</v>
      </c>
      <c r="H1691" s="110" t="s">
        <v>255</v>
      </c>
      <c r="I1691" s="110" t="str">
        <f t="array" ref="I1691">XLOOKUP('Joining Lists'!$H1691,'Joining Lists'!$D$4:$D$75,'Joining Lists'!$E$4:$E$75)</f>
        <v>MidWest</v>
      </c>
      <c r="J1691" s="110" t="s">
        <v>218</v>
      </c>
      <c r="K1691" s="110">
        <v>3.0</v>
      </c>
      <c r="L1691" s="109">
        <f t="array" ref="L1691">XLOOKUP('Joining Lists'!$J1691,'Joining Lists'!$A$4:$A$15,'Joining Lists'!$B$4:$B$15)</f>
        <v>22.95</v>
      </c>
      <c r="M1691" s="110">
        <f>'Joining Lists'!$K1691*'Joining Lists'!$L1691</f>
        <v>68.85</v>
      </c>
    </row>
    <row r="1692" ht="14.25" customHeight="1">
      <c r="G1692" s="106">
        <v>44532.0</v>
      </c>
      <c r="H1692" s="105" t="s">
        <v>276</v>
      </c>
      <c r="I1692" s="105" t="str">
        <f t="array" ref="I1692">XLOOKUP('Joining Lists'!$H1692,'Joining Lists'!$D$4:$D$75,'Joining Lists'!$E$4:$E$75)</f>
        <v>East</v>
      </c>
      <c r="J1692" s="105" t="s">
        <v>245</v>
      </c>
      <c r="K1692" s="105">
        <v>1.0</v>
      </c>
      <c r="L1692" s="104">
        <f t="array" ref="L1692">XLOOKUP('Joining Lists'!$J1692,'Joining Lists'!$A$4:$A$15,'Joining Lists'!$B$4:$B$15)</f>
        <v>23.5</v>
      </c>
      <c r="M1692" s="105">
        <f>'Joining Lists'!$K1692*'Joining Lists'!$L1692</f>
        <v>23.5</v>
      </c>
    </row>
    <row r="1693" ht="14.25" customHeight="1">
      <c r="G1693" s="111">
        <v>44531.0</v>
      </c>
      <c r="H1693" s="110" t="s">
        <v>276</v>
      </c>
      <c r="I1693" s="110" t="str">
        <f t="array" ref="I1693">XLOOKUP('Joining Lists'!$H1693,'Joining Lists'!$D$4:$D$75,'Joining Lists'!$E$4:$E$75)</f>
        <v>East</v>
      </c>
      <c r="J1693" s="110" t="s">
        <v>230</v>
      </c>
      <c r="K1693" s="110">
        <v>3.0</v>
      </c>
      <c r="L1693" s="109">
        <f t="array" ref="L1693">XLOOKUP('Joining Lists'!$J1693,'Joining Lists'!$A$4:$A$15,'Joining Lists'!$B$4:$B$15)</f>
        <v>79.95</v>
      </c>
      <c r="M1693" s="110">
        <f>'Joining Lists'!$K1693*'Joining Lists'!$L1693</f>
        <v>239.85</v>
      </c>
    </row>
    <row r="1694" ht="14.25" customHeight="1">
      <c r="G1694" s="106">
        <v>44531.0</v>
      </c>
      <c r="H1694" s="105" t="s">
        <v>237</v>
      </c>
      <c r="I1694" s="105" t="str">
        <f t="array" ref="I1694">XLOOKUP('Joining Lists'!$H1694,'Joining Lists'!$D$4:$D$75,'Joining Lists'!$E$4:$E$75)</f>
        <v>West</v>
      </c>
      <c r="J1694" s="105" t="s">
        <v>230</v>
      </c>
      <c r="K1694" s="105">
        <v>11.0</v>
      </c>
      <c r="L1694" s="104">
        <f t="array" ref="L1694">XLOOKUP('Joining Lists'!$J1694,'Joining Lists'!$A$4:$A$15,'Joining Lists'!$B$4:$B$15)</f>
        <v>79.95</v>
      </c>
      <c r="M1694" s="105">
        <f>'Joining Lists'!$K1694*'Joining Lists'!$L1694</f>
        <v>879.45</v>
      </c>
    </row>
    <row r="1695" ht="14.25" customHeight="1">
      <c r="G1695" s="111">
        <v>44531.0</v>
      </c>
      <c r="H1695" s="110" t="s">
        <v>283</v>
      </c>
      <c r="I1695" s="110" t="str">
        <f t="array" ref="I1695">XLOOKUP('Joining Lists'!$H1695,'Joining Lists'!$D$4:$D$75,'Joining Lists'!$E$4:$E$75)</f>
        <v>South</v>
      </c>
      <c r="J1695" s="110" t="s">
        <v>235</v>
      </c>
      <c r="K1695" s="110">
        <v>3.0</v>
      </c>
      <c r="L1695" s="109">
        <f t="array" ref="L1695">XLOOKUP('Joining Lists'!$J1695,'Joining Lists'!$A$4:$A$15,'Joining Lists'!$B$4:$B$15)</f>
        <v>19.95</v>
      </c>
      <c r="M1695" s="110">
        <f>'Joining Lists'!$K1695*'Joining Lists'!$L1695</f>
        <v>59.85</v>
      </c>
    </row>
    <row r="1696" ht="14.25" customHeight="1">
      <c r="G1696" s="106">
        <v>44531.0</v>
      </c>
      <c r="H1696" s="105" t="s">
        <v>258</v>
      </c>
      <c r="I1696" s="105" t="str">
        <f t="array" ref="I1696">XLOOKUP('Joining Lists'!$H1696,'Joining Lists'!$D$4:$D$75,'Joining Lists'!$E$4:$E$75)</f>
        <v>MidWest</v>
      </c>
      <c r="J1696" s="105" t="s">
        <v>235</v>
      </c>
      <c r="K1696" s="105">
        <v>22.0</v>
      </c>
      <c r="L1696" s="104">
        <f t="array" ref="L1696">XLOOKUP('Joining Lists'!$J1696,'Joining Lists'!$A$4:$A$15,'Joining Lists'!$B$4:$B$15)</f>
        <v>19.95</v>
      </c>
      <c r="M1696" s="105">
        <f>'Joining Lists'!$K1696*'Joining Lists'!$L1696</f>
        <v>438.9</v>
      </c>
    </row>
    <row r="1697" ht="14.25" customHeight="1">
      <c r="G1697" s="111">
        <v>44531.0</v>
      </c>
      <c r="H1697" s="110" t="s">
        <v>215</v>
      </c>
      <c r="I1697" s="110" t="str">
        <f t="array" ref="I1697">XLOOKUP('Joining Lists'!$H1697,'Joining Lists'!$D$4:$D$75,'Joining Lists'!$E$4:$E$75)</f>
        <v>East</v>
      </c>
      <c r="J1697" s="110" t="s">
        <v>245</v>
      </c>
      <c r="K1697" s="110">
        <v>12.0</v>
      </c>
      <c r="L1697" s="109">
        <f t="array" ref="L1697">XLOOKUP('Joining Lists'!$J1697,'Joining Lists'!$A$4:$A$15,'Joining Lists'!$B$4:$B$15)</f>
        <v>23.5</v>
      </c>
      <c r="M1697" s="110">
        <f>'Joining Lists'!$K1697*'Joining Lists'!$L1697</f>
        <v>282</v>
      </c>
    </row>
    <row r="1698" ht="14.25" customHeight="1">
      <c r="G1698" s="106">
        <v>44531.0</v>
      </c>
      <c r="H1698" s="105" t="s">
        <v>310</v>
      </c>
      <c r="I1698" s="105" t="str">
        <f t="array" ref="I1698">XLOOKUP('Joining Lists'!$H1698,'Joining Lists'!$D$4:$D$75,'Joining Lists'!$E$4:$E$75)</f>
        <v>West</v>
      </c>
      <c r="J1698" s="105" t="s">
        <v>227</v>
      </c>
      <c r="K1698" s="105">
        <v>1.0</v>
      </c>
      <c r="L1698" s="104">
        <f t="array" ref="L1698">XLOOKUP('Joining Lists'!$J1698,'Joining Lists'!$A$4:$A$15,'Joining Lists'!$B$4:$B$15)</f>
        <v>25</v>
      </c>
      <c r="M1698" s="105">
        <f>'Joining Lists'!$K1698*'Joining Lists'!$L1698</f>
        <v>25</v>
      </c>
    </row>
    <row r="1699" ht="14.25" customHeight="1">
      <c r="G1699" s="111">
        <v>44531.0</v>
      </c>
      <c r="H1699" s="110" t="s">
        <v>253</v>
      </c>
      <c r="I1699" s="110" t="str">
        <f t="array" ref="I1699">XLOOKUP('Joining Lists'!$H1699,'Joining Lists'!$D$4:$D$75,'Joining Lists'!$E$4:$E$75)</f>
        <v>MidWest</v>
      </c>
      <c r="J1699" s="110" t="s">
        <v>216</v>
      </c>
      <c r="K1699" s="110">
        <v>1.0</v>
      </c>
      <c r="L1699" s="109">
        <f t="array" ref="L1699">XLOOKUP('Joining Lists'!$J1699,'Joining Lists'!$A$4:$A$15,'Joining Lists'!$B$4:$B$15)</f>
        <v>22.95</v>
      </c>
      <c r="M1699" s="110">
        <f>'Joining Lists'!$K1699*'Joining Lists'!$L1699</f>
        <v>22.95</v>
      </c>
    </row>
    <row r="1700" ht="14.25" customHeight="1">
      <c r="G1700" s="106">
        <v>44531.0</v>
      </c>
      <c r="H1700" s="105" t="s">
        <v>269</v>
      </c>
      <c r="I1700" s="105" t="str">
        <f t="array" ref="I1700">XLOOKUP('Joining Lists'!$H1700,'Joining Lists'!$D$4:$D$75,'Joining Lists'!$E$4:$E$75)</f>
        <v>MidWest</v>
      </c>
      <c r="J1700" s="105" t="s">
        <v>235</v>
      </c>
      <c r="K1700" s="105">
        <v>1.0</v>
      </c>
      <c r="L1700" s="104">
        <f t="array" ref="L1700">XLOOKUP('Joining Lists'!$J1700,'Joining Lists'!$A$4:$A$15,'Joining Lists'!$B$4:$B$15)</f>
        <v>19.95</v>
      </c>
      <c r="M1700" s="105">
        <f>'Joining Lists'!$K1700*'Joining Lists'!$L1700</f>
        <v>19.95</v>
      </c>
    </row>
    <row r="1701" ht="14.25" customHeight="1">
      <c r="G1701" s="111">
        <v>44531.0</v>
      </c>
      <c r="H1701" s="110" t="s">
        <v>237</v>
      </c>
      <c r="I1701" s="110" t="str">
        <f t="array" ref="I1701">XLOOKUP('Joining Lists'!$H1701,'Joining Lists'!$D$4:$D$75,'Joining Lists'!$E$4:$E$75)</f>
        <v>West</v>
      </c>
      <c r="J1701" s="110" t="s">
        <v>218</v>
      </c>
      <c r="K1701" s="110">
        <v>2.0</v>
      </c>
      <c r="L1701" s="109">
        <f t="array" ref="L1701">XLOOKUP('Joining Lists'!$J1701,'Joining Lists'!$A$4:$A$15,'Joining Lists'!$B$4:$B$15)</f>
        <v>22.95</v>
      </c>
      <c r="M1701" s="110">
        <f>'Joining Lists'!$K1701*'Joining Lists'!$L1701</f>
        <v>45.9</v>
      </c>
    </row>
    <row r="1702" ht="14.25" customHeight="1">
      <c r="G1702" s="106">
        <v>44531.0</v>
      </c>
      <c r="H1702" s="105" t="s">
        <v>300</v>
      </c>
      <c r="I1702" s="105" t="str">
        <f t="array" ref="I1702">XLOOKUP('Joining Lists'!$H1702,'Joining Lists'!$D$4:$D$75,'Joining Lists'!$E$4:$E$75)</f>
        <v>MidWest</v>
      </c>
      <c r="J1702" s="105" t="s">
        <v>218</v>
      </c>
      <c r="K1702" s="105">
        <v>3.0</v>
      </c>
      <c r="L1702" s="104">
        <f t="array" ref="L1702">XLOOKUP('Joining Lists'!$J1702,'Joining Lists'!$A$4:$A$15,'Joining Lists'!$B$4:$B$15)</f>
        <v>22.95</v>
      </c>
      <c r="M1702" s="105">
        <f>'Joining Lists'!$K1702*'Joining Lists'!$L1702</f>
        <v>68.85</v>
      </c>
    </row>
    <row r="1703" ht="14.25" customHeight="1">
      <c r="G1703" s="111">
        <v>44531.0</v>
      </c>
      <c r="H1703" s="110" t="s">
        <v>304</v>
      </c>
      <c r="I1703" s="110" t="str">
        <f t="array" ref="I1703">XLOOKUP('Joining Lists'!$H1703,'Joining Lists'!$D$4:$D$75,'Joining Lists'!$E$4:$E$75)</f>
        <v>South</v>
      </c>
      <c r="J1703" s="110" t="s">
        <v>218</v>
      </c>
      <c r="K1703" s="110">
        <v>2.0</v>
      </c>
      <c r="L1703" s="109">
        <f t="array" ref="L1703">XLOOKUP('Joining Lists'!$J1703,'Joining Lists'!$A$4:$A$15,'Joining Lists'!$B$4:$B$15)</f>
        <v>22.95</v>
      </c>
      <c r="M1703" s="110">
        <f>'Joining Lists'!$K1703*'Joining Lists'!$L1703</f>
        <v>45.9</v>
      </c>
    </row>
    <row r="1704" ht="14.25" customHeight="1">
      <c r="G1704" s="106">
        <v>44531.0</v>
      </c>
      <c r="H1704" s="105" t="s">
        <v>249</v>
      </c>
      <c r="I1704" s="105" t="str">
        <f t="array" ref="I1704">XLOOKUP('Joining Lists'!$H1704,'Joining Lists'!$D$4:$D$75,'Joining Lists'!$E$4:$E$75)</f>
        <v>East</v>
      </c>
      <c r="J1704" s="105" t="s">
        <v>240</v>
      </c>
      <c r="K1704" s="105">
        <v>3.0</v>
      </c>
      <c r="L1704" s="104">
        <f t="array" ref="L1704">XLOOKUP('Joining Lists'!$J1704,'Joining Lists'!$A$4:$A$15,'Joining Lists'!$B$4:$B$15)</f>
        <v>34</v>
      </c>
      <c r="M1704" s="105">
        <f>'Joining Lists'!$K1704*'Joining Lists'!$L1704</f>
        <v>102</v>
      </c>
    </row>
    <row r="1705" ht="14.25" customHeight="1">
      <c r="G1705" s="111">
        <v>44531.0</v>
      </c>
      <c r="H1705" s="110" t="s">
        <v>309</v>
      </c>
      <c r="I1705" s="110" t="str">
        <f t="array" ref="I1705">XLOOKUP('Joining Lists'!$H1705,'Joining Lists'!$D$4:$D$75,'Joining Lists'!$E$4:$E$75)</f>
        <v>South</v>
      </c>
      <c r="J1705" s="110" t="s">
        <v>230</v>
      </c>
      <c r="K1705" s="110">
        <v>4.0</v>
      </c>
      <c r="L1705" s="109">
        <f t="array" ref="L1705">XLOOKUP('Joining Lists'!$J1705,'Joining Lists'!$A$4:$A$15,'Joining Lists'!$B$4:$B$15)</f>
        <v>79.95</v>
      </c>
      <c r="M1705" s="110">
        <f>'Joining Lists'!$K1705*'Joining Lists'!$L1705</f>
        <v>319.8</v>
      </c>
    </row>
    <row r="1706" ht="14.25" customHeight="1">
      <c r="G1706" s="106">
        <v>44531.0</v>
      </c>
      <c r="H1706" s="105" t="s">
        <v>281</v>
      </c>
      <c r="I1706" s="105" t="str">
        <f t="array" ref="I1706">XLOOKUP('Joining Lists'!$H1706,'Joining Lists'!$D$4:$D$75,'Joining Lists'!$E$4:$E$75)</f>
        <v>MidWest</v>
      </c>
      <c r="J1706" s="105" t="s">
        <v>240</v>
      </c>
      <c r="K1706" s="105">
        <v>1.0</v>
      </c>
      <c r="L1706" s="104">
        <f t="array" ref="L1706">XLOOKUP('Joining Lists'!$J1706,'Joining Lists'!$A$4:$A$15,'Joining Lists'!$B$4:$B$15)</f>
        <v>34</v>
      </c>
      <c r="M1706" s="105">
        <f>'Joining Lists'!$K1706*'Joining Lists'!$L1706</f>
        <v>34</v>
      </c>
    </row>
    <row r="1707" ht="14.25" customHeight="1">
      <c r="G1707" s="111">
        <v>44531.0</v>
      </c>
      <c r="H1707" s="110" t="s">
        <v>297</v>
      </c>
      <c r="I1707" s="110" t="str">
        <f t="array" ref="I1707">XLOOKUP('Joining Lists'!$H1707,'Joining Lists'!$D$4:$D$75,'Joining Lists'!$E$4:$E$75)</f>
        <v>MidWest</v>
      </c>
      <c r="J1707" s="110" t="s">
        <v>245</v>
      </c>
      <c r="K1707" s="110">
        <v>3.0</v>
      </c>
      <c r="L1707" s="109">
        <f t="array" ref="L1707">XLOOKUP('Joining Lists'!$J1707,'Joining Lists'!$A$4:$A$15,'Joining Lists'!$B$4:$B$15)</f>
        <v>23.5</v>
      </c>
      <c r="M1707" s="110">
        <f>'Joining Lists'!$K1707*'Joining Lists'!$L1707</f>
        <v>70.5</v>
      </c>
    </row>
    <row r="1708" ht="14.25" customHeight="1">
      <c r="G1708" s="106">
        <v>44531.0</v>
      </c>
      <c r="H1708" s="105" t="s">
        <v>268</v>
      </c>
      <c r="I1708" s="105" t="str">
        <f t="array" ref="I1708">XLOOKUP('Joining Lists'!$H1708,'Joining Lists'!$D$4:$D$75,'Joining Lists'!$E$4:$E$75)</f>
        <v>East</v>
      </c>
      <c r="J1708" s="105" t="s">
        <v>240</v>
      </c>
      <c r="K1708" s="105">
        <v>2.0</v>
      </c>
      <c r="L1708" s="104">
        <f t="array" ref="L1708">XLOOKUP('Joining Lists'!$J1708,'Joining Lists'!$A$4:$A$15,'Joining Lists'!$B$4:$B$15)</f>
        <v>34</v>
      </c>
      <c r="M1708" s="105">
        <f>'Joining Lists'!$K1708*'Joining Lists'!$L1708</f>
        <v>68</v>
      </c>
    </row>
    <row r="1709" ht="14.25" customHeight="1">
      <c r="G1709" s="111">
        <v>44531.0</v>
      </c>
      <c r="H1709" s="110" t="s">
        <v>316</v>
      </c>
      <c r="I1709" s="110" t="str">
        <f t="array" ref="I1709">XLOOKUP('Joining Lists'!$H1709,'Joining Lists'!$D$4:$D$75,'Joining Lists'!$E$4:$E$75)</f>
        <v>West</v>
      </c>
      <c r="J1709" s="110" t="s">
        <v>235</v>
      </c>
      <c r="K1709" s="110">
        <v>2.0</v>
      </c>
      <c r="L1709" s="109">
        <f t="array" ref="L1709">XLOOKUP('Joining Lists'!$J1709,'Joining Lists'!$A$4:$A$15,'Joining Lists'!$B$4:$B$15)</f>
        <v>19.95</v>
      </c>
      <c r="M1709" s="110">
        <f>'Joining Lists'!$K1709*'Joining Lists'!$L1709</f>
        <v>39.9</v>
      </c>
    </row>
    <row r="1710" ht="14.25" customHeight="1">
      <c r="G1710" s="106">
        <v>44531.0</v>
      </c>
      <c r="H1710" s="105" t="s">
        <v>215</v>
      </c>
      <c r="I1710" s="105" t="str">
        <f t="array" ref="I1710">XLOOKUP('Joining Lists'!$H1710,'Joining Lists'!$D$4:$D$75,'Joining Lists'!$E$4:$E$75)</f>
        <v>East</v>
      </c>
      <c r="J1710" s="105" t="s">
        <v>243</v>
      </c>
      <c r="K1710" s="105">
        <v>2.0</v>
      </c>
      <c r="L1710" s="104">
        <f t="array" ref="L1710">XLOOKUP('Joining Lists'!$J1710,'Joining Lists'!$A$4:$A$15,'Joining Lists'!$B$4:$B$15)</f>
        <v>25</v>
      </c>
      <c r="M1710" s="105">
        <f>'Joining Lists'!$K1710*'Joining Lists'!$L1710</f>
        <v>50</v>
      </c>
    </row>
    <row r="1711" ht="14.25" customHeight="1">
      <c r="G1711" s="111">
        <v>44531.0</v>
      </c>
      <c r="H1711" s="110" t="s">
        <v>303</v>
      </c>
      <c r="I1711" s="110" t="str">
        <f t="array" ref="I1711">XLOOKUP('Joining Lists'!$H1711,'Joining Lists'!$D$4:$D$75,'Joining Lists'!$E$4:$E$75)</f>
        <v>West</v>
      </c>
      <c r="J1711" s="110" t="s">
        <v>212</v>
      </c>
      <c r="K1711" s="110">
        <v>3.0</v>
      </c>
      <c r="L1711" s="109">
        <f t="array" ref="L1711">XLOOKUP('Joining Lists'!$J1711,'Joining Lists'!$A$4:$A$15,'Joining Lists'!$B$4:$B$15)</f>
        <v>21</v>
      </c>
      <c r="M1711" s="110">
        <f>'Joining Lists'!$K1711*'Joining Lists'!$L1711</f>
        <v>63</v>
      </c>
    </row>
    <row r="1712" ht="14.25" customHeight="1">
      <c r="G1712" s="106">
        <v>44531.0</v>
      </c>
      <c r="H1712" s="105" t="s">
        <v>281</v>
      </c>
      <c r="I1712" s="105" t="str">
        <f t="array" ref="I1712">XLOOKUP('Joining Lists'!$H1712,'Joining Lists'!$D$4:$D$75,'Joining Lists'!$E$4:$E$75)</f>
        <v>MidWest</v>
      </c>
      <c r="J1712" s="105" t="s">
        <v>218</v>
      </c>
      <c r="K1712" s="105">
        <v>3.0</v>
      </c>
      <c r="L1712" s="104">
        <f t="array" ref="L1712">XLOOKUP('Joining Lists'!$J1712,'Joining Lists'!$A$4:$A$15,'Joining Lists'!$B$4:$B$15)</f>
        <v>22.95</v>
      </c>
      <c r="M1712" s="105">
        <f>'Joining Lists'!$K1712*'Joining Lists'!$L1712</f>
        <v>68.85</v>
      </c>
    </row>
    <row r="1713" ht="14.25" customHeight="1">
      <c r="G1713" s="111">
        <v>44531.0</v>
      </c>
      <c r="H1713" s="110" t="s">
        <v>269</v>
      </c>
      <c r="I1713" s="110" t="str">
        <f t="array" ref="I1713">XLOOKUP('Joining Lists'!$H1713,'Joining Lists'!$D$4:$D$75,'Joining Lists'!$E$4:$E$75)</f>
        <v>MidWest</v>
      </c>
      <c r="J1713" s="110" t="s">
        <v>235</v>
      </c>
      <c r="K1713" s="110">
        <v>2.0</v>
      </c>
      <c r="L1713" s="109">
        <f t="array" ref="L1713">XLOOKUP('Joining Lists'!$J1713,'Joining Lists'!$A$4:$A$15,'Joining Lists'!$B$4:$B$15)</f>
        <v>19.95</v>
      </c>
      <c r="M1713" s="110">
        <f>'Joining Lists'!$K1713*'Joining Lists'!$L1713</f>
        <v>39.9</v>
      </c>
    </row>
    <row r="1714" ht="14.25" customHeight="1">
      <c r="G1714" s="106">
        <v>44531.0</v>
      </c>
      <c r="H1714" s="105" t="s">
        <v>260</v>
      </c>
      <c r="I1714" s="105" t="str">
        <f t="array" ref="I1714">XLOOKUP('Joining Lists'!$H1714,'Joining Lists'!$D$4:$D$75,'Joining Lists'!$E$4:$E$75)</f>
        <v>MidWest</v>
      </c>
      <c r="J1714" s="105" t="s">
        <v>235</v>
      </c>
      <c r="K1714" s="105">
        <v>4.0</v>
      </c>
      <c r="L1714" s="104">
        <f t="array" ref="L1714">XLOOKUP('Joining Lists'!$J1714,'Joining Lists'!$A$4:$A$15,'Joining Lists'!$B$4:$B$15)</f>
        <v>19.95</v>
      </c>
      <c r="M1714" s="105">
        <f>'Joining Lists'!$K1714*'Joining Lists'!$L1714</f>
        <v>79.8</v>
      </c>
    </row>
    <row r="1715" ht="14.25" customHeight="1">
      <c r="G1715" s="111">
        <v>44531.0</v>
      </c>
      <c r="H1715" s="110" t="s">
        <v>228</v>
      </c>
      <c r="I1715" s="110" t="str">
        <f t="array" ref="I1715">XLOOKUP('Joining Lists'!$H1715,'Joining Lists'!$D$4:$D$75,'Joining Lists'!$E$4:$E$75)</f>
        <v>MidWest</v>
      </c>
      <c r="J1715" s="110" t="s">
        <v>240</v>
      </c>
      <c r="K1715" s="110">
        <v>2.0</v>
      </c>
      <c r="L1715" s="109">
        <f t="array" ref="L1715">XLOOKUP('Joining Lists'!$J1715,'Joining Lists'!$A$4:$A$15,'Joining Lists'!$B$4:$B$15)</f>
        <v>34</v>
      </c>
      <c r="M1715" s="110">
        <f>'Joining Lists'!$K1715*'Joining Lists'!$L1715</f>
        <v>68</v>
      </c>
    </row>
    <row r="1716" ht="14.25" customHeight="1">
      <c r="G1716" s="106">
        <v>44531.0</v>
      </c>
      <c r="H1716" s="105" t="s">
        <v>257</v>
      </c>
      <c r="I1716" s="105" t="str">
        <f t="array" ref="I1716">XLOOKUP('Joining Lists'!$H1716,'Joining Lists'!$D$4:$D$75,'Joining Lists'!$E$4:$E$75)</f>
        <v>South</v>
      </c>
      <c r="J1716" s="105" t="s">
        <v>240</v>
      </c>
      <c r="K1716" s="105">
        <v>2.0</v>
      </c>
      <c r="L1716" s="104">
        <f t="array" ref="L1716">XLOOKUP('Joining Lists'!$J1716,'Joining Lists'!$A$4:$A$15,'Joining Lists'!$B$4:$B$15)</f>
        <v>34</v>
      </c>
      <c r="M1716" s="105">
        <f>'Joining Lists'!$K1716*'Joining Lists'!$L1716</f>
        <v>68</v>
      </c>
    </row>
    <row r="1717" ht="14.25" customHeight="1">
      <c r="G1717" s="111">
        <v>44531.0</v>
      </c>
      <c r="H1717" s="110" t="s">
        <v>313</v>
      </c>
      <c r="I1717" s="110" t="str">
        <f t="array" ref="I1717">XLOOKUP('Joining Lists'!$H1717,'Joining Lists'!$D$4:$D$75,'Joining Lists'!$E$4:$E$75)</f>
        <v>West</v>
      </c>
      <c r="J1717" s="110" t="s">
        <v>233</v>
      </c>
      <c r="K1717" s="110">
        <v>2.0</v>
      </c>
      <c r="L1717" s="109">
        <f t="array" ref="L1717">XLOOKUP('Joining Lists'!$J1717,'Joining Lists'!$A$4:$A$15,'Joining Lists'!$B$4:$B$15)</f>
        <v>27.5</v>
      </c>
      <c r="M1717" s="110">
        <f>'Joining Lists'!$K1717*'Joining Lists'!$L1717</f>
        <v>55</v>
      </c>
    </row>
    <row r="1718" ht="14.25" customHeight="1">
      <c r="G1718" s="106">
        <v>44531.0</v>
      </c>
      <c r="H1718" s="105" t="s">
        <v>276</v>
      </c>
      <c r="I1718" s="105" t="str">
        <f t="array" ref="I1718">XLOOKUP('Joining Lists'!$H1718,'Joining Lists'!$D$4:$D$75,'Joining Lists'!$E$4:$E$75)</f>
        <v>East</v>
      </c>
      <c r="J1718" s="105" t="s">
        <v>218</v>
      </c>
      <c r="K1718" s="105">
        <v>3.0</v>
      </c>
      <c r="L1718" s="104">
        <f t="array" ref="L1718">XLOOKUP('Joining Lists'!$J1718,'Joining Lists'!$A$4:$A$15,'Joining Lists'!$B$4:$B$15)</f>
        <v>22.95</v>
      </c>
      <c r="M1718" s="105">
        <f>'Joining Lists'!$K1718*'Joining Lists'!$L1718</f>
        <v>68.85</v>
      </c>
    </row>
    <row r="1719" ht="14.25" customHeight="1">
      <c r="G1719" s="111">
        <v>44531.0</v>
      </c>
      <c r="H1719" s="110" t="s">
        <v>296</v>
      </c>
      <c r="I1719" s="110" t="str">
        <f t="array" ref="I1719">XLOOKUP('Joining Lists'!$H1719,'Joining Lists'!$D$4:$D$75,'Joining Lists'!$E$4:$E$75)</f>
        <v>West</v>
      </c>
      <c r="J1719" s="110" t="s">
        <v>235</v>
      </c>
      <c r="K1719" s="110">
        <v>3.0</v>
      </c>
      <c r="L1719" s="109">
        <f t="array" ref="L1719">XLOOKUP('Joining Lists'!$J1719,'Joining Lists'!$A$4:$A$15,'Joining Lists'!$B$4:$B$15)</f>
        <v>19.95</v>
      </c>
      <c r="M1719" s="110">
        <f>'Joining Lists'!$K1719*'Joining Lists'!$L1719</f>
        <v>59.85</v>
      </c>
    </row>
    <row r="1720" ht="14.25" customHeight="1">
      <c r="G1720" s="106">
        <v>44531.0</v>
      </c>
      <c r="H1720" s="105" t="s">
        <v>265</v>
      </c>
      <c r="I1720" s="105" t="str">
        <f t="array" ref="I1720">XLOOKUP('Joining Lists'!$H1720,'Joining Lists'!$D$4:$D$75,'Joining Lists'!$E$4:$E$75)</f>
        <v>MidWest</v>
      </c>
      <c r="J1720" s="105" t="s">
        <v>245</v>
      </c>
      <c r="K1720" s="105">
        <v>4.0</v>
      </c>
      <c r="L1720" s="104">
        <f t="array" ref="L1720">XLOOKUP('Joining Lists'!$J1720,'Joining Lists'!$A$4:$A$15,'Joining Lists'!$B$4:$B$15)</f>
        <v>23.5</v>
      </c>
      <c r="M1720" s="105">
        <f>'Joining Lists'!$K1720*'Joining Lists'!$L1720</f>
        <v>94</v>
      </c>
    </row>
    <row r="1721" ht="14.25" customHeight="1">
      <c r="G1721" s="111">
        <v>44531.0</v>
      </c>
      <c r="H1721" s="110" t="s">
        <v>296</v>
      </c>
      <c r="I1721" s="110" t="str">
        <f t="array" ref="I1721">XLOOKUP('Joining Lists'!$H1721,'Joining Lists'!$D$4:$D$75,'Joining Lists'!$E$4:$E$75)</f>
        <v>West</v>
      </c>
      <c r="J1721" s="110" t="s">
        <v>212</v>
      </c>
      <c r="K1721" s="110">
        <v>1.0</v>
      </c>
      <c r="L1721" s="109">
        <f t="array" ref="L1721">XLOOKUP('Joining Lists'!$J1721,'Joining Lists'!$A$4:$A$15,'Joining Lists'!$B$4:$B$15)</f>
        <v>21</v>
      </c>
      <c r="M1721" s="110">
        <f>'Joining Lists'!$K1721*'Joining Lists'!$L1721</f>
        <v>21</v>
      </c>
    </row>
    <row r="1722" ht="14.25" customHeight="1">
      <c r="G1722" s="106">
        <v>44531.0</v>
      </c>
      <c r="H1722" s="105" t="s">
        <v>303</v>
      </c>
      <c r="I1722" s="105" t="str">
        <f t="array" ref="I1722">XLOOKUP('Joining Lists'!$H1722,'Joining Lists'!$D$4:$D$75,'Joining Lists'!$E$4:$E$75)</f>
        <v>West</v>
      </c>
      <c r="J1722" s="105" t="s">
        <v>233</v>
      </c>
      <c r="K1722" s="105">
        <v>2.0</v>
      </c>
      <c r="L1722" s="104">
        <f t="array" ref="L1722">XLOOKUP('Joining Lists'!$J1722,'Joining Lists'!$A$4:$A$15,'Joining Lists'!$B$4:$B$15)</f>
        <v>27.5</v>
      </c>
      <c r="M1722" s="105">
        <f>'Joining Lists'!$K1722*'Joining Lists'!$L1722</f>
        <v>55</v>
      </c>
    </row>
    <row r="1723" ht="14.25" customHeight="1">
      <c r="G1723" s="111">
        <v>44531.0</v>
      </c>
      <c r="H1723" s="110" t="s">
        <v>225</v>
      </c>
      <c r="I1723" s="110" t="str">
        <f t="array" ref="I1723">XLOOKUP('Joining Lists'!$H1723,'Joining Lists'!$D$4:$D$75,'Joining Lists'!$E$4:$E$75)</f>
        <v>South</v>
      </c>
      <c r="J1723" s="110" t="s">
        <v>230</v>
      </c>
      <c r="K1723" s="110">
        <v>2.0</v>
      </c>
      <c r="L1723" s="109">
        <f t="array" ref="L1723">XLOOKUP('Joining Lists'!$J1723,'Joining Lists'!$A$4:$A$15,'Joining Lists'!$B$4:$B$15)</f>
        <v>79.95</v>
      </c>
      <c r="M1723" s="110">
        <f>'Joining Lists'!$K1723*'Joining Lists'!$L1723</f>
        <v>159.9</v>
      </c>
    </row>
    <row r="1724" ht="14.25" customHeight="1">
      <c r="G1724" s="106">
        <v>44531.0</v>
      </c>
      <c r="H1724" s="105" t="s">
        <v>281</v>
      </c>
      <c r="I1724" s="105" t="str">
        <f t="array" ref="I1724">XLOOKUP('Joining Lists'!$H1724,'Joining Lists'!$D$4:$D$75,'Joining Lists'!$E$4:$E$75)</f>
        <v>MidWest</v>
      </c>
      <c r="J1724" s="105" t="s">
        <v>218</v>
      </c>
      <c r="K1724" s="105">
        <v>25.0</v>
      </c>
      <c r="L1724" s="104">
        <f t="array" ref="L1724">XLOOKUP('Joining Lists'!$J1724,'Joining Lists'!$A$4:$A$15,'Joining Lists'!$B$4:$B$15)</f>
        <v>22.95</v>
      </c>
      <c r="M1724" s="105">
        <f>'Joining Lists'!$K1724*'Joining Lists'!$L1724</f>
        <v>573.75</v>
      </c>
    </row>
    <row r="1725" ht="14.25" customHeight="1">
      <c r="G1725" s="111">
        <v>44531.0</v>
      </c>
      <c r="H1725" s="110" t="s">
        <v>298</v>
      </c>
      <c r="I1725" s="110" t="str">
        <f t="array" ref="I1725">XLOOKUP('Joining Lists'!$H1725,'Joining Lists'!$D$4:$D$75,'Joining Lists'!$E$4:$E$75)</f>
        <v>West</v>
      </c>
      <c r="J1725" s="110" t="s">
        <v>216</v>
      </c>
      <c r="K1725" s="110">
        <v>18.0</v>
      </c>
      <c r="L1725" s="109">
        <f t="array" ref="L1725">XLOOKUP('Joining Lists'!$J1725,'Joining Lists'!$A$4:$A$15,'Joining Lists'!$B$4:$B$15)</f>
        <v>22.95</v>
      </c>
      <c r="M1725" s="110">
        <f>'Joining Lists'!$K1725*'Joining Lists'!$L1725</f>
        <v>413.1</v>
      </c>
    </row>
    <row r="1726" ht="14.25" customHeight="1">
      <c r="G1726" s="106">
        <v>44531.0</v>
      </c>
      <c r="H1726" s="105" t="s">
        <v>301</v>
      </c>
      <c r="I1726" s="105" t="str">
        <f t="array" ref="I1726">XLOOKUP('Joining Lists'!$H1726,'Joining Lists'!$D$4:$D$75,'Joining Lists'!$E$4:$E$75)</f>
        <v>East</v>
      </c>
      <c r="J1726" s="105" t="s">
        <v>243</v>
      </c>
      <c r="K1726" s="105">
        <v>3.0</v>
      </c>
      <c r="L1726" s="104">
        <f t="array" ref="L1726">XLOOKUP('Joining Lists'!$J1726,'Joining Lists'!$A$4:$A$15,'Joining Lists'!$B$4:$B$15)</f>
        <v>25</v>
      </c>
      <c r="M1726" s="105">
        <f>'Joining Lists'!$K1726*'Joining Lists'!$L1726</f>
        <v>75</v>
      </c>
    </row>
    <row r="1727" ht="14.25" customHeight="1">
      <c r="G1727" s="111">
        <v>44531.0</v>
      </c>
      <c r="H1727" s="110" t="s">
        <v>306</v>
      </c>
      <c r="I1727" s="110" t="str">
        <f t="array" ref="I1727">XLOOKUP('Joining Lists'!$H1727,'Joining Lists'!$D$4:$D$75,'Joining Lists'!$E$4:$E$75)</f>
        <v>West</v>
      </c>
      <c r="J1727" s="110" t="s">
        <v>240</v>
      </c>
      <c r="K1727" s="110">
        <v>3.0</v>
      </c>
      <c r="L1727" s="109">
        <f t="array" ref="L1727">XLOOKUP('Joining Lists'!$J1727,'Joining Lists'!$A$4:$A$15,'Joining Lists'!$B$4:$B$15)</f>
        <v>34</v>
      </c>
      <c r="M1727" s="110">
        <f>'Joining Lists'!$K1727*'Joining Lists'!$L1727</f>
        <v>102</v>
      </c>
    </row>
    <row r="1728" ht="14.25" customHeight="1">
      <c r="G1728" s="106">
        <v>44531.0</v>
      </c>
      <c r="H1728" s="105" t="s">
        <v>306</v>
      </c>
      <c r="I1728" s="105" t="str">
        <f t="array" ref="I1728">XLOOKUP('Joining Lists'!$H1728,'Joining Lists'!$D$4:$D$75,'Joining Lists'!$E$4:$E$75)</f>
        <v>West</v>
      </c>
      <c r="J1728" s="105" t="s">
        <v>218</v>
      </c>
      <c r="K1728" s="105">
        <v>3.0</v>
      </c>
      <c r="L1728" s="104">
        <f t="array" ref="L1728">XLOOKUP('Joining Lists'!$J1728,'Joining Lists'!$A$4:$A$15,'Joining Lists'!$B$4:$B$15)</f>
        <v>22.95</v>
      </c>
      <c r="M1728" s="105">
        <f>'Joining Lists'!$K1728*'Joining Lists'!$L1728</f>
        <v>68.85</v>
      </c>
    </row>
    <row r="1729" ht="14.25" customHeight="1">
      <c r="G1729" s="111">
        <v>44531.0</v>
      </c>
      <c r="H1729" s="110" t="s">
        <v>254</v>
      </c>
      <c r="I1729" s="110" t="str">
        <f t="array" ref="I1729">XLOOKUP('Joining Lists'!$H1729,'Joining Lists'!$D$4:$D$75,'Joining Lists'!$E$4:$E$75)</f>
        <v>South</v>
      </c>
      <c r="J1729" s="110" t="s">
        <v>240</v>
      </c>
      <c r="K1729" s="110">
        <v>18.0</v>
      </c>
      <c r="L1729" s="109">
        <f t="array" ref="L1729">XLOOKUP('Joining Lists'!$J1729,'Joining Lists'!$A$4:$A$15,'Joining Lists'!$B$4:$B$15)</f>
        <v>34</v>
      </c>
      <c r="M1729" s="110">
        <f>'Joining Lists'!$K1729*'Joining Lists'!$L1729</f>
        <v>612</v>
      </c>
    </row>
    <row r="1730" ht="14.25" customHeight="1">
      <c r="G1730" s="106">
        <v>44531.0</v>
      </c>
      <c r="H1730" s="105" t="s">
        <v>292</v>
      </c>
      <c r="I1730" s="105" t="str">
        <f t="array" ref="I1730">XLOOKUP('Joining Lists'!$H1730,'Joining Lists'!$D$4:$D$75,'Joining Lists'!$E$4:$E$75)</f>
        <v>East</v>
      </c>
      <c r="J1730" s="105" t="s">
        <v>227</v>
      </c>
      <c r="K1730" s="105">
        <v>2.0</v>
      </c>
      <c r="L1730" s="104">
        <f t="array" ref="L1730">XLOOKUP('Joining Lists'!$J1730,'Joining Lists'!$A$4:$A$15,'Joining Lists'!$B$4:$B$15)</f>
        <v>25</v>
      </c>
      <c r="M1730" s="105">
        <f>'Joining Lists'!$K1730*'Joining Lists'!$L1730</f>
        <v>50</v>
      </c>
    </row>
    <row r="1731" ht="14.25" customHeight="1">
      <c r="G1731" s="111">
        <v>44531.0</v>
      </c>
      <c r="H1731" s="110" t="s">
        <v>259</v>
      </c>
      <c r="I1731" s="110" t="str">
        <f t="array" ref="I1731">XLOOKUP('Joining Lists'!$H1731,'Joining Lists'!$D$4:$D$75,'Joining Lists'!$E$4:$E$75)</f>
        <v>West</v>
      </c>
      <c r="J1731" s="110" t="s">
        <v>243</v>
      </c>
      <c r="K1731" s="110">
        <v>1.0</v>
      </c>
      <c r="L1731" s="109">
        <f t="array" ref="L1731">XLOOKUP('Joining Lists'!$J1731,'Joining Lists'!$A$4:$A$15,'Joining Lists'!$B$4:$B$15)</f>
        <v>25</v>
      </c>
      <c r="M1731" s="110">
        <f>'Joining Lists'!$K1731*'Joining Lists'!$L1731</f>
        <v>25</v>
      </c>
    </row>
    <row r="1732" ht="14.25" customHeight="1">
      <c r="G1732" s="106">
        <v>44531.0</v>
      </c>
      <c r="H1732" s="105" t="s">
        <v>312</v>
      </c>
      <c r="I1732" s="105" t="str">
        <f t="array" ref="I1732">XLOOKUP('Joining Lists'!$H1732,'Joining Lists'!$D$4:$D$75,'Joining Lists'!$E$4:$E$75)</f>
        <v>East</v>
      </c>
      <c r="J1732" s="105" t="s">
        <v>236</v>
      </c>
      <c r="K1732" s="105">
        <v>2.0</v>
      </c>
      <c r="L1732" s="104">
        <f t="array" ref="L1732">XLOOKUP('Joining Lists'!$J1732,'Joining Lists'!$A$4:$A$15,'Joining Lists'!$B$4:$B$15)</f>
        <v>30</v>
      </c>
      <c r="M1732" s="105">
        <f>'Joining Lists'!$K1732*'Joining Lists'!$L1732</f>
        <v>60</v>
      </c>
    </row>
    <row r="1733" ht="14.25" customHeight="1">
      <c r="G1733" s="111">
        <v>44531.0</v>
      </c>
      <c r="H1733" s="110" t="s">
        <v>281</v>
      </c>
      <c r="I1733" s="110" t="str">
        <f t="array" ref="I1733">XLOOKUP('Joining Lists'!$H1733,'Joining Lists'!$D$4:$D$75,'Joining Lists'!$E$4:$E$75)</f>
        <v>MidWest</v>
      </c>
      <c r="J1733" s="110" t="s">
        <v>243</v>
      </c>
      <c r="K1733" s="110">
        <v>2.0</v>
      </c>
      <c r="L1733" s="109">
        <f t="array" ref="L1733">XLOOKUP('Joining Lists'!$J1733,'Joining Lists'!$A$4:$A$15,'Joining Lists'!$B$4:$B$15)</f>
        <v>25</v>
      </c>
      <c r="M1733" s="110">
        <f>'Joining Lists'!$K1733*'Joining Lists'!$L1733</f>
        <v>50</v>
      </c>
    </row>
    <row r="1734" ht="14.25" customHeight="1">
      <c r="G1734" s="106">
        <v>44531.0</v>
      </c>
      <c r="H1734" s="105" t="s">
        <v>258</v>
      </c>
      <c r="I1734" s="105" t="str">
        <f t="array" ref="I1734">XLOOKUP('Joining Lists'!$H1734,'Joining Lists'!$D$4:$D$75,'Joining Lists'!$E$4:$E$75)</f>
        <v>MidWest</v>
      </c>
      <c r="J1734" s="105" t="s">
        <v>240</v>
      </c>
      <c r="K1734" s="105">
        <v>1.0</v>
      </c>
      <c r="L1734" s="104">
        <f t="array" ref="L1734">XLOOKUP('Joining Lists'!$J1734,'Joining Lists'!$A$4:$A$15,'Joining Lists'!$B$4:$B$15)</f>
        <v>34</v>
      </c>
      <c r="M1734" s="105">
        <f>'Joining Lists'!$K1734*'Joining Lists'!$L1734</f>
        <v>34</v>
      </c>
    </row>
    <row r="1735" ht="14.25" customHeight="1">
      <c r="G1735" s="111">
        <v>44531.0</v>
      </c>
      <c r="H1735" s="110" t="s">
        <v>238</v>
      </c>
      <c r="I1735" s="110" t="str">
        <f t="array" ref="I1735">XLOOKUP('Joining Lists'!$H1735,'Joining Lists'!$D$4:$D$75,'Joining Lists'!$E$4:$E$75)</f>
        <v>West</v>
      </c>
      <c r="J1735" s="110" t="s">
        <v>227</v>
      </c>
      <c r="K1735" s="110">
        <v>2.0</v>
      </c>
      <c r="L1735" s="109">
        <f t="array" ref="L1735">XLOOKUP('Joining Lists'!$J1735,'Joining Lists'!$A$4:$A$15,'Joining Lists'!$B$4:$B$15)</f>
        <v>25</v>
      </c>
      <c r="M1735" s="110">
        <f>'Joining Lists'!$K1735*'Joining Lists'!$L1735</f>
        <v>50</v>
      </c>
    </row>
    <row r="1736" ht="14.25" customHeight="1">
      <c r="G1736" s="106">
        <v>44531.0</v>
      </c>
      <c r="H1736" s="105" t="s">
        <v>242</v>
      </c>
      <c r="I1736" s="105" t="str">
        <f t="array" ref="I1736">XLOOKUP('Joining Lists'!$H1736,'Joining Lists'!$D$4:$D$75,'Joining Lists'!$E$4:$E$75)</f>
        <v>MidWest</v>
      </c>
      <c r="J1736" s="105" t="s">
        <v>218</v>
      </c>
      <c r="K1736" s="105">
        <v>3.0</v>
      </c>
      <c r="L1736" s="104">
        <f t="array" ref="L1736">XLOOKUP('Joining Lists'!$J1736,'Joining Lists'!$A$4:$A$15,'Joining Lists'!$B$4:$B$15)</f>
        <v>22.95</v>
      </c>
      <c r="M1736" s="105">
        <f>'Joining Lists'!$K1736*'Joining Lists'!$L1736</f>
        <v>68.85</v>
      </c>
    </row>
    <row r="1737" ht="14.25" customHeight="1">
      <c r="G1737" s="111">
        <v>44531.0</v>
      </c>
      <c r="H1737" s="110" t="s">
        <v>254</v>
      </c>
      <c r="I1737" s="110" t="str">
        <f t="array" ref="I1737">XLOOKUP('Joining Lists'!$H1737,'Joining Lists'!$D$4:$D$75,'Joining Lists'!$E$4:$E$75)</f>
        <v>South</v>
      </c>
      <c r="J1737" s="110" t="s">
        <v>227</v>
      </c>
      <c r="K1737" s="110">
        <v>5.0</v>
      </c>
      <c r="L1737" s="109">
        <f t="array" ref="L1737">XLOOKUP('Joining Lists'!$J1737,'Joining Lists'!$A$4:$A$15,'Joining Lists'!$B$4:$B$15)</f>
        <v>25</v>
      </c>
      <c r="M1737" s="110">
        <f>'Joining Lists'!$K1737*'Joining Lists'!$L1737</f>
        <v>125</v>
      </c>
    </row>
    <row r="1738" ht="14.25" customHeight="1">
      <c r="G1738" s="106">
        <v>44531.0</v>
      </c>
      <c r="H1738" s="105" t="s">
        <v>314</v>
      </c>
      <c r="I1738" s="105" t="str">
        <f t="array" ref="I1738">XLOOKUP('Joining Lists'!$H1738,'Joining Lists'!$D$4:$D$75,'Joining Lists'!$E$4:$E$75)</f>
        <v>West</v>
      </c>
      <c r="J1738" s="105" t="s">
        <v>240</v>
      </c>
      <c r="K1738" s="105">
        <v>2.0</v>
      </c>
      <c r="L1738" s="104">
        <f t="array" ref="L1738">XLOOKUP('Joining Lists'!$J1738,'Joining Lists'!$A$4:$A$15,'Joining Lists'!$B$4:$B$15)</f>
        <v>34</v>
      </c>
      <c r="M1738" s="105">
        <f>'Joining Lists'!$K1738*'Joining Lists'!$L1738</f>
        <v>68</v>
      </c>
    </row>
    <row r="1739" ht="14.25" customHeight="1">
      <c r="G1739" s="111">
        <v>44531.0</v>
      </c>
      <c r="H1739" s="110" t="s">
        <v>273</v>
      </c>
      <c r="I1739" s="110" t="str">
        <f t="array" ref="I1739">XLOOKUP('Joining Lists'!$H1739,'Joining Lists'!$D$4:$D$75,'Joining Lists'!$E$4:$E$75)</f>
        <v>West</v>
      </c>
      <c r="J1739" s="110" t="s">
        <v>218</v>
      </c>
      <c r="K1739" s="110">
        <v>3.0</v>
      </c>
      <c r="L1739" s="109">
        <f t="array" ref="L1739">XLOOKUP('Joining Lists'!$J1739,'Joining Lists'!$A$4:$A$15,'Joining Lists'!$B$4:$B$15)</f>
        <v>22.95</v>
      </c>
      <c r="M1739" s="110">
        <f>'Joining Lists'!$K1739*'Joining Lists'!$L1739</f>
        <v>68.85</v>
      </c>
    </row>
    <row r="1740" ht="14.25" customHeight="1">
      <c r="G1740" s="106">
        <v>44531.0</v>
      </c>
      <c r="H1740" s="105" t="s">
        <v>254</v>
      </c>
      <c r="I1740" s="105" t="str">
        <f t="array" ref="I1740">XLOOKUP('Joining Lists'!$H1740,'Joining Lists'!$D$4:$D$75,'Joining Lists'!$E$4:$E$75)</f>
        <v>South</v>
      </c>
      <c r="J1740" s="105" t="s">
        <v>243</v>
      </c>
      <c r="K1740" s="105">
        <v>11.0</v>
      </c>
      <c r="L1740" s="104">
        <f t="array" ref="L1740">XLOOKUP('Joining Lists'!$J1740,'Joining Lists'!$A$4:$A$15,'Joining Lists'!$B$4:$B$15)</f>
        <v>25</v>
      </c>
      <c r="M1740" s="105">
        <f>'Joining Lists'!$K1740*'Joining Lists'!$L1740</f>
        <v>275</v>
      </c>
    </row>
    <row r="1741" ht="14.25" customHeight="1">
      <c r="G1741" s="111">
        <v>44531.0</v>
      </c>
      <c r="H1741" s="110" t="s">
        <v>244</v>
      </c>
      <c r="I1741" s="110" t="str">
        <f t="array" ref="I1741">XLOOKUP('Joining Lists'!$H1741,'Joining Lists'!$D$4:$D$75,'Joining Lists'!$E$4:$E$75)</f>
        <v>MidWest</v>
      </c>
      <c r="J1741" s="110" t="s">
        <v>245</v>
      </c>
      <c r="K1741" s="110">
        <v>3.0</v>
      </c>
      <c r="L1741" s="109">
        <f t="array" ref="L1741">XLOOKUP('Joining Lists'!$J1741,'Joining Lists'!$A$4:$A$15,'Joining Lists'!$B$4:$B$15)</f>
        <v>23.5</v>
      </c>
      <c r="M1741" s="110">
        <f>'Joining Lists'!$K1741*'Joining Lists'!$L1741</f>
        <v>70.5</v>
      </c>
    </row>
    <row r="1742" ht="14.25" customHeight="1">
      <c r="G1742" s="106">
        <v>44531.0</v>
      </c>
      <c r="H1742" s="105" t="s">
        <v>253</v>
      </c>
      <c r="I1742" s="105" t="str">
        <f t="array" ref="I1742">XLOOKUP('Joining Lists'!$H1742,'Joining Lists'!$D$4:$D$75,'Joining Lists'!$E$4:$E$75)</f>
        <v>MidWest</v>
      </c>
      <c r="J1742" s="105" t="s">
        <v>243</v>
      </c>
      <c r="K1742" s="105">
        <v>3.0</v>
      </c>
      <c r="L1742" s="104">
        <f t="array" ref="L1742">XLOOKUP('Joining Lists'!$J1742,'Joining Lists'!$A$4:$A$15,'Joining Lists'!$B$4:$B$15)</f>
        <v>25</v>
      </c>
      <c r="M1742" s="105">
        <f>'Joining Lists'!$K1742*'Joining Lists'!$L1742</f>
        <v>75</v>
      </c>
    </row>
    <row r="1743" ht="14.25" customHeight="1">
      <c r="G1743" s="111">
        <v>44531.0</v>
      </c>
      <c r="H1743" s="110" t="s">
        <v>297</v>
      </c>
      <c r="I1743" s="110" t="str">
        <f t="array" ref="I1743">XLOOKUP('Joining Lists'!$H1743,'Joining Lists'!$D$4:$D$75,'Joining Lists'!$E$4:$E$75)</f>
        <v>MidWest</v>
      </c>
      <c r="J1743" s="110" t="s">
        <v>240</v>
      </c>
      <c r="K1743" s="110">
        <v>1.0</v>
      </c>
      <c r="L1743" s="109">
        <f t="array" ref="L1743">XLOOKUP('Joining Lists'!$J1743,'Joining Lists'!$A$4:$A$15,'Joining Lists'!$B$4:$B$15)</f>
        <v>34</v>
      </c>
      <c r="M1743" s="110">
        <f>'Joining Lists'!$K1743*'Joining Lists'!$L1743</f>
        <v>34</v>
      </c>
    </row>
    <row r="1744" ht="14.25" customHeight="1">
      <c r="G1744" s="106">
        <v>44531.0</v>
      </c>
      <c r="H1744" s="105" t="s">
        <v>234</v>
      </c>
      <c r="I1744" s="105" t="str">
        <f t="array" ref="I1744">XLOOKUP('Joining Lists'!$H1744,'Joining Lists'!$D$4:$D$75,'Joining Lists'!$E$4:$E$75)</f>
        <v>East</v>
      </c>
      <c r="J1744" s="105" t="s">
        <v>218</v>
      </c>
      <c r="K1744" s="105">
        <v>1.0</v>
      </c>
      <c r="L1744" s="104">
        <f t="array" ref="L1744">XLOOKUP('Joining Lists'!$J1744,'Joining Lists'!$A$4:$A$15,'Joining Lists'!$B$4:$B$15)</f>
        <v>22.95</v>
      </c>
      <c r="M1744" s="105">
        <f>'Joining Lists'!$K1744*'Joining Lists'!$L1744</f>
        <v>22.95</v>
      </c>
    </row>
    <row r="1745" ht="14.25" customHeight="1">
      <c r="G1745" s="111">
        <v>44531.0</v>
      </c>
      <c r="H1745" s="110" t="s">
        <v>261</v>
      </c>
      <c r="I1745" s="110" t="str">
        <f t="array" ref="I1745">XLOOKUP('Joining Lists'!$H1745,'Joining Lists'!$D$4:$D$75,'Joining Lists'!$E$4:$E$75)</f>
        <v>South</v>
      </c>
      <c r="J1745" s="110" t="s">
        <v>243</v>
      </c>
      <c r="K1745" s="110">
        <v>2.0</v>
      </c>
      <c r="L1745" s="109">
        <f t="array" ref="L1745">XLOOKUP('Joining Lists'!$J1745,'Joining Lists'!$A$4:$A$15,'Joining Lists'!$B$4:$B$15)</f>
        <v>25</v>
      </c>
      <c r="M1745" s="110">
        <f>'Joining Lists'!$K1745*'Joining Lists'!$L1745</f>
        <v>50</v>
      </c>
    </row>
    <row r="1746" ht="14.25" customHeight="1">
      <c r="G1746" s="106">
        <v>44531.0</v>
      </c>
      <c r="H1746" s="105" t="s">
        <v>259</v>
      </c>
      <c r="I1746" s="105" t="str">
        <f t="array" ref="I1746">XLOOKUP('Joining Lists'!$H1746,'Joining Lists'!$D$4:$D$75,'Joining Lists'!$E$4:$E$75)</f>
        <v>West</v>
      </c>
      <c r="J1746" s="105" t="s">
        <v>235</v>
      </c>
      <c r="K1746" s="105">
        <v>1.0</v>
      </c>
      <c r="L1746" s="104">
        <f t="array" ref="L1746">XLOOKUP('Joining Lists'!$J1746,'Joining Lists'!$A$4:$A$15,'Joining Lists'!$B$4:$B$15)</f>
        <v>19.95</v>
      </c>
      <c r="M1746" s="105">
        <f>'Joining Lists'!$K1746*'Joining Lists'!$L1746</f>
        <v>19.95</v>
      </c>
    </row>
    <row r="1747" ht="14.25" customHeight="1">
      <c r="G1747" s="111">
        <v>44531.0</v>
      </c>
      <c r="H1747" s="110" t="s">
        <v>238</v>
      </c>
      <c r="I1747" s="110" t="str">
        <f t="array" ref="I1747">XLOOKUP('Joining Lists'!$H1747,'Joining Lists'!$D$4:$D$75,'Joining Lists'!$E$4:$E$75)</f>
        <v>West</v>
      </c>
      <c r="J1747" s="110" t="s">
        <v>216</v>
      </c>
      <c r="K1747" s="110">
        <v>2.0</v>
      </c>
      <c r="L1747" s="109">
        <f t="array" ref="L1747">XLOOKUP('Joining Lists'!$J1747,'Joining Lists'!$A$4:$A$15,'Joining Lists'!$B$4:$B$15)</f>
        <v>22.95</v>
      </c>
      <c r="M1747" s="110">
        <f>'Joining Lists'!$K1747*'Joining Lists'!$L1747</f>
        <v>45.9</v>
      </c>
    </row>
    <row r="1748" ht="14.25" customHeight="1">
      <c r="G1748" s="106">
        <v>44531.0</v>
      </c>
      <c r="H1748" s="105" t="s">
        <v>313</v>
      </c>
      <c r="I1748" s="105" t="str">
        <f t="array" ref="I1748">XLOOKUP('Joining Lists'!$H1748,'Joining Lists'!$D$4:$D$75,'Joining Lists'!$E$4:$E$75)</f>
        <v>West</v>
      </c>
      <c r="J1748" s="105" t="s">
        <v>235</v>
      </c>
      <c r="K1748" s="105">
        <v>2.0</v>
      </c>
      <c r="L1748" s="104">
        <f t="array" ref="L1748">XLOOKUP('Joining Lists'!$J1748,'Joining Lists'!$A$4:$A$15,'Joining Lists'!$B$4:$B$15)</f>
        <v>19.95</v>
      </c>
      <c r="M1748" s="105">
        <f>'Joining Lists'!$K1748*'Joining Lists'!$L1748</f>
        <v>39.9</v>
      </c>
    </row>
    <row r="1749" ht="14.25" customHeight="1">
      <c r="G1749" s="111">
        <v>44531.0</v>
      </c>
      <c r="H1749" s="110" t="s">
        <v>306</v>
      </c>
      <c r="I1749" s="110" t="str">
        <f t="array" ref="I1749">XLOOKUP('Joining Lists'!$H1749,'Joining Lists'!$D$4:$D$75,'Joining Lists'!$E$4:$E$75)</f>
        <v>West</v>
      </c>
      <c r="J1749" s="110" t="s">
        <v>216</v>
      </c>
      <c r="K1749" s="110">
        <v>3.0</v>
      </c>
      <c r="L1749" s="109">
        <f t="array" ref="L1749">XLOOKUP('Joining Lists'!$J1749,'Joining Lists'!$A$4:$A$15,'Joining Lists'!$B$4:$B$15)</f>
        <v>22.95</v>
      </c>
      <c r="M1749" s="110">
        <f>'Joining Lists'!$K1749*'Joining Lists'!$L1749</f>
        <v>68.85</v>
      </c>
    </row>
    <row r="1750" ht="14.25" customHeight="1">
      <c r="G1750" s="106">
        <v>44531.0</v>
      </c>
      <c r="H1750" s="105" t="s">
        <v>263</v>
      </c>
      <c r="I1750" s="105" t="str">
        <f t="array" ref="I1750">XLOOKUP('Joining Lists'!$H1750,'Joining Lists'!$D$4:$D$75,'Joining Lists'!$E$4:$E$75)</f>
        <v>West</v>
      </c>
      <c r="J1750" s="105" t="s">
        <v>240</v>
      </c>
      <c r="K1750" s="105">
        <v>1.0</v>
      </c>
      <c r="L1750" s="104">
        <f t="array" ref="L1750">XLOOKUP('Joining Lists'!$J1750,'Joining Lists'!$A$4:$A$15,'Joining Lists'!$B$4:$B$15)</f>
        <v>34</v>
      </c>
      <c r="M1750" s="105">
        <f>'Joining Lists'!$K1750*'Joining Lists'!$L1750</f>
        <v>34</v>
      </c>
    </row>
    <row r="1751" ht="14.25" customHeight="1">
      <c r="G1751" s="111">
        <v>44531.0</v>
      </c>
      <c r="H1751" s="110" t="s">
        <v>315</v>
      </c>
      <c r="I1751" s="110" t="str">
        <f t="array" ref="I1751">XLOOKUP('Joining Lists'!$H1751,'Joining Lists'!$D$4:$D$75,'Joining Lists'!$E$4:$E$75)</f>
        <v>MidWest</v>
      </c>
      <c r="J1751" s="110" t="s">
        <v>243</v>
      </c>
      <c r="K1751" s="110">
        <v>3.0</v>
      </c>
      <c r="L1751" s="109">
        <f t="array" ref="L1751">XLOOKUP('Joining Lists'!$J1751,'Joining Lists'!$A$4:$A$15,'Joining Lists'!$B$4:$B$15)</f>
        <v>25</v>
      </c>
      <c r="M1751" s="110">
        <f>'Joining Lists'!$K1751*'Joining Lists'!$L1751</f>
        <v>75</v>
      </c>
    </row>
    <row r="1752" ht="14.25" customHeight="1">
      <c r="G1752" s="106">
        <v>44531.0</v>
      </c>
      <c r="H1752" s="105" t="s">
        <v>314</v>
      </c>
      <c r="I1752" s="105" t="str">
        <f t="array" ref="I1752">XLOOKUP('Joining Lists'!$H1752,'Joining Lists'!$D$4:$D$75,'Joining Lists'!$E$4:$E$75)</f>
        <v>West</v>
      </c>
      <c r="J1752" s="105" t="s">
        <v>235</v>
      </c>
      <c r="K1752" s="105">
        <v>2.0</v>
      </c>
      <c r="L1752" s="104">
        <f t="array" ref="L1752">XLOOKUP('Joining Lists'!$J1752,'Joining Lists'!$A$4:$A$15,'Joining Lists'!$B$4:$B$15)</f>
        <v>19.95</v>
      </c>
      <c r="M1752" s="105">
        <f>'Joining Lists'!$K1752*'Joining Lists'!$L1752</f>
        <v>39.9</v>
      </c>
    </row>
    <row r="1753" ht="14.25" customHeight="1">
      <c r="G1753" s="111">
        <v>44531.0</v>
      </c>
      <c r="H1753" s="110" t="s">
        <v>311</v>
      </c>
      <c r="I1753" s="110" t="str">
        <f t="array" ref="I1753">XLOOKUP('Joining Lists'!$H1753,'Joining Lists'!$D$4:$D$75,'Joining Lists'!$E$4:$E$75)</f>
        <v>MidWest</v>
      </c>
      <c r="J1753" s="110" t="s">
        <v>245</v>
      </c>
      <c r="K1753" s="110">
        <v>25.0</v>
      </c>
      <c r="L1753" s="109">
        <f t="array" ref="L1753">XLOOKUP('Joining Lists'!$J1753,'Joining Lists'!$A$4:$A$15,'Joining Lists'!$B$4:$B$15)</f>
        <v>23.5</v>
      </c>
      <c r="M1753" s="110">
        <f>'Joining Lists'!$K1753*'Joining Lists'!$L1753</f>
        <v>587.5</v>
      </c>
    </row>
    <row r="1754" ht="14.25" customHeight="1">
      <c r="G1754" s="106">
        <v>44531.0</v>
      </c>
      <c r="H1754" s="105" t="s">
        <v>286</v>
      </c>
      <c r="I1754" s="105" t="str">
        <f t="array" ref="I1754">XLOOKUP('Joining Lists'!$H1754,'Joining Lists'!$D$4:$D$75,'Joining Lists'!$E$4:$E$75)</f>
        <v>South</v>
      </c>
      <c r="J1754" s="105" t="s">
        <v>216</v>
      </c>
      <c r="K1754" s="105">
        <v>3.0</v>
      </c>
      <c r="L1754" s="104">
        <f t="array" ref="L1754">XLOOKUP('Joining Lists'!$J1754,'Joining Lists'!$A$4:$A$15,'Joining Lists'!$B$4:$B$15)</f>
        <v>22.95</v>
      </c>
      <c r="M1754" s="105">
        <f>'Joining Lists'!$K1754*'Joining Lists'!$L1754</f>
        <v>68.85</v>
      </c>
    </row>
    <row r="1755" ht="14.25" customHeight="1">
      <c r="G1755" s="111">
        <v>44531.0</v>
      </c>
      <c r="H1755" s="110" t="s">
        <v>261</v>
      </c>
      <c r="I1755" s="110" t="str">
        <f t="array" ref="I1755">XLOOKUP('Joining Lists'!$H1755,'Joining Lists'!$D$4:$D$75,'Joining Lists'!$E$4:$E$75)</f>
        <v>South</v>
      </c>
      <c r="J1755" s="110" t="s">
        <v>243</v>
      </c>
      <c r="K1755" s="110">
        <v>3.0</v>
      </c>
      <c r="L1755" s="109">
        <f t="array" ref="L1755">XLOOKUP('Joining Lists'!$J1755,'Joining Lists'!$A$4:$A$15,'Joining Lists'!$B$4:$B$15)</f>
        <v>25</v>
      </c>
      <c r="M1755" s="110">
        <f>'Joining Lists'!$K1755*'Joining Lists'!$L1755</f>
        <v>75</v>
      </c>
    </row>
    <row r="1756" ht="14.25" customHeight="1">
      <c r="G1756" s="106">
        <v>44531.0</v>
      </c>
      <c r="H1756" s="105" t="s">
        <v>264</v>
      </c>
      <c r="I1756" s="105" t="str">
        <f t="array" ref="I1756">XLOOKUP('Joining Lists'!$H1756,'Joining Lists'!$D$4:$D$75,'Joining Lists'!$E$4:$E$75)</f>
        <v>MidWest</v>
      </c>
      <c r="J1756" s="105" t="s">
        <v>212</v>
      </c>
      <c r="K1756" s="105">
        <v>2.0</v>
      </c>
      <c r="L1756" s="104">
        <f t="array" ref="L1756">XLOOKUP('Joining Lists'!$J1756,'Joining Lists'!$A$4:$A$15,'Joining Lists'!$B$4:$B$15)</f>
        <v>21</v>
      </c>
      <c r="M1756" s="105">
        <f>'Joining Lists'!$K1756*'Joining Lists'!$L1756</f>
        <v>42</v>
      </c>
    </row>
    <row r="1757" ht="14.25" customHeight="1">
      <c r="G1757" s="111">
        <v>44531.0</v>
      </c>
      <c r="H1757" s="110" t="s">
        <v>296</v>
      </c>
      <c r="I1757" s="110" t="str">
        <f t="array" ref="I1757">XLOOKUP('Joining Lists'!$H1757,'Joining Lists'!$D$4:$D$75,'Joining Lists'!$E$4:$E$75)</f>
        <v>West</v>
      </c>
      <c r="J1757" s="110" t="s">
        <v>235</v>
      </c>
      <c r="K1757" s="110">
        <v>3.0</v>
      </c>
      <c r="L1757" s="109">
        <f t="array" ref="L1757">XLOOKUP('Joining Lists'!$J1757,'Joining Lists'!$A$4:$A$15,'Joining Lists'!$B$4:$B$15)</f>
        <v>19.95</v>
      </c>
      <c r="M1757" s="110">
        <f>'Joining Lists'!$K1757*'Joining Lists'!$L1757</f>
        <v>59.85</v>
      </c>
    </row>
    <row r="1758" ht="14.25" customHeight="1">
      <c r="G1758" s="106">
        <v>44531.0</v>
      </c>
      <c r="H1758" s="105" t="s">
        <v>221</v>
      </c>
      <c r="I1758" s="105" t="str">
        <f t="array" ref="I1758">XLOOKUP('Joining Lists'!$H1758,'Joining Lists'!$D$4:$D$75,'Joining Lists'!$E$4:$E$75)</f>
        <v>East</v>
      </c>
      <c r="J1758" s="105" t="s">
        <v>218</v>
      </c>
      <c r="K1758" s="105">
        <v>1.0</v>
      </c>
      <c r="L1758" s="104">
        <f t="array" ref="L1758">XLOOKUP('Joining Lists'!$J1758,'Joining Lists'!$A$4:$A$15,'Joining Lists'!$B$4:$B$15)</f>
        <v>22.95</v>
      </c>
      <c r="M1758" s="105">
        <f>'Joining Lists'!$K1758*'Joining Lists'!$L1758</f>
        <v>22.95</v>
      </c>
    </row>
    <row r="1759" ht="14.25" customHeight="1">
      <c r="G1759" s="111">
        <v>44531.0</v>
      </c>
      <c r="H1759" s="110" t="s">
        <v>306</v>
      </c>
      <c r="I1759" s="110" t="str">
        <f t="array" ref="I1759">XLOOKUP('Joining Lists'!$H1759,'Joining Lists'!$D$4:$D$75,'Joining Lists'!$E$4:$E$75)</f>
        <v>West</v>
      </c>
      <c r="J1759" s="110" t="s">
        <v>216</v>
      </c>
      <c r="K1759" s="110">
        <v>3.0</v>
      </c>
      <c r="L1759" s="109">
        <f t="array" ref="L1759">XLOOKUP('Joining Lists'!$J1759,'Joining Lists'!$A$4:$A$15,'Joining Lists'!$B$4:$B$15)</f>
        <v>22.95</v>
      </c>
      <c r="M1759" s="110">
        <f>'Joining Lists'!$K1759*'Joining Lists'!$L1759</f>
        <v>68.85</v>
      </c>
    </row>
    <row r="1760" ht="14.25" customHeight="1">
      <c r="G1760" s="106">
        <v>44530.0</v>
      </c>
      <c r="H1760" s="105" t="s">
        <v>219</v>
      </c>
      <c r="I1760" s="105" t="str">
        <f t="array" ref="I1760">XLOOKUP('Joining Lists'!$H1760,'Joining Lists'!$D$4:$D$75,'Joining Lists'!$E$4:$E$75)</f>
        <v>West</v>
      </c>
      <c r="J1760" s="105" t="s">
        <v>216</v>
      </c>
      <c r="K1760" s="105">
        <v>4.0</v>
      </c>
      <c r="L1760" s="104">
        <f t="array" ref="L1760">XLOOKUP('Joining Lists'!$J1760,'Joining Lists'!$A$4:$A$15,'Joining Lists'!$B$4:$B$15)</f>
        <v>22.95</v>
      </c>
      <c r="M1760" s="105">
        <f>'Joining Lists'!$K1760*'Joining Lists'!$L1760</f>
        <v>91.8</v>
      </c>
    </row>
    <row r="1761" ht="14.25" customHeight="1">
      <c r="G1761" s="111">
        <v>44530.0</v>
      </c>
      <c r="H1761" s="110" t="s">
        <v>304</v>
      </c>
      <c r="I1761" s="110" t="str">
        <f t="array" ref="I1761">XLOOKUP('Joining Lists'!$H1761,'Joining Lists'!$D$4:$D$75,'Joining Lists'!$E$4:$E$75)</f>
        <v>South</v>
      </c>
      <c r="J1761" s="110" t="s">
        <v>235</v>
      </c>
      <c r="K1761" s="110">
        <v>2.0</v>
      </c>
      <c r="L1761" s="109">
        <f t="array" ref="L1761">XLOOKUP('Joining Lists'!$J1761,'Joining Lists'!$A$4:$A$15,'Joining Lists'!$B$4:$B$15)</f>
        <v>19.95</v>
      </c>
      <c r="M1761" s="110">
        <f>'Joining Lists'!$K1761*'Joining Lists'!$L1761</f>
        <v>39.9</v>
      </c>
    </row>
    <row r="1762" ht="14.25" customHeight="1">
      <c r="G1762" s="106">
        <v>44530.0</v>
      </c>
      <c r="H1762" s="105" t="s">
        <v>266</v>
      </c>
      <c r="I1762" s="105" t="str">
        <f t="array" ref="I1762">XLOOKUP('Joining Lists'!$H1762,'Joining Lists'!$D$4:$D$75,'Joining Lists'!$E$4:$E$75)</f>
        <v>West</v>
      </c>
      <c r="J1762" s="105" t="s">
        <v>216</v>
      </c>
      <c r="K1762" s="105">
        <v>3.0</v>
      </c>
      <c r="L1762" s="104">
        <f t="array" ref="L1762">XLOOKUP('Joining Lists'!$J1762,'Joining Lists'!$A$4:$A$15,'Joining Lists'!$B$4:$B$15)</f>
        <v>22.95</v>
      </c>
      <c r="M1762" s="105">
        <f>'Joining Lists'!$K1762*'Joining Lists'!$L1762</f>
        <v>68.85</v>
      </c>
    </row>
    <row r="1763" ht="14.25" customHeight="1">
      <c r="G1763" s="111">
        <v>44530.0</v>
      </c>
      <c r="H1763" s="110" t="s">
        <v>302</v>
      </c>
      <c r="I1763" s="110" t="str">
        <f t="array" ref="I1763">XLOOKUP('Joining Lists'!$H1763,'Joining Lists'!$D$4:$D$75,'Joining Lists'!$E$4:$E$75)</f>
        <v>MidWest</v>
      </c>
      <c r="J1763" s="110" t="s">
        <v>245</v>
      </c>
      <c r="K1763" s="110">
        <v>23.0</v>
      </c>
      <c r="L1763" s="109">
        <f t="array" ref="L1763">XLOOKUP('Joining Lists'!$J1763,'Joining Lists'!$A$4:$A$15,'Joining Lists'!$B$4:$B$15)</f>
        <v>23.5</v>
      </c>
      <c r="M1763" s="110">
        <f>'Joining Lists'!$K1763*'Joining Lists'!$L1763</f>
        <v>540.5</v>
      </c>
    </row>
    <row r="1764" ht="14.25" customHeight="1">
      <c r="G1764" s="106">
        <v>44530.0</v>
      </c>
      <c r="H1764" s="105" t="s">
        <v>225</v>
      </c>
      <c r="I1764" s="105" t="str">
        <f t="array" ref="I1764">XLOOKUP('Joining Lists'!$H1764,'Joining Lists'!$D$4:$D$75,'Joining Lists'!$E$4:$E$75)</f>
        <v>South</v>
      </c>
      <c r="J1764" s="105" t="s">
        <v>239</v>
      </c>
      <c r="K1764" s="105">
        <v>3.0</v>
      </c>
      <c r="L1764" s="104">
        <f t="array" ref="L1764">XLOOKUP('Joining Lists'!$J1764,'Joining Lists'!$A$4:$A$15,'Joining Lists'!$B$4:$B$15)</f>
        <v>19</v>
      </c>
      <c r="M1764" s="105">
        <f>'Joining Lists'!$K1764*'Joining Lists'!$L1764</f>
        <v>57</v>
      </c>
    </row>
    <row r="1765" ht="14.25" customHeight="1">
      <c r="G1765" s="111">
        <v>44530.0</v>
      </c>
      <c r="H1765" s="110" t="s">
        <v>308</v>
      </c>
      <c r="I1765" s="110" t="str">
        <f t="array" ref="I1765">XLOOKUP('Joining Lists'!$H1765,'Joining Lists'!$D$4:$D$75,'Joining Lists'!$E$4:$E$75)</f>
        <v>West</v>
      </c>
      <c r="J1765" s="110" t="s">
        <v>216</v>
      </c>
      <c r="K1765" s="110">
        <v>2.0</v>
      </c>
      <c r="L1765" s="109">
        <f t="array" ref="L1765">XLOOKUP('Joining Lists'!$J1765,'Joining Lists'!$A$4:$A$15,'Joining Lists'!$B$4:$B$15)</f>
        <v>22.95</v>
      </c>
      <c r="M1765" s="110">
        <f>'Joining Lists'!$K1765*'Joining Lists'!$L1765</f>
        <v>45.9</v>
      </c>
    </row>
    <row r="1766" ht="14.25" customHeight="1">
      <c r="G1766" s="106">
        <v>44530.0</v>
      </c>
      <c r="H1766" s="105" t="s">
        <v>255</v>
      </c>
      <c r="I1766" s="105" t="str">
        <f t="array" ref="I1766">XLOOKUP('Joining Lists'!$H1766,'Joining Lists'!$D$4:$D$75,'Joining Lists'!$E$4:$E$75)</f>
        <v>MidWest</v>
      </c>
      <c r="J1766" s="105" t="s">
        <v>218</v>
      </c>
      <c r="K1766" s="105">
        <v>3.0</v>
      </c>
      <c r="L1766" s="104">
        <f t="array" ref="L1766">XLOOKUP('Joining Lists'!$J1766,'Joining Lists'!$A$4:$A$15,'Joining Lists'!$B$4:$B$15)</f>
        <v>22.95</v>
      </c>
      <c r="M1766" s="105">
        <f>'Joining Lists'!$K1766*'Joining Lists'!$L1766</f>
        <v>68.85</v>
      </c>
    </row>
    <row r="1767" ht="14.25" customHeight="1">
      <c r="G1767" s="111">
        <v>44530.0</v>
      </c>
      <c r="H1767" s="110" t="s">
        <v>264</v>
      </c>
      <c r="I1767" s="110" t="str">
        <f t="array" ref="I1767">XLOOKUP('Joining Lists'!$H1767,'Joining Lists'!$D$4:$D$75,'Joining Lists'!$E$4:$E$75)</f>
        <v>MidWest</v>
      </c>
      <c r="J1767" s="110" t="s">
        <v>235</v>
      </c>
      <c r="K1767" s="110">
        <v>2.0</v>
      </c>
      <c r="L1767" s="109">
        <f t="array" ref="L1767">XLOOKUP('Joining Lists'!$J1767,'Joining Lists'!$A$4:$A$15,'Joining Lists'!$B$4:$B$15)</f>
        <v>19.95</v>
      </c>
      <c r="M1767" s="110">
        <f>'Joining Lists'!$K1767*'Joining Lists'!$L1767</f>
        <v>39.9</v>
      </c>
    </row>
    <row r="1768" ht="14.25" customHeight="1">
      <c r="G1768" s="106">
        <v>44530.0</v>
      </c>
      <c r="H1768" s="105" t="s">
        <v>251</v>
      </c>
      <c r="I1768" s="105" t="str">
        <f t="array" ref="I1768">XLOOKUP('Joining Lists'!$H1768,'Joining Lists'!$D$4:$D$75,'Joining Lists'!$E$4:$E$75)</f>
        <v>MidWest</v>
      </c>
      <c r="J1768" s="105" t="s">
        <v>236</v>
      </c>
      <c r="K1768" s="105">
        <v>3.0</v>
      </c>
      <c r="L1768" s="104">
        <f t="array" ref="L1768">XLOOKUP('Joining Lists'!$J1768,'Joining Lists'!$A$4:$A$15,'Joining Lists'!$B$4:$B$15)</f>
        <v>30</v>
      </c>
      <c r="M1768" s="105">
        <f>'Joining Lists'!$K1768*'Joining Lists'!$L1768</f>
        <v>90</v>
      </c>
    </row>
    <row r="1769" ht="14.25" customHeight="1">
      <c r="G1769" s="111">
        <v>44530.0</v>
      </c>
      <c r="H1769" s="110" t="s">
        <v>276</v>
      </c>
      <c r="I1769" s="110" t="str">
        <f t="array" ref="I1769">XLOOKUP('Joining Lists'!$H1769,'Joining Lists'!$D$4:$D$75,'Joining Lists'!$E$4:$E$75)</f>
        <v>East</v>
      </c>
      <c r="J1769" s="110" t="s">
        <v>235</v>
      </c>
      <c r="K1769" s="110">
        <v>2.0</v>
      </c>
      <c r="L1769" s="109">
        <f t="array" ref="L1769">XLOOKUP('Joining Lists'!$J1769,'Joining Lists'!$A$4:$A$15,'Joining Lists'!$B$4:$B$15)</f>
        <v>19.95</v>
      </c>
      <c r="M1769" s="110">
        <f>'Joining Lists'!$K1769*'Joining Lists'!$L1769</f>
        <v>39.9</v>
      </c>
    </row>
    <row r="1770" ht="14.25" customHeight="1">
      <c r="G1770" s="106">
        <v>44530.0</v>
      </c>
      <c r="H1770" s="105" t="s">
        <v>306</v>
      </c>
      <c r="I1770" s="105" t="str">
        <f t="array" ref="I1770">XLOOKUP('Joining Lists'!$H1770,'Joining Lists'!$D$4:$D$75,'Joining Lists'!$E$4:$E$75)</f>
        <v>West</v>
      </c>
      <c r="J1770" s="105" t="s">
        <v>240</v>
      </c>
      <c r="K1770" s="105">
        <v>3.0</v>
      </c>
      <c r="L1770" s="104">
        <f t="array" ref="L1770">XLOOKUP('Joining Lists'!$J1770,'Joining Lists'!$A$4:$A$15,'Joining Lists'!$B$4:$B$15)</f>
        <v>34</v>
      </c>
      <c r="M1770" s="105">
        <f>'Joining Lists'!$K1770*'Joining Lists'!$L1770</f>
        <v>102</v>
      </c>
    </row>
    <row r="1771" ht="14.25" customHeight="1">
      <c r="G1771" s="111">
        <v>44530.0</v>
      </c>
      <c r="H1771" s="110" t="s">
        <v>303</v>
      </c>
      <c r="I1771" s="110" t="str">
        <f t="array" ref="I1771">XLOOKUP('Joining Lists'!$H1771,'Joining Lists'!$D$4:$D$75,'Joining Lists'!$E$4:$E$75)</f>
        <v>West</v>
      </c>
      <c r="J1771" s="110" t="s">
        <v>216</v>
      </c>
      <c r="K1771" s="110">
        <v>2.0</v>
      </c>
      <c r="L1771" s="109">
        <f t="array" ref="L1771">XLOOKUP('Joining Lists'!$J1771,'Joining Lists'!$A$4:$A$15,'Joining Lists'!$B$4:$B$15)</f>
        <v>22.95</v>
      </c>
      <c r="M1771" s="110">
        <f>'Joining Lists'!$K1771*'Joining Lists'!$L1771</f>
        <v>45.9</v>
      </c>
    </row>
    <row r="1772" ht="14.25" customHeight="1">
      <c r="G1772" s="106">
        <v>44530.0</v>
      </c>
      <c r="H1772" s="105" t="s">
        <v>268</v>
      </c>
      <c r="I1772" s="105" t="str">
        <f t="array" ref="I1772">XLOOKUP('Joining Lists'!$H1772,'Joining Lists'!$D$4:$D$75,'Joining Lists'!$E$4:$E$75)</f>
        <v>East</v>
      </c>
      <c r="J1772" s="105" t="s">
        <v>243</v>
      </c>
      <c r="K1772" s="105">
        <v>2.0</v>
      </c>
      <c r="L1772" s="104">
        <f t="array" ref="L1772">XLOOKUP('Joining Lists'!$J1772,'Joining Lists'!$A$4:$A$15,'Joining Lists'!$B$4:$B$15)</f>
        <v>25</v>
      </c>
      <c r="M1772" s="105">
        <f>'Joining Lists'!$K1772*'Joining Lists'!$L1772</f>
        <v>50</v>
      </c>
    </row>
    <row r="1773" ht="14.25" customHeight="1">
      <c r="G1773" s="111">
        <v>44530.0</v>
      </c>
      <c r="H1773" s="110" t="s">
        <v>306</v>
      </c>
      <c r="I1773" s="110" t="str">
        <f t="array" ref="I1773">XLOOKUP('Joining Lists'!$H1773,'Joining Lists'!$D$4:$D$75,'Joining Lists'!$E$4:$E$75)</f>
        <v>West</v>
      </c>
      <c r="J1773" s="110" t="s">
        <v>212</v>
      </c>
      <c r="K1773" s="110">
        <v>2.0</v>
      </c>
      <c r="L1773" s="109">
        <f t="array" ref="L1773">XLOOKUP('Joining Lists'!$J1773,'Joining Lists'!$A$4:$A$15,'Joining Lists'!$B$4:$B$15)</f>
        <v>21</v>
      </c>
      <c r="M1773" s="110">
        <f>'Joining Lists'!$K1773*'Joining Lists'!$L1773</f>
        <v>42</v>
      </c>
    </row>
    <row r="1774" ht="14.25" customHeight="1">
      <c r="G1774" s="106">
        <v>44530.0</v>
      </c>
      <c r="H1774" s="105" t="s">
        <v>296</v>
      </c>
      <c r="I1774" s="105" t="str">
        <f t="array" ref="I1774">XLOOKUP('Joining Lists'!$H1774,'Joining Lists'!$D$4:$D$75,'Joining Lists'!$E$4:$E$75)</f>
        <v>West</v>
      </c>
      <c r="J1774" s="105" t="s">
        <v>236</v>
      </c>
      <c r="K1774" s="105">
        <v>2.0</v>
      </c>
      <c r="L1774" s="104">
        <f t="array" ref="L1774">XLOOKUP('Joining Lists'!$J1774,'Joining Lists'!$A$4:$A$15,'Joining Lists'!$B$4:$B$15)</f>
        <v>30</v>
      </c>
      <c r="M1774" s="105">
        <f>'Joining Lists'!$K1774*'Joining Lists'!$L1774</f>
        <v>60</v>
      </c>
    </row>
    <row r="1775" ht="14.25" customHeight="1">
      <c r="G1775" s="111">
        <v>44530.0</v>
      </c>
      <c r="H1775" s="110" t="s">
        <v>213</v>
      </c>
      <c r="I1775" s="110" t="str">
        <f t="array" ref="I1775">XLOOKUP('Joining Lists'!$H1775,'Joining Lists'!$D$4:$D$75,'Joining Lists'!$E$4:$E$75)</f>
        <v>MidWest</v>
      </c>
      <c r="J1775" s="110" t="s">
        <v>245</v>
      </c>
      <c r="K1775" s="110">
        <v>3.0</v>
      </c>
      <c r="L1775" s="109">
        <f t="array" ref="L1775">XLOOKUP('Joining Lists'!$J1775,'Joining Lists'!$A$4:$A$15,'Joining Lists'!$B$4:$B$15)</f>
        <v>23.5</v>
      </c>
      <c r="M1775" s="110">
        <f>'Joining Lists'!$K1775*'Joining Lists'!$L1775</f>
        <v>70.5</v>
      </c>
    </row>
    <row r="1776" ht="14.25" customHeight="1">
      <c r="G1776" s="106">
        <v>44530.0</v>
      </c>
      <c r="H1776" s="105" t="s">
        <v>307</v>
      </c>
      <c r="I1776" s="105" t="str">
        <f t="array" ref="I1776">XLOOKUP('Joining Lists'!$H1776,'Joining Lists'!$D$4:$D$75,'Joining Lists'!$E$4:$E$75)</f>
        <v>East</v>
      </c>
      <c r="J1776" s="105" t="s">
        <v>236</v>
      </c>
      <c r="K1776" s="105">
        <v>4.0</v>
      </c>
      <c r="L1776" s="104">
        <f t="array" ref="L1776">XLOOKUP('Joining Lists'!$J1776,'Joining Lists'!$A$4:$A$15,'Joining Lists'!$B$4:$B$15)</f>
        <v>30</v>
      </c>
      <c r="M1776" s="105">
        <f>'Joining Lists'!$K1776*'Joining Lists'!$L1776</f>
        <v>120</v>
      </c>
    </row>
    <row r="1777" ht="14.25" customHeight="1">
      <c r="G1777" s="111">
        <v>44530.0</v>
      </c>
      <c r="H1777" s="110" t="s">
        <v>259</v>
      </c>
      <c r="I1777" s="110" t="str">
        <f t="array" ref="I1777">XLOOKUP('Joining Lists'!$H1777,'Joining Lists'!$D$4:$D$75,'Joining Lists'!$E$4:$E$75)</f>
        <v>West</v>
      </c>
      <c r="J1777" s="110" t="s">
        <v>218</v>
      </c>
      <c r="K1777" s="110">
        <v>2.0</v>
      </c>
      <c r="L1777" s="109">
        <f t="array" ref="L1777">XLOOKUP('Joining Lists'!$J1777,'Joining Lists'!$A$4:$A$15,'Joining Lists'!$B$4:$B$15)</f>
        <v>22.95</v>
      </c>
      <c r="M1777" s="110">
        <f>'Joining Lists'!$K1777*'Joining Lists'!$L1777</f>
        <v>45.9</v>
      </c>
    </row>
    <row r="1778" ht="14.25" customHeight="1">
      <c r="G1778" s="106">
        <v>44530.0</v>
      </c>
      <c r="H1778" s="105" t="s">
        <v>268</v>
      </c>
      <c r="I1778" s="105" t="str">
        <f t="array" ref="I1778">XLOOKUP('Joining Lists'!$H1778,'Joining Lists'!$D$4:$D$75,'Joining Lists'!$E$4:$E$75)</f>
        <v>East</v>
      </c>
      <c r="J1778" s="105" t="s">
        <v>230</v>
      </c>
      <c r="K1778" s="105">
        <v>4.0</v>
      </c>
      <c r="L1778" s="104">
        <f t="array" ref="L1778">XLOOKUP('Joining Lists'!$J1778,'Joining Lists'!$A$4:$A$15,'Joining Lists'!$B$4:$B$15)</f>
        <v>79.95</v>
      </c>
      <c r="M1778" s="105">
        <f>'Joining Lists'!$K1778*'Joining Lists'!$L1778</f>
        <v>319.8</v>
      </c>
    </row>
    <row r="1779" ht="14.25" customHeight="1">
      <c r="G1779" s="111">
        <v>44530.0</v>
      </c>
      <c r="H1779" s="110" t="s">
        <v>296</v>
      </c>
      <c r="I1779" s="110" t="str">
        <f t="array" ref="I1779">XLOOKUP('Joining Lists'!$H1779,'Joining Lists'!$D$4:$D$75,'Joining Lists'!$E$4:$E$75)</f>
        <v>West</v>
      </c>
      <c r="J1779" s="110" t="s">
        <v>243</v>
      </c>
      <c r="K1779" s="110">
        <v>3.0</v>
      </c>
      <c r="L1779" s="109">
        <f t="array" ref="L1779">XLOOKUP('Joining Lists'!$J1779,'Joining Lists'!$A$4:$A$15,'Joining Lists'!$B$4:$B$15)</f>
        <v>25</v>
      </c>
      <c r="M1779" s="110">
        <f>'Joining Lists'!$K1779*'Joining Lists'!$L1779</f>
        <v>75</v>
      </c>
    </row>
    <row r="1780" ht="14.25" customHeight="1">
      <c r="G1780" s="106">
        <v>44530.0</v>
      </c>
      <c r="H1780" s="105" t="s">
        <v>312</v>
      </c>
      <c r="I1780" s="105" t="str">
        <f t="array" ref="I1780">XLOOKUP('Joining Lists'!$H1780,'Joining Lists'!$D$4:$D$75,'Joining Lists'!$E$4:$E$75)</f>
        <v>East</v>
      </c>
      <c r="J1780" s="105" t="s">
        <v>240</v>
      </c>
      <c r="K1780" s="105">
        <v>4.0</v>
      </c>
      <c r="L1780" s="104">
        <f t="array" ref="L1780">XLOOKUP('Joining Lists'!$J1780,'Joining Lists'!$A$4:$A$15,'Joining Lists'!$B$4:$B$15)</f>
        <v>34</v>
      </c>
      <c r="M1780" s="105">
        <f>'Joining Lists'!$K1780*'Joining Lists'!$L1780</f>
        <v>136</v>
      </c>
    </row>
    <row r="1781" ht="14.25" customHeight="1">
      <c r="G1781" s="111">
        <v>44530.0</v>
      </c>
      <c r="H1781" s="110" t="s">
        <v>258</v>
      </c>
      <c r="I1781" s="110" t="str">
        <f t="array" ref="I1781">XLOOKUP('Joining Lists'!$H1781,'Joining Lists'!$D$4:$D$75,'Joining Lists'!$E$4:$E$75)</f>
        <v>MidWest</v>
      </c>
      <c r="J1781" s="110" t="s">
        <v>240</v>
      </c>
      <c r="K1781" s="110">
        <v>3.0</v>
      </c>
      <c r="L1781" s="109">
        <f t="array" ref="L1781">XLOOKUP('Joining Lists'!$J1781,'Joining Lists'!$A$4:$A$15,'Joining Lists'!$B$4:$B$15)</f>
        <v>34</v>
      </c>
      <c r="M1781" s="110">
        <f>'Joining Lists'!$K1781*'Joining Lists'!$L1781</f>
        <v>102</v>
      </c>
    </row>
    <row r="1782" ht="14.25" customHeight="1">
      <c r="G1782" s="106">
        <v>44530.0</v>
      </c>
      <c r="H1782" s="105" t="s">
        <v>296</v>
      </c>
      <c r="I1782" s="105" t="str">
        <f t="array" ref="I1782">XLOOKUP('Joining Lists'!$H1782,'Joining Lists'!$D$4:$D$75,'Joining Lists'!$E$4:$E$75)</f>
        <v>West</v>
      </c>
      <c r="J1782" s="105" t="s">
        <v>212</v>
      </c>
      <c r="K1782" s="105">
        <v>2.0</v>
      </c>
      <c r="L1782" s="104">
        <f t="array" ref="L1782">XLOOKUP('Joining Lists'!$J1782,'Joining Lists'!$A$4:$A$15,'Joining Lists'!$B$4:$B$15)</f>
        <v>21</v>
      </c>
      <c r="M1782" s="105">
        <f>'Joining Lists'!$K1782*'Joining Lists'!$L1782</f>
        <v>42</v>
      </c>
    </row>
    <row r="1783" ht="14.25" customHeight="1">
      <c r="G1783" s="111">
        <v>44530.0</v>
      </c>
      <c r="H1783" s="110" t="s">
        <v>292</v>
      </c>
      <c r="I1783" s="110" t="str">
        <f t="array" ref="I1783">XLOOKUP('Joining Lists'!$H1783,'Joining Lists'!$D$4:$D$75,'Joining Lists'!$E$4:$E$75)</f>
        <v>East</v>
      </c>
      <c r="J1783" s="110" t="s">
        <v>243</v>
      </c>
      <c r="K1783" s="110">
        <v>2.0</v>
      </c>
      <c r="L1783" s="109">
        <f t="array" ref="L1783">XLOOKUP('Joining Lists'!$J1783,'Joining Lists'!$A$4:$A$15,'Joining Lists'!$B$4:$B$15)</f>
        <v>25</v>
      </c>
      <c r="M1783" s="110">
        <f>'Joining Lists'!$K1783*'Joining Lists'!$L1783</f>
        <v>50</v>
      </c>
    </row>
    <row r="1784" ht="14.25" customHeight="1">
      <c r="G1784" s="106">
        <v>44530.0</v>
      </c>
      <c r="H1784" s="105" t="s">
        <v>269</v>
      </c>
      <c r="I1784" s="105" t="str">
        <f t="array" ref="I1784">XLOOKUP('Joining Lists'!$H1784,'Joining Lists'!$D$4:$D$75,'Joining Lists'!$E$4:$E$75)</f>
        <v>MidWest</v>
      </c>
      <c r="J1784" s="105" t="s">
        <v>218</v>
      </c>
      <c r="K1784" s="105">
        <v>1.0</v>
      </c>
      <c r="L1784" s="104">
        <f t="array" ref="L1784">XLOOKUP('Joining Lists'!$J1784,'Joining Lists'!$A$4:$A$15,'Joining Lists'!$B$4:$B$15)</f>
        <v>22.95</v>
      </c>
      <c r="M1784" s="105">
        <f>'Joining Lists'!$K1784*'Joining Lists'!$L1784</f>
        <v>22.95</v>
      </c>
    </row>
    <row r="1785" ht="14.25" customHeight="1">
      <c r="G1785" s="111">
        <v>44530.0</v>
      </c>
      <c r="H1785" s="110" t="s">
        <v>299</v>
      </c>
      <c r="I1785" s="110" t="str">
        <f t="array" ref="I1785">XLOOKUP('Joining Lists'!$H1785,'Joining Lists'!$D$4:$D$75,'Joining Lists'!$E$4:$E$75)</f>
        <v>South</v>
      </c>
      <c r="J1785" s="110" t="s">
        <v>245</v>
      </c>
      <c r="K1785" s="110">
        <v>2.0</v>
      </c>
      <c r="L1785" s="109">
        <f t="array" ref="L1785">XLOOKUP('Joining Lists'!$J1785,'Joining Lists'!$A$4:$A$15,'Joining Lists'!$B$4:$B$15)</f>
        <v>23.5</v>
      </c>
      <c r="M1785" s="110">
        <f>'Joining Lists'!$K1785*'Joining Lists'!$L1785</f>
        <v>47</v>
      </c>
    </row>
    <row r="1786" ht="14.25" customHeight="1">
      <c r="G1786" s="106">
        <v>44530.0</v>
      </c>
      <c r="H1786" s="105" t="s">
        <v>281</v>
      </c>
      <c r="I1786" s="105" t="str">
        <f t="array" ref="I1786">XLOOKUP('Joining Lists'!$H1786,'Joining Lists'!$D$4:$D$75,'Joining Lists'!$E$4:$E$75)</f>
        <v>MidWest</v>
      </c>
      <c r="J1786" s="105" t="s">
        <v>235</v>
      </c>
      <c r="K1786" s="105">
        <v>3.0</v>
      </c>
      <c r="L1786" s="104">
        <f t="array" ref="L1786">XLOOKUP('Joining Lists'!$J1786,'Joining Lists'!$A$4:$A$15,'Joining Lists'!$B$4:$B$15)</f>
        <v>19.95</v>
      </c>
      <c r="M1786" s="105">
        <f>'Joining Lists'!$K1786*'Joining Lists'!$L1786</f>
        <v>59.85</v>
      </c>
    </row>
    <row r="1787" ht="14.25" customHeight="1">
      <c r="G1787" s="111">
        <v>44530.0</v>
      </c>
      <c r="H1787" s="110" t="s">
        <v>292</v>
      </c>
      <c r="I1787" s="110" t="str">
        <f t="array" ref="I1787">XLOOKUP('Joining Lists'!$H1787,'Joining Lists'!$D$4:$D$75,'Joining Lists'!$E$4:$E$75)</f>
        <v>East</v>
      </c>
      <c r="J1787" s="110" t="s">
        <v>216</v>
      </c>
      <c r="K1787" s="110">
        <v>17.0</v>
      </c>
      <c r="L1787" s="109">
        <f t="array" ref="L1787">XLOOKUP('Joining Lists'!$J1787,'Joining Lists'!$A$4:$A$15,'Joining Lists'!$B$4:$B$15)</f>
        <v>22.95</v>
      </c>
      <c r="M1787" s="110">
        <f>'Joining Lists'!$K1787*'Joining Lists'!$L1787</f>
        <v>390.15</v>
      </c>
    </row>
    <row r="1788" ht="14.25" customHeight="1">
      <c r="G1788" s="106">
        <v>44530.0</v>
      </c>
      <c r="H1788" s="105" t="s">
        <v>225</v>
      </c>
      <c r="I1788" s="105" t="str">
        <f t="array" ref="I1788">XLOOKUP('Joining Lists'!$H1788,'Joining Lists'!$D$4:$D$75,'Joining Lists'!$E$4:$E$75)</f>
        <v>South</v>
      </c>
      <c r="J1788" s="105" t="s">
        <v>240</v>
      </c>
      <c r="K1788" s="105">
        <v>1.0</v>
      </c>
      <c r="L1788" s="104">
        <f t="array" ref="L1788">XLOOKUP('Joining Lists'!$J1788,'Joining Lists'!$A$4:$A$15,'Joining Lists'!$B$4:$B$15)</f>
        <v>34</v>
      </c>
      <c r="M1788" s="105">
        <f>'Joining Lists'!$K1788*'Joining Lists'!$L1788</f>
        <v>34</v>
      </c>
    </row>
    <row r="1789" ht="14.25" customHeight="1">
      <c r="G1789" s="111">
        <v>44530.0</v>
      </c>
      <c r="H1789" s="110" t="s">
        <v>268</v>
      </c>
      <c r="I1789" s="110" t="str">
        <f t="array" ref="I1789">XLOOKUP('Joining Lists'!$H1789,'Joining Lists'!$D$4:$D$75,'Joining Lists'!$E$4:$E$75)</f>
        <v>East</v>
      </c>
      <c r="J1789" s="110" t="s">
        <v>240</v>
      </c>
      <c r="K1789" s="110">
        <v>1.0</v>
      </c>
      <c r="L1789" s="109">
        <f t="array" ref="L1789">XLOOKUP('Joining Lists'!$J1789,'Joining Lists'!$A$4:$A$15,'Joining Lists'!$B$4:$B$15)</f>
        <v>34</v>
      </c>
      <c r="M1789" s="110">
        <f>'Joining Lists'!$K1789*'Joining Lists'!$L1789</f>
        <v>34</v>
      </c>
    </row>
    <row r="1790" ht="14.25" customHeight="1">
      <c r="G1790" s="106">
        <v>44530.0</v>
      </c>
      <c r="H1790" s="105" t="s">
        <v>254</v>
      </c>
      <c r="I1790" s="105" t="str">
        <f t="array" ref="I1790">XLOOKUP('Joining Lists'!$H1790,'Joining Lists'!$D$4:$D$75,'Joining Lists'!$E$4:$E$75)</f>
        <v>South</v>
      </c>
      <c r="J1790" s="105" t="s">
        <v>218</v>
      </c>
      <c r="K1790" s="105">
        <v>3.0</v>
      </c>
      <c r="L1790" s="104">
        <f t="array" ref="L1790">XLOOKUP('Joining Lists'!$J1790,'Joining Lists'!$A$4:$A$15,'Joining Lists'!$B$4:$B$15)</f>
        <v>22.95</v>
      </c>
      <c r="M1790" s="105">
        <f>'Joining Lists'!$K1790*'Joining Lists'!$L1790</f>
        <v>68.85</v>
      </c>
    </row>
    <row r="1791" ht="14.25" customHeight="1">
      <c r="G1791" s="111">
        <v>44530.0</v>
      </c>
      <c r="H1791" s="110" t="s">
        <v>254</v>
      </c>
      <c r="I1791" s="110" t="str">
        <f t="array" ref="I1791">XLOOKUP('Joining Lists'!$H1791,'Joining Lists'!$D$4:$D$75,'Joining Lists'!$E$4:$E$75)</f>
        <v>South</v>
      </c>
      <c r="J1791" s="110" t="s">
        <v>235</v>
      </c>
      <c r="K1791" s="110">
        <v>1.0</v>
      </c>
      <c r="L1791" s="109">
        <f t="array" ref="L1791">XLOOKUP('Joining Lists'!$J1791,'Joining Lists'!$A$4:$A$15,'Joining Lists'!$B$4:$B$15)</f>
        <v>19.95</v>
      </c>
      <c r="M1791" s="110">
        <f>'Joining Lists'!$K1791*'Joining Lists'!$L1791</f>
        <v>19.95</v>
      </c>
    </row>
    <row r="1792" ht="14.25" customHeight="1">
      <c r="G1792" s="106">
        <v>44530.0</v>
      </c>
      <c r="H1792" s="105" t="s">
        <v>309</v>
      </c>
      <c r="I1792" s="105" t="str">
        <f t="array" ref="I1792">XLOOKUP('Joining Lists'!$H1792,'Joining Lists'!$D$4:$D$75,'Joining Lists'!$E$4:$E$75)</f>
        <v>South</v>
      </c>
      <c r="J1792" s="105" t="s">
        <v>240</v>
      </c>
      <c r="K1792" s="105">
        <v>25.0</v>
      </c>
      <c r="L1792" s="104">
        <f t="array" ref="L1792">XLOOKUP('Joining Lists'!$J1792,'Joining Lists'!$A$4:$A$15,'Joining Lists'!$B$4:$B$15)</f>
        <v>34</v>
      </c>
      <c r="M1792" s="105">
        <f>'Joining Lists'!$K1792*'Joining Lists'!$L1792</f>
        <v>850</v>
      </c>
    </row>
    <row r="1793" ht="14.25" customHeight="1">
      <c r="G1793" s="111">
        <v>44530.0</v>
      </c>
      <c r="H1793" s="110" t="s">
        <v>292</v>
      </c>
      <c r="I1793" s="110" t="str">
        <f t="array" ref="I1793">XLOOKUP('Joining Lists'!$H1793,'Joining Lists'!$D$4:$D$75,'Joining Lists'!$E$4:$E$75)</f>
        <v>East</v>
      </c>
      <c r="J1793" s="110" t="s">
        <v>243</v>
      </c>
      <c r="K1793" s="110">
        <v>2.0</v>
      </c>
      <c r="L1793" s="109">
        <f t="array" ref="L1793">XLOOKUP('Joining Lists'!$J1793,'Joining Lists'!$A$4:$A$15,'Joining Lists'!$B$4:$B$15)</f>
        <v>25</v>
      </c>
      <c r="M1793" s="110">
        <f>'Joining Lists'!$K1793*'Joining Lists'!$L1793</f>
        <v>50</v>
      </c>
    </row>
    <row r="1794" ht="14.25" customHeight="1">
      <c r="G1794" s="106">
        <v>44530.0</v>
      </c>
      <c r="H1794" s="105" t="s">
        <v>225</v>
      </c>
      <c r="I1794" s="105" t="str">
        <f t="array" ref="I1794">XLOOKUP('Joining Lists'!$H1794,'Joining Lists'!$D$4:$D$75,'Joining Lists'!$E$4:$E$75)</f>
        <v>South</v>
      </c>
      <c r="J1794" s="105" t="s">
        <v>212</v>
      </c>
      <c r="K1794" s="105">
        <v>3.0</v>
      </c>
      <c r="L1794" s="104">
        <f t="array" ref="L1794">XLOOKUP('Joining Lists'!$J1794,'Joining Lists'!$A$4:$A$15,'Joining Lists'!$B$4:$B$15)</f>
        <v>21</v>
      </c>
      <c r="M1794" s="105">
        <f>'Joining Lists'!$K1794*'Joining Lists'!$L1794</f>
        <v>63</v>
      </c>
    </row>
    <row r="1795" ht="14.25" customHeight="1">
      <c r="G1795" s="111">
        <v>44530.0</v>
      </c>
      <c r="H1795" s="110" t="s">
        <v>294</v>
      </c>
      <c r="I1795" s="110" t="str">
        <f t="array" ref="I1795">XLOOKUP('Joining Lists'!$H1795,'Joining Lists'!$D$4:$D$75,'Joining Lists'!$E$4:$E$75)</f>
        <v>West</v>
      </c>
      <c r="J1795" s="110" t="s">
        <v>240</v>
      </c>
      <c r="K1795" s="110">
        <v>1.0</v>
      </c>
      <c r="L1795" s="109">
        <f t="array" ref="L1795">XLOOKUP('Joining Lists'!$J1795,'Joining Lists'!$A$4:$A$15,'Joining Lists'!$B$4:$B$15)</f>
        <v>34</v>
      </c>
      <c r="M1795" s="110">
        <f>'Joining Lists'!$K1795*'Joining Lists'!$L1795</f>
        <v>34</v>
      </c>
    </row>
    <row r="1796" ht="14.25" customHeight="1">
      <c r="G1796" s="106">
        <v>44530.0</v>
      </c>
      <c r="H1796" s="105" t="s">
        <v>254</v>
      </c>
      <c r="I1796" s="105" t="str">
        <f t="array" ref="I1796">XLOOKUP('Joining Lists'!$H1796,'Joining Lists'!$D$4:$D$75,'Joining Lists'!$E$4:$E$75)</f>
        <v>South</v>
      </c>
      <c r="J1796" s="105" t="s">
        <v>236</v>
      </c>
      <c r="K1796" s="105">
        <v>1.0</v>
      </c>
      <c r="L1796" s="104">
        <f t="array" ref="L1796">XLOOKUP('Joining Lists'!$J1796,'Joining Lists'!$A$4:$A$15,'Joining Lists'!$B$4:$B$15)</f>
        <v>30</v>
      </c>
      <c r="M1796" s="105">
        <f>'Joining Lists'!$K1796*'Joining Lists'!$L1796</f>
        <v>30</v>
      </c>
    </row>
    <row r="1797" ht="14.25" customHeight="1">
      <c r="G1797" s="111">
        <v>44530.0</v>
      </c>
      <c r="H1797" s="110" t="s">
        <v>292</v>
      </c>
      <c r="I1797" s="110" t="str">
        <f t="array" ref="I1797">XLOOKUP('Joining Lists'!$H1797,'Joining Lists'!$D$4:$D$75,'Joining Lists'!$E$4:$E$75)</f>
        <v>East</v>
      </c>
      <c r="J1797" s="110" t="s">
        <v>218</v>
      </c>
      <c r="K1797" s="110">
        <v>2.0</v>
      </c>
      <c r="L1797" s="109">
        <f t="array" ref="L1797">XLOOKUP('Joining Lists'!$J1797,'Joining Lists'!$A$4:$A$15,'Joining Lists'!$B$4:$B$15)</f>
        <v>22.95</v>
      </c>
      <c r="M1797" s="110">
        <f>'Joining Lists'!$K1797*'Joining Lists'!$L1797</f>
        <v>45.9</v>
      </c>
    </row>
    <row r="1798" ht="14.25" customHeight="1">
      <c r="G1798" s="106">
        <v>44530.0</v>
      </c>
      <c r="H1798" s="105" t="s">
        <v>225</v>
      </c>
      <c r="I1798" s="105" t="str">
        <f t="array" ref="I1798">XLOOKUP('Joining Lists'!$H1798,'Joining Lists'!$D$4:$D$75,'Joining Lists'!$E$4:$E$75)</f>
        <v>South</v>
      </c>
      <c r="J1798" s="105" t="s">
        <v>218</v>
      </c>
      <c r="K1798" s="105">
        <v>2.0</v>
      </c>
      <c r="L1798" s="104">
        <f t="array" ref="L1798">XLOOKUP('Joining Lists'!$J1798,'Joining Lists'!$A$4:$A$15,'Joining Lists'!$B$4:$B$15)</f>
        <v>22.95</v>
      </c>
      <c r="M1798" s="105">
        <f>'Joining Lists'!$K1798*'Joining Lists'!$L1798</f>
        <v>45.9</v>
      </c>
    </row>
    <row r="1799" ht="14.25" customHeight="1">
      <c r="G1799" s="111">
        <v>44530.0</v>
      </c>
      <c r="H1799" s="110" t="s">
        <v>263</v>
      </c>
      <c r="I1799" s="110" t="str">
        <f t="array" ref="I1799">XLOOKUP('Joining Lists'!$H1799,'Joining Lists'!$D$4:$D$75,'Joining Lists'!$E$4:$E$75)</f>
        <v>West</v>
      </c>
      <c r="J1799" s="110" t="s">
        <v>240</v>
      </c>
      <c r="K1799" s="110">
        <v>2.0</v>
      </c>
      <c r="L1799" s="109">
        <f t="array" ref="L1799">XLOOKUP('Joining Lists'!$J1799,'Joining Lists'!$A$4:$A$15,'Joining Lists'!$B$4:$B$15)</f>
        <v>34</v>
      </c>
      <c r="M1799" s="110">
        <f>'Joining Lists'!$K1799*'Joining Lists'!$L1799</f>
        <v>68</v>
      </c>
    </row>
    <row r="1800" ht="14.25" customHeight="1">
      <c r="G1800" s="106">
        <v>44530.0</v>
      </c>
      <c r="H1800" s="105" t="s">
        <v>269</v>
      </c>
      <c r="I1800" s="105" t="str">
        <f t="array" ref="I1800">XLOOKUP('Joining Lists'!$H1800,'Joining Lists'!$D$4:$D$75,'Joining Lists'!$E$4:$E$75)</f>
        <v>MidWest</v>
      </c>
      <c r="J1800" s="105" t="s">
        <v>216</v>
      </c>
      <c r="K1800" s="105">
        <v>3.0</v>
      </c>
      <c r="L1800" s="104">
        <f t="array" ref="L1800">XLOOKUP('Joining Lists'!$J1800,'Joining Lists'!$A$4:$A$15,'Joining Lists'!$B$4:$B$15)</f>
        <v>22.95</v>
      </c>
      <c r="M1800" s="105">
        <f>'Joining Lists'!$K1800*'Joining Lists'!$L1800</f>
        <v>68.85</v>
      </c>
    </row>
    <row r="1801" ht="14.25" customHeight="1">
      <c r="G1801" s="111">
        <v>44530.0</v>
      </c>
      <c r="H1801" s="110" t="s">
        <v>276</v>
      </c>
      <c r="I1801" s="110" t="str">
        <f t="array" ref="I1801">XLOOKUP('Joining Lists'!$H1801,'Joining Lists'!$D$4:$D$75,'Joining Lists'!$E$4:$E$75)</f>
        <v>East</v>
      </c>
      <c r="J1801" s="110" t="s">
        <v>245</v>
      </c>
      <c r="K1801" s="110">
        <v>2.0</v>
      </c>
      <c r="L1801" s="109">
        <f t="array" ref="L1801">XLOOKUP('Joining Lists'!$J1801,'Joining Lists'!$A$4:$A$15,'Joining Lists'!$B$4:$B$15)</f>
        <v>23.5</v>
      </c>
      <c r="M1801" s="110">
        <f>'Joining Lists'!$K1801*'Joining Lists'!$L1801</f>
        <v>47</v>
      </c>
    </row>
    <row r="1802" ht="14.25" customHeight="1">
      <c r="G1802" s="106">
        <v>44530.0</v>
      </c>
      <c r="H1802" s="105" t="s">
        <v>293</v>
      </c>
      <c r="I1802" s="105" t="str">
        <f t="array" ref="I1802">XLOOKUP('Joining Lists'!$H1802,'Joining Lists'!$D$4:$D$75,'Joining Lists'!$E$4:$E$75)</f>
        <v>West</v>
      </c>
      <c r="J1802" s="105" t="s">
        <v>233</v>
      </c>
      <c r="K1802" s="105">
        <v>2.0</v>
      </c>
      <c r="L1802" s="104">
        <f t="array" ref="L1802">XLOOKUP('Joining Lists'!$J1802,'Joining Lists'!$A$4:$A$15,'Joining Lists'!$B$4:$B$15)</f>
        <v>27.5</v>
      </c>
      <c r="M1802" s="105">
        <f>'Joining Lists'!$K1802*'Joining Lists'!$L1802</f>
        <v>55</v>
      </c>
    </row>
    <row r="1803" ht="14.25" customHeight="1">
      <c r="G1803" s="111">
        <v>44530.0</v>
      </c>
      <c r="H1803" s="110" t="s">
        <v>292</v>
      </c>
      <c r="I1803" s="110" t="str">
        <f t="array" ref="I1803">XLOOKUP('Joining Lists'!$H1803,'Joining Lists'!$D$4:$D$75,'Joining Lists'!$E$4:$E$75)</f>
        <v>East</v>
      </c>
      <c r="J1803" s="110" t="s">
        <v>243</v>
      </c>
      <c r="K1803" s="110">
        <v>3.0</v>
      </c>
      <c r="L1803" s="109">
        <f t="array" ref="L1803">XLOOKUP('Joining Lists'!$J1803,'Joining Lists'!$A$4:$A$15,'Joining Lists'!$B$4:$B$15)</f>
        <v>25</v>
      </c>
      <c r="M1803" s="110">
        <f>'Joining Lists'!$K1803*'Joining Lists'!$L1803</f>
        <v>75</v>
      </c>
    </row>
    <row r="1804" ht="14.25" customHeight="1">
      <c r="G1804" s="106">
        <v>44530.0</v>
      </c>
      <c r="H1804" s="105" t="s">
        <v>225</v>
      </c>
      <c r="I1804" s="105" t="str">
        <f t="array" ref="I1804">XLOOKUP('Joining Lists'!$H1804,'Joining Lists'!$D$4:$D$75,'Joining Lists'!$E$4:$E$75)</f>
        <v>South</v>
      </c>
      <c r="J1804" s="105" t="s">
        <v>245</v>
      </c>
      <c r="K1804" s="105">
        <v>13.0</v>
      </c>
      <c r="L1804" s="104">
        <f t="array" ref="L1804">XLOOKUP('Joining Lists'!$J1804,'Joining Lists'!$A$4:$A$15,'Joining Lists'!$B$4:$B$15)</f>
        <v>23.5</v>
      </c>
      <c r="M1804" s="105">
        <f>'Joining Lists'!$K1804*'Joining Lists'!$L1804</f>
        <v>305.5</v>
      </c>
    </row>
    <row r="1805" ht="14.25" customHeight="1">
      <c r="G1805" s="111">
        <v>44530.0</v>
      </c>
      <c r="H1805" s="110" t="s">
        <v>258</v>
      </c>
      <c r="I1805" s="110" t="str">
        <f t="array" ref="I1805">XLOOKUP('Joining Lists'!$H1805,'Joining Lists'!$D$4:$D$75,'Joining Lists'!$E$4:$E$75)</f>
        <v>MidWest</v>
      </c>
      <c r="J1805" s="110" t="s">
        <v>236</v>
      </c>
      <c r="K1805" s="110">
        <v>1.0</v>
      </c>
      <c r="L1805" s="109">
        <f t="array" ref="L1805">XLOOKUP('Joining Lists'!$J1805,'Joining Lists'!$A$4:$A$15,'Joining Lists'!$B$4:$B$15)</f>
        <v>30</v>
      </c>
      <c r="M1805" s="110">
        <f>'Joining Lists'!$K1805*'Joining Lists'!$L1805</f>
        <v>30</v>
      </c>
    </row>
    <row r="1806" ht="14.25" customHeight="1">
      <c r="G1806" s="106">
        <v>44530.0</v>
      </c>
      <c r="H1806" s="105" t="s">
        <v>213</v>
      </c>
      <c r="I1806" s="105" t="str">
        <f t="array" ref="I1806">XLOOKUP('Joining Lists'!$H1806,'Joining Lists'!$D$4:$D$75,'Joining Lists'!$E$4:$E$75)</f>
        <v>MidWest</v>
      </c>
      <c r="J1806" s="105" t="s">
        <v>216</v>
      </c>
      <c r="K1806" s="105">
        <v>3.0</v>
      </c>
      <c r="L1806" s="104">
        <f t="array" ref="L1806">XLOOKUP('Joining Lists'!$J1806,'Joining Lists'!$A$4:$A$15,'Joining Lists'!$B$4:$B$15)</f>
        <v>22.95</v>
      </c>
      <c r="M1806" s="105">
        <f>'Joining Lists'!$K1806*'Joining Lists'!$L1806</f>
        <v>68.85</v>
      </c>
    </row>
    <row r="1807" ht="14.25" customHeight="1">
      <c r="G1807" s="111">
        <v>44530.0</v>
      </c>
      <c r="H1807" s="110" t="s">
        <v>296</v>
      </c>
      <c r="I1807" s="110" t="str">
        <f t="array" ref="I1807">XLOOKUP('Joining Lists'!$H1807,'Joining Lists'!$D$4:$D$75,'Joining Lists'!$E$4:$E$75)</f>
        <v>West</v>
      </c>
      <c r="J1807" s="110" t="s">
        <v>227</v>
      </c>
      <c r="K1807" s="110">
        <v>3.0</v>
      </c>
      <c r="L1807" s="109">
        <f t="array" ref="L1807">XLOOKUP('Joining Lists'!$J1807,'Joining Lists'!$A$4:$A$15,'Joining Lists'!$B$4:$B$15)</f>
        <v>25</v>
      </c>
      <c r="M1807" s="110">
        <f>'Joining Lists'!$K1807*'Joining Lists'!$L1807</f>
        <v>75</v>
      </c>
    </row>
    <row r="1808" ht="14.25" customHeight="1">
      <c r="G1808" s="106">
        <v>44530.0</v>
      </c>
      <c r="H1808" s="105" t="s">
        <v>225</v>
      </c>
      <c r="I1808" s="105" t="str">
        <f t="array" ref="I1808">XLOOKUP('Joining Lists'!$H1808,'Joining Lists'!$D$4:$D$75,'Joining Lists'!$E$4:$E$75)</f>
        <v>South</v>
      </c>
      <c r="J1808" s="105" t="s">
        <v>216</v>
      </c>
      <c r="K1808" s="105">
        <v>1.0</v>
      </c>
      <c r="L1808" s="104">
        <f t="array" ref="L1808">XLOOKUP('Joining Lists'!$J1808,'Joining Lists'!$A$4:$A$15,'Joining Lists'!$B$4:$B$15)</f>
        <v>22.95</v>
      </c>
      <c r="M1808" s="105">
        <f>'Joining Lists'!$K1808*'Joining Lists'!$L1808</f>
        <v>22.95</v>
      </c>
    </row>
    <row r="1809" ht="14.25" customHeight="1">
      <c r="G1809" s="111">
        <v>44530.0</v>
      </c>
      <c r="H1809" s="110" t="s">
        <v>299</v>
      </c>
      <c r="I1809" s="110" t="str">
        <f t="array" ref="I1809">XLOOKUP('Joining Lists'!$H1809,'Joining Lists'!$D$4:$D$75,'Joining Lists'!$E$4:$E$75)</f>
        <v>South</v>
      </c>
      <c r="J1809" s="110" t="s">
        <v>243</v>
      </c>
      <c r="K1809" s="110">
        <v>3.0</v>
      </c>
      <c r="L1809" s="109">
        <f t="array" ref="L1809">XLOOKUP('Joining Lists'!$J1809,'Joining Lists'!$A$4:$A$15,'Joining Lists'!$B$4:$B$15)</f>
        <v>25</v>
      </c>
      <c r="M1809" s="110">
        <f>'Joining Lists'!$K1809*'Joining Lists'!$L1809</f>
        <v>75</v>
      </c>
    </row>
    <row r="1810" ht="14.25" customHeight="1">
      <c r="G1810" s="106">
        <v>44530.0</v>
      </c>
      <c r="H1810" s="105" t="s">
        <v>238</v>
      </c>
      <c r="I1810" s="105" t="str">
        <f t="array" ref="I1810">XLOOKUP('Joining Lists'!$H1810,'Joining Lists'!$D$4:$D$75,'Joining Lists'!$E$4:$E$75)</f>
        <v>West</v>
      </c>
      <c r="J1810" s="105" t="s">
        <v>230</v>
      </c>
      <c r="K1810" s="105">
        <v>3.0</v>
      </c>
      <c r="L1810" s="104">
        <f t="array" ref="L1810">XLOOKUP('Joining Lists'!$J1810,'Joining Lists'!$A$4:$A$15,'Joining Lists'!$B$4:$B$15)</f>
        <v>79.95</v>
      </c>
      <c r="M1810" s="105">
        <f>'Joining Lists'!$K1810*'Joining Lists'!$L1810</f>
        <v>239.85</v>
      </c>
    </row>
    <row r="1811" ht="14.25" customHeight="1">
      <c r="G1811" s="111">
        <v>44530.0</v>
      </c>
      <c r="H1811" s="110" t="s">
        <v>291</v>
      </c>
      <c r="I1811" s="110" t="str">
        <f t="array" ref="I1811">XLOOKUP('Joining Lists'!$H1811,'Joining Lists'!$D$4:$D$75,'Joining Lists'!$E$4:$E$75)</f>
        <v>West</v>
      </c>
      <c r="J1811" s="110" t="s">
        <v>240</v>
      </c>
      <c r="K1811" s="110">
        <v>2.0</v>
      </c>
      <c r="L1811" s="109">
        <f t="array" ref="L1811">XLOOKUP('Joining Lists'!$J1811,'Joining Lists'!$A$4:$A$15,'Joining Lists'!$B$4:$B$15)</f>
        <v>34</v>
      </c>
      <c r="M1811" s="110">
        <f>'Joining Lists'!$K1811*'Joining Lists'!$L1811</f>
        <v>68</v>
      </c>
    </row>
    <row r="1812" ht="14.25" customHeight="1">
      <c r="G1812" s="106">
        <v>44530.0</v>
      </c>
      <c r="H1812" s="105" t="s">
        <v>298</v>
      </c>
      <c r="I1812" s="105" t="str">
        <f t="array" ref="I1812">XLOOKUP('Joining Lists'!$H1812,'Joining Lists'!$D$4:$D$75,'Joining Lists'!$E$4:$E$75)</f>
        <v>West</v>
      </c>
      <c r="J1812" s="105" t="s">
        <v>236</v>
      </c>
      <c r="K1812" s="105">
        <v>8.0</v>
      </c>
      <c r="L1812" s="104">
        <f t="array" ref="L1812">XLOOKUP('Joining Lists'!$J1812,'Joining Lists'!$A$4:$A$15,'Joining Lists'!$B$4:$B$15)</f>
        <v>30</v>
      </c>
      <c r="M1812" s="105">
        <f>'Joining Lists'!$K1812*'Joining Lists'!$L1812</f>
        <v>240</v>
      </c>
    </row>
    <row r="1813" ht="14.25" customHeight="1">
      <c r="G1813" s="111">
        <v>44530.0</v>
      </c>
      <c r="H1813" s="110" t="s">
        <v>297</v>
      </c>
      <c r="I1813" s="110" t="str">
        <f t="array" ref="I1813">XLOOKUP('Joining Lists'!$H1813,'Joining Lists'!$D$4:$D$75,'Joining Lists'!$E$4:$E$75)</f>
        <v>MidWest</v>
      </c>
      <c r="J1813" s="110" t="s">
        <v>243</v>
      </c>
      <c r="K1813" s="110">
        <v>2.0</v>
      </c>
      <c r="L1813" s="109">
        <f t="array" ref="L1813">XLOOKUP('Joining Lists'!$J1813,'Joining Lists'!$A$4:$A$15,'Joining Lists'!$B$4:$B$15)</f>
        <v>25</v>
      </c>
      <c r="M1813" s="110">
        <f>'Joining Lists'!$K1813*'Joining Lists'!$L1813</f>
        <v>50</v>
      </c>
    </row>
    <row r="1814" ht="14.25" customHeight="1">
      <c r="G1814" s="106">
        <v>44530.0</v>
      </c>
      <c r="H1814" s="105" t="s">
        <v>297</v>
      </c>
      <c r="I1814" s="105" t="str">
        <f t="array" ref="I1814">XLOOKUP('Joining Lists'!$H1814,'Joining Lists'!$D$4:$D$75,'Joining Lists'!$E$4:$E$75)</f>
        <v>MidWest</v>
      </c>
      <c r="J1814" s="105" t="s">
        <v>240</v>
      </c>
      <c r="K1814" s="105">
        <v>1.0</v>
      </c>
      <c r="L1814" s="104">
        <f t="array" ref="L1814">XLOOKUP('Joining Lists'!$J1814,'Joining Lists'!$A$4:$A$15,'Joining Lists'!$B$4:$B$15)</f>
        <v>34</v>
      </c>
      <c r="M1814" s="105">
        <f>'Joining Lists'!$K1814*'Joining Lists'!$L1814</f>
        <v>34</v>
      </c>
    </row>
    <row r="1815" ht="14.25" customHeight="1">
      <c r="G1815" s="111">
        <v>44530.0</v>
      </c>
      <c r="H1815" s="110" t="s">
        <v>281</v>
      </c>
      <c r="I1815" s="110" t="str">
        <f t="array" ref="I1815">XLOOKUP('Joining Lists'!$H1815,'Joining Lists'!$D$4:$D$75,'Joining Lists'!$E$4:$E$75)</f>
        <v>MidWest</v>
      </c>
      <c r="J1815" s="110" t="s">
        <v>240</v>
      </c>
      <c r="K1815" s="110">
        <v>2.0</v>
      </c>
      <c r="L1815" s="109">
        <f t="array" ref="L1815">XLOOKUP('Joining Lists'!$J1815,'Joining Lists'!$A$4:$A$15,'Joining Lists'!$B$4:$B$15)</f>
        <v>34</v>
      </c>
      <c r="M1815" s="110">
        <f>'Joining Lists'!$K1815*'Joining Lists'!$L1815</f>
        <v>68</v>
      </c>
    </row>
    <row r="1816" ht="14.25" customHeight="1">
      <c r="G1816" s="106">
        <v>44530.0</v>
      </c>
      <c r="H1816" s="105" t="s">
        <v>251</v>
      </c>
      <c r="I1816" s="105" t="str">
        <f t="array" ref="I1816">XLOOKUP('Joining Lists'!$H1816,'Joining Lists'!$D$4:$D$75,'Joining Lists'!$E$4:$E$75)</f>
        <v>MidWest</v>
      </c>
      <c r="J1816" s="105" t="s">
        <v>212</v>
      </c>
      <c r="K1816" s="105">
        <v>3.0</v>
      </c>
      <c r="L1816" s="104">
        <f t="array" ref="L1816">XLOOKUP('Joining Lists'!$J1816,'Joining Lists'!$A$4:$A$15,'Joining Lists'!$B$4:$B$15)</f>
        <v>21</v>
      </c>
      <c r="M1816" s="105">
        <f>'Joining Lists'!$K1816*'Joining Lists'!$L1816</f>
        <v>63</v>
      </c>
    </row>
    <row r="1817" ht="14.25" customHeight="1">
      <c r="G1817" s="111">
        <v>44530.0</v>
      </c>
      <c r="H1817" s="110" t="s">
        <v>254</v>
      </c>
      <c r="I1817" s="110" t="str">
        <f t="array" ref="I1817">XLOOKUP('Joining Lists'!$H1817,'Joining Lists'!$D$4:$D$75,'Joining Lists'!$E$4:$E$75)</f>
        <v>South</v>
      </c>
      <c r="J1817" s="110" t="s">
        <v>227</v>
      </c>
      <c r="K1817" s="110">
        <v>2.0</v>
      </c>
      <c r="L1817" s="109">
        <f t="array" ref="L1817">XLOOKUP('Joining Lists'!$J1817,'Joining Lists'!$A$4:$A$15,'Joining Lists'!$B$4:$B$15)</f>
        <v>25</v>
      </c>
      <c r="M1817" s="110">
        <f>'Joining Lists'!$K1817*'Joining Lists'!$L1817</f>
        <v>50</v>
      </c>
    </row>
    <row r="1818" ht="14.25" customHeight="1">
      <c r="G1818" s="106">
        <v>44530.0</v>
      </c>
      <c r="H1818" s="105" t="s">
        <v>300</v>
      </c>
      <c r="I1818" s="105" t="str">
        <f t="array" ref="I1818">XLOOKUP('Joining Lists'!$H1818,'Joining Lists'!$D$4:$D$75,'Joining Lists'!$E$4:$E$75)</f>
        <v>MidWest</v>
      </c>
      <c r="J1818" s="105" t="s">
        <v>235</v>
      </c>
      <c r="K1818" s="105">
        <v>7.0</v>
      </c>
      <c r="L1818" s="104">
        <f t="array" ref="L1818">XLOOKUP('Joining Lists'!$J1818,'Joining Lists'!$A$4:$A$15,'Joining Lists'!$B$4:$B$15)</f>
        <v>19.95</v>
      </c>
      <c r="M1818" s="105">
        <f>'Joining Lists'!$K1818*'Joining Lists'!$L1818</f>
        <v>139.65</v>
      </c>
    </row>
    <row r="1819" ht="14.25" customHeight="1">
      <c r="G1819" s="111">
        <v>44530.0</v>
      </c>
      <c r="H1819" s="110" t="s">
        <v>238</v>
      </c>
      <c r="I1819" s="110" t="str">
        <f t="array" ref="I1819">XLOOKUP('Joining Lists'!$H1819,'Joining Lists'!$D$4:$D$75,'Joining Lists'!$E$4:$E$75)</f>
        <v>West</v>
      </c>
      <c r="J1819" s="110" t="s">
        <v>235</v>
      </c>
      <c r="K1819" s="110">
        <v>3.0</v>
      </c>
      <c r="L1819" s="109">
        <f t="array" ref="L1819">XLOOKUP('Joining Lists'!$J1819,'Joining Lists'!$A$4:$A$15,'Joining Lists'!$B$4:$B$15)</f>
        <v>19.95</v>
      </c>
      <c r="M1819" s="110">
        <f>'Joining Lists'!$K1819*'Joining Lists'!$L1819</f>
        <v>59.85</v>
      </c>
    </row>
    <row r="1820" ht="14.25" customHeight="1">
      <c r="G1820" s="106">
        <v>44529.0</v>
      </c>
      <c r="H1820" s="105" t="s">
        <v>278</v>
      </c>
      <c r="I1820" s="105" t="str">
        <f t="array" ref="I1820">XLOOKUP('Joining Lists'!$H1820,'Joining Lists'!$D$4:$D$75,'Joining Lists'!$E$4:$E$75)</f>
        <v>MidWest</v>
      </c>
      <c r="J1820" s="105" t="s">
        <v>235</v>
      </c>
      <c r="K1820" s="105">
        <v>2.0</v>
      </c>
      <c r="L1820" s="104">
        <f t="array" ref="L1820">XLOOKUP('Joining Lists'!$J1820,'Joining Lists'!$A$4:$A$15,'Joining Lists'!$B$4:$B$15)</f>
        <v>19.95</v>
      </c>
      <c r="M1820" s="105">
        <f>'Joining Lists'!$K1820*'Joining Lists'!$L1820</f>
        <v>39.9</v>
      </c>
    </row>
    <row r="1821" ht="14.25" customHeight="1">
      <c r="G1821" s="111">
        <v>44529.0</v>
      </c>
      <c r="H1821" s="110" t="s">
        <v>316</v>
      </c>
      <c r="I1821" s="110" t="str">
        <f t="array" ref="I1821">XLOOKUP('Joining Lists'!$H1821,'Joining Lists'!$D$4:$D$75,'Joining Lists'!$E$4:$E$75)</f>
        <v>West</v>
      </c>
      <c r="J1821" s="110" t="s">
        <v>216</v>
      </c>
      <c r="K1821" s="110">
        <v>2.0</v>
      </c>
      <c r="L1821" s="109">
        <f t="array" ref="L1821">XLOOKUP('Joining Lists'!$J1821,'Joining Lists'!$A$4:$A$15,'Joining Lists'!$B$4:$B$15)</f>
        <v>22.95</v>
      </c>
      <c r="M1821" s="110">
        <f>'Joining Lists'!$K1821*'Joining Lists'!$L1821</f>
        <v>45.9</v>
      </c>
    </row>
    <row r="1822" ht="14.25" customHeight="1">
      <c r="G1822" s="106">
        <v>44529.0</v>
      </c>
      <c r="H1822" s="105" t="s">
        <v>265</v>
      </c>
      <c r="I1822" s="105" t="str">
        <f t="array" ref="I1822">XLOOKUP('Joining Lists'!$H1822,'Joining Lists'!$D$4:$D$75,'Joining Lists'!$E$4:$E$75)</f>
        <v>MidWest</v>
      </c>
      <c r="J1822" s="105" t="s">
        <v>240</v>
      </c>
      <c r="K1822" s="105">
        <v>1.0</v>
      </c>
      <c r="L1822" s="104">
        <f t="array" ref="L1822">XLOOKUP('Joining Lists'!$J1822,'Joining Lists'!$A$4:$A$15,'Joining Lists'!$B$4:$B$15)</f>
        <v>34</v>
      </c>
      <c r="M1822" s="105">
        <f>'Joining Lists'!$K1822*'Joining Lists'!$L1822</f>
        <v>34</v>
      </c>
    </row>
    <row r="1823" ht="14.25" customHeight="1">
      <c r="G1823" s="111">
        <v>44529.0</v>
      </c>
      <c r="H1823" s="110" t="s">
        <v>297</v>
      </c>
      <c r="I1823" s="110" t="str">
        <f t="array" ref="I1823">XLOOKUP('Joining Lists'!$H1823,'Joining Lists'!$D$4:$D$75,'Joining Lists'!$E$4:$E$75)</f>
        <v>MidWest</v>
      </c>
      <c r="J1823" s="110" t="s">
        <v>235</v>
      </c>
      <c r="K1823" s="110">
        <v>3.0</v>
      </c>
      <c r="L1823" s="109">
        <f t="array" ref="L1823">XLOOKUP('Joining Lists'!$J1823,'Joining Lists'!$A$4:$A$15,'Joining Lists'!$B$4:$B$15)</f>
        <v>19.95</v>
      </c>
      <c r="M1823" s="110">
        <f>'Joining Lists'!$K1823*'Joining Lists'!$L1823</f>
        <v>59.85</v>
      </c>
    </row>
    <row r="1824" ht="14.25" customHeight="1">
      <c r="G1824" s="106">
        <v>44529.0</v>
      </c>
      <c r="H1824" s="105" t="s">
        <v>263</v>
      </c>
      <c r="I1824" s="105" t="str">
        <f t="array" ref="I1824">XLOOKUP('Joining Lists'!$H1824,'Joining Lists'!$D$4:$D$75,'Joining Lists'!$E$4:$E$75)</f>
        <v>West</v>
      </c>
      <c r="J1824" s="105" t="s">
        <v>240</v>
      </c>
      <c r="K1824" s="105">
        <v>1.0</v>
      </c>
      <c r="L1824" s="104">
        <f t="array" ref="L1824">XLOOKUP('Joining Lists'!$J1824,'Joining Lists'!$A$4:$A$15,'Joining Lists'!$B$4:$B$15)</f>
        <v>34</v>
      </c>
      <c r="M1824" s="105">
        <f>'Joining Lists'!$K1824*'Joining Lists'!$L1824</f>
        <v>34</v>
      </c>
    </row>
    <row r="1825" ht="14.25" customHeight="1">
      <c r="G1825" s="111">
        <v>44529.0</v>
      </c>
      <c r="H1825" s="110" t="s">
        <v>269</v>
      </c>
      <c r="I1825" s="110" t="str">
        <f t="array" ref="I1825">XLOOKUP('Joining Lists'!$H1825,'Joining Lists'!$D$4:$D$75,'Joining Lists'!$E$4:$E$75)</f>
        <v>MidWest</v>
      </c>
      <c r="J1825" s="110" t="s">
        <v>216</v>
      </c>
      <c r="K1825" s="110">
        <v>2.0</v>
      </c>
      <c r="L1825" s="109">
        <f t="array" ref="L1825">XLOOKUP('Joining Lists'!$J1825,'Joining Lists'!$A$4:$A$15,'Joining Lists'!$B$4:$B$15)</f>
        <v>22.95</v>
      </c>
      <c r="M1825" s="110">
        <f>'Joining Lists'!$K1825*'Joining Lists'!$L1825</f>
        <v>45.9</v>
      </c>
    </row>
    <row r="1826" ht="14.25" customHeight="1">
      <c r="G1826" s="106">
        <v>44529.0</v>
      </c>
      <c r="H1826" s="105" t="s">
        <v>302</v>
      </c>
      <c r="I1826" s="105" t="str">
        <f t="array" ref="I1826">XLOOKUP('Joining Lists'!$H1826,'Joining Lists'!$D$4:$D$75,'Joining Lists'!$E$4:$E$75)</f>
        <v>MidWest</v>
      </c>
      <c r="J1826" s="105" t="s">
        <v>212</v>
      </c>
      <c r="K1826" s="105">
        <v>3.0</v>
      </c>
      <c r="L1826" s="104">
        <f t="array" ref="L1826">XLOOKUP('Joining Lists'!$J1826,'Joining Lists'!$A$4:$A$15,'Joining Lists'!$B$4:$B$15)</f>
        <v>21</v>
      </c>
      <c r="M1826" s="105">
        <f>'Joining Lists'!$K1826*'Joining Lists'!$L1826</f>
        <v>63</v>
      </c>
    </row>
    <row r="1827" ht="14.25" customHeight="1">
      <c r="G1827" s="111">
        <v>44529.0</v>
      </c>
      <c r="H1827" s="110" t="s">
        <v>314</v>
      </c>
      <c r="I1827" s="110" t="str">
        <f t="array" ref="I1827">XLOOKUP('Joining Lists'!$H1827,'Joining Lists'!$D$4:$D$75,'Joining Lists'!$E$4:$E$75)</f>
        <v>West</v>
      </c>
      <c r="J1827" s="110" t="s">
        <v>240</v>
      </c>
      <c r="K1827" s="110">
        <v>3.0</v>
      </c>
      <c r="L1827" s="109">
        <f t="array" ref="L1827">XLOOKUP('Joining Lists'!$J1827,'Joining Lists'!$A$4:$A$15,'Joining Lists'!$B$4:$B$15)</f>
        <v>34</v>
      </c>
      <c r="M1827" s="110">
        <f>'Joining Lists'!$K1827*'Joining Lists'!$L1827</f>
        <v>102</v>
      </c>
    </row>
    <row r="1828" ht="14.25" customHeight="1">
      <c r="G1828" s="106">
        <v>44529.0</v>
      </c>
      <c r="H1828" s="105" t="s">
        <v>252</v>
      </c>
      <c r="I1828" s="105" t="str">
        <f t="array" ref="I1828">XLOOKUP('Joining Lists'!$H1828,'Joining Lists'!$D$4:$D$75,'Joining Lists'!$E$4:$E$75)</f>
        <v>West</v>
      </c>
      <c r="J1828" s="105" t="s">
        <v>227</v>
      </c>
      <c r="K1828" s="105">
        <v>1.0</v>
      </c>
      <c r="L1828" s="104">
        <f t="array" ref="L1828">XLOOKUP('Joining Lists'!$J1828,'Joining Lists'!$A$4:$A$15,'Joining Lists'!$B$4:$B$15)</f>
        <v>25</v>
      </c>
      <c r="M1828" s="105">
        <f>'Joining Lists'!$K1828*'Joining Lists'!$L1828</f>
        <v>25</v>
      </c>
    </row>
    <row r="1829" ht="14.25" customHeight="1">
      <c r="G1829" s="111">
        <v>44529.0</v>
      </c>
      <c r="H1829" s="110" t="s">
        <v>261</v>
      </c>
      <c r="I1829" s="110" t="str">
        <f t="array" ref="I1829">XLOOKUP('Joining Lists'!$H1829,'Joining Lists'!$D$4:$D$75,'Joining Lists'!$E$4:$E$75)</f>
        <v>South</v>
      </c>
      <c r="J1829" s="110" t="s">
        <v>218</v>
      </c>
      <c r="K1829" s="110">
        <v>2.0</v>
      </c>
      <c r="L1829" s="109">
        <f t="array" ref="L1829">XLOOKUP('Joining Lists'!$J1829,'Joining Lists'!$A$4:$A$15,'Joining Lists'!$B$4:$B$15)</f>
        <v>22.95</v>
      </c>
      <c r="M1829" s="110">
        <f>'Joining Lists'!$K1829*'Joining Lists'!$L1829</f>
        <v>45.9</v>
      </c>
    </row>
    <row r="1830" ht="14.25" customHeight="1">
      <c r="G1830" s="106">
        <v>44529.0</v>
      </c>
      <c r="H1830" s="105" t="s">
        <v>244</v>
      </c>
      <c r="I1830" s="105" t="str">
        <f t="array" ref="I1830">XLOOKUP('Joining Lists'!$H1830,'Joining Lists'!$D$4:$D$75,'Joining Lists'!$E$4:$E$75)</f>
        <v>MidWest</v>
      </c>
      <c r="J1830" s="105" t="s">
        <v>227</v>
      </c>
      <c r="K1830" s="105">
        <v>3.0</v>
      </c>
      <c r="L1830" s="104">
        <f t="array" ref="L1830">XLOOKUP('Joining Lists'!$J1830,'Joining Lists'!$A$4:$A$15,'Joining Lists'!$B$4:$B$15)</f>
        <v>25</v>
      </c>
      <c r="M1830" s="105">
        <f>'Joining Lists'!$K1830*'Joining Lists'!$L1830</f>
        <v>75</v>
      </c>
    </row>
    <row r="1831" ht="14.25" customHeight="1">
      <c r="G1831" s="111">
        <v>44529.0</v>
      </c>
      <c r="H1831" s="110" t="s">
        <v>291</v>
      </c>
      <c r="I1831" s="110" t="str">
        <f t="array" ref="I1831">XLOOKUP('Joining Lists'!$H1831,'Joining Lists'!$D$4:$D$75,'Joining Lists'!$E$4:$E$75)</f>
        <v>West</v>
      </c>
      <c r="J1831" s="110" t="s">
        <v>227</v>
      </c>
      <c r="K1831" s="110">
        <v>1.0</v>
      </c>
      <c r="L1831" s="109">
        <f t="array" ref="L1831">XLOOKUP('Joining Lists'!$J1831,'Joining Lists'!$A$4:$A$15,'Joining Lists'!$B$4:$B$15)</f>
        <v>25</v>
      </c>
      <c r="M1831" s="110">
        <f>'Joining Lists'!$K1831*'Joining Lists'!$L1831</f>
        <v>25</v>
      </c>
    </row>
    <row r="1832" ht="14.25" customHeight="1">
      <c r="G1832" s="106">
        <v>44529.0</v>
      </c>
      <c r="H1832" s="105" t="s">
        <v>306</v>
      </c>
      <c r="I1832" s="105" t="str">
        <f t="array" ref="I1832">XLOOKUP('Joining Lists'!$H1832,'Joining Lists'!$D$4:$D$75,'Joining Lists'!$E$4:$E$75)</f>
        <v>West</v>
      </c>
      <c r="J1832" s="105" t="s">
        <v>240</v>
      </c>
      <c r="K1832" s="105">
        <v>3.0</v>
      </c>
      <c r="L1832" s="104">
        <f t="array" ref="L1832">XLOOKUP('Joining Lists'!$J1832,'Joining Lists'!$A$4:$A$15,'Joining Lists'!$B$4:$B$15)</f>
        <v>34</v>
      </c>
      <c r="M1832" s="105">
        <f>'Joining Lists'!$K1832*'Joining Lists'!$L1832</f>
        <v>102</v>
      </c>
    </row>
    <row r="1833" ht="14.25" customHeight="1">
      <c r="G1833" s="111">
        <v>44529.0</v>
      </c>
      <c r="H1833" s="110" t="s">
        <v>264</v>
      </c>
      <c r="I1833" s="110" t="str">
        <f t="array" ref="I1833">XLOOKUP('Joining Lists'!$H1833,'Joining Lists'!$D$4:$D$75,'Joining Lists'!$E$4:$E$75)</f>
        <v>MidWest</v>
      </c>
      <c r="J1833" s="110" t="s">
        <v>243</v>
      </c>
      <c r="K1833" s="110">
        <v>3.0</v>
      </c>
      <c r="L1833" s="109">
        <f t="array" ref="L1833">XLOOKUP('Joining Lists'!$J1833,'Joining Lists'!$A$4:$A$15,'Joining Lists'!$B$4:$B$15)</f>
        <v>25</v>
      </c>
      <c r="M1833" s="110">
        <f>'Joining Lists'!$K1833*'Joining Lists'!$L1833</f>
        <v>75</v>
      </c>
    </row>
    <row r="1834" ht="14.25" customHeight="1">
      <c r="G1834" s="106">
        <v>44529.0</v>
      </c>
      <c r="H1834" s="105" t="s">
        <v>293</v>
      </c>
      <c r="I1834" s="105" t="str">
        <f t="array" ref="I1834">XLOOKUP('Joining Lists'!$H1834,'Joining Lists'!$D$4:$D$75,'Joining Lists'!$E$4:$E$75)</f>
        <v>West</v>
      </c>
      <c r="J1834" s="105" t="s">
        <v>245</v>
      </c>
      <c r="K1834" s="105">
        <v>4.0</v>
      </c>
      <c r="L1834" s="104">
        <f t="array" ref="L1834">XLOOKUP('Joining Lists'!$J1834,'Joining Lists'!$A$4:$A$15,'Joining Lists'!$B$4:$B$15)</f>
        <v>23.5</v>
      </c>
      <c r="M1834" s="105">
        <f>'Joining Lists'!$K1834*'Joining Lists'!$L1834</f>
        <v>94</v>
      </c>
    </row>
    <row r="1835" ht="14.25" customHeight="1">
      <c r="G1835" s="111">
        <v>44529.0</v>
      </c>
      <c r="H1835" s="110" t="s">
        <v>303</v>
      </c>
      <c r="I1835" s="110" t="str">
        <f t="array" ref="I1835">XLOOKUP('Joining Lists'!$H1835,'Joining Lists'!$D$4:$D$75,'Joining Lists'!$E$4:$E$75)</f>
        <v>West</v>
      </c>
      <c r="J1835" s="110" t="s">
        <v>216</v>
      </c>
      <c r="K1835" s="110">
        <v>3.0</v>
      </c>
      <c r="L1835" s="109">
        <f t="array" ref="L1835">XLOOKUP('Joining Lists'!$J1835,'Joining Lists'!$A$4:$A$15,'Joining Lists'!$B$4:$B$15)</f>
        <v>22.95</v>
      </c>
      <c r="M1835" s="110">
        <f>'Joining Lists'!$K1835*'Joining Lists'!$L1835</f>
        <v>68.85</v>
      </c>
    </row>
    <row r="1836" ht="14.25" customHeight="1">
      <c r="G1836" s="106">
        <v>44529.0</v>
      </c>
      <c r="H1836" s="105" t="s">
        <v>273</v>
      </c>
      <c r="I1836" s="105" t="str">
        <f t="array" ref="I1836">XLOOKUP('Joining Lists'!$H1836,'Joining Lists'!$D$4:$D$75,'Joining Lists'!$E$4:$E$75)</f>
        <v>West</v>
      </c>
      <c r="J1836" s="105" t="s">
        <v>227</v>
      </c>
      <c r="K1836" s="105">
        <v>4.0</v>
      </c>
      <c r="L1836" s="104">
        <f t="array" ref="L1836">XLOOKUP('Joining Lists'!$J1836,'Joining Lists'!$A$4:$A$15,'Joining Lists'!$B$4:$B$15)</f>
        <v>25</v>
      </c>
      <c r="M1836" s="105">
        <f>'Joining Lists'!$K1836*'Joining Lists'!$L1836</f>
        <v>100</v>
      </c>
    </row>
    <row r="1837" ht="14.25" customHeight="1">
      <c r="G1837" s="111">
        <v>44529.0</v>
      </c>
      <c r="H1837" s="110" t="s">
        <v>300</v>
      </c>
      <c r="I1837" s="110" t="str">
        <f t="array" ref="I1837">XLOOKUP('Joining Lists'!$H1837,'Joining Lists'!$D$4:$D$75,'Joining Lists'!$E$4:$E$75)</f>
        <v>MidWest</v>
      </c>
      <c r="J1837" s="110" t="s">
        <v>216</v>
      </c>
      <c r="K1837" s="110">
        <v>3.0</v>
      </c>
      <c r="L1837" s="109">
        <f t="array" ref="L1837">XLOOKUP('Joining Lists'!$J1837,'Joining Lists'!$A$4:$A$15,'Joining Lists'!$B$4:$B$15)</f>
        <v>22.95</v>
      </c>
      <c r="M1837" s="110">
        <f>'Joining Lists'!$K1837*'Joining Lists'!$L1837</f>
        <v>68.85</v>
      </c>
    </row>
    <row r="1838" ht="14.25" customHeight="1">
      <c r="G1838" s="106">
        <v>44529.0</v>
      </c>
      <c r="H1838" s="105" t="s">
        <v>248</v>
      </c>
      <c r="I1838" s="105" t="str">
        <f t="array" ref="I1838">XLOOKUP('Joining Lists'!$H1838,'Joining Lists'!$D$4:$D$75,'Joining Lists'!$E$4:$E$75)</f>
        <v>MidWest</v>
      </c>
      <c r="J1838" s="105" t="s">
        <v>240</v>
      </c>
      <c r="K1838" s="105">
        <v>1.0</v>
      </c>
      <c r="L1838" s="104">
        <f t="array" ref="L1838">XLOOKUP('Joining Lists'!$J1838,'Joining Lists'!$A$4:$A$15,'Joining Lists'!$B$4:$B$15)</f>
        <v>34</v>
      </c>
      <c r="M1838" s="105">
        <f>'Joining Lists'!$K1838*'Joining Lists'!$L1838</f>
        <v>34</v>
      </c>
    </row>
    <row r="1839" ht="14.25" customHeight="1">
      <c r="G1839" s="111">
        <v>44529.0</v>
      </c>
      <c r="H1839" s="110" t="s">
        <v>283</v>
      </c>
      <c r="I1839" s="110" t="str">
        <f t="array" ref="I1839">XLOOKUP('Joining Lists'!$H1839,'Joining Lists'!$D$4:$D$75,'Joining Lists'!$E$4:$E$75)</f>
        <v>South</v>
      </c>
      <c r="J1839" s="110" t="s">
        <v>212</v>
      </c>
      <c r="K1839" s="110">
        <v>1.0</v>
      </c>
      <c r="L1839" s="109">
        <f t="array" ref="L1839">XLOOKUP('Joining Lists'!$J1839,'Joining Lists'!$A$4:$A$15,'Joining Lists'!$B$4:$B$15)</f>
        <v>21</v>
      </c>
      <c r="M1839" s="110">
        <f>'Joining Lists'!$K1839*'Joining Lists'!$L1839</f>
        <v>21</v>
      </c>
    </row>
    <row r="1840" ht="14.25" customHeight="1">
      <c r="G1840" s="106">
        <v>44529.0</v>
      </c>
      <c r="H1840" s="105" t="s">
        <v>291</v>
      </c>
      <c r="I1840" s="105" t="str">
        <f t="array" ref="I1840">XLOOKUP('Joining Lists'!$H1840,'Joining Lists'!$D$4:$D$75,'Joining Lists'!$E$4:$E$75)</f>
        <v>West</v>
      </c>
      <c r="J1840" s="105" t="s">
        <v>243</v>
      </c>
      <c r="K1840" s="105">
        <v>2.0</v>
      </c>
      <c r="L1840" s="104">
        <f t="array" ref="L1840">XLOOKUP('Joining Lists'!$J1840,'Joining Lists'!$A$4:$A$15,'Joining Lists'!$B$4:$B$15)</f>
        <v>25</v>
      </c>
      <c r="M1840" s="105">
        <f>'Joining Lists'!$K1840*'Joining Lists'!$L1840</f>
        <v>50</v>
      </c>
    </row>
    <row r="1841" ht="14.25" customHeight="1">
      <c r="G1841" s="111">
        <v>44529.0</v>
      </c>
      <c r="H1841" s="110" t="s">
        <v>313</v>
      </c>
      <c r="I1841" s="110" t="str">
        <f t="array" ref="I1841">XLOOKUP('Joining Lists'!$H1841,'Joining Lists'!$D$4:$D$75,'Joining Lists'!$E$4:$E$75)</f>
        <v>West</v>
      </c>
      <c r="J1841" s="110" t="s">
        <v>240</v>
      </c>
      <c r="K1841" s="110">
        <v>3.0</v>
      </c>
      <c r="L1841" s="109">
        <f t="array" ref="L1841">XLOOKUP('Joining Lists'!$J1841,'Joining Lists'!$A$4:$A$15,'Joining Lists'!$B$4:$B$15)</f>
        <v>34</v>
      </c>
      <c r="M1841" s="110">
        <f>'Joining Lists'!$K1841*'Joining Lists'!$L1841</f>
        <v>102</v>
      </c>
    </row>
    <row r="1842" ht="14.25" customHeight="1">
      <c r="G1842" s="106">
        <v>44529.0</v>
      </c>
      <c r="H1842" s="105" t="s">
        <v>264</v>
      </c>
      <c r="I1842" s="105" t="str">
        <f t="array" ref="I1842">XLOOKUP('Joining Lists'!$H1842,'Joining Lists'!$D$4:$D$75,'Joining Lists'!$E$4:$E$75)</f>
        <v>MidWest</v>
      </c>
      <c r="J1842" s="105" t="s">
        <v>235</v>
      </c>
      <c r="K1842" s="105">
        <v>1.0</v>
      </c>
      <c r="L1842" s="104">
        <f t="array" ref="L1842">XLOOKUP('Joining Lists'!$J1842,'Joining Lists'!$A$4:$A$15,'Joining Lists'!$B$4:$B$15)</f>
        <v>19.95</v>
      </c>
      <c r="M1842" s="105">
        <f>'Joining Lists'!$K1842*'Joining Lists'!$L1842</f>
        <v>19.95</v>
      </c>
    </row>
    <row r="1843" ht="14.25" customHeight="1">
      <c r="G1843" s="111">
        <v>44529.0</v>
      </c>
      <c r="H1843" s="110" t="s">
        <v>264</v>
      </c>
      <c r="I1843" s="110" t="str">
        <f t="array" ref="I1843">XLOOKUP('Joining Lists'!$H1843,'Joining Lists'!$D$4:$D$75,'Joining Lists'!$E$4:$E$75)</f>
        <v>MidWest</v>
      </c>
      <c r="J1843" s="110" t="s">
        <v>212</v>
      </c>
      <c r="K1843" s="110">
        <v>1.0</v>
      </c>
      <c r="L1843" s="109">
        <f t="array" ref="L1843">XLOOKUP('Joining Lists'!$J1843,'Joining Lists'!$A$4:$A$15,'Joining Lists'!$B$4:$B$15)</f>
        <v>21</v>
      </c>
      <c r="M1843" s="110">
        <f>'Joining Lists'!$K1843*'Joining Lists'!$L1843</f>
        <v>21</v>
      </c>
    </row>
    <row r="1844" ht="14.25" customHeight="1">
      <c r="G1844" s="106">
        <v>44529.0</v>
      </c>
      <c r="H1844" s="105" t="s">
        <v>311</v>
      </c>
      <c r="I1844" s="105" t="str">
        <f t="array" ref="I1844">XLOOKUP('Joining Lists'!$H1844,'Joining Lists'!$D$4:$D$75,'Joining Lists'!$E$4:$E$75)</f>
        <v>MidWest</v>
      </c>
      <c r="J1844" s="105" t="s">
        <v>218</v>
      </c>
      <c r="K1844" s="105">
        <v>2.0</v>
      </c>
      <c r="L1844" s="104">
        <f t="array" ref="L1844">XLOOKUP('Joining Lists'!$J1844,'Joining Lists'!$A$4:$A$15,'Joining Lists'!$B$4:$B$15)</f>
        <v>22.95</v>
      </c>
      <c r="M1844" s="105">
        <f>'Joining Lists'!$K1844*'Joining Lists'!$L1844</f>
        <v>45.9</v>
      </c>
    </row>
    <row r="1845" ht="14.25" customHeight="1">
      <c r="G1845" s="111">
        <v>44529.0</v>
      </c>
      <c r="H1845" s="110" t="s">
        <v>268</v>
      </c>
      <c r="I1845" s="110" t="str">
        <f t="array" ref="I1845">XLOOKUP('Joining Lists'!$H1845,'Joining Lists'!$D$4:$D$75,'Joining Lists'!$E$4:$E$75)</f>
        <v>East</v>
      </c>
      <c r="J1845" s="110" t="s">
        <v>218</v>
      </c>
      <c r="K1845" s="110">
        <v>2.0</v>
      </c>
      <c r="L1845" s="109">
        <f t="array" ref="L1845">XLOOKUP('Joining Lists'!$J1845,'Joining Lists'!$A$4:$A$15,'Joining Lists'!$B$4:$B$15)</f>
        <v>22.95</v>
      </c>
      <c r="M1845" s="110">
        <f>'Joining Lists'!$K1845*'Joining Lists'!$L1845</f>
        <v>45.9</v>
      </c>
    </row>
    <row r="1846" ht="14.25" customHeight="1">
      <c r="G1846" s="106">
        <v>44529.0</v>
      </c>
      <c r="H1846" s="105" t="s">
        <v>257</v>
      </c>
      <c r="I1846" s="105" t="str">
        <f t="array" ref="I1846">XLOOKUP('Joining Lists'!$H1846,'Joining Lists'!$D$4:$D$75,'Joining Lists'!$E$4:$E$75)</f>
        <v>South</v>
      </c>
      <c r="J1846" s="105" t="s">
        <v>216</v>
      </c>
      <c r="K1846" s="105">
        <v>2.0</v>
      </c>
      <c r="L1846" s="104">
        <f t="array" ref="L1846">XLOOKUP('Joining Lists'!$J1846,'Joining Lists'!$A$4:$A$15,'Joining Lists'!$B$4:$B$15)</f>
        <v>22.95</v>
      </c>
      <c r="M1846" s="105">
        <f>'Joining Lists'!$K1846*'Joining Lists'!$L1846</f>
        <v>45.9</v>
      </c>
    </row>
    <row r="1847" ht="14.25" customHeight="1">
      <c r="G1847" s="111">
        <v>44529.0</v>
      </c>
      <c r="H1847" s="110" t="s">
        <v>284</v>
      </c>
      <c r="I1847" s="110" t="str">
        <f t="array" ref="I1847">XLOOKUP('Joining Lists'!$H1847,'Joining Lists'!$D$4:$D$75,'Joining Lists'!$E$4:$E$75)</f>
        <v>MidWest</v>
      </c>
      <c r="J1847" s="110" t="s">
        <v>227</v>
      </c>
      <c r="K1847" s="110">
        <v>2.0</v>
      </c>
      <c r="L1847" s="109">
        <f t="array" ref="L1847">XLOOKUP('Joining Lists'!$J1847,'Joining Lists'!$A$4:$A$15,'Joining Lists'!$B$4:$B$15)</f>
        <v>25</v>
      </c>
      <c r="M1847" s="110">
        <f>'Joining Lists'!$K1847*'Joining Lists'!$L1847</f>
        <v>50</v>
      </c>
    </row>
    <row r="1848" ht="14.25" customHeight="1">
      <c r="G1848" s="106">
        <v>44529.0</v>
      </c>
      <c r="H1848" s="105" t="s">
        <v>258</v>
      </c>
      <c r="I1848" s="105" t="str">
        <f t="array" ref="I1848">XLOOKUP('Joining Lists'!$H1848,'Joining Lists'!$D$4:$D$75,'Joining Lists'!$E$4:$E$75)</f>
        <v>MidWest</v>
      </c>
      <c r="J1848" s="105" t="s">
        <v>236</v>
      </c>
      <c r="K1848" s="105">
        <v>2.0</v>
      </c>
      <c r="L1848" s="104">
        <f t="array" ref="L1848">XLOOKUP('Joining Lists'!$J1848,'Joining Lists'!$A$4:$A$15,'Joining Lists'!$B$4:$B$15)</f>
        <v>30</v>
      </c>
      <c r="M1848" s="105">
        <f>'Joining Lists'!$K1848*'Joining Lists'!$L1848</f>
        <v>60</v>
      </c>
    </row>
    <row r="1849" ht="14.25" customHeight="1">
      <c r="G1849" s="111">
        <v>44529.0</v>
      </c>
      <c r="H1849" s="110" t="s">
        <v>265</v>
      </c>
      <c r="I1849" s="110" t="str">
        <f t="array" ref="I1849">XLOOKUP('Joining Lists'!$H1849,'Joining Lists'!$D$4:$D$75,'Joining Lists'!$E$4:$E$75)</f>
        <v>MidWest</v>
      </c>
      <c r="J1849" s="110" t="s">
        <v>233</v>
      </c>
      <c r="K1849" s="110">
        <v>4.0</v>
      </c>
      <c r="L1849" s="109">
        <f t="array" ref="L1849">XLOOKUP('Joining Lists'!$J1849,'Joining Lists'!$A$4:$A$15,'Joining Lists'!$B$4:$B$15)</f>
        <v>27.5</v>
      </c>
      <c r="M1849" s="110">
        <f>'Joining Lists'!$K1849*'Joining Lists'!$L1849</f>
        <v>110</v>
      </c>
    </row>
    <row r="1850" ht="14.25" customHeight="1">
      <c r="G1850" s="106">
        <v>44529.0</v>
      </c>
      <c r="H1850" s="105" t="s">
        <v>268</v>
      </c>
      <c r="I1850" s="105" t="str">
        <f t="array" ref="I1850">XLOOKUP('Joining Lists'!$H1850,'Joining Lists'!$D$4:$D$75,'Joining Lists'!$E$4:$E$75)</f>
        <v>East</v>
      </c>
      <c r="J1850" s="105" t="s">
        <v>216</v>
      </c>
      <c r="K1850" s="105">
        <v>1.0</v>
      </c>
      <c r="L1850" s="104">
        <f t="array" ref="L1850">XLOOKUP('Joining Lists'!$J1850,'Joining Lists'!$A$4:$A$15,'Joining Lists'!$B$4:$B$15)</f>
        <v>22.95</v>
      </c>
      <c r="M1850" s="105">
        <f>'Joining Lists'!$K1850*'Joining Lists'!$L1850</f>
        <v>22.95</v>
      </c>
    </row>
    <row r="1851" ht="14.25" customHeight="1">
      <c r="G1851" s="111">
        <v>44529.0</v>
      </c>
      <c r="H1851" s="110" t="s">
        <v>297</v>
      </c>
      <c r="I1851" s="110" t="str">
        <f t="array" ref="I1851">XLOOKUP('Joining Lists'!$H1851,'Joining Lists'!$D$4:$D$75,'Joining Lists'!$E$4:$E$75)</f>
        <v>MidWest</v>
      </c>
      <c r="J1851" s="110" t="s">
        <v>243</v>
      </c>
      <c r="K1851" s="110">
        <v>1.0</v>
      </c>
      <c r="L1851" s="109">
        <f t="array" ref="L1851">XLOOKUP('Joining Lists'!$J1851,'Joining Lists'!$A$4:$A$15,'Joining Lists'!$B$4:$B$15)</f>
        <v>25</v>
      </c>
      <c r="M1851" s="110">
        <f>'Joining Lists'!$K1851*'Joining Lists'!$L1851</f>
        <v>25</v>
      </c>
    </row>
    <row r="1852" ht="14.25" customHeight="1">
      <c r="G1852" s="106">
        <v>44529.0</v>
      </c>
      <c r="H1852" s="105" t="s">
        <v>286</v>
      </c>
      <c r="I1852" s="105" t="str">
        <f t="array" ref="I1852">XLOOKUP('Joining Lists'!$H1852,'Joining Lists'!$D$4:$D$75,'Joining Lists'!$E$4:$E$75)</f>
        <v>South</v>
      </c>
      <c r="J1852" s="105" t="s">
        <v>216</v>
      </c>
      <c r="K1852" s="105">
        <v>1.0</v>
      </c>
      <c r="L1852" s="104">
        <f t="array" ref="L1852">XLOOKUP('Joining Lists'!$J1852,'Joining Lists'!$A$4:$A$15,'Joining Lists'!$B$4:$B$15)</f>
        <v>22.95</v>
      </c>
      <c r="M1852" s="105">
        <f>'Joining Lists'!$K1852*'Joining Lists'!$L1852</f>
        <v>22.95</v>
      </c>
    </row>
    <row r="1853" ht="14.25" customHeight="1">
      <c r="G1853" s="111">
        <v>44529.0</v>
      </c>
      <c r="H1853" s="110" t="s">
        <v>246</v>
      </c>
      <c r="I1853" s="110" t="str">
        <f t="array" ref="I1853">XLOOKUP('Joining Lists'!$H1853,'Joining Lists'!$D$4:$D$75,'Joining Lists'!$E$4:$E$75)</f>
        <v>South</v>
      </c>
      <c r="J1853" s="110" t="s">
        <v>240</v>
      </c>
      <c r="K1853" s="110">
        <v>2.0</v>
      </c>
      <c r="L1853" s="109">
        <f t="array" ref="L1853">XLOOKUP('Joining Lists'!$J1853,'Joining Lists'!$A$4:$A$15,'Joining Lists'!$B$4:$B$15)</f>
        <v>34</v>
      </c>
      <c r="M1853" s="110">
        <f>'Joining Lists'!$K1853*'Joining Lists'!$L1853</f>
        <v>68</v>
      </c>
    </row>
    <row r="1854" ht="14.25" customHeight="1">
      <c r="G1854" s="106">
        <v>44529.0</v>
      </c>
      <c r="H1854" s="105" t="s">
        <v>261</v>
      </c>
      <c r="I1854" s="105" t="str">
        <f t="array" ref="I1854">XLOOKUP('Joining Lists'!$H1854,'Joining Lists'!$D$4:$D$75,'Joining Lists'!$E$4:$E$75)</f>
        <v>South</v>
      </c>
      <c r="J1854" s="105" t="s">
        <v>216</v>
      </c>
      <c r="K1854" s="105">
        <v>11.0</v>
      </c>
      <c r="L1854" s="104">
        <f t="array" ref="L1854">XLOOKUP('Joining Lists'!$J1854,'Joining Lists'!$A$4:$A$15,'Joining Lists'!$B$4:$B$15)</f>
        <v>22.95</v>
      </c>
      <c r="M1854" s="105">
        <f>'Joining Lists'!$K1854*'Joining Lists'!$L1854</f>
        <v>252.45</v>
      </c>
    </row>
    <row r="1855" ht="14.25" customHeight="1">
      <c r="G1855" s="111">
        <v>44529.0</v>
      </c>
      <c r="H1855" s="110" t="s">
        <v>263</v>
      </c>
      <c r="I1855" s="110" t="str">
        <f t="array" ref="I1855">XLOOKUP('Joining Lists'!$H1855,'Joining Lists'!$D$4:$D$75,'Joining Lists'!$E$4:$E$75)</f>
        <v>West</v>
      </c>
      <c r="J1855" s="110" t="s">
        <v>240</v>
      </c>
      <c r="K1855" s="110">
        <v>2.0</v>
      </c>
      <c r="L1855" s="109">
        <f t="array" ref="L1855">XLOOKUP('Joining Lists'!$J1855,'Joining Lists'!$A$4:$A$15,'Joining Lists'!$B$4:$B$15)</f>
        <v>34</v>
      </c>
      <c r="M1855" s="110">
        <f>'Joining Lists'!$K1855*'Joining Lists'!$L1855</f>
        <v>68</v>
      </c>
    </row>
    <row r="1856" ht="14.25" customHeight="1">
      <c r="G1856" s="106">
        <v>44529.0</v>
      </c>
      <c r="H1856" s="105" t="s">
        <v>264</v>
      </c>
      <c r="I1856" s="105" t="str">
        <f t="array" ref="I1856">XLOOKUP('Joining Lists'!$H1856,'Joining Lists'!$D$4:$D$75,'Joining Lists'!$E$4:$E$75)</f>
        <v>MidWest</v>
      </c>
      <c r="J1856" s="105" t="s">
        <v>240</v>
      </c>
      <c r="K1856" s="105">
        <v>3.0</v>
      </c>
      <c r="L1856" s="104">
        <f t="array" ref="L1856">XLOOKUP('Joining Lists'!$J1856,'Joining Lists'!$A$4:$A$15,'Joining Lists'!$B$4:$B$15)</f>
        <v>34</v>
      </c>
      <c r="M1856" s="105">
        <f>'Joining Lists'!$K1856*'Joining Lists'!$L1856</f>
        <v>102</v>
      </c>
    </row>
    <row r="1857" ht="14.25" customHeight="1">
      <c r="G1857" s="111">
        <v>44529.0</v>
      </c>
      <c r="H1857" s="110" t="s">
        <v>213</v>
      </c>
      <c r="I1857" s="110" t="str">
        <f t="array" ref="I1857">XLOOKUP('Joining Lists'!$H1857,'Joining Lists'!$D$4:$D$75,'Joining Lists'!$E$4:$E$75)</f>
        <v>MidWest</v>
      </c>
      <c r="J1857" s="110" t="s">
        <v>218</v>
      </c>
      <c r="K1857" s="110">
        <v>1.0</v>
      </c>
      <c r="L1857" s="109">
        <f t="array" ref="L1857">XLOOKUP('Joining Lists'!$J1857,'Joining Lists'!$A$4:$A$15,'Joining Lists'!$B$4:$B$15)</f>
        <v>22.95</v>
      </c>
      <c r="M1857" s="110">
        <f>'Joining Lists'!$K1857*'Joining Lists'!$L1857</f>
        <v>22.95</v>
      </c>
    </row>
    <row r="1858" ht="14.25" customHeight="1">
      <c r="G1858" s="106">
        <v>44529.0</v>
      </c>
      <c r="H1858" s="105" t="s">
        <v>309</v>
      </c>
      <c r="I1858" s="105" t="str">
        <f t="array" ref="I1858">XLOOKUP('Joining Lists'!$H1858,'Joining Lists'!$D$4:$D$75,'Joining Lists'!$E$4:$E$75)</f>
        <v>South</v>
      </c>
      <c r="J1858" s="105" t="s">
        <v>235</v>
      </c>
      <c r="K1858" s="105">
        <v>1.0</v>
      </c>
      <c r="L1858" s="104">
        <f t="array" ref="L1858">XLOOKUP('Joining Lists'!$J1858,'Joining Lists'!$A$4:$A$15,'Joining Lists'!$B$4:$B$15)</f>
        <v>19.95</v>
      </c>
      <c r="M1858" s="105">
        <f>'Joining Lists'!$K1858*'Joining Lists'!$L1858</f>
        <v>19.95</v>
      </c>
    </row>
    <row r="1859" ht="14.25" customHeight="1">
      <c r="G1859" s="111">
        <v>44529.0</v>
      </c>
      <c r="H1859" s="110" t="s">
        <v>258</v>
      </c>
      <c r="I1859" s="110" t="str">
        <f t="array" ref="I1859">XLOOKUP('Joining Lists'!$H1859,'Joining Lists'!$D$4:$D$75,'Joining Lists'!$E$4:$E$75)</f>
        <v>MidWest</v>
      </c>
      <c r="J1859" s="110" t="s">
        <v>235</v>
      </c>
      <c r="K1859" s="110">
        <v>3.0</v>
      </c>
      <c r="L1859" s="109">
        <f t="array" ref="L1859">XLOOKUP('Joining Lists'!$J1859,'Joining Lists'!$A$4:$A$15,'Joining Lists'!$B$4:$B$15)</f>
        <v>19.95</v>
      </c>
      <c r="M1859" s="110">
        <f>'Joining Lists'!$K1859*'Joining Lists'!$L1859</f>
        <v>59.85</v>
      </c>
    </row>
    <row r="1860" ht="14.25" customHeight="1">
      <c r="G1860" s="106">
        <v>44529.0</v>
      </c>
      <c r="H1860" s="105" t="s">
        <v>316</v>
      </c>
      <c r="I1860" s="105" t="str">
        <f t="array" ref="I1860">XLOOKUP('Joining Lists'!$H1860,'Joining Lists'!$D$4:$D$75,'Joining Lists'!$E$4:$E$75)</f>
        <v>West</v>
      </c>
      <c r="J1860" s="105" t="s">
        <v>218</v>
      </c>
      <c r="K1860" s="105">
        <v>3.0</v>
      </c>
      <c r="L1860" s="104">
        <f t="array" ref="L1860">XLOOKUP('Joining Lists'!$J1860,'Joining Lists'!$A$4:$A$15,'Joining Lists'!$B$4:$B$15)</f>
        <v>22.95</v>
      </c>
      <c r="M1860" s="105">
        <f>'Joining Lists'!$K1860*'Joining Lists'!$L1860</f>
        <v>68.85</v>
      </c>
    </row>
    <row r="1861" ht="14.25" customHeight="1">
      <c r="G1861" s="111">
        <v>44529.0</v>
      </c>
      <c r="H1861" s="110" t="s">
        <v>306</v>
      </c>
      <c r="I1861" s="110" t="str">
        <f t="array" ref="I1861">XLOOKUP('Joining Lists'!$H1861,'Joining Lists'!$D$4:$D$75,'Joining Lists'!$E$4:$E$75)</f>
        <v>West</v>
      </c>
      <c r="J1861" s="110" t="s">
        <v>216</v>
      </c>
      <c r="K1861" s="110">
        <v>3.0</v>
      </c>
      <c r="L1861" s="109">
        <f t="array" ref="L1861">XLOOKUP('Joining Lists'!$J1861,'Joining Lists'!$A$4:$A$15,'Joining Lists'!$B$4:$B$15)</f>
        <v>22.95</v>
      </c>
      <c r="M1861" s="110">
        <f>'Joining Lists'!$K1861*'Joining Lists'!$L1861</f>
        <v>68.85</v>
      </c>
    </row>
    <row r="1862" ht="14.25" customHeight="1">
      <c r="G1862" s="106">
        <v>44529.0</v>
      </c>
      <c r="H1862" s="105" t="s">
        <v>265</v>
      </c>
      <c r="I1862" s="105" t="str">
        <f t="array" ref="I1862">XLOOKUP('Joining Lists'!$H1862,'Joining Lists'!$D$4:$D$75,'Joining Lists'!$E$4:$E$75)</f>
        <v>MidWest</v>
      </c>
      <c r="J1862" s="105" t="s">
        <v>245</v>
      </c>
      <c r="K1862" s="105">
        <v>1.0</v>
      </c>
      <c r="L1862" s="104">
        <f t="array" ref="L1862">XLOOKUP('Joining Lists'!$J1862,'Joining Lists'!$A$4:$A$15,'Joining Lists'!$B$4:$B$15)</f>
        <v>23.5</v>
      </c>
      <c r="M1862" s="105">
        <f>'Joining Lists'!$K1862*'Joining Lists'!$L1862</f>
        <v>23.5</v>
      </c>
    </row>
    <row r="1863" ht="14.25" customHeight="1">
      <c r="G1863" s="111">
        <v>44529.0</v>
      </c>
      <c r="H1863" s="110" t="s">
        <v>304</v>
      </c>
      <c r="I1863" s="110" t="str">
        <f t="array" ref="I1863">XLOOKUP('Joining Lists'!$H1863,'Joining Lists'!$D$4:$D$75,'Joining Lists'!$E$4:$E$75)</f>
        <v>South</v>
      </c>
      <c r="J1863" s="110" t="s">
        <v>212</v>
      </c>
      <c r="K1863" s="110">
        <v>3.0</v>
      </c>
      <c r="L1863" s="109">
        <f t="array" ref="L1863">XLOOKUP('Joining Lists'!$J1863,'Joining Lists'!$A$4:$A$15,'Joining Lists'!$B$4:$B$15)</f>
        <v>21</v>
      </c>
      <c r="M1863" s="110">
        <f>'Joining Lists'!$K1863*'Joining Lists'!$L1863</f>
        <v>63</v>
      </c>
    </row>
    <row r="1864" ht="14.25" customHeight="1">
      <c r="G1864" s="106">
        <v>44529.0</v>
      </c>
      <c r="H1864" s="105" t="s">
        <v>289</v>
      </c>
      <c r="I1864" s="105" t="str">
        <f t="array" ref="I1864">XLOOKUP('Joining Lists'!$H1864,'Joining Lists'!$D$4:$D$75,'Joining Lists'!$E$4:$E$75)</f>
        <v>West</v>
      </c>
      <c r="J1864" s="105" t="s">
        <v>240</v>
      </c>
      <c r="K1864" s="105">
        <v>2.0</v>
      </c>
      <c r="L1864" s="104">
        <f t="array" ref="L1864">XLOOKUP('Joining Lists'!$J1864,'Joining Lists'!$A$4:$A$15,'Joining Lists'!$B$4:$B$15)</f>
        <v>34</v>
      </c>
      <c r="M1864" s="105">
        <f>'Joining Lists'!$K1864*'Joining Lists'!$L1864</f>
        <v>68</v>
      </c>
    </row>
    <row r="1865" ht="14.25" customHeight="1">
      <c r="G1865" s="111">
        <v>44529.0</v>
      </c>
      <c r="H1865" s="110" t="s">
        <v>296</v>
      </c>
      <c r="I1865" s="110" t="str">
        <f t="array" ref="I1865">XLOOKUP('Joining Lists'!$H1865,'Joining Lists'!$D$4:$D$75,'Joining Lists'!$E$4:$E$75)</f>
        <v>West</v>
      </c>
      <c r="J1865" s="110" t="s">
        <v>235</v>
      </c>
      <c r="K1865" s="110">
        <v>2.0</v>
      </c>
      <c r="L1865" s="109">
        <f t="array" ref="L1865">XLOOKUP('Joining Lists'!$J1865,'Joining Lists'!$A$4:$A$15,'Joining Lists'!$B$4:$B$15)</f>
        <v>19.95</v>
      </c>
      <c r="M1865" s="110">
        <f>'Joining Lists'!$K1865*'Joining Lists'!$L1865</f>
        <v>39.9</v>
      </c>
    </row>
    <row r="1866" ht="14.25" customHeight="1">
      <c r="G1866" s="106">
        <v>44529.0</v>
      </c>
      <c r="H1866" s="105" t="s">
        <v>268</v>
      </c>
      <c r="I1866" s="105" t="str">
        <f t="array" ref="I1866">XLOOKUP('Joining Lists'!$H1866,'Joining Lists'!$D$4:$D$75,'Joining Lists'!$E$4:$E$75)</f>
        <v>East</v>
      </c>
      <c r="J1866" s="105" t="s">
        <v>240</v>
      </c>
      <c r="K1866" s="105">
        <v>3.0</v>
      </c>
      <c r="L1866" s="104">
        <f t="array" ref="L1866">XLOOKUP('Joining Lists'!$J1866,'Joining Lists'!$A$4:$A$15,'Joining Lists'!$B$4:$B$15)</f>
        <v>34</v>
      </c>
      <c r="M1866" s="105">
        <f>'Joining Lists'!$K1866*'Joining Lists'!$L1866</f>
        <v>102</v>
      </c>
    </row>
    <row r="1867" ht="14.25" customHeight="1">
      <c r="G1867" s="111">
        <v>44529.0</v>
      </c>
      <c r="H1867" s="110" t="s">
        <v>215</v>
      </c>
      <c r="I1867" s="110" t="str">
        <f t="array" ref="I1867">XLOOKUP('Joining Lists'!$H1867,'Joining Lists'!$D$4:$D$75,'Joining Lists'!$E$4:$E$75)</f>
        <v>East</v>
      </c>
      <c r="J1867" s="110" t="s">
        <v>218</v>
      </c>
      <c r="K1867" s="110">
        <v>3.0</v>
      </c>
      <c r="L1867" s="109">
        <f t="array" ref="L1867">XLOOKUP('Joining Lists'!$J1867,'Joining Lists'!$A$4:$A$15,'Joining Lists'!$B$4:$B$15)</f>
        <v>22.95</v>
      </c>
      <c r="M1867" s="110">
        <f>'Joining Lists'!$K1867*'Joining Lists'!$L1867</f>
        <v>68.85</v>
      </c>
    </row>
    <row r="1868" ht="14.25" customHeight="1">
      <c r="G1868" s="106">
        <v>44529.0</v>
      </c>
      <c r="H1868" s="105" t="s">
        <v>244</v>
      </c>
      <c r="I1868" s="105" t="str">
        <f t="array" ref="I1868">XLOOKUP('Joining Lists'!$H1868,'Joining Lists'!$D$4:$D$75,'Joining Lists'!$E$4:$E$75)</f>
        <v>MidWest</v>
      </c>
      <c r="J1868" s="105" t="s">
        <v>243</v>
      </c>
      <c r="K1868" s="105">
        <v>2.0</v>
      </c>
      <c r="L1868" s="104">
        <f t="array" ref="L1868">XLOOKUP('Joining Lists'!$J1868,'Joining Lists'!$A$4:$A$15,'Joining Lists'!$B$4:$B$15)</f>
        <v>25</v>
      </c>
      <c r="M1868" s="105">
        <f>'Joining Lists'!$K1868*'Joining Lists'!$L1868</f>
        <v>50</v>
      </c>
    </row>
    <row r="1869" ht="14.25" customHeight="1">
      <c r="G1869" s="111">
        <v>44529.0</v>
      </c>
      <c r="H1869" s="110" t="s">
        <v>234</v>
      </c>
      <c r="I1869" s="110" t="str">
        <f t="array" ref="I1869">XLOOKUP('Joining Lists'!$H1869,'Joining Lists'!$D$4:$D$75,'Joining Lists'!$E$4:$E$75)</f>
        <v>East</v>
      </c>
      <c r="J1869" s="110" t="s">
        <v>240</v>
      </c>
      <c r="K1869" s="110">
        <v>2.0</v>
      </c>
      <c r="L1869" s="109">
        <f t="array" ref="L1869">XLOOKUP('Joining Lists'!$J1869,'Joining Lists'!$A$4:$A$15,'Joining Lists'!$B$4:$B$15)</f>
        <v>34</v>
      </c>
      <c r="M1869" s="110">
        <f>'Joining Lists'!$K1869*'Joining Lists'!$L1869</f>
        <v>68</v>
      </c>
    </row>
    <row r="1870" ht="14.25" customHeight="1">
      <c r="G1870" s="106">
        <v>44529.0</v>
      </c>
      <c r="H1870" s="105" t="s">
        <v>308</v>
      </c>
      <c r="I1870" s="105" t="str">
        <f t="array" ref="I1870">XLOOKUP('Joining Lists'!$H1870,'Joining Lists'!$D$4:$D$75,'Joining Lists'!$E$4:$E$75)</f>
        <v>West</v>
      </c>
      <c r="J1870" s="105" t="s">
        <v>240</v>
      </c>
      <c r="K1870" s="105">
        <v>3.0</v>
      </c>
      <c r="L1870" s="104">
        <f t="array" ref="L1870">XLOOKUP('Joining Lists'!$J1870,'Joining Lists'!$A$4:$A$15,'Joining Lists'!$B$4:$B$15)</f>
        <v>34</v>
      </c>
      <c r="M1870" s="105">
        <f>'Joining Lists'!$K1870*'Joining Lists'!$L1870</f>
        <v>102</v>
      </c>
    </row>
    <row r="1871" ht="14.25" customHeight="1">
      <c r="G1871" s="111">
        <v>44529.0</v>
      </c>
      <c r="H1871" s="110" t="s">
        <v>238</v>
      </c>
      <c r="I1871" s="110" t="str">
        <f t="array" ref="I1871">XLOOKUP('Joining Lists'!$H1871,'Joining Lists'!$D$4:$D$75,'Joining Lists'!$E$4:$E$75)</f>
        <v>West</v>
      </c>
      <c r="J1871" s="110" t="s">
        <v>216</v>
      </c>
      <c r="K1871" s="110">
        <v>8.0</v>
      </c>
      <c r="L1871" s="109">
        <f t="array" ref="L1871">XLOOKUP('Joining Lists'!$J1871,'Joining Lists'!$A$4:$A$15,'Joining Lists'!$B$4:$B$15)</f>
        <v>22.95</v>
      </c>
      <c r="M1871" s="110">
        <f>'Joining Lists'!$K1871*'Joining Lists'!$L1871</f>
        <v>183.6</v>
      </c>
    </row>
    <row r="1872" ht="14.25" customHeight="1">
      <c r="G1872" s="106">
        <v>44528.0</v>
      </c>
      <c r="H1872" s="105" t="s">
        <v>278</v>
      </c>
      <c r="I1872" s="105" t="str">
        <f t="array" ref="I1872">XLOOKUP('Joining Lists'!$H1872,'Joining Lists'!$D$4:$D$75,'Joining Lists'!$E$4:$E$75)</f>
        <v>MidWest</v>
      </c>
      <c r="J1872" s="105" t="s">
        <v>218</v>
      </c>
      <c r="K1872" s="105">
        <v>3.0</v>
      </c>
      <c r="L1872" s="104">
        <f t="array" ref="L1872">XLOOKUP('Joining Lists'!$J1872,'Joining Lists'!$A$4:$A$15,'Joining Lists'!$B$4:$B$15)</f>
        <v>22.95</v>
      </c>
      <c r="M1872" s="105">
        <f>'Joining Lists'!$K1872*'Joining Lists'!$L1872</f>
        <v>68.85</v>
      </c>
    </row>
    <row r="1873" ht="14.25" customHeight="1">
      <c r="G1873" s="111">
        <v>44528.0</v>
      </c>
      <c r="H1873" s="110" t="s">
        <v>251</v>
      </c>
      <c r="I1873" s="110" t="str">
        <f t="array" ref="I1873">XLOOKUP('Joining Lists'!$H1873,'Joining Lists'!$D$4:$D$75,'Joining Lists'!$E$4:$E$75)</f>
        <v>MidWest</v>
      </c>
      <c r="J1873" s="110" t="s">
        <v>235</v>
      </c>
      <c r="K1873" s="110">
        <v>2.0</v>
      </c>
      <c r="L1873" s="109">
        <f t="array" ref="L1873">XLOOKUP('Joining Lists'!$J1873,'Joining Lists'!$A$4:$A$15,'Joining Lists'!$B$4:$B$15)</f>
        <v>19.95</v>
      </c>
      <c r="M1873" s="110">
        <f>'Joining Lists'!$K1873*'Joining Lists'!$L1873</f>
        <v>39.9</v>
      </c>
    </row>
    <row r="1874" ht="14.25" customHeight="1">
      <c r="G1874" s="106">
        <v>44528.0</v>
      </c>
      <c r="H1874" s="105" t="s">
        <v>306</v>
      </c>
      <c r="I1874" s="105" t="str">
        <f t="array" ref="I1874">XLOOKUP('Joining Lists'!$H1874,'Joining Lists'!$D$4:$D$75,'Joining Lists'!$E$4:$E$75)</f>
        <v>West</v>
      </c>
      <c r="J1874" s="105" t="s">
        <v>235</v>
      </c>
      <c r="K1874" s="105">
        <v>17.0</v>
      </c>
      <c r="L1874" s="104">
        <f t="array" ref="L1874">XLOOKUP('Joining Lists'!$J1874,'Joining Lists'!$A$4:$A$15,'Joining Lists'!$B$4:$B$15)</f>
        <v>19.95</v>
      </c>
      <c r="M1874" s="105">
        <f>'Joining Lists'!$K1874*'Joining Lists'!$L1874</f>
        <v>339.15</v>
      </c>
    </row>
    <row r="1875" ht="14.25" customHeight="1">
      <c r="G1875" s="111">
        <v>44528.0</v>
      </c>
      <c r="H1875" s="110" t="s">
        <v>286</v>
      </c>
      <c r="I1875" s="110" t="str">
        <f t="array" ref="I1875">XLOOKUP('Joining Lists'!$H1875,'Joining Lists'!$D$4:$D$75,'Joining Lists'!$E$4:$E$75)</f>
        <v>South</v>
      </c>
      <c r="J1875" s="110" t="s">
        <v>212</v>
      </c>
      <c r="K1875" s="110">
        <v>2.0</v>
      </c>
      <c r="L1875" s="109">
        <f t="array" ref="L1875">XLOOKUP('Joining Lists'!$J1875,'Joining Lists'!$A$4:$A$15,'Joining Lists'!$B$4:$B$15)</f>
        <v>21</v>
      </c>
      <c r="M1875" s="110">
        <f>'Joining Lists'!$K1875*'Joining Lists'!$L1875</f>
        <v>42</v>
      </c>
    </row>
    <row r="1876" ht="14.25" customHeight="1">
      <c r="G1876" s="106">
        <v>44528.0</v>
      </c>
      <c r="H1876" s="105" t="s">
        <v>309</v>
      </c>
      <c r="I1876" s="105" t="str">
        <f t="array" ref="I1876">XLOOKUP('Joining Lists'!$H1876,'Joining Lists'!$D$4:$D$75,'Joining Lists'!$E$4:$E$75)</f>
        <v>South</v>
      </c>
      <c r="J1876" s="105" t="s">
        <v>216</v>
      </c>
      <c r="K1876" s="105">
        <v>15.0</v>
      </c>
      <c r="L1876" s="104">
        <f t="array" ref="L1876">XLOOKUP('Joining Lists'!$J1876,'Joining Lists'!$A$4:$A$15,'Joining Lists'!$B$4:$B$15)</f>
        <v>22.95</v>
      </c>
      <c r="M1876" s="105">
        <f>'Joining Lists'!$K1876*'Joining Lists'!$L1876</f>
        <v>344.25</v>
      </c>
    </row>
    <row r="1877" ht="14.25" customHeight="1">
      <c r="G1877" s="111">
        <v>44528.0</v>
      </c>
      <c r="H1877" s="110" t="s">
        <v>249</v>
      </c>
      <c r="I1877" s="110" t="str">
        <f t="array" ref="I1877">XLOOKUP('Joining Lists'!$H1877,'Joining Lists'!$D$4:$D$75,'Joining Lists'!$E$4:$E$75)</f>
        <v>East</v>
      </c>
      <c r="J1877" s="110" t="s">
        <v>233</v>
      </c>
      <c r="K1877" s="110">
        <v>22.0</v>
      </c>
      <c r="L1877" s="109">
        <f t="array" ref="L1877">XLOOKUP('Joining Lists'!$J1877,'Joining Lists'!$A$4:$A$15,'Joining Lists'!$B$4:$B$15)</f>
        <v>27.5</v>
      </c>
      <c r="M1877" s="110">
        <f>'Joining Lists'!$K1877*'Joining Lists'!$L1877</f>
        <v>605</v>
      </c>
    </row>
    <row r="1878" ht="14.25" customHeight="1">
      <c r="G1878" s="106">
        <v>44528.0</v>
      </c>
      <c r="H1878" s="105" t="s">
        <v>314</v>
      </c>
      <c r="I1878" s="105" t="str">
        <f t="array" ref="I1878">XLOOKUP('Joining Lists'!$H1878,'Joining Lists'!$D$4:$D$75,'Joining Lists'!$E$4:$E$75)</f>
        <v>West</v>
      </c>
      <c r="J1878" s="105" t="s">
        <v>235</v>
      </c>
      <c r="K1878" s="105">
        <v>1.0</v>
      </c>
      <c r="L1878" s="104">
        <f t="array" ref="L1878">XLOOKUP('Joining Lists'!$J1878,'Joining Lists'!$A$4:$A$15,'Joining Lists'!$B$4:$B$15)</f>
        <v>19.95</v>
      </c>
      <c r="M1878" s="105">
        <f>'Joining Lists'!$K1878*'Joining Lists'!$L1878</f>
        <v>19.95</v>
      </c>
    </row>
    <row r="1879" ht="14.25" customHeight="1">
      <c r="G1879" s="111">
        <v>44528.0</v>
      </c>
      <c r="H1879" s="110" t="s">
        <v>225</v>
      </c>
      <c r="I1879" s="110" t="str">
        <f t="array" ref="I1879">XLOOKUP('Joining Lists'!$H1879,'Joining Lists'!$D$4:$D$75,'Joining Lists'!$E$4:$E$75)</f>
        <v>South</v>
      </c>
      <c r="J1879" s="110" t="s">
        <v>233</v>
      </c>
      <c r="K1879" s="110">
        <v>12.0</v>
      </c>
      <c r="L1879" s="109">
        <f t="array" ref="L1879">XLOOKUP('Joining Lists'!$J1879,'Joining Lists'!$A$4:$A$15,'Joining Lists'!$B$4:$B$15)</f>
        <v>27.5</v>
      </c>
      <c r="M1879" s="110">
        <f>'Joining Lists'!$K1879*'Joining Lists'!$L1879</f>
        <v>330</v>
      </c>
    </row>
    <row r="1880" ht="14.25" customHeight="1">
      <c r="G1880" s="106">
        <v>44528.0</v>
      </c>
      <c r="H1880" s="105" t="s">
        <v>276</v>
      </c>
      <c r="I1880" s="105" t="str">
        <f t="array" ref="I1880">XLOOKUP('Joining Lists'!$H1880,'Joining Lists'!$D$4:$D$75,'Joining Lists'!$E$4:$E$75)</f>
        <v>East</v>
      </c>
      <c r="J1880" s="105" t="s">
        <v>236</v>
      </c>
      <c r="K1880" s="105">
        <v>1.0</v>
      </c>
      <c r="L1880" s="104">
        <f t="array" ref="L1880">XLOOKUP('Joining Lists'!$J1880,'Joining Lists'!$A$4:$A$15,'Joining Lists'!$B$4:$B$15)</f>
        <v>30</v>
      </c>
      <c r="M1880" s="105">
        <f>'Joining Lists'!$K1880*'Joining Lists'!$L1880</f>
        <v>30</v>
      </c>
    </row>
    <row r="1881" ht="14.25" customHeight="1">
      <c r="G1881" s="111">
        <v>44528.0</v>
      </c>
      <c r="H1881" s="110" t="s">
        <v>248</v>
      </c>
      <c r="I1881" s="110" t="str">
        <f t="array" ref="I1881">XLOOKUP('Joining Lists'!$H1881,'Joining Lists'!$D$4:$D$75,'Joining Lists'!$E$4:$E$75)</f>
        <v>MidWest</v>
      </c>
      <c r="J1881" s="110" t="s">
        <v>243</v>
      </c>
      <c r="K1881" s="110">
        <v>2.0</v>
      </c>
      <c r="L1881" s="109">
        <f t="array" ref="L1881">XLOOKUP('Joining Lists'!$J1881,'Joining Lists'!$A$4:$A$15,'Joining Lists'!$B$4:$B$15)</f>
        <v>25</v>
      </c>
      <c r="M1881" s="110">
        <f>'Joining Lists'!$K1881*'Joining Lists'!$L1881</f>
        <v>50</v>
      </c>
    </row>
    <row r="1882" ht="14.25" customHeight="1">
      <c r="G1882" s="106">
        <v>44528.0</v>
      </c>
      <c r="H1882" s="105" t="s">
        <v>309</v>
      </c>
      <c r="I1882" s="105" t="str">
        <f t="array" ref="I1882">XLOOKUP('Joining Lists'!$H1882,'Joining Lists'!$D$4:$D$75,'Joining Lists'!$E$4:$E$75)</f>
        <v>South</v>
      </c>
      <c r="J1882" s="105" t="s">
        <v>243</v>
      </c>
      <c r="K1882" s="105">
        <v>3.0</v>
      </c>
      <c r="L1882" s="104">
        <f t="array" ref="L1882">XLOOKUP('Joining Lists'!$J1882,'Joining Lists'!$A$4:$A$15,'Joining Lists'!$B$4:$B$15)</f>
        <v>25</v>
      </c>
      <c r="M1882" s="105">
        <f>'Joining Lists'!$K1882*'Joining Lists'!$L1882</f>
        <v>75</v>
      </c>
    </row>
    <row r="1883" ht="14.25" customHeight="1">
      <c r="G1883" s="111">
        <v>44528.0</v>
      </c>
      <c r="H1883" s="110" t="s">
        <v>254</v>
      </c>
      <c r="I1883" s="110" t="str">
        <f t="array" ref="I1883">XLOOKUP('Joining Lists'!$H1883,'Joining Lists'!$D$4:$D$75,'Joining Lists'!$E$4:$E$75)</f>
        <v>South</v>
      </c>
      <c r="J1883" s="110" t="s">
        <v>235</v>
      </c>
      <c r="K1883" s="110">
        <v>4.0</v>
      </c>
      <c r="L1883" s="109">
        <f t="array" ref="L1883">XLOOKUP('Joining Lists'!$J1883,'Joining Lists'!$A$4:$A$15,'Joining Lists'!$B$4:$B$15)</f>
        <v>19.95</v>
      </c>
      <c r="M1883" s="110">
        <f>'Joining Lists'!$K1883*'Joining Lists'!$L1883</f>
        <v>79.8</v>
      </c>
    </row>
    <row r="1884" ht="14.25" customHeight="1">
      <c r="G1884" s="106">
        <v>44528.0</v>
      </c>
      <c r="H1884" s="105" t="s">
        <v>255</v>
      </c>
      <c r="I1884" s="105" t="str">
        <f t="array" ref="I1884">XLOOKUP('Joining Lists'!$H1884,'Joining Lists'!$D$4:$D$75,'Joining Lists'!$E$4:$E$75)</f>
        <v>MidWest</v>
      </c>
      <c r="J1884" s="105" t="s">
        <v>235</v>
      </c>
      <c r="K1884" s="105">
        <v>2.0</v>
      </c>
      <c r="L1884" s="104">
        <f t="array" ref="L1884">XLOOKUP('Joining Lists'!$J1884,'Joining Lists'!$A$4:$A$15,'Joining Lists'!$B$4:$B$15)</f>
        <v>19.95</v>
      </c>
      <c r="M1884" s="105">
        <f>'Joining Lists'!$K1884*'Joining Lists'!$L1884</f>
        <v>39.9</v>
      </c>
    </row>
    <row r="1885" ht="14.25" customHeight="1">
      <c r="G1885" s="111">
        <v>44528.0</v>
      </c>
      <c r="H1885" s="110" t="s">
        <v>219</v>
      </c>
      <c r="I1885" s="110" t="str">
        <f t="array" ref="I1885">XLOOKUP('Joining Lists'!$H1885,'Joining Lists'!$D$4:$D$75,'Joining Lists'!$E$4:$E$75)</f>
        <v>West</v>
      </c>
      <c r="J1885" s="110" t="s">
        <v>240</v>
      </c>
      <c r="K1885" s="110">
        <v>2.0</v>
      </c>
      <c r="L1885" s="109">
        <f t="array" ref="L1885">XLOOKUP('Joining Lists'!$J1885,'Joining Lists'!$A$4:$A$15,'Joining Lists'!$B$4:$B$15)</f>
        <v>34</v>
      </c>
      <c r="M1885" s="110">
        <f>'Joining Lists'!$K1885*'Joining Lists'!$L1885</f>
        <v>68</v>
      </c>
    </row>
    <row r="1886" ht="14.25" customHeight="1">
      <c r="G1886" s="106">
        <v>44528.0</v>
      </c>
      <c r="H1886" s="105" t="s">
        <v>304</v>
      </c>
      <c r="I1886" s="105" t="str">
        <f t="array" ref="I1886">XLOOKUP('Joining Lists'!$H1886,'Joining Lists'!$D$4:$D$75,'Joining Lists'!$E$4:$E$75)</f>
        <v>South</v>
      </c>
      <c r="J1886" s="105" t="s">
        <v>235</v>
      </c>
      <c r="K1886" s="105">
        <v>1.0</v>
      </c>
      <c r="L1886" s="104">
        <f t="array" ref="L1886">XLOOKUP('Joining Lists'!$J1886,'Joining Lists'!$A$4:$A$15,'Joining Lists'!$B$4:$B$15)</f>
        <v>19.95</v>
      </c>
      <c r="M1886" s="105">
        <f>'Joining Lists'!$K1886*'Joining Lists'!$L1886</f>
        <v>19.95</v>
      </c>
    </row>
    <row r="1887" ht="14.25" customHeight="1">
      <c r="G1887" s="111">
        <v>44528.0</v>
      </c>
      <c r="H1887" s="110" t="s">
        <v>261</v>
      </c>
      <c r="I1887" s="110" t="str">
        <f t="array" ref="I1887">XLOOKUP('Joining Lists'!$H1887,'Joining Lists'!$D$4:$D$75,'Joining Lists'!$E$4:$E$75)</f>
        <v>South</v>
      </c>
      <c r="J1887" s="110" t="s">
        <v>233</v>
      </c>
      <c r="K1887" s="110">
        <v>11.0</v>
      </c>
      <c r="L1887" s="109">
        <f t="array" ref="L1887">XLOOKUP('Joining Lists'!$J1887,'Joining Lists'!$A$4:$A$15,'Joining Lists'!$B$4:$B$15)</f>
        <v>27.5</v>
      </c>
      <c r="M1887" s="110">
        <f>'Joining Lists'!$K1887*'Joining Lists'!$L1887</f>
        <v>302.5</v>
      </c>
    </row>
    <row r="1888" ht="14.25" customHeight="1">
      <c r="G1888" s="106">
        <v>44528.0</v>
      </c>
      <c r="H1888" s="105" t="s">
        <v>221</v>
      </c>
      <c r="I1888" s="105" t="str">
        <f t="array" ref="I1888">XLOOKUP('Joining Lists'!$H1888,'Joining Lists'!$D$4:$D$75,'Joining Lists'!$E$4:$E$75)</f>
        <v>East</v>
      </c>
      <c r="J1888" s="105" t="s">
        <v>212</v>
      </c>
      <c r="K1888" s="105">
        <v>2.0</v>
      </c>
      <c r="L1888" s="104">
        <f t="array" ref="L1888">XLOOKUP('Joining Lists'!$J1888,'Joining Lists'!$A$4:$A$15,'Joining Lists'!$B$4:$B$15)</f>
        <v>21</v>
      </c>
      <c r="M1888" s="105">
        <f>'Joining Lists'!$K1888*'Joining Lists'!$L1888</f>
        <v>42</v>
      </c>
    </row>
    <row r="1889" ht="14.25" customHeight="1">
      <c r="G1889" s="111">
        <v>44528.0</v>
      </c>
      <c r="H1889" s="110" t="s">
        <v>269</v>
      </c>
      <c r="I1889" s="110" t="str">
        <f t="array" ref="I1889">XLOOKUP('Joining Lists'!$H1889,'Joining Lists'!$D$4:$D$75,'Joining Lists'!$E$4:$E$75)</f>
        <v>MidWest</v>
      </c>
      <c r="J1889" s="110" t="s">
        <v>243</v>
      </c>
      <c r="K1889" s="110">
        <v>1.0</v>
      </c>
      <c r="L1889" s="109">
        <f t="array" ref="L1889">XLOOKUP('Joining Lists'!$J1889,'Joining Lists'!$A$4:$A$15,'Joining Lists'!$B$4:$B$15)</f>
        <v>25</v>
      </c>
      <c r="M1889" s="110">
        <f>'Joining Lists'!$K1889*'Joining Lists'!$L1889</f>
        <v>25</v>
      </c>
    </row>
    <row r="1890" ht="14.25" customHeight="1">
      <c r="G1890" s="106">
        <v>44528.0</v>
      </c>
      <c r="H1890" s="105" t="s">
        <v>250</v>
      </c>
      <c r="I1890" s="105" t="str">
        <f t="array" ref="I1890">XLOOKUP('Joining Lists'!$H1890,'Joining Lists'!$D$4:$D$75,'Joining Lists'!$E$4:$E$75)</f>
        <v>West</v>
      </c>
      <c r="J1890" s="105" t="s">
        <v>233</v>
      </c>
      <c r="K1890" s="105">
        <v>1.0</v>
      </c>
      <c r="L1890" s="104">
        <f t="array" ref="L1890">XLOOKUP('Joining Lists'!$J1890,'Joining Lists'!$A$4:$A$15,'Joining Lists'!$B$4:$B$15)</f>
        <v>27.5</v>
      </c>
      <c r="M1890" s="105">
        <f>'Joining Lists'!$K1890*'Joining Lists'!$L1890</f>
        <v>27.5</v>
      </c>
    </row>
    <row r="1891" ht="14.25" customHeight="1">
      <c r="G1891" s="111">
        <v>44528.0</v>
      </c>
      <c r="H1891" s="110" t="s">
        <v>259</v>
      </c>
      <c r="I1891" s="110" t="str">
        <f t="array" ref="I1891">XLOOKUP('Joining Lists'!$H1891,'Joining Lists'!$D$4:$D$75,'Joining Lists'!$E$4:$E$75)</f>
        <v>West</v>
      </c>
      <c r="J1891" s="110" t="s">
        <v>240</v>
      </c>
      <c r="K1891" s="110">
        <v>1.0</v>
      </c>
      <c r="L1891" s="109">
        <f t="array" ref="L1891">XLOOKUP('Joining Lists'!$J1891,'Joining Lists'!$A$4:$A$15,'Joining Lists'!$B$4:$B$15)</f>
        <v>34</v>
      </c>
      <c r="M1891" s="110">
        <f>'Joining Lists'!$K1891*'Joining Lists'!$L1891</f>
        <v>34</v>
      </c>
    </row>
    <row r="1892" ht="14.25" customHeight="1">
      <c r="G1892" s="106">
        <v>44528.0</v>
      </c>
      <c r="H1892" s="105" t="s">
        <v>281</v>
      </c>
      <c r="I1892" s="105" t="str">
        <f t="array" ref="I1892">XLOOKUP('Joining Lists'!$H1892,'Joining Lists'!$D$4:$D$75,'Joining Lists'!$E$4:$E$75)</f>
        <v>MidWest</v>
      </c>
      <c r="J1892" s="105" t="s">
        <v>235</v>
      </c>
      <c r="K1892" s="105">
        <v>2.0</v>
      </c>
      <c r="L1892" s="104">
        <f t="array" ref="L1892">XLOOKUP('Joining Lists'!$J1892,'Joining Lists'!$A$4:$A$15,'Joining Lists'!$B$4:$B$15)</f>
        <v>19.95</v>
      </c>
      <c r="M1892" s="105">
        <f>'Joining Lists'!$K1892*'Joining Lists'!$L1892</f>
        <v>39.9</v>
      </c>
    </row>
    <row r="1893" ht="14.25" customHeight="1">
      <c r="G1893" s="111">
        <v>44528.0</v>
      </c>
      <c r="H1893" s="110" t="s">
        <v>251</v>
      </c>
      <c r="I1893" s="110" t="str">
        <f t="array" ref="I1893">XLOOKUP('Joining Lists'!$H1893,'Joining Lists'!$D$4:$D$75,'Joining Lists'!$E$4:$E$75)</f>
        <v>MidWest</v>
      </c>
      <c r="J1893" s="110" t="s">
        <v>243</v>
      </c>
      <c r="K1893" s="110">
        <v>2.0</v>
      </c>
      <c r="L1893" s="109">
        <f t="array" ref="L1893">XLOOKUP('Joining Lists'!$J1893,'Joining Lists'!$A$4:$A$15,'Joining Lists'!$B$4:$B$15)</f>
        <v>25</v>
      </c>
      <c r="M1893" s="110">
        <f>'Joining Lists'!$K1893*'Joining Lists'!$L1893</f>
        <v>50</v>
      </c>
    </row>
    <row r="1894" ht="14.25" customHeight="1">
      <c r="G1894" s="106">
        <v>44528.0</v>
      </c>
      <c r="H1894" s="105" t="s">
        <v>256</v>
      </c>
      <c r="I1894" s="105" t="str">
        <f t="array" ref="I1894">XLOOKUP('Joining Lists'!$H1894,'Joining Lists'!$D$4:$D$75,'Joining Lists'!$E$4:$E$75)</f>
        <v>MidWest</v>
      </c>
      <c r="J1894" s="105" t="s">
        <v>218</v>
      </c>
      <c r="K1894" s="105">
        <v>2.0</v>
      </c>
      <c r="L1894" s="104">
        <f t="array" ref="L1894">XLOOKUP('Joining Lists'!$J1894,'Joining Lists'!$A$4:$A$15,'Joining Lists'!$B$4:$B$15)</f>
        <v>22.95</v>
      </c>
      <c r="M1894" s="105">
        <f>'Joining Lists'!$K1894*'Joining Lists'!$L1894</f>
        <v>45.9</v>
      </c>
    </row>
    <row r="1895" ht="14.25" customHeight="1">
      <c r="G1895" s="111">
        <v>44528.0</v>
      </c>
      <c r="H1895" s="110" t="s">
        <v>256</v>
      </c>
      <c r="I1895" s="110" t="str">
        <f t="array" ref="I1895">XLOOKUP('Joining Lists'!$H1895,'Joining Lists'!$D$4:$D$75,'Joining Lists'!$E$4:$E$75)</f>
        <v>MidWest</v>
      </c>
      <c r="J1895" s="110" t="s">
        <v>230</v>
      </c>
      <c r="K1895" s="110">
        <v>1.0</v>
      </c>
      <c r="L1895" s="109">
        <f t="array" ref="L1895">XLOOKUP('Joining Lists'!$J1895,'Joining Lists'!$A$4:$A$15,'Joining Lists'!$B$4:$B$15)</f>
        <v>79.95</v>
      </c>
      <c r="M1895" s="110">
        <f>'Joining Lists'!$K1895*'Joining Lists'!$L1895</f>
        <v>79.95</v>
      </c>
    </row>
    <row r="1896" ht="14.25" customHeight="1">
      <c r="G1896" s="106">
        <v>44528.0</v>
      </c>
      <c r="H1896" s="105" t="s">
        <v>225</v>
      </c>
      <c r="I1896" s="105" t="str">
        <f t="array" ref="I1896">XLOOKUP('Joining Lists'!$H1896,'Joining Lists'!$D$4:$D$75,'Joining Lists'!$E$4:$E$75)</f>
        <v>South</v>
      </c>
      <c r="J1896" s="105" t="s">
        <v>240</v>
      </c>
      <c r="K1896" s="105">
        <v>3.0</v>
      </c>
      <c r="L1896" s="104">
        <f t="array" ref="L1896">XLOOKUP('Joining Lists'!$J1896,'Joining Lists'!$A$4:$A$15,'Joining Lists'!$B$4:$B$15)</f>
        <v>34</v>
      </c>
      <c r="M1896" s="105">
        <f>'Joining Lists'!$K1896*'Joining Lists'!$L1896</f>
        <v>102</v>
      </c>
    </row>
    <row r="1897" ht="14.25" customHeight="1">
      <c r="G1897" s="111">
        <v>44528.0</v>
      </c>
      <c r="H1897" s="110" t="s">
        <v>305</v>
      </c>
      <c r="I1897" s="110" t="str">
        <f t="array" ref="I1897">XLOOKUP('Joining Lists'!$H1897,'Joining Lists'!$D$4:$D$75,'Joining Lists'!$E$4:$E$75)</f>
        <v>East</v>
      </c>
      <c r="J1897" s="110" t="s">
        <v>216</v>
      </c>
      <c r="K1897" s="110">
        <v>2.0</v>
      </c>
      <c r="L1897" s="109">
        <f t="array" ref="L1897">XLOOKUP('Joining Lists'!$J1897,'Joining Lists'!$A$4:$A$15,'Joining Lists'!$B$4:$B$15)</f>
        <v>22.95</v>
      </c>
      <c r="M1897" s="110">
        <f>'Joining Lists'!$K1897*'Joining Lists'!$L1897</f>
        <v>45.9</v>
      </c>
    </row>
    <row r="1898" ht="14.25" customHeight="1">
      <c r="G1898" s="106">
        <v>44528.0</v>
      </c>
      <c r="H1898" s="105" t="s">
        <v>265</v>
      </c>
      <c r="I1898" s="105" t="str">
        <f t="array" ref="I1898">XLOOKUP('Joining Lists'!$H1898,'Joining Lists'!$D$4:$D$75,'Joining Lists'!$E$4:$E$75)</f>
        <v>MidWest</v>
      </c>
      <c r="J1898" s="105" t="s">
        <v>218</v>
      </c>
      <c r="K1898" s="105">
        <v>3.0</v>
      </c>
      <c r="L1898" s="104">
        <f t="array" ref="L1898">XLOOKUP('Joining Lists'!$J1898,'Joining Lists'!$A$4:$A$15,'Joining Lists'!$B$4:$B$15)</f>
        <v>22.95</v>
      </c>
      <c r="M1898" s="105">
        <f>'Joining Lists'!$K1898*'Joining Lists'!$L1898</f>
        <v>68.85</v>
      </c>
    </row>
    <row r="1899" ht="14.25" customHeight="1">
      <c r="G1899" s="111">
        <v>44528.0</v>
      </c>
      <c r="H1899" s="110" t="s">
        <v>234</v>
      </c>
      <c r="I1899" s="110" t="str">
        <f t="array" ref="I1899">XLOOKUP('Joining Lists'!$H1899,'Joining Lists'!$D$4:$D$75,'Joining Lists'!$E$4:$E$75)</f>
        <v>East</v>
      </c>
      <c r="J1899" s="110" t="s">
        <v>227</v>
      </c>
      <c r="K1899" s="110">
        <v>3.0</v>
      </c>
      <c r="L1899" s="109">
        <f t="array" ref="L1899">XLOOKUP('Joining Lists'!$J1899,'Joining Lists'!$A$4:$A$15,'Joining Lists'!$B$4:$B$15)</f>
        <v>25</v>
      </c>
      <c r="M1899" s="110">
        <f>'Joining Lists'!$K1899*'Joining Lists'!$L1899</f>
        <v>75</v>
      </c>
    </row>
    <row r="1900" ht="14.25" customHeight="1">
      <c r="G1900" s="106">
        <v>44528.0</v>
      </c>
      <c r="H1900" s="105" t="s">
        <v>281</v>
      </c>
      <c r="I1900" s="105" t="str">
        <f t="array" ref="I1900">XLOOKUP('Joining Lists'!$H1900,'Joining Lists'!$D$4:$D$75,'Joining Lists'!$E$4:$E$75)</f>
        <v>MidWest</v>
      </c>
      <c r="J1900" s="105" t="s">
        <v>227</v>
      </c>
      <c r="K1900" s="105">
        <v>3.0</v>
      </c>
      <c r="L1900" s="104">
        <f t="array" ref="L1900">XLOOKUP('Joining Lists'!$J1900,'Joining Lists'!$A$4:$A$15,'Joining Lists'!$B$4:$B$15)</f>
        <v>25</v>
      </c>
      <c r="M1900" s="105">
        <f>'Joining Lists'!$K1900*'Joining Lists'!$L1900</f>
        <v>75</v>
      </c>
    </row>
    <row r="1901" ht="14.25" customHeight="1">
      <c r="G1901" s="111">
        <v>44528.0</v>
      </c>
      <c r="H1901" s="110" t="s">
        <v>225</v>
      </c>
      <c r="I1901" s="110" t="str">
        <f t="array" ref="I1901">XLOOKUP('Joining Lists'!$H1901,'Joining Lists'!$D$4:$D$75,'Joining Lists'!$E$4:$E$75)</f>
        <v>South</v>
      </c>
      <c r="J1901" s="110" t="s">
        <v>216</v>
      </c>
      <c r="K1901" s="110">
        <v>2.0</v>
      </c>
      <c r="L1901" s="109">
        <f t="array" ref="L1901">XLOOKUP('Joining Lists'!$J1901,'Joining Lists'!$A$4:$A$15,'Joining Lists'!$B$4:$B$15)</f>
        <v>22.95</v>
      </c>
      <c r="M1901" s="110">
        <f>'Joining Lists'!$K1901*'Joining Lists'!$L1901</f>
        <v>45.9</v>
      </c>
    </row>
    <row r="1902" ht="14.25" customHeight="1">
      <c r="G1902" s="106">
        <v>44528.0</v>
      </c>
      <c r="H1902" s="105" t="s">
        <v>273</v>
      </c>
      <c r="I1902" s="105" t="str">
        <f t="array" ref="I1902">XLOOKUP('Joining Lists'!$H1902,'Joining Lists'!$D$4:$D$75,'Joining Lists'!$E$4:$E$75)</f>
        <v>West</v>
      </c>
      <c r="J1902" s="105" t="s">
        <v>230</v>
      </c>
      <c r="K1902" s="105">
        <v>2.0</v>
      </c>
      <c r="L1902" s="104">
        <f t="array" ref="L1902">XLOOKUP('Joining Lists'!$J1902,'Joining Lists'!$A$4:$A$15,'Joining Lists'!$B$4:$B$15)</f>
        <v>79.95</v>
      </c>
      <c r="M1902" s="105">
        <f>'Joining Lists'!$K1902*'Joining Lists'!$L1902</f>
        <v>159.9</v>
      </c>
    </row>
    <row r="1903" ht="14.25" customHeight="1">
      <c r="G1903" s="111">
        <v>44528.0</v>
      </c>
      <c r="H1903" s="110" t="s">
        <v>283</v>
      </c>
      <c r="I1903" s="110" t="str">
        <f t="array" ref="I1903">XLOOKUP('Joining Lists'!$H1903,'Joining Lists'!$D$4:$D$75,'Joining Lists'!$E$4:$E$75)</f>
        <v>South</v>
      </c>
      <c r="J1903" s="110" t="s">
        <v>243</v>
      </c>
      <c r="K1903" s="110">
        <v>1.0</v>
      </c>
      <c r="L1903" s="109">
        <f t="array" ref="L1903">XLOOKUP('Joining Lists'!$J1903,'Joining Lists'!$A$4:$A$15,'Joining Lists'!$B$4:$B$15)</f>
        <v>25</v>
      </c>
      <c r="M1903" s="110">
        <f>'Joining Lists'!$K1903*'Joining Lists'!$L1903</f>
        <v>25</v>
      </c>
    </row>
    <row r="1904" ht="14.25" customHeight="1">
      <c r="G1904" s="106">
        <v>44528.0</v>
      </c>
      <c r="H1904" s="105" t="s">
        <v>225</v>
      </c>
      <c r="I1904" s="105" t="str">
        <f t="array" ref="I1904">XLOOKUP('Joining Lists'!$H1904,'Joining Lists'!$D$4:$D$75,'Joining Lists'!$E$4:$E$75)</f>
        <v>South</v>
      </c>
      <c r="J1904" s="105" t="s">
        <v>235</v>
      </c>
      <c r="K1904" s="105">
        <v>2.0</v>
      </c>
      <c r="L1904" s="104">
        <f t="array" ref="L1904">XLOOKUP('Joining Lists'!$J1904,'Joining Lists'!$A$4:$A$15,'Joining Lists'!$B$4:$B$15)</f>
        <v>19.95</v>
      </c>
      <c r="M1904" s="105">
        <f>'Joining Lists'!$K1904*'Joining Lists'!$L1904</f>
        <v>39.9</v>
      </c>
    </row>
    <row r="1905" ht="14.25" customHeight="1">
      <c r="G1905" s="111">
        <v>44528.0</v>
      </c>
      <c r="H1905" s="110" t="s">
        <v>258</v>
      </c>
      <c r="I1905" s="110" t="str">
        <f t="array" ref="I1905">XLOOKUP('Joining Lists'!$H1905,'Joining Lists'!$D$4:$D$75,'Joining Lists'!$E$4:$E$75)</f>
        <v>MidWest</v>
      </c>
      <c r="J1905" s="110" t="s">
        <v>235</v>
      </c>
      <c r="K1905" s="110">
        <v>3.0</v>
      </c>
      <c r="L1905" s="109">
        <f t="array" ref="L1905">XLOOKUP('Joining Lists'!$J1905,'Joining Lists'!$A$4:$A$15,'Joining Lists'!$B$4:$B$15)</f>
        <v>19.95</v>
      </c>
      <c r="M1905" s="110">
        <f>'Joining Lists'!$K1905*'Joining Lists'!$L1905</f>
        <v>59.85</v>
      </c>
    </row>
    <row r="1906" ht="14.25" customHeight="1">
      <c r="G1906" s="106">
        <v>44528.0</v>
      </c>
      <c r="H1906" s="105" t="s">
        <v>250</v>
      </c>
      <c r="I1906" s="105" t="str">
        <f t="array" ref="I1906">XLOOKUP('Joining Lists'!$H1906,'Joining Lists'!$D$4:$D$75,'Joining Lists'!$E$4:$E$75)</f>
        <v>West</v>
      </c>
      <c r="J1906" s="105" t="s">
        <v>245</v>
      </c>
      <c r="K1906" s="105">
        <v>3.0</v>
      </c>
      <c r="L1906" s="104">
        <f t="array" ref="L1906">XLOOKUP('Joining Lists'!$J1906,'Joining Lists'!$A$4:$A$15,'Joining Lists'!$B$4:$B$15)</f>
        <v>23.5</v>
      </c>
      <c r="M1906" s="105">
        <f>'Joining Lists'!$K1906*'Joining Lists'!$L1906</f>
        <v>70.5</v>
      </c>
    </row>
    <row r="1907" ht="14.25" customHeight="1">
      <c r="G1907" s="111">
        <v>44528.0</v>
      </c>
      <c r="H1907" s="110" t="s">
        <v>278</v>
      </c>
      <c r="I1907" s="110" t="str">
        <f t="array" ref="I1907">XLOOKUP('Joining Lists'!$H1907,'Joining Lists'!$D$4:$D$75,'Joining Lists'!$E$4:$E$75)</f>
        <v>MidWest</v>
      </c>
      <c r="J1907" s="110" t="s">
        <v>216</v>
      </c>
      <c r="K1907" s="110">
        <v>2.0</v>
      </c>
      <c r="L1907" s="109">
        <f t="array" ref="L1907">XLOOKUP('Joining Lists'!$J1907,'Joining Lists'!$A$4:$A$15,'Joining Lists'!$B$4:$B$15)</f>
        <v>22.95</v>
      </c>
      <c r="M1907" s="110">
        <f>'Joining Lists'!$K1907*'Joining Lists'!$L1907</f>
        <v>45.9</v>
      </c>
    </row>
    <row r="1908" ht="14.25" customHeight="1">
      <c r="G1908" s="106">
        <v>44528.0</v>
      </c>
      <c r="H1908" s="105" t="s">
        <v>278</v>
      </c>
      <c r="I1908" s="105" t="str">
        <f t="array" ref="I1908">XLOOKUP('Joining Lists'!$H1908,'Joining Lists'!$D$4:$D$75,'Joining Lists'!$E$4:$E$75)</f>
        <v>MidWest</v>
      </c>
      <c r="J1908" s="105" t="s">
        <v>216</v>
      </c>
      <c r="K1908" s="105">
        <v>3.0</v>
      </c>
      <c r="L1908" s="104">
        <f t="array" ref="L1908">XLOOKUP('Joining Lists'!$J1908,'Joining Lists'!$A$4:$A$15,'Joining Lists'!$B$4:$B$15)</f>
        <v>22.95</v>
      </c>
      <c r="M1908" s="105">
        <f>'Joining Lists'!$K1908*'Joining Lists'!$L1908</f>
        <v>68.85</v>
      </c>
    </row>
    <row r="1909" ht="14.25" customHeight="1">
      <c r="G1909" s="111">
        <v>44528.0</v>
      </c>
      <c r="H1909" s="110" t="s">
        <v>259</v>
      </c>
      <c r="I1909" s="110" t="str">
        <f t="array" ref="I1909">XLOOKUP('Joining Lists'!$H1909,'Joining Lists'!$D$4:$D$75,'Joining Lists'!$E$4:$E$75)</f>
        <v>West</v>
      </c>
      <c r="J1909" s="110" t="s">
        <v>218</v>
      </c>
      <c r="K1909" s="110">
        <v>3.0</v>
      </c>
      <c r="L1909" s="109">
        <f t="array" ref="L1909">XLOOKUP('Joining Lists'!$J1909,'Joining Lists'!$A$4:$A$15,'Joining Lists'!$B$4:$B$15)</f>
        <v>22.95</v>
      </c>
      <c r="M1909" s="110">
        <f>'Joining Lists'!$K1909*'Joining Lists'!$L1909</f>
        <v>68.85</v>
      </c>
    </row>
    <row r="1910" ht="14.25" customHeight="1">
      <c r="G1910" s="106">
        <v>44528.0</v>
      </c>
      <c r="H1910" s="105" t="s">
        <v>259</v>
      </c>
      <c r="I1910" s="105" t="str">
        <f t="array" ref="I1910">XLOOKUP('Joining Lists'!$H1910,'Joining Lists'!$D$4:$D$75,'Joining Lists'!$E$4:$E$75)</f>
        <v>West</v>
      </c>
      <c r="J1910" s="105" t="s">
        <v>216</v>
      </c>
      <c r="K1910" s="105">
        <v>3.0</v>
      </c>
      <c r="L1910" s="104">
        <f t="array" ref="L1910">XLOOKUP('Joining Lists'!$J1910,'Joining Lists'!$A$4:$A$15,'Joining Lists'!$B$4:$B$15)</f>
        <v>22.95</v>
      </c>
      <c r="M1910" s="105">
        <f>'Joining Lists'!$K1910*'Joining Lists'!$L1910</f>
        <v>68.85</v>
      </c>
    </row>
    <row r="1911" ht="14.25" customHeight="1">
      <c r="G1911" s="111">
        <v>44528.0</v>
      </c>
      <c r="H1911" s="110" t="s">
        <v>250</v>
      </c>
      <c r="I1911" s="110" t="str">
        <f t="array" ref="I1911">XLOOKUP('Joining Lists'!$H1911,'Joining Lists'!$D$4:$D$75,'Joining Lists'!$E$4:$E$75)</f>
        <v>West</v>
      </c>
      <c r="J1911" s="110" t="s">
        <v>236</v>
      </c>
      <c r="K1911" s="110">
        <v>21.0</v>
      </c>
      <c r="L1911" s="109">
        <f t="array" ref="L1911">XLOOKUP('Joining Lists'!$J1911,'Joining Lists'!$A$4:$A$15,'Joining Lists'!$B$4:$B$15)</f>
        <v>30</v>
      </c>
      <c r="M1911" s="110">
        <f>'Joining Lists'!$K1911*'Joining Lists'!$L1911</f>
        <v>630</v>
      </c>
    </row>
    <row r="1912" ht="14.25" customHeight="1">
      <c r="G1912" s="106">
        <v>44528.0</v>
      </c>
      <c r="H1912" s="105" t="s">
        <v>257</v>
      </c>
      <c r="I1912" s="105" t="str">
        <f t="array" ref="I1912">XLOOKUP('Joining Lists'!$H1912,'Joining Lists'!$D$4:$D$75,'Joining Lists'!$E$4:$E$75)</f>
        <v>South</v>
      </c>
      <c r="J1912" s="105" t="s">
        <v>218</v>
      </c>
      <c r="K1912" s="105">
        <v>3.0</v>
      </c>
      <c r="L1912" s="104">
        <f t="array" ref="L1912">XLOOKUP('Joining Lists'!$J1912,'Joining Lists'!$A$4:$A$15,'Joining Lists'!$B$4:$B$15)</f>
        <v>22.95</v>
      </c>
      <c r="M1912" s="105">
        <f>'Joining Lists'!$K1912*'Joining Lists'!$L1912</f>
        <v>68.85</v>
      </c>
    </row>
    <row r="1913" ht="14.25" customHeight="1">
      <c r="G1913" s="111">
        <v>44528.0</v>
      </c>
      <c r="H1913" s="110" t="s">
        <v>244</v>
      </c>
      <c r="I1913" s="110" t="str">
        <f t="array" ref="I1913">XLOOKUP('Joining Lists'!$H1913,'Joining Lists'!$D$4:$D$75,'Joining Lists'!$E$4:$E$75)</f>
        <v>MidWest</v>
      </c>
      <c r="J1913" s="110" t="s">
        <v>243</v>
      </c>
      <c r="K1913" s="110">
        <v>2.0</v>
      </c>
      <c r="L1913" s="109">
        <f t="array" ref="L1913">XLOOKUP('Joining Lists'!$J1913,'Joining Lists'!$A$4:$A$15,'Joining Lists'!$B$4:$B$15)</f>
        <v>25</v>
      </c>
      <c r="M1913" s="110">
        <f>'Joining Lists'!$K1913*'Joining Lists'!$L1913</f>
        <v>50</v>
      </c>
    </row>
    <row r="1914" ht="14.25" customHeight="1">
      <c r="G1914" s="106">
        <v>44528.0</v>
      </c>
      <c r="H1914" s="105" t="s">
        <v>306</v>
      </c>
      <c r="I1914" s="105" t="str">
        <f t="array" ref="I1914">XLOOKUP('Joining Lists'!$H1914,'Joining Lists'!$D$4:$D$75,'Joining Lists'!$E$4:$E$75)</f>
        <v>West</v>
      </c>
      <c r="J1914" s="105" t="s">
        <v>243</v>
      </c>
      <c r="K1914" s="105">
        <v>3.0</v>
      </c>
      <c r="L1914" s="104">
        <f t="array" ref="L1914">XLOOKUP('Joining Lists'!$J1914,'Joining Lists'!$A$4:$A$15,'Joining Lists'!$B$4:$B$15)</f>
        <v>25</v>
      </c>
      <c r="M1914" s="105">
        <f>'Joining Lists'!$K1914*'Joining Lists'!$L1914</f>
        <v>75</v>
      </c>
    </row>
    <row r="1915" ht="14.25" customHeight="1">
      <c r="G1915" s="111">
        <v>44528.0</v>
      </c>
      <c r="H1915" s="110" t="s">
        <v>264</v>
      </c>
      <c r="I1915" s="110" t="str">
        <f t="array" ref="I1915">XLOOKUP('Joining Lists'!$H1915,'Joining Lists'!$D$4:$D$75,'Joining Lists'!$E$4:$E$75)</f>
        <v>MidWest</v>
      </c>
      <c r="J1915" s="110" t="s">
        <v>240</v>
      </c>
      <c r="K1915" s="110">
        <v>3.0</v>
      </c>
      <c r="L1915" s="109">
        <f t="array" ref="L1915">XLOOKUP('Joining Lists'!$J1915,'Joining Lists'!$A$4:$A$15,'Joining Lists'!$B$4:$B$15)</f>
        <v>34</v>
      </c>
      <c r="M1915" s="110">
        <f>'Joining Lists'!$K1915*'Joining Lists'!$L1915</f>
        <v>102</v>
      </c>
    </row>
    <row r="1916" ht="14.25" customHeight="1">
      <c r="G1916" s="106">
        <v>44528.0</v>
      </c>
      <c r="H1916" s="105" t="s">
        <v>316</v>
      </c>
      <c r="I1916" s="105" t="str">
        <f t="array" ref="I1916">XLOOKUP('Joining Lists'!$H1916,'Joining Lists'!$D$4:$D$75,'Joining Lists'!$E$4:$E$75)</f>
        <v>West</v>
      </c>
      <c r="J1916" s="105" t="s">
        <v>240</v>
      </c>
      <c r="K1916" s="105">
        <v>2.0</v>
      </c>
      <c r="L1916" s="104">
        <f t="array" ref="L1916">XLOOKUP('Joining Lists'!$J1916,'Joining Lists'!$A$4:$A$15,'Joining Lists'!$B$4:$B$15)</f>
        <v>34</v>
      </c>
      <c r="M1916" s="105">
        <f>'Joining Lists'!$K1916*'Joining Lists'!$L1916</f>
        <v>68</v>
      </c>
    </row>
    <row r="1917" ht="14.25" customHeight="1">
      <c r="G1917" s="111">
        <v>44528.0</v>
      </c>
      <c r="H1917" s="110" t="s">
        <v>256</v>
      </c>
      <c r="I1917" s="110" t="str">
        <f t="array" ref="I1917">XLOOKUP('Joining Lists'!$H1917,'Joining Lists'!$D$4:$D$75,'Joining Lists'!$E$4:$E$75)</f>
        <v>MidWest</v>
      </c>
      <c r="J1917" s="110" t="s">
        <v>243</v>
      </c>
      <c r="K1917" s="110">
        <v>3.0</v>
      </c>
      <c r="L1917" s="109">
        <f t="array" ref="L1917">XLOOKUP('Joining Lists'!$J1917,'Joining Lists'!$A$4:$A$15,'Joining Lists'!$B$4:$B$15)</f>
        <v>25</v>
      </c>
      <c r="M1917" s="110">
        <f>'Joining Lists'!$K1917*'Joining Lists'!$L1917</f>
        <v>75</v>
      </c>
    </row>
    <row r="1918" ht="14.25" customHeight="1">
      <c r="G1918" s="106">
        <v>44528.0</v>
      </c>
      <c r="H1918" s="105" t="s">
        <v>314</v>
      </c>
      <c r="I1918" s="105" t="str">
        <f t="array" ref="I1918">XLOOKUP('Joining Lists'!$H1918,'Joining Lists'!$D$4:$D$75,'Joining Lists'!$E$4:$E$75)</f>
        <v>West</v>
      </c>
      <c r="J1918" s="105" t="s">
        <v>218</v>
      </c>
      <c r="K1918" s="105">
        <v>2.0</v>
      </c>
      <c r="L1918" s="104">
        <f t="array" ref="L1918">XLOOKUP('Joining Lists'!$J1918,'Joining Lists'!$A$4:$A$15,'Joining Lists'!$B$4:$B$15)</f>
        <v>22.95</v>
      </c>
      <c r="M1918" s="105">
        <f>'Joining Lists'!$K1918*'Joining Lists'!$L1918</f>
        <v>45.9</v>
      </c>
    </row>
    <row r="1919" ht="14.25" customHeight="1">
      <c r="G1919" s="111">
        <v>44528.0</v>
      </c>
      <c r="H1919" s="110" t="s">
        <v>289</v>
      </c>
      <c r="I1919" s="110" t="str">
        <f t="array" ref="I1919">XLOOKUP('Joining Lists'!$H1919,'Joining Lists'!$D$4:$D$75,'Joining Lists'!$E$4:$E$75)</f>
        <v>West</v>
      </c>
      <c r="J1919" s="110" t="s">
        <v>216</v>
      </c>
      <c r="K1919" s="110">
        <v>3.0</v>
      </c>
      <c r="L1919" s="109">
        <f t="array" ref="L1919">XLOOKUP('Joining Lists'!$J1919,'Joining Lists'!$A$4:$A$15,'Joining Lists'!$B$4:$B$15)</f>
        <v>22.95</v>
      </c>
      <c r="M1919" s="110">
        <f>'Joining Lists'!$K1919*'Joining Lists'!$L1919</f>
        <v>68.85</v>
      </c>
    </row>
    <row r="1920" ht="14.25" customHeight="1">
      <c r="G1920" s="106">
        <v>44528.0</v>
      </c>
      <c r="H1920" s="105" t="s">
        <v>255</v>
      </c>
      <c r="I1920" s="105" t="str">
        <f t="array" ref="I1920">XLOOKUP('Joining Lists'!$H1920,'Joining Lists'!$D$4:$D$75,'Joining Lists'!$E$4:$E$75)</f>
        <v>MidWest</v>
      </c>
      <c r="J1920" s="105" t="s">
        <v>216</v>
      </c>
      <c r="K1920" s="105">
        <v>2.0</v>
      </c>
      <c r="L1920" s="104">
        <f t="array" ref="L1920">XLOOKUP('Joining Lists'!$J1920,'Joining Lists'!$A$4:$A$15,'Joining Lists'!$B$4:$B$15)</f>
        <v>22.95</v>
      </c>
      <c r="M1920" s="105">
        <f>'Joining Lists'!$K1920*'Joining Lists'!$L1920</f>
        <v>45.9</v>
      </c>
    </row>
    <row r="1921" ht="14.25" customHeight="1">
      <c r="G1921" s="111">
        <v>44528.0</v>
      </c>
      <c r="H1921" s="110" t="s">
        <v>234</v>
      </c>
      <c r="I1921" s="110" t="str">
        <f t="array" ref="I1921">XLOOKUP('Joining Lists'!$H1921,'Joining Lists'!$D$4:$D$75,'Joining Lists'!$E$4:$E$75)</f>
        <v>East</v>
      </c>
      <c r="J1921" s="110" t="s">
        <v>245</v>
      </c>
      <c r="K1921" s="110">
        <v>3.0</v>
      </c>
      <c r="L1921" s="109">
        <f t="array" ref="L1921">XLOOKUP('Joining Lists'!$J1921,'Joining Lists'!$A$4:$A$15,'Joining Lists'!$B$4:$B$15)</f>
        <v>23.5</v>
      </c>
      <c r="M1921" s="110">
        <f>'Joining Lists'!$K1921*'Joining Lists'!$L1921</f>
        <v>70.5</v>
      </c>
    </row>
    <row r="1922" ht="14.25" customHeight="1">
      <c r="G1922" s="106">
        <v>44528.0</v>
      </c>
      <c r="H1922" s="105" t="s">
        <v>246</v>
      </c>
      <c r="I1922" s="105" t="str">
        <f t="array" ref="I1922">XLOOKUP('Joining Lists'!$H1922,'Joining Lists'!$D$4:$D$75,'Joining Lists'!$E$4:$E$75)</f>
        <v>South</v>
      </c>
      <c r="J1922" s="105" t="s">
        <v>227</v>
      </c>
      <c r="K1922" s="105">
        <v>1.0</v>
      </c>
      <c r="L1922" s="104">
        <f t="array" ref="L1922">XLOOKUP('Joining Lists'!$J1922,'Joining Lists'!$A$4:$A$15,'Joining Lists'!$B$4:$B$15)</f>
        <v>25</v>
      </c>
      <c r="M1922" s="105">
        <f>'Joining Lists'!$K1922*'Joining Lists'!$L1922</f>
        <v>25</v>
      </c>
    </row>
    <row r="1923" ht="14.25" customHeight="1">
      <c r="G1923" s="111">
        <v>44528.0</v>
      </c>
      <c r="H1923" s="110" t="s">
        <v>265</v>
      </c>
      <c r="I1923" s="110" t="str">
        <f t="array" ref="I1923">XLOOKUP('Joining Lists'!$H1923,'Joining Lists'!$D$4:$D$75,'Joining Lists'!$E$4:$E$75)</f>
        <v>MidWest</v>
      </c>
      <c r="J1923" s="110" t="s">
        <v>235</v>
      </c>
      <c r="K1923" s="110">
        <v>2.0</v>
      </c>
      <c r="L1923" s="109">
        <f t="array" ref="L1923">XLOOKUP('Joining Lists'!$J1923,'Joining Lists'!$A$4:$A$15,'Joining Lists'!$B$4:$B$15)</f>
        <v>19.95</v>
      </c>
      <c r="M1923" s="110">
        <f>'Joining Lists'!$K1923*'Joining Lists'!$L1923</f>
        <v>39.9</v>
      </c>
    </row>
    <row r="1924" ht="14.25" customHeight="1">
      <c r="G1924" s="106">
        <v>44528.0</v>
      </c>
      <c r="H1924" s="105" t="s">
        <v>244</v>
      </c>
      <c r="I1924" s="105" t="str">
        <f t="array" ref="I1924">XLOOKUP('Joining Lists'!$H1924,'Joining Lists'!$D$4:$D$75,'Joining Lists'!$E$4:$E$75)</f>
        <v>MidWest</v>
      </c>
      <c r="J1924" s="105" t="s">
        <v>243</v>
      </c>
      <c r="K1924" s="105">
        <v>2.0</v>
      </c>
      <c r="L1924" s="104">
        <f t="array" ref="L1924">XLOOKUP('Joining Lists'!$J1924,'Joining Lists'!$A$4:$A$15,'Joining Lists'!$B$4:$B$15)</f>
        <v>25</v>
      </c>
      <c r="M1924" s="105">
        <f>'Joining Lists'!$K1924*'Joining Lists'!$L1924</f>
        <v>50</v>
      </c>
    </row>
    <row r="1925" ht="14.25" customHeight="1">
      <c r="G1925" s="111">
        <v>44528.0</v>
      </c>
      <c r="H1925" s="110" t="s">
        <v>280</v>
      </c>
      <c r="I1925" s="110" t="str">
        <f t="array" ref="I1925">XLOOKUP('Joining Lists'!$H1925,'Joining Lists'!$D$4:$D$75,'Joining Lists'!$E$4:$E$75)</f>
        <v>South</v>
      </c>
      <c r="J1925" s="110" t="s">
        <v>243</v>
      </c>
      <c r="K1925" s="110">
        <v>2.0</v>
      </c>
      <c r="L1925" s="109">
        <f t="array" ref="L1925">XLOOKUP('Joining Lists'!$J1925,'Joining Lists'!$A$4:$A$15,'Joining Lists'!$B$4:$B$15)</f>
        <v>25</v>
      </c>
      <c r="M1925" s="110">
        <f>'Joining Lists'!$K1925*'Joining Lists'!$L1925</f>
        <v>50</v>
      </c>
    </row>
    <row r="1926" ht="14.25" customHeight="1">
      <c r="G1926" s="106">
        <v>44528.0</v>
      </c>
      <c r="H1926" s="105" t="s">
        <v>249</v>
      </c>
      <c r="I1926" s="105" t="str">
        <f t="array" ref="I1926">XLOOKUP('Joining Lists'!$H1926,'Joining Lists'!$D$4:$D$75,'Joining Lists'!$E$4:$E$75)</f>
        <v>East</v>
      </c>
      <c r="J1926" s="105" t="s">
        <v>233</v>
      </c>
      <c r="K1926" s="105">
        <v>3.0</v>
      </c>
      <c r="L1926" s="104">
        <f t="array" ref="L1926">XLOOKUP('Joining Lists'!$J1926,'Joining Lists'!$A$4:$A$15,'Joining Lists'!$B$4:$B$15)</f>
        <v>27.5</v>
      </c>
      <c r="M1926" s="105">
        <f>'Joining Lists'!$K1926*'Joining Lists'!$L1926</f>
        <v>82.5</v>
      </c>
    </row>
    <row r="1927" ht="14.25" customHeight="1">
      <c r="G1927" s="111">
        <v>44528.0</v>
      </c>
      <c r="H1927" s="110" t="s">
        <v>263</v>
      </c>
      <c r="I1927" s="110" t="str">
        <f t="array" ref="I1927">XLOOKUP('Joining Lists'!$H1927,'Joining Lists'!$D$4:$D$75,'Joining Lists'!$E$4:$E$75)</f>
        <v>West</v>
      </c>
      <c r="J1927" s="110" t="s">
        <v>243</v>
      </c>
      <c r="K1927" s="110">
        <v>3.0</v>
      </c>
      <c r="L1927" s="109">
        <f t="array" ref="L1927">XLOOKUP('Joining Lists'!$J1927,'Joining Lists'!$A$4:$A$15,'Joining Lists'!$B$4:$B$15)</f>
        <v>25</v>
      </c>
      <c r="M1927" s="110">
        <f>'Joining Lists'!$K1927*'Joining Lists'!$L1927</f>
        <v>75</v>
      </c>
    </row>
    <row r="1928" ht="14.25" customHeight="1">
      <c r="G1928" s="106">
        <v>44528.0</v>
      </c>
      <c r="H1928" s="105" t="s">
        <v>276</v>
      </c>
      <c r="I1928" s="105" t="str">
        <f t="array" ref="I1928">XLOOKUP('Joining Lists'!$H1928,'Joining Lists'!$D$4:$D$75,'Joining Lists'!$E$4:$E$75)</f>
        <v>East</v>
      </c>
      <c r="J1928" s="105" t="s">
        <v>235</v>
      </c>
      <c r="K1928" s="105">
        <v>23.0</v>
      </c>
      <c r="L1928" s="104">
        <f t="array" ref="L1928">XLOOKUP('Joining Lists'!$J1928,'Joining Lists'!$A$4:$A$15,'Joining Lists'!$B$4:$B$15)</f>
        <v>19.95</v>
      </c>
      <c r="M1928" s="105">
        <f>'Joining Lists'!$K1928*'Joining Lists'!$L1928</f>
        <v>458.85</v>
      </c>
    </row>
    <row r="1929" ht="14.25" customHeight="1">
      <c r="G1929" s="111">
        <v>44527.0</v>
      </c>
      <c r="H1929" s="110" t="s">
        <v>251</v>
      </c>
      <c r="I1929" s="110" t="str">
        <f t="array" ref="I1929">XLOOKUP('Joining Lists'!$H1929,'Joining Lists'!$D$4:$D$75,'Joining Lists'!$E$4:$E$75)</f>
        <v>MidWest</v>
      </c>
      <c r="J1929" s="110" t="s">
        <v>243</v>
      </c>
      <c r="K1929" s="110">
        <v>2.0</v>
      </c>
      <c r="L1929" s="109">
        <f t="array" ref="L1929">XLOOKUP('Joining Lists'!$J1929,'Joining Lists'!$A$4:$A$15,'Joining Lists'!$B$4:$B$15)</f>
        <v>25</v>
      </c>
      <c r="M1929" s="110">
        <f>'Joining Lists'!$K1929*'Joining Lists'!$L1929</f>
        <v>50</v>
      </c>
    </row>
    <row r="1930" ht="14.25" customHeight="1">
      <c r="G1930" s="106">
        <v>44527.0</v>
      </c>
      <c r="H1930" s="105" t="s">
        <v>255</v>
      </c>
      <c r="I1930" s="105" t="str">
        <f t="array" ref="I1930">XLOOKUP('Joining Lists'!$H1930,'Joining Lists'!$D$4:$D$75,'Joining Lists'!$E$4:$E$75)</f>
        <v>MidWest</v>
      </c>
      <c r="J1930" s="105" t="s">
        <v>216</v>
      </c>
      <c r="K1930" s="105">
        <v>3.0</v>
      </c>
      <c r="L1930" s="104">
        <f t="array" ref="L1930">XLOOKUP('Joining Lists'!$J1930,'Joining Lists'!$A$4:$A$15,'Joining Lists'!$B$4:$B$15)</f>
        <v>22.95</v>
      </c>
      <c r="M1930" s="105">
        <f>'Joining Lists'!$K1930*'Joining Lists'!$L1930</f>
        <v>68.85</v>
      </c>
    </row>
    <row r="1931" ht="14.25" customHeight="1">
      <c r="G1931" s="111">
        <v>44527.0</v>
      </c>
      <c r="H1931" s="110" t="s">
        <v>257</v>
      </c>
      <c r="I1931" s="110" t="str">
        <f t="array" ref="I1931">XLOOKUP('Joining Lists'!$H1931,'Joining Lists'!$D$4:$D$75,'Joining Lists'!$E$4:$E$75)</f>
        <v>South</v>
      </c>
      <c r="J1931" s="110" t="s">
        <v>243</v>
      </c>
      <c r="K1931" s="110">
        <v>1.0</v>
      </c>
      <c r="L1931" s="109">
        <f t="array" ref="L1931">XLOOKUP('Joining Lists'!$J1931,'Joining Lists'!$A$4:$A$15,'Joining Lists'!$B$4:$B$15)</f>
        <v>25</v>
      </c>
      <c r="M1931" s="110">
        <f>'Joining Lists'!$K1931*'Joining Lists'!$L1931</f>
        <v>25</v>
      </c>
    </row>
    <row r="1932" ht="14.25" customHeight="1">
      <c r="G1932" s="106">
        <v>44527.0</v>
      </c>
      <c r="H1932" s="105" t="s">
        <v>281</v>
      </c>
      <c r="I1932" s="105" t="str">
        <f t="array" ref="I1932">XLOOKUP('Joining Lists'!$H1932,'Joining Lists'!$D$4:$D$75,'Joining Lists'!$E$4:$E$75)</f>
        <v>MidWest</v>
      </c>
      <c r="J1932" s="105" t="s">
        <v>243</v>
      </c>
      <c r="K1932" s="105">
        <v>1.0</v>
      </c>
      <c r="L1932" s="104">
        <f t="array" ref="L1932">XLOOKUP('Joining Lists'!$J1932,'Joining Lists'!$A$4:$A$15,'Joining Lists'!$B$4:$B$15)</f>
        <v>25</v>
      </c>
      <c r="M1932" s="105">
        <f>'Joining Lists'!$K1932*'Joining Lists'!$L1932</f>
        <v>25</v>
      </c>
    </row>
    <row r="1933" ht="14.25" customHeight="1">
      <c r="G1933" s="111">
        <v>44527.0</v>
      </c>
      <c r="H1933" s="110" t="s">
        <v>250</v>
      </c>
      <c r="I1933" s="110" t="str">
        <f t="array" ref="I1933">XLOOKUP('Joining Lists'!$H1933,'Joining Lists'!$D$4:$D$75,'Joining Lists'!$E$4:$E$75)</f>
        <v>West</v>
      </c>
      <c r="J1933" s="110" t="s">
        <v>230</v>
      </c>
      <c r="K1933" s="110">
        <v>3.0</v>
      </c>
      <c r="L1933" s="109">
        <f t="array" ref="L1933">XLOOKUP('Joining Lists'!$J1933,'Joining Lists'!$A$4:$A$15,'Joining Lists'!$B$4:$B$15)</f>
        <v>79.95</v>
      </c>
      <c r="M1933" s="110">
        <f>'Joining Lists'!$K1933*'Joining Lists'!$L1933</f>
        <v>239.85</v>
      </c>
    </row>
    <row r="1934" ht="14.25" customHeight="1">
      <c r="G1934" s="106">
        <v>44527.0</v>
      </c>
      <c r="H1934" s="105" t="s">
        <v>281</v>
      </c>
      <c r="I1934" s="105" t="str">
        <f t="array" ref="I1934">XLOOKUP('Joining Lists'!$H1934,'Joining Lists'!$D$4:$D$75,'Joining Lists'!$E$4:$E$75)</f>
        <v>MidWest</v>
      </c>
      <c r="J1934" s="105" t="s">
        <v>218</v>
      </c>
      <c r="K1934" s="105">
        <v>19.0</v>
      </c>
      <c r="L1934" s="104">
        <f t="array" ref="L1934">XLOOKUP('Joining Lists'!$J1934,'Joining Lists'!$A$4:$A$15,'Joining Lists'!$B$4:$B$15)</f>
        <v>22.95</v>
      </c>
      <c r="M1934" s="105">
        <f>'Joining Lists'!$K1934*'Joining Lists'!$L1934</f>
        <v>436.05</v>
      </c>
    </row>
    <row r="1935" ht="14.25" customHeight="1">
      <c r="G1935" s="111">
        <v>44527.0</v>
      </c>
      <c r="H1935" s="110" t="s">
        <v>258</v>
      </c>
      <c r="I1935" s="110" t="str">
        <f t="array" ref="I1935">XLOOKUP('Joining Lists'!$H1935,'Joining Lists'!$D$4:$D$75,'Joining Lists'!$E$4:$E$75)</f>
        <v>MidWest</v>
      </c>
      <c r="J1935" s="110" t="s">
        <v>235</v>
      </c>
      <c r="K1935" s="110">
        <v>1.0</v>
      </c>
      <c r="L1935" s="109">
        <f t="array" ref="L1935">XLOOKUP('Joining Lists'!$J1935,'Joining Lists'!$A$4:$A$15,'Joining Lists'!$B$4:$B$15)</f>
        <v>19.95</v>
      </c>
      <c r="M1935" s="110">
        <f>'Joining Lists'!$K1935*'Joining Lists'!$L1935</f>
        <v>19.95</v>
      </c>
    </row>
    <row r="1936" ht="14.25" customHeight="1">
      <c r="G1936" s="106">
        <v>44527.0</v>
      </c>
      <c r="H1936" s="105" t="s">
        <v>215</v>
      </c>
      <c r="I1936" s="105" t="str">
        <f t="array" ref="I1936">XLOOKUP('Joining Lists'!$H1936,'Joining Lists'!$D$4:$D$75,'Joining Lists'!$E$4:$E$75)</f>
        <v>East</v>
      </c>
      <c r="J1936" s="105" t="s">
        <v>240</v>
      </c>
      <c r="K1936" s="105">
        <v>2.0</v>
      </c>
      <c r="L1936" s="104">
        <f t="array" ref="L1936">XLOOKUP('Joining Lists'!$J1936,'Joining Lists'!$A$4:$A$15,'Joining Lists'!$B$4:$B$15)</f>
        <v>34</v>
      </c>
      <c r="M1936" s="105">
        <f>'Joining Lists'!$K1936*'Joining Lists'!$L1936</f>
        <v>68</v>
      </c>
    </row>
    <row r="1937" ht="14.25" customHeight="1">
      <c r="G1937" s="111">
        <v>44527.0</v>
      </c>
      <c r="H1937" s="110" t="s">
        <v>292</v>
      </c>
      <c r="I1937" s="110" t="str">
        <f t="array" ref="I1937">XLOOKUP('Joining Lists'!$H1937,'Joining Lists'!$D$4:$D$75,'Joining Lists'!$E$4:$E$75)</f>
        <v>East</v>
      </c>
      <c r="J1937" s="110" t="s">
        <v>235</v>
      </c>
      <c r="K1937" s="110">
        <v>3.0</v>
      </c>
      <c r="L1937" s="109">
        <f t="array" ref="L1937">XLOOKUP('Joining Lists'!$J1937,'Joining Lists'!$A$4:$A$15,'Joining Lists'!$B$4:$B$15)</f>
        <v>19.95</v>
      </c>
      <c r="M1937" s="110">
        <f>'Joining Lists'!$K1937*'Joining Lists'!$L1937</f>
        <v>59.85</v>
      </c>
    </row>
    <row r="1938" ht="14.25" customHeight="1">
      <c r="G1938" s="106">
        <v>44527.0</v>
      </c>
      <c r="H1938" s="105" t="s">
        <v>237</v>
      </c>
      <c r="I1938" s="105" t="str">
        <f t="array" ref="I1938">XLOOKUP('Joining Lists'!$H1938,'Joining Lists'!$D$4:$D$75,'Joining Lists'!$E$4:$E$75)</f>
        <v>West</v>
      </c>
      <c r="J1938" s="105" t="s">
        <v>236</v>
      </c>
      <c r="K1938" s="105">
        <v>3.0</v>
      </c>
      <c r="L1938" s="104">
        <f t="array" ref="L1938">XLOOKUP('Joining Lists'!$J1938,'Joining Lists'!$A$4:$A$15,'Joining Lists'!$B$4:$B$15)</f>
        <v>30</v>
      </c>
      <c r="M1938" s="105">
        <f>'Joining Lists'!$K1938*'Joining Lists'!$L1938</f>
        <v>90</v>
      </c>
    </row>
    <row r="1939" ht="14.25" customHeight="1">
      <c r="G1939" s="111">
        <v>44527.0</v>
      </c>
      <c r="H1939" s="110" t="s">
        <v>283</v>
      </c>
      <c r="I1939" s="110" t="str">
        <f t="array" ref="I1939">XLOOKUP('Joining Lists'!$H1939,'Joining Lists'!$D$4:$D$75,'Joining Lists'!$E$4:$E$75)</f>
        <v>South</v>
      </c>
      <c r="J1939" s="110" t="s">
        <v>216</v>
      </c>
      <c r="K1939" s="110">
        <v>10.0</v>
      </c>
      <c r="L1939" s="109">
        <f t="array" ref="L1939">XLOOKUP('Joining Lists'!$J1939,'Joining Lists'!$A$4:$A$15,'Joining Lists'!$B$4:$B$15)</f>
        <v>22.95</v>
      </c>
      <c r="M1939" s="110">
        <f>'Joining Lists'!$K1939*'Joining Lists'!$L1939</f>
        <v>229.5</v>
      </c>
    </row>
    <row r="1940" ht="14.25" customHeight="1">
      <c r="G1940" s="106">
        <v>44527.0</v>
      </c>
      <c r="H1940" s="105" t="s">
        <v>315</v>
      </c>
      <c r="I1940" s="105" t="str">
        <f t="array" ref="I1940">XLOOKUP('Joining Lists'!$H1940,'Joining Lists'!$D$4:$D$75,'Joining Lists'!$E$4:$E$75)</f>
        <v>MidWest</v>
      </c>
      <c r="J1940" s="105" t="s">
        <v>243</v>
      </c>
      <c r="K1940" s="105">
        <v>2.0</v>
      </c>
      <c r="L1940" s="104">
        <f t="array" ref="L1940">XLOOKUP('Joining Lists'!$J1940,'Joining Lists'!$A$4:$A$15,'Joining Lists'!$B$4:$B$15)</f>
        <v>25</v>
      </c>
      <c r="M1940" s="105">
        <f>'Joining Lists'!$K1940*'Joining Lists'!$L1940</f>
        <v>50</v>
      </c>
    </row>
    <row r="1941" ht="14.25" customHeight="1">
      <c r="G1941" s="111">
        <v>44527.0</v>
      </c>
      <c r="H1941" s="110" t="s">
        <v>313</v>
      </c>
      <c r="I1941" s="110" t="str">
        <f t="array" ref="I1941">XLOOKUP('Joining Lists'!$H1941,'Joining Lists'!$D$4:$D$75,'Joining Lists'!$E$4:$E$75)</f>
        <v>West</v>
      </c>
      <c r="J1941" s="110" t="s">
        <v>218</v>
      </c>
      <c r="K1941" s="110">
        <v>1.0</v>
      </c>
      <c r="L1941" s="109">
        <f t="array" ref="L1941">XLOOKUP('Joining Lists'!$J1941,'Joining Lists'!$A$4:$A$15,'Joining Lists'!$B$4:$B$15)</f>
        <v>22.95</v>
      </c>
      <c r="M1941" s="110">
        <f>'Joining Lists'!$K1941*'Joining Lists'!$L1941</f>
        <v>22.95</v>
      </c>
    </row>
    <row r="1942" ht="14.25" customHeight="1">
      <c r="G1942" s="106">
        <v>44527.0</v>
      </c>
      <c r="H1942" s="105" t="s">
        <v>258</v>
      </c>
      <c r="I1942" s="105" t="str">
        <f t="array" ref="I1942">XLOOKUP('Joining Lists'!$H1942,'Joining Lists'!$D$4:$D$75,'Joining Lists'!$E$4:$E$75)</f>
        <v>MidWest</v>
      </c>
      <c r="J1942" s="105" t="s">
        <v>239</v>
      </c>
      <c r="K1942" s="105">
        <v>2.0</v>
      </c>
      <c r="L1942" s="104">
        <f t="array" ref="L1942">XLOOKUP('Joining Lists'!$J1942,'Joining Lists'!$A$4:$A$15,'Joining Lists'!$B$4:$B$15)</f>
        <v>19</v>
      </c>
      <c r="M1942" s="105">
        <f>'Joining Lists'!$K1942*'Joining Lists'!$L1942</f>
        <v>38</v>
      </c>
    </row>
    <row r="1943" ht="14.25" customHeight="1">
      <c r="G1943" s="111">
        <v>44527.0</v>
      </c>
      <c r="H1943" s="110" t="s">
        <v>315</v>
      </c>
      <c r="I1943" s="110" t="str">
        <f t="array" ref="I1943">XLOOKUP('Joining Lists'!$H1943,'Joining Lists'!$D$4:$D$75,'Joining Lists'!$E$4:$E$75)</f>
        <v>MidWest</v>
      </c>
      <c r="J1943" s="110" t="s">
        <v>235</v>
      </c>
      <c r="K1943" s="110">
        <v>2.0</v>
      </c>
      <c r="L1943" s="109">
        <f t="array" ref="L1943">XLOOKUP('Joining Lists'!$J1943,'Joining Lists'!$A$4:$A$15,'Joining Lists'!$B$4:$B$15)</f>
        <v>19.95</v>
      </c>
      <c r="M1943" s="110">
        <f>'Joining Lists'!$K1943*'Joining Lists'!$L1943</f>
        <v>39.9</v>
      </c>
    </row>
    <row r="1944" ht="14.25" customHeight="1">
      <c r="G1944" s="106">
        <v>44527.0</v>
      </c>
      <c r="H1944" s="105" t="s">
        <v>238</v>
      </c>
      <c r="I1944" s="105" t="str">
        <f t="array" ref="I1944">XLOOKUP('Joining Lists'!$H1944,'Joining Lists'!$D$4:$D$75,'Joining Lists'!$E$4:$E$75)</f>
        <v>West</v>
      </c>
      <c r="J1944" s="105" t="s">
        <v>216</v>
      </c>
      <c r="K1944" s="105">
        <v>2.0</v>
      </c>
      <c r="L1944" s="104">
        <f t="array" ref="L1944">XLOOKUP('Joining Lists'!$J1944,'Joining Lists'!$A$4:$A$15,'Joining Lists'!$B$4:$B$15)</f>
        <v>22.95</v>
      </c>
      <c r="M1944" s="105">
        <f>'Joining Lists'!$K1944*'Joining Lists'!$L1944</f>
        <v>45.9</v>
      </c>
    </row>
    <row r="1945" ht="14.25" customHeight="1">
      <c r="G1945" s="111">
        <v>44527.0</v>
      </c>
      <c r="H1945" s="110" t="s">
        <v>289</v>
      </c>
      <c r="I1945" s="110" t="str">
        <f t="array" ref="I1945">XLOOKUP('Joining Lists'!$H1945,'Joining Lists'!$D$4:$D$75,'Joining Lists'!$E$4:$E$75)</f>
        <v>West</v>
      </c>
      <c r="J1945" s="110" t="s">
        <v>236</v>
      </c>
      <c r="K1945" s="110">
        <v>3.0</v>
      </c>
      <c r="L1945" s="109">
        <f t="array" ref="L1945">XLOOKUP('Joining Lists'!$J1945,'Joining Lists'!$A$4:$A$15,'Joining Lists'!$B$4:$B$15)</f>
        <v>30</v>
      </c>
      <c r="M1945" s="110">
        <f>'Joining Lists'!$K1945*'Joining Lists'!$L1945</f>
        <v>90</v>
      </c>
    </row>
    <row r="1946" ht="14.25" customHeight="1">
      <c r="G1946" s="106">
        <v>44527.0</v>
      </c>
      <c r="H1946" s="105" t="s">
        <v>225</v>
      </c>
      <c r="I1946" s="105" t="str">
        <f t="array" ref="I1946">XLOOKUP('Joining Lists'!$H1946,'Joining Lists'!$D$4:$D$75,'Joining Lists'!$E$4:$E$75)</f>
        <v>South</v>
      </c>
      <c r="J1946" s="105" t="s">
        <v>235</v>
      </c>
      <c r="K1946" s="105">
        <v>3.0</v>
      </c>
      <c r="L1946" s="104">
        <f t="array" ref="L1946">XLOOKUP('Joining Lists'!$J1946,'Joining Lists'!$A$4:$A$15,'Joining Lists'!$B$4:$B$15)</f>
        <v>19.95</v>
      </c>
      <c r="M1946" s="105">
        <f>'Joining Lists'!$K1946*'Joining Lists'!$L1946</f>
        <v>59.85</v>
      </c>
    </row>
    <row r="1947" ht="14.25" customHeight="1">
      <c r="G1947" s="111">
        <v>44527.0</v>
      </c>
      <c r="H1947" s="110" t="s">
        <v>255</v>
      </c>
      <c r="I1947" s="110" t="str">
        <f t="array" ref="I1947">XLOOKUP('Joining Lists'!$H1947,'Joining Lists'!$D$4:$D$75,'Joining Lists'!$E$4:$E$75)</f>
        <v>MidWest</v>
      </c>
      <c r="J1947" s="110" t="s">
        <v>243</v>
      </c>
      <c r="K1947" s="110">
        <v>2.0</v>
      </c>
      <c r="L1947" s="109">
        <f t="array" ref="L1947">XLOOKUP('Joining Lists'!$J1947,'Joining Lists'!$A$4:$A$15,'Joining Lists'!$B$4:$B$15)</f>
        <v>25</v>
      </c>
      <c r="M1947" s="110">
        <f>'Joining Lists'!$K1947*'Joining Lists'!$L1947</f>
        <v>50</v>
      </c>
    </row>
    <row r="1948" ht="14.25" customHeight="1">
      <c r="G1948" s="106">
        <v>44527.0</v>
      </c>
      <c r="H1948" s="105" t="s">
        <v>237</v>
      </c>
      <c r="I1948" s="105" t="str">
        <f t="array" ref="I1948">XLOOKUP('Joining Lists'!$H1948,'Joining Lists'!$D$4:$D$75,'Joining Lists'!$E$4:$E$75)</f>
        <v>West</v>
      </c>
      <c r="J1948" s="105" t="s">
        <v>239</v>
      </c>
      <c r="K1948" s="105">
        <v>3.0</v>
      </c>
      <c r="L1948" s="104">
        <f t="array" ref="L1948">XLOOKUP('Joining Lists'!$J1948,'Joining Lists'!$A$4:$A$15,'Joining Lists'!$B$4:$B$15)</f>
        <v>19</v>
      </c>
      <c r="M1948" s="105">
        <f>'Joining Lists'!$K1948*'Joining Lists'!$L1948</f>
        <v>57</v>
      </c>
    </row>
    <row r="1949" ht="14.25" customHeight="1">
      <c r="G1949" s="111">
        <v>44527.0</v>
      </c>
      <c r="H1949" s="110" t="s">
        <v>296</v>
      </c>
      <c r="I1949" s="110" t="str">
        <f t="array" ref="I1949">XLOOKUP('Joining Lists'!$H1949,'Joining Lists'!$D$4:$D$75,'Joining Lists'!$E$4:$E$75)</f>
        <v>West</v>
      </c>
      <c r="J1949" s="110" t="s">
        <v>245</v>
      </c>
      <c r="K1949" s="110">
        <v>2.0</v>
      </c>
      <c r="L1949" s="109">
        <f t="array" ref="L1949">XLOOKUP('Joining Lists'!$J1949,'Joining Lists'!$A$4:$A$15,'Joining Lists'!$B$4:$B$15)</f>
        <v>23.5</v>
      </c>
      <c r="M1949" s="110">
        <f>'Joining Lists'!$K1949*'Joining Lists'!$L1949</f>
        <v>47</v>
      </c>
    </row>
    <row r="1950" ht="14.25" customHeight="1">
      <c r="G1950" s="106">
        <v>44527.0</v>
      </c>
      <c r="H1950" s="105" t="s">
        <v>213</v>
      </c>
      <c r="I1950" s="105" t="str">
        <f t="array" ref="I1950">XLOOKUP('Joining Lists'!$H1950,'Joining Lists'!$D$4:$D$75,'Joining Lists'!$E$4:$E$75)</f>
        <v>MidWest</v>
      </c>
      <c r="J1950" s="105" t="s">
        <v>240</v>
      </c>
      <c r="K1950" s="105">
        <v>2.0</v>
      </c>
      <c r="L1950" s="104">
        <f t="array" ref="L1950">XLOOKUP('Joining Lists'!$J1950,'Joining Lists'!$A$4:$A$15,'Joining Lists'!$B$4:$B$15)</f>
        <v>34</v>
      </c>
      <c r="M1950" s="105">
        <f>'Joining Lists'!$K1950*'Joining Lists'!$L1950</f>
        <v>68</v>
      </c>
    </row>
    <row r="1951" ht="14.25" customHeight="1">
      <c r="G1951" s="111">
        <v>44527.0</v>
      </c>
      <c r="H1951" s="110" t="s">
        <v>213</v>
      </c>
      <c r="I1951" s="110" t="str">
        <f t="array" ref="I1951">XLOOKUP('Joining Lists'!$H1951,'Joining Lists'!$D$4:$D$75,'Joining Lists'!$E$4:$E$75)</f>
        <v>MidWest</v>
      </c>
      <c r="J1951" s="110" t="s">
        <v>236</v>
      </c>
      <c r="K1951" s="110">
        <v>2.0</v>
      </c>
      <c r="L1951" s="109">
        <f t="array" ref="L1951">XLOOKUP('Joining Lists'!$J1951,'Joining Lists'!$A$4:$A$15,'Joining Lists'!$B$4:$B$15)</f>
        <v>30</v>
      </c>
      <c r="M1951" s="110">
        <f>'Joining Lists'!$K1951*'Joining Lists'!$L1951</f>
        <v>60</v>
      </c>
    </row>
    <row r="1952" ht="14.25" customHeight="1">
      <c r="G1952" s="106">
        <v>44527.0</v>
      </c>
      <c r="H1952" s="105" t="s">
        <v>316</v>
      </c>
      <c r="I1952" s="105" t="str">
        <f t="array" ref="I1952">XLOOKUP('Joining Lists'!$H1952,'Joining Lists'!$D$4:$D$75,'Joining Lists'!$E$4:$E$75)</f>
        <v>West</v>
      </c>
      <c r="J1952" s="105" t="s">
        <v>240</v>
      </c>
      <c r="K1952" s="105">
        <v>3.0</v>
      </c>
      <c r="L1952" s="104">
        <f t="array" ref="L1952">XLOOKUP('Joining Lists'!$J1952,'Joining Lists'!$A$4:$A$15,'Joining Lists'!$B$4:$B$15)</f>
        <v>34</v>
      </c>
      <c r="M1952" s="105">
        <f>'Joining Lists'!$K1952*'Joining Lists'!$L1952</f>
        <v>102</v>
      </c>
    </row>
    <row r="1953" ht="14.25" customHeight="1">
      <c r="G1953" s="111">
        <v>44527.0</v>
      </c>
      <c r="H1953" s="110" t="s">
        <v>301</v>
      </c>
      <c r="I1953" s="110" t="str">
        <f t="array" ref="I1953">XLOOKUP('Joining Lists'!$H1953,'Joining Lists'!$D$4:$D$75,'Joining Lists'!$E$4:$E$75)</f>
        <v>East</v>
      </c>
      <c r="J1953" s="110" t="s">
        <v>235</v>
      </c>
      <c r="K1953" s="110">
        <v>10.0</v>
      </c>
      <c r="L1953" s="109">
        <f t="array" ref="L1953">XLOOKUP('Joining Lists'!$J1953,'Joining Lists'!$A$4:$A$15,'Joining Lists'!$B$4:$B$15)</f>
        <v>19.95</v>
      </c>
      <c r="M1953" s="110">
        <f>'Joining Lists'!$K1953*'Joining Lists'!$L1953</f>
        <v>199.5</v>
      </c>
    </row>
    <row r="1954" ht="14.25" customHeight="1">
      <c r="G1954" s="106">
        <v>44527.0</v>
      </c>
      <c r="H1954" s="105" t="s">
        <v>271</v>
      </c>
      <c r="I1954" s="105" t="str">
        <f t="array" ref="I1954">XLOOKUP('Joining Lists'!$H1954,'Joining Lists'!$D$4:$D$75,'Joining Lists'!$E$4:$E$75)</f>
        <v>South</v>
      </c>
      <c r="J1954" s="105" t="s">
        <v>236</v>
      </c>
      <c r="K1954" s="105">
        <v>1.0</v>
      </c>
      <c r="L1954" s="104">
        <f t="array" ref="L1954">XLOOKUP('Joining Lists'!$J1954,'Joining Lists'!$A$4:$A$15,'Joining Lists'!$B$4:$B$15)</f>
        <v>30</v>
      </c>
      <c r="M1954" s="105">
        <f>'Joining Lists'!$K1954*'Joining Lists'!$L1954</f>
        <v>30</v>
      </c>
    </row>
    <row r="1955" ht="14.25" customHeight="1">
      <c r="G1955" s="111">
        <v>44527.0</v>
      </c>
      <c r="H1955" s="110" t="s">
        <v>297</v>
      </c>
      <c r="I1955" s="110" t="str">
        <f t="array" ref="I1955">XLOOKUP('Joining Lists'!$H1955,'Joining Lists'!$D$4:$D$75,'Joining Lists'!$E$4:$E$75)</f>
        <v>MidWest</v>
      </c>
      <c r="J1955" s="110" t="s">
        <v>218</v>
      </c>
      <c r="K1955" s="110">
        <v>2.0</v>
      </c>
      <c r="L1955" s="109">
        <f t="array" ref="L1955">XLOOKUP('Joining Lists'!$J1955,'Joining Lists'!$A$4:$A$15,'Joining Lists'!$B$4:$B$15)</f>
        <v>22.95</v>
      </c>
      <c r="M1955" s="110">
        <f>'Joining Lists'!$K1955*'Joining Lists'!$L1955</f>
        <v>45.9</v>
      </c>
    </row>
    <row r="1956" ht="14.25" customHeight="1">
      <c r="G1956" s="106">
        <v>44527.0</v>
      </c>
      <c r="H1956" s="105" t="s">
        <v>286</v>
      </c>
      <c r="I1956" s="105" t="str">
        <f t="array" ref="I1956">XLOOKUP('Joining Lists'!$H1956,'Joining Lists'!$D$4:$D$75,'Joining Lists'!$E$4:$E$75)</f>
        <v>South</v>
      </c>
      <c r="J1956" s="105" t="s">
        <v>212</v>
      </c>
      <c r="K1956" s="105">
        <v>1.0</v>
      </c>
      <c r="L1956" s="104">
        <f t="array" ref="L1956">XLOOKUP('Joining Lists'!$J1956,'Joining Lists'!$A$4:$A$15,'Joining Lists'!$B$4:$B$15)</f>
        <v>21</v>
      </c>
      <c r="M1956" s="105">
        <f>'Joining Lists'!$K1956*'Joining Lists'!$L1956</f>
        <v>21</v>
      </c>
    </row>
    <row r="1957" ht="14.25" customHeight="1">
      <c r="G1957" s="111">
        <v>44527.0</v>
      </c>
      <c r="H1957" s="110" t="s">
        <v>280</v>
      </c>
      <c r="I1957" s="110" t="str">
        <f t="array" ref="I1957">XLOOKUP('Joining Lists'!$H1957,'Joining Lists'!$D$4:$D$75,'Joining Lists'!$E$4:$E$75)</f>
        <v>South</v>
      </c>
      <c r="J1957" s="110" t="s">
        <v>240</v>
      </c>
      <c r="K1957" s="110">
        <v>20.0</v>
      </c>
      <c r="L1957" s="109">
        <f t="array" ref="L1957">XLOOKUP('Joining Lists'!$J1957,'Joining Lists'!$A$4:$A$15,'Joining Lists'!$B$4:$B$15)</f>
        <v>34</v>
      </c>
      <c r="M1957" s="110">
        <f>'Joining Lists'!$K1957*'Joining Lists'!$L1957</f>
        <v>680</v>
      </c>
    </row>
    <row r="1958" ht="14.25" customHeight="1">
      <c r="G1958" s="106">
        <v>44527.0</v>
      </c>
      <c r="H1958" s="105" t="s">
        <v>248</v>
      </c>
      <c r="I1958" s="105" t="str">
        <f t="array" ref="I1958">XLOOKUP('Joining Lists'!$H1958,'Joining Lists'!$D$4:$D$75,'Joining Lists'!$E$4:$E$75)</f>
        <v>MidWest</v>
      </c>
      <c r="J1958" s="105" t="s">
        <v>239</v>
      </c>
      <c r="K1958" s="105">
        <v>1.0</v>
      </c>
      <c r="L1958" s="104">
        <f t="array" ref="L1958">XLOOKUP('Joining Lists'!$J1958,'Joining Lists'!$A$4:$A$15,'Joining Lists'!$B$4:$B$15)</f>
        <v>19</v>
      </c>
      <c r="M1958" s="105">
        <f>'Joining Lists'!$K1958*'Joining Lists'!$L1958</f>
        <v>19</v>
      </c>
    </row>
    <row r="1959" ht="14.25" customHeight="1">
      <c r="G1959" s="111">
        <v>44527.0</v>
      </c>
      <c r="H1959" s="110" t="s">
        <v>306</v>
      </c>
      <c r="I1959" s="110" t="str">
        <f t="array" ref="I1959">XLOOKUP('Joining Lists'!$H1959,'Joining Lists'!$D$4:$D$75,'Joining Lists'!$E$4:$E$75)</f>
        <v>West</v>
      </c>
      <c r="J1959" s="110" t="s">
        <v>239</v>
      </c>
      <c r="K1959" s="110">
        <v>3.0</v>
      </c>
      <c r="L1959" s="109">
        <f t="array" ref="L1959">XLOOKUP('Joining Lists'!$J1959,'Joining Lists'!$A$4:$A$15,'Joining Lists'!$B$4:$B$15)</f>
        <v>19</v>
      </c>
      <c r="M1959" s="110">
        <f>'Joining Lists'!$K1959*'Joining Lists'!$L1959</f>
        <v>57</v>
      </c>
    </row>
    <row r="1960" ht="14.25" customHeight="1">
      <c r="G1960" s="106">
        <v>44527.0</v>
      </c>
      <c r="H1960" s="105" t="s">
        <v>309</v>
      </c>
      <c r="I1960" s="105" t="str">
        <f t="array" ref="I1960">XLOOKUP('Joining Lists'!$H1960,'Joining Lists'!$D$4:$D$75,'Joining Lists'!$E$4:$E$75)</f>
        <v>South</v>
      </c>
      <c r="J1960" s="105" t="s">
        <v>240</v>
      </c>
      <c r="K1960" s="105">
        <v>2.0</v>
      </c>
      <c r="L1960" s="104">
        <f t="array" ref="L1960">XLOOKUP('Joining Lists'!$J1960,'Joining Lists'!$A$4:$A$15,'Joining Lists'!$B$4:$B$15)</f>
        <v>34</v>
      </c>
      <c r="M1960" s="105">
        <f>'Joining Lists'!$K1960*'Joining Lists'!$L1960</f>
        <v>68</v>
      </c>
    </row>
    <row r="1961" ht="14.25" customHeight="1">
      <c r="G1961" s="111">
        <v>44527.0</v>
      </c>
      <c r="H1961" s="110" t="s">
        <v>225</v>
      </c>
      <c r="I1961" s="110" t="str">
        <f t="array" ref="I1961">XLOOKUP('Joining Lists'!$H1961,'Joining Lists'!$D$4:$D$75,'Joining Lists'!$E$4:$E$75)</f>
        <v>South</v>
      </c>
      <c r="J1961" s="110" t="s">
        <v>230</v>
      </c>
      <c r="K1961" s="110">
        <v>3.0</v>
      </c>
      <c r="L1961" s="109">
        <f t="array" ref="L1961">XLOOKUP('Joining Lists'!$J1961,'Joining Lists'!$A$4:$A$15,'Joining Lists'!$B$4:$B$15)</f>
        <v>79.95</v>
      </c>
      <c r="M1961" s="110">
        <f>'Joining Lists'!$K1961*'Joining Lists'!$L1961</f>
        <v>239.85</v>
      </c>
    </row>
    <row r="1962" ht="14.25" customHeight="1">
      <c r="G1962" s="106">
        <v>44527.0</v>
      </c>
      <c r="H1962" s="105" t="s">
        <v>306</v>
      </c>
      <c r="I1962" s="105" t="str">
        <f t="array" ref="I1962">XLOOKUP('Joining Lists'!$H1962,'Joining Lists'!$D$4:$D$75,'Joining Lists'!$E$4:$E$75)</f>
        <v>West</v>
      </c>
      <c r="J1962" s="105" t="s">
        <v>230</v>
      </c>
      <c r="K1962" s="105">
        <v>18.0</v>
      </c>
      <c r="L1962" s="104">
        <f t="array" ref="L1962">XLOOKUP('Joining Lists'!$J1962,'Joining Lists'!$A$4:$A$15,'Joining Lists'!$B$4:$B$15)</f>
        <v>79.95</v>
      </c>
      <c r="M1962" s="105">
        <f>'Joining Lists'!$K1962*'Joining Lists'!$L1962</f>
        <v>1439.1</v>
      </c>
    </row>
    <row r="1963" ht="14.25" customHeight="1">
      <c r="G1963" s="111">
        <v>44527.0</v>
      </c>
      <c r="H1963" s="110" t="s">
        <v>219</v>
      </c>
      <c r="I1963" s="110" t="str">
        <f t="array" ref="I1963">XLOOKUP('Joining Lists'!$H1963,'Joining Lists'!$D$4:$D$75,'Joining Lists'!$E$4:$E$75)</f>
        <v>West</v>
      </c>
      <c r="J1963" s="110" t="s">
        <v>227</v>
      </c>
      <c r="K1963" s="110">
        <v>2.0</v>
      </c>
      <c r="L1963" s="109">
        <f t="array" ref="L1963">XLOOKUP('Joining Lists'!$J1963,'Joining Lists'!$A$4:$A$15,'Joining Lists'!$B$4:$B$15)</f>
        <v>25</v>
      </c>
      <c r="M1963" s="110">
        <f>'Joining Lists'!$K1963*'Joining Lists'!$L1963</f>
        <v>50</v>
      </c>
    </row>
    <row r="1964" ht="14.25" customHeight="1">
      <c r="G1964" s="106">
        <v>44527.0</v>
      </c>
      <c r="H1964" s="105" t="s">
        <v>271</v>
      </c>
      <c r="I1964" s="105" t="str">
        <f t="array" ref="I1964">XLOOKUP('Joining Lists'!$H1964,'Joining Lists'!$D$4:$D$75,'Joining Lists'!$E$4:$E$75)</f>
        <v>South</v>
      </c>
      <c r="J1964" s="105" t="s">
        <v>216</v>
      </c>
      <c r="K1964" s="105">
        <v>2.0</v>
      </c>
      <c r="L1964" s="104">
        <f t="array" ref="L1964">XLOOKUP('Joining Lists'!$J1964,'Joining Lists'!$A$4:$A$15,'Joining Lists'!$B$4:$B$15)</f>
        <v>22.95</v>
      </c>
      <c r="M1964" s="105">
        <f>'Joining Lists'!$K1964*'Joining Lists'!$L1964</f>
        <v>45.9</v>
      </c>
    </row>
    <row r="1965" ht="14.25" customHeight="1">
      <c r="G1965" s="111">
        <v>44527.0</v>
      </c>
      <c r="H1965" s="110" t="s">
        <v>255</v>
      </c>
      <c r="I1965" s="110" t="str">
        <f t="array" ref="I1965">XLOOKUP('Joining Lists'!$H1965,'Joining Lists'!$D$4:$D$75,'Joining Lists'!$E$4:$E$75)</f>
        <v>MidWest</v>
      </c>
      <c r="J1965" s="110" t="s">
        <v>239</v>
      </c>
      <c r="K1965" s="110">
        <v>2.0</v>
      </c>
      <c r="L1965" s="109">
        <f t="array" ref="L1965">XLOOKUP('Joining Lists'!$J1965,'Joining Lists'!$A$4:$A$15,'Joining Lists'!$B$4:$B$15)</f>
        <v>19</v>
      </c>
      <c r="M1965" s="110">
        <f>'Joining Lists'!$K1965*'Joining Lists'!$L1965</f>
        <v>38</v>
      </c>
    </row>
    <row r="1966" ht="14.25" customHeight="1">
      <c r="G1966" s="106">
        <v>44527.0</v>
      </c>
      <c r="H1966" s="105" t="s">
        <v>219</v>
      </c>
      <c r="I1966" s="105" t="str">
        <f t="array" ref="I1966">XLOOKUP('Joining Lists'!$H1966,'Joining Lists'!$D$4:$D$75,'Joining Lists'!$E$4:$E$75)</f>
        <v>West</v>
      </c>
      <c r="J1966" s="105" t="s">
        <v>240</v>
      </c>
      <c r="K1966" s="105">
        <v>2.0</v>
      </c>
      <c r="L1966" s="104">
        <f t="array" ref="L1966">XLOOKUP('Joining Lists'!$J1966,'Joining Lists'!$A$4:$A$15,'Joining Lists'!$B$4:$B$15)</f>
        <v>34</v>
      </c>
      <c r="M1966" s="105">
        <f>'Joining Lists'!$K1966*'Joining Lists'!$L1966</f>
        <v>68</v>
      </c>
    </row>
    <row r="1967" ht="14.25" customHeight="1">
      <c r="G1967" s="111">
        <v>44527.0</v>
      </c>
      <c r="H1967" s="110" t="s">
        <v>258</v>
      </c>
      <c r="I1967" s="110" t="str">
        <f t="array" ref="I1967">XLOOKUP('Joining Lists'!$H1967,'Joining Lists'!$D$4:$D$75,'Joining Lists'!$E$4:$E$75)</f>
        <v>MidWest</v>
      </c>
      <c r="J1967" s="110" t="s">
        <v>216</v>
      </c>
      <c r="K1967" s="110">
        <v>2.0</v>
      </c>
      <c r="L1967" s="109">
        <f t="array" ref="L1967">XLOOKUP('Joining Lists'!$J1967,'Joining Lists'!$A$4:$A$15,'Joining Lists'!$B$4:$B$15)</f>
        <v>22.95</v>
      </c>
      <c r="M1967" s="110">
        <f>'Joining Lists'!$K1967*'Joining Lists'!$L1967</f>
        <v>45.9</v>
      </c>
    </row>
    <row r="1968" ht="14.25" customHeight="1">
      <c r="G1968" s="106">
        <v>44527.0</v>
      </c>
      <c r="H1968" s="105" t="s">
        <v>258</v>
      </c>
      <c r="I1968" s="105" t="str">
        <f t="array" ref="I1968">XLOOKUP('Joining Lists'!$H1968,'Joining Lists'!$D$4:$D$75,'Joining Lists'!$E$4:$E$75)</f>
        <v>MidWest</v>
      </c>
      <c r="J1968" s="105" t="s">
        <v>240</v>
      </c>
      <c r="K1968" s="105">
        <v>3.0</v>
      </c>
      <c r="L1968" s="104">
        <f t="array" ref="L1968">XLOOKUP('Joining Lists'!$J1968,'Joining Lists'!$A$4:$A$15,'Joining Lists'!$B$4:$B$15)</f>
        <v>34</v>
      </c>
      <c r="M1968" s="105">
        <f>'Joining Lists'!$K1968*'Joining Lists'!$L1968</f>
        <v>102</v>
      </c>
    </row>
    <row r="1969" ht="14.25" customHeight="1">
      <c r="G1969" s="111">
        <v>44527.0</v>
      </c>
      <c r="H1969" s="110" t="s">
        <v>225</v>
      </c>
      <c r="I1969" s="110" t="str">
        <f t="array" ref="I1969">XLOOKUP('Joining Lists'!$H1969,'Joining Lists'!$D$4:$D$75,'Joining Lists'!$E$4:$E$75)</f>
        <v>South</v>
      </c>
      <c r="J1969" s="110" t="s">
        <v>216</v>
      </c>
      <c r="K1969" s="110">
        <v>3.0</v>
      </c>
      <c r="L1969" s="109">
        <f t="array" ref="L1969">XLOOKUP('Joining Lists'!$J1969,'Joining Lists'!$A$4:$A$15,'Joining Lists'!$B$4:$B$15)</f>
        <v>22.95</v>
      </c>
      <c r="M1969" s="110">
        <f>'Joining Lists'!$K1969*'Joining Lists'!$L1969</f>
        <v>68.85</v>
      </c>
    </row>
    <row r="1970" ht="14.25" customHeight="1">
      <c r="G1970" s="106">
        <v>44527.0</v>
      </c>
      <c r="H1970" s="105" t="s">
        <v>225</v>
      </c>
      <c r="I1970" s="105" t="str">
        <f t="array" ref="I1970">XLOOKUP('Joining Lists'!$H1970,'Joining Lists'!$D$4:$D$75,'Joining Lists'!$E$4:$E$75)</f>
        <v>South</v>
      </c>
      <c r="J1970" s="105" t="s">
        <v>240</v>
      </c>
      <c r="K1970" s="105">
        <v>2.0</v>
      </c>
      <c r="L1970" s="104">
        <f t="array" ref="L1970">XLOOKUP('Joining Lists'!$J1970,'Joining Lists'!$A$4:$A$15,'Joining Lists'!$B$4:$B$15)</f>
        <v>34</v>
      </c>
      <c r="M1970" s="105">
        <f>'Joining Lists'!$K1970*'Joining Lists'!$L1970</f>
        <v>68</v>
      </c>
    </row>
    <row r="1971" ht="14.25" customHeight="1">
      <c r="G1971" s="111">
        <v>44527.0</v>
      </c>
      <c r="H1971" s="110" t="s">
        <v>310</v>
      </c>
      <c r="I1971" s="110" t="str">
        <f t="array" ref="I1971">XLOOKUP('Joining Lists'!$H1971,'Joining Lists'!$D$4:$D$75,'Joining Lists'!$E$4:$E$75)</f>
        <v>West</v>
      </c>
      <c r="J1971" s="110" t="s">
        <v>236</v>
      </c>
      <c r="K1971" s="110">
        <v>3.0</v>
      </c>
      <c r="L1971" s="109">
        <f t="array" ref="L1971">XLOOKUP('Joining Lists'!$J1971,'Joining Lists'!$A$4:$A$15,'Joining Lists'!$B$4:$B$15)</f>
        <v>30</v>
      </c>
      <c r="M1971" s="110">
        <f>'Joining Lists'!$K1971*'Joining Lists'!$L1971</f>
        <v>90</v>
      </c>
    </row>
    <row r="1972" ht="14.25" customHeight="1">
      <c r="G1972" s="106">
        <v>44527.0</v>
      </c>
      <c r="H1972" s="105" t="s">
        <v>249</v>
      </c>
      <c r="I1972" s="105" t="str">
        <f t="array" ref="I1972">XLOOKUP('Joining Lists'!$H1972,'Joining Lists'!$D$4:$D$75,'Joining Lists'!$E$4:$E$75)</f>
        <v>East</v>
      </c>
      <c r="J1972" s="105" t="s">
        <v>227</v>
      </c>
      <c r="K1972" s="105">
        <v>1.0</v>
      </c>
      <c r="L1972" s="104">
        <f t="array" ref="L1972">XLOOKUP('Joining Lists'!$J1972,'Joining Lists'!$A$4:$A$15,'Joining Lists'!$B$4:$B$15)</f>
        <v>25</v>
      </c>
      <c r="M1972" s="105">
        <f>'Joining Lists'!$K1972*'Joining Lists'!$L1972</f>
        <v>25</v>
      </c>
    </row>
    <row r="1973" ht="14.25" customHeight="1">
      <c r="G1973" s="111">
        <v>44527.0</v>
      </c>
      <c r="H1973" s="110" t="s">
        <v>255</v>
      </c>
      <c r="I1973" s="110" t="str">
        <f t="array" ref="I1973">XLOOKUP('Joining Lists'!$H1973,'Joining Lists'!$D$4:$D$75,'Joining Lists'!$E$4:$E$75)</f>
        <v>MidWest</v>
      </c>
      <c r="J1973" s="110" t="s">
        <v>245</v>
      </c>
      <c r="K1973" s="110">
        <v>3.0</v>
      </c>
      <c r="L1973" s="109">
        <f t="array" ref="L1973">XLOOKUP('Joining Lists'!$J1973,'Joining Lists'!$A$4:$A$15,'Joining Lists'!$B$4:$B$15)</f>
        <v>23.5</v>
      </c>
      <c r="M1973" s="110">
        <f>'Joining Lists'!$K1973*'Joining Lists'!$L1973</f>
        <v>70.5</v>
      </c>
    </row>
    <row r="1974" ht="14.25" customHeight="1">
      <c r="G1974" s="106">
        <v>44527.0</v>
      </c>
      <c r="H1974" s="105" t="s">
        <v>215</v>
      </c>
      <c r="I1974" s="105" t="str">
        <f t="array" ref="I1974">XLOOKUP('Joining Lists'!$H1974,'Joining Lists'!$D$4:$D$75,'Joining Lists'!$E$4:$E$75)</f>
        <v>East</v>
      </c>
      <c r="J1974" s="105" t="s">
        <v>230</v>
      </c>
      <c r="K1974" s="105">
        <v>3.0</v>
      </c>
      <c r="L1974" s="104">
        <f t="array" ref="L1974">XLOOKUP('Joining Lists'!$J1974,'Joining Lists'!$A$4:$A$15,'Joining Lists'!$B$4:$B$15)</f>
        <v>79.95</v>
      </c>
      <c r="M1974" s="105">
        <f>'Joining Lists'!$K1974*'Joining Lists'!$L1974</f>
        <v>239.85</v>
      </c>
    </row>
    <row r="1975" ht="14.25" customHeight="1">
      <c r="G1975" s="111">
        <v>44527.0</v>
      </c>
      <c r="H1975" s="110" t="s">
        <v>304</v>
      </c>
      <c r="I1975" s="110" t="str">
        <f t="array" ref="I1975">XLOOKUP('Joining Lists'!$H1975,'Joining Lists'!$D$4:$D$75,'Joining Lists'!$E$4:$E$75)</f>
        <v>South</v>
      </c>
      <c r="J1975" s="110" t="s">
        <v>240</v>
      </c>
      <c r="K1975" s="110">
        <v>1.0</v>
      </c>
      <c r="L1975" s="109">
        <f t="array" ref="L1975">XLOOKUP('Joining Lists'!$J1975,'Joining Lists'!$A$4:$A$15,'Joining Lists'!$B$4:$B$15)</f>
        <v>34</v>
      </c>
      <c r="M1975" s="110">
        <f>'Joining Lists'!$K1975*'Joining Lists'!$L1975</f>
        <v>34</v>
      </c>
    </row>
    <row r="1976" ht="14.25" customHeight="1">
      <c r="G1976" s="106">
        <v>44527.0</v>
      </c>
      <c r="H1976" s="105" t="s">
        <v>306</v>
      </c>
      <c r="I1976" s="105" t="str">
        <f t="array" ref="I1976">XLOOKUP('Joining Lists'!$H1976,'Joining Lists'!$D$4:$D$75,'Joining Lists'!$E$4:$E$75)</f>
        <v>West</v>
      </c>
      <c r="J1976" s="105" t="s">
        <v>235</v>
      </c>
      <c r="K1976" s="105">
        <v>2.0</v>
      </c>
      <c r="L1976" s="104">
        <f t="array" ref="L1976">XLOOKUP('Joining Lists'!$J1976,'Joining Lists'!$A$4:$A$15,'Joining Lists'!$B$4:$B$15)</f>
        <v>19.95</v>
      </c>
      <c r="M1976" s="105">
        <f>'Joining Lists'!$K1976*'Joining Lists'!$L1976</f>
        <v>39.9</v>
      </c>
    </row>
    <row r="1977" ht="14.25" customHeight="1">
      <c r="G1977" s="111">
        <v>44527.0</v>
      </c>
      <c r="H1977" s="110" t="s">
        <v>260</v>
      </c>
      <c r="I1977" s="110" t="str">
        <f t="array" ref="I1977">XLOOKUP('Joining Lists'!$H1977,'Joining Lists'!$D$4:$D$75,'Joining Lists'!$E$4:$E$75)</f>
        <v>MidWest</v>
      </c>
      <c r="J1977" s="110" t="s">
        <v>212</v>
      </c>
      <c r="K1977" s="110">
        <v>1.0</v>
      </c>
      <c r="L1977" s="109">
        <f t="array" ref="L1977">XLOOKUP('Joining Lists'!$J1977,'Joining Lists'!$A$4:$A$15,'Joining Lists'!$B$4:$B$15)</f>
        <v>21</v>
      </c>
      <c r="M1977" s="110">
        <f>'Joining Lists'!$K1977*'Joining Lists'!$L1977</f>
        <v>21</v>
      </c>
    </row>
    <row r="1978" ht="14.25" customHeight="1">
      <c r="G1978" s="106">
        <v>44527.0</v>
      </c>
      <c r="H1978" s="105" t="s">
        <v>269</v>
      </c>
      <c r="I1978" s="105" t="str">
        <f t="array" ref="I1978">XLOOKUP('Joining Lists'!$H1978,'Joining Lists'!$D$4:$D$75,'Joining Lists'!$E$4:$E$75)</f>
        <v>MidWest</v>
      </c>
      <c r="J1978" s="105" t="s">
        <v>218</v>
      </c>
      <c r="K1978" s="105">
        <v>2.0</v>
      </c>
      <c r="L1978" s="104">
        <f t="array" ref="L1978">XLOOKUP('Joining Lists'!$J1978,'Joining Lists'!$A$4:$A$15,'Joining Lists'!$B$4:$B$15)</f>
        <v>22.95</v>
      </c>
      <c r="M1978" s="105">
        <f>'Joining Lists'!$K1978*'Joining Lists'!$L1978</f>
        <v>45.9</v>
      </c>
    </row>
    <row r="1979" ht="14.25" customHeight="1">
      <c r="G1979" s="111">
        <v>44527.0</v>
      </c>
      <c r="H1979" s="110" t="s">
        <v>281</v>
      </c>
      <c r="I1979" s="110" t="str">
        <f t="array" ref="I1979">XLOOKUP('Joining Lists'!$H1979,'Joining Lists'!$D$4:$D$75,'Joining Lists'!$E$4:$E$75)</f>
        <v>MidWest</v>
      </c>
      <c r="J1979" s="110" t="s">
        <v>240</v>
      </c>
      <c r="K1979" s="110">
        <v>2.0</v>
      </c>
      <c r="L1979" s="109">
        <f t="array" ref="L1979">XLOOKUP('Joining Lists'!$J1979,'Joining Lists'!$A$4:$A$15,'Joining Lists'!$B$4:$B$15)</f>
        <v>34</v>
      </c>
      <c r="M1979" s="110">
        <f>'Joining Lists'!$K1979*'Joining Lists'!$L1979</f>
        <v>68</v>
      </c>
    </row>
    <row r="1980" ht="14.25" customHeight="1">
      <c r="G1980" s="106">
        <v>44527.0</v>
      </c>
      <c r="H1980" s="105" t="s">
        <v>249</v>
      </c>
      <c r="I1980" s="105" t="str">
        <f t="array" ref="I1980">XLOOKUP('Joining Lists'!$H1980,'Joining Lists'!$D$4:$D$75,'Joining Lists'!$E$4:$E$75)</f>
        <v>East</v>
      </c>
      <c r="J1980" s="105" t="s">
        <v>230</v>
      </c>
      <c r="K1980" s="105">
        <v>2.0</v>
      </c>
      <c r="L1980" s="104">
        <f t="array" ref="L1980">XLOOKUP('Joining Lists'!$J1980,'Joining Lists'!$A$4:$A$15,'Joining Lists'!$B$4:$B$15)</f>
        <v>79.95</v>
      </c>
      <c r="M1980" s="105">
        <f>'Joining Lists'!$K1980*'Joining Lists'!$L1980</f>
        <v>159.9</v>
      </c>
    </row>
    <row r="1981" ht="14.25" customHeight="1">
      <c r="G1981" s="111">
        <v>44527.0</v>
      </c>
      <c r="H1981" s="110" t="s">
        <v>280</v>
      </c>
      <c r="I1981" s="110" t="str">
        <f t="array" ref="I1981">XLOOKUP('Joining Lists'!$H1981,'Joining Lists'!$D$4:$D$75,'Joining Lists'!$E$4:$E$75)</f>
        <v>South</v>
      </c>
      <c r="J1981" s="110" t="s">
        <v>240</v>
      </c>
      <c r="K1981" s="110">
        <v>1.0</v>
      </c>
      <c r="L1981" s="109">
        <f t="array" ref="L1981">XLOOKUP('Joining Lists'!$J1981,'Joining Lists'!$A$4:$A$15,'Joining Lists'!$B$4:$B$15)</f>
        <v>34</v>
      </c>
      <c r="M1981" s="110">
        <f>'Joining Lists'!$K1981*'Joining Lists'!$L1981</f>
        <v>34</v>
      </c>
    </row>
    <row r="1982" ht="14.25" customHeight="1">
      <c r="G1982" s="106">
        <v>44527.0</v>
      </c>
      <c r="H1982" s="105" t="s">
        <v>283</v>
      </c>
      <c r="I1982" s="105" t="str">
        <f t="array" ref="I1982">XLOOKUP('Joining Lists'!$H1982,'Joining Lists'!$D$4:$D$75,'Joining Lists'!$E$4:$E$75)</f>
        <v>South</v>
      </c>
      <c r="J1982" s="105" t="s">
        <v>218</v>
      </c>
      <c r="K1982" s="105">
        <v>3.0</v>
      </c>
      <c r="L1982" s="104">
        <f t="array" ref="L1982">XLOOKUP('Joining Lists'!$J1982,'Joining Lists'!$A$4:$A$15,'Joining Lists'!$B$4:$B$15)</f>
        <v>22.95</v>
      </c>
      <c r="M1982" s="105">
        <f>'Joining Lists'!$K1982*'Joining Lists'!$L1982</f>
        <v>68.85</v>
      </c>
    </row>
    <row r="1983" ht="14.25" customHeight="1">
      <c r="G1983" s="111">
        <v>44527.0</v>
      </c>
      <c r="H1983" s="110" t="s">
        <v>237</v>
      </c>
      <c r="I1983" s="110" t="str">
        <f t="array" ref="I1983">XLOOKUP('Joining Lists'!$H1983,'Joining Lists'!$D$4:$D$75,'Joining Lists'!$E$4:$E$75)</f>
        <v>West</v>
      </c>
      <c r="J1983" s="110" t="s">
        <v>240</v>
      </c>
      <c r="K1983" s="110">
        <v>2.0</v>
      </c>
      <c r="L1983" s="109">
        <f t="array" ref="L1983">XLOOKUP('Joining Lists'!$J1983,'Joining Lists'!$A$4:$A$15,'Joining Lists'!$B$4:$B$15)</f>
        <v>34</v>
      </c>
      <c r="M1983" s="110">
        <f>'Joining Lists'!$K1983*'Joining Lists'!$L1983</f>
        <v>68</v>
      </c>
    </row>
    <row r="1984" ht="14.25" customHeight="1">
      <c r="G1984" s="106">
        <v>44526.0</v>
      </c>
      <c r="H1984" s="105" t="s">
        <v>268</v>
      </c>
      <c r="I1984" s="105" t="str">
        <f t="array" ref="I1984">XLOOKUP('Joining Lists'!$H1984,'Joining Lists'!$D$4:$D$75,'Joining Lists'!$E$4:$E$75)</f>
        <v>East</v>
      </c>
      <c r="J1984" s="105" t="s">
        <v>216</v>
      </c>
      <c r="K1984" s="105">
        <v>3.0</v>
      </c>
      <c r="L1984" s="104">
        <f t="array" ref="L1984">XLOOKUP('Joining Lists'!$J1984,'Joining Lists'!$A$4:$A$15,'Joining Lists'!$B$4:$B$15)</f>
        <v>22.95</v>
      </c>
      <c r="M1984" s="105">
        <f>'Joining Lists'!$K1984*'Joining Lists'!$L1984</f>
        <v>68.85</v>
      </c>
    </row>
    <row r="1985" ht="14.25" customHeight="1">
      <c r="G1985" s="111">
        <v>44526.0</v>
      </c>
      <c r="H1985" s="110" t="s">
        <v>255</v>
      </c>
      <c r="I1985" s="110" t="str">
        <f t="array" ref="I1985">XLOOKUP('Joining Lists'!$H1985,'Joining Lists'!$D$4:$D$75,'Joining Lists'!$E$4:$E$75)</f>
        <v>MidWest</v>
      </c>
      <c r="J1985" s="110" t="s">
        <v>218</v>
      </c>
      <c r="K1985" s="110">
        <v>1.0</v>
      </c>
      <c r="L1985" s="109">
        <f t="array" ref="L1985">XLOOKUP('Joining Lists'!$J1985,'Joining Lists'!$A$4:$A$15,'Joining Lists'!$B$4:$B$15)</f>
        <v>22.95</v>
      </c>
      <c r="M1985" s="110">
        <f>'Joining Lists'!$K1985*'Joining Lists'!$L1985</f>
        <v>22.95</v>
      </c>
    </row>
    <row r="1986" ht="14.25" customHeight="1">
      <c r="G1986" s="106">
        <v>44526.0</v>
      </c>
      <c r="H1986" s="105" t="s">
        <v>231</v>
      </c>
      <c r="I1986" s="105" t="str">
        <f t="array" ref="I1986">XLOOKUP('Joining Lists'!$H1986,'Joining Lists'!$D$4:$D$75,'Joining Lists'!$E$4:$E$75)</f>
        <v>West</v>
      </c>
      <c r="J1986" s="105" t="s">
        <v>240</v>
      </c>
      <c r="K1986" s="105">
        <v>2.0</v>
      </c>
      <c r="L1986" s="104">
        <f t="array" ref="L1986">XLOOKUP('Joining Lists'!$J1986,'Joining Lists'!$A$4:$A$15,'Joining Lists'!$B$4:$B$15)</f>
        <v>34</v>
      </c>
      <c r="M1986" s="105">
        <f>'Joining Lists'!$K1986*'Joining Lists'!$L1986</f>
        <v>68</v>
      </c>
    </row>
    <row r="1987" ht="14.25" customHeight="1">
      <c r="G1987" s="111">
        <v>44526.0</v>
      </c>
      <c r="H1987" s="110" t="s">
        <v>255</v>
      </c>
      <c r="I1987" s="110" t="str">
        <f t="array" ref="I1987">XLOOKUP('Joining Lists'!$H1987,'Joining Lists'!$D$4:$D$75,'Joining Lists'!$E$4:$E$75)</f>
        <v>MidWest</v>
      </c>
      <c r="J1987" s="110" t="s">
        <v>212</v>
      </c>
      <c r="K1987" s="110">
        <v>2.0</v>
      </c>
      <c r="L1987" s="109">
        <f t="array" ref="L1987">XLOOKUP('Joining Lists'!$J1987,'Joining Lists'!$A$4:$A$15,'Joining Lists'!$B$4:$B$15)</f>
        <v>21</v>
      </c>
      <c r="M1987" s="110">
        <f>'Joining Lists'!$K1987*'Joining Lists'!$L1987</f>
        <v>42</v>
      </c>
    </row>
    <row r="1988" ht="14.25" customHeight="1">
      <c r="G1988" s="106">
        <v>44526.0</v>
      </c>
      <c r="H1988" s="105" t="s">
        <v>292</v>
      </c>
      <c r="I1988" s="105" t="str">
        <f t="array" ref="I1988">XLOOKUP('Joining Lists'!$H1988,'Joining Lists'!$D$4:$D$75,'Joining Lists'!$E$4:$E$75)</f>
        <v>East</v>
      </c>
      <c r="J1988" s="105" t="s">
        <v>227</v>
      </c>
      <c r="K1988" s="105">
        <v>4.0</v>
      </c>
      <c r="L1988" s="104">
        <f t="array" ref="L1988">XLOOKUP('Joining Lists'!$J1988,'Joining Lists'!$A$4:$A$15,'Joining Lists'!$B$4:$B$15)</f>
        <v>25</v>
      </c>
      <c r="M1988" s="105">
        <f>'Joining Lists'!$K1988*'Joining Lists'!$L1988</f>
        <v>100</v>
      </c>
    </row>
    <row r="1989" ht="14.25" customHeight="1">
      <c r="G1989" s="111">
        <v>44526.0</v>
      </c>
      <c r="H1989" s="110" t="s">
        <v>310</v>
      </c>
      <c r="I1989" s="110" t="str">
        <f t="array" ref="I1989">XLOOKUP('Joining Lists'!$H1989,'Joining Lists'!$D$4:$D$75,'Joining Lists'!$E$4:$E$75)</f>
        <v>West</v>
      </c>
      <c r="J1989" s="110" t="s">
        <v>240</v>
      </c>
      <c r="K1989" s="110">
        <v>2.0</v>
      </c>
      <c r="L1989" s="109">
        <f t="array" ref="L1989">XLOOKUP('Joining Lists'!$J1989,'Joining Lists'!$A$4:$A$15,'Joining Lists'!$B$4:$B$15)</f>
        <v>34</v>
      </c>
      <c r="M1989" s="110">
        <f>'Joining Lists'!$K1989*'Joining Lists'!$L1989</f>
        <v>68</v>
      </c>
    </row>
    <row r="1990" ht="14.25" customHeight="1">
      <c r="G1990" s="106">
        <v>44526.0</v>
      </c>
      <c r="H1990" s="105" t="s">
        <v>265</v>
      </c>
      <c r="I1990" s="105" t="str">
        <f t="array" ref="I1990">XLOOKUP('Joining Lists'!$H1990,'Joining Lists'!$D$4:$D$75,'Joining Lists'!$E$4:$E$75)</f>
        <v>MidWest</v>
      </c>
      <c r="J1990" s="105" t="s">
        <v>243</v>
      </c>
      <c r="K1990" s="105">
        <v>3.0</v>
      </c>
      <c r="L1990" s="104">
        <f t="array" ref="L1990">XLOOKUP('Joining Lists'!$J1990,'Joining Lists'!$A$4:$A$15,'Joining Lists'!$B$4:$B$15)</f>
        <v>25</v>
      </c>
      <c r="M1990" s="105">
        <f>'Joining Lists'!$K1990*'Joining Lists'!$L1990</f>
        <v>75</v>
      </c>
    </row>
    <row r="1991" ht="14.25" customHeight="1">
      <c r="G1991" s="111">
        <v>44526.0</v>
      </c>
      <c r="H1991" s="110" t="s">
        <v>297</v>
      </c>
      <c r="I1991" s="110" t="str">
        <f t="array" ref="I1991">XLOOKUP('Joining Lists'!$H1991,'Joining Lists'!$D$4:$D$75,'Joining Lists'!$E$4:$E$75)</f>
        <v>MidWest</v>
      </c>
      <c r="J1991" s="110" t="s">
        <v>212</v>
      </c>
      <c r="K1991" s="110">
        <v>2.0</v>
      </c>
      <c r="L1991" s="109">
        <f t="array" ref="L1991">XLOOKUP('Joining Lists'!$J1991,'Joining Lists'!$A$4:$A$15,'Joining Lists'!$B$4:$B$15)</f>
        <v>21</v>
      </c>
      <c r="M1991" s="110">
        <f>'Joining Lists'!$K1991*'Joining Lists'!$L1991</f>
        <v>42</v>
      </c>
    </row>
    <row r="1992" ht="14.25" customHeight="1">
      <c r="G1992" s="106">
        <v>44526.0</v>
      </c>
      <c r="H1992" s="105" t="s">
        <v>271</v>
      </c>
      <c r="I1992" s="105" t="str">
        <f t="array" ref="I1992">XLOOKUP('Joining Lists'!$H1992,'Joining Lists'!$D$4:$D$75,'Joining Lists'!$E$4:$E$75)</f>
        <v>South</v>
      </c>
      <c r="J1992" s="105" t="s">
        <v>218</v>
      </c>
      <c r="K1992" s="105">
        <v>23.0</v>
      </c>
      <c r="L1992" s="104">
        <f t="array" ref="L1992">XLOOKUP('Joining Lists'!$J1992,'Joining Lists'!$A$4:$A$15,'Joining Lists'!$B$4:$B$15)</f>
        <v>22.95</v>
      </c>
      <c r="M1992" s="105">
        <f>'Joining Lists'!$K1992*'Joining Lists'!$L1992</f>
        <v>527.85</v>
      </c>
    </row>
    <row r="1993" ht="14.25" customHeight="1">
      <c r="G1993" s="111">
        <v>44526.0</v>
      </c>
      <c r="H1993" s="110" t="s">
        <v>268</v>
      </c>
      <c r="I1993" s="110" t="str">
        <f t="array" ref="I1993">XLOOKUP('Joining Lists'!$H1993,'Joining Lists'!$D$4:$D$75,'Joining Lists'!$E$4:$E$75)</f>
        <v>East</v>
      </c>
      <c r="J1993" s="110" t="s">
        <v>245</v>
      </c>
      <c r="K1993" s="110">
        <v>2.0</v>
      </c>
      <c r="L1993" s="109">
        <f t="array" ref="L1993">XLOOKUP('Joining Lists'!$J1993,'Joining Lists'!$A$4:$A$15,'Joining Lists'!$B$4:$B$15)</f>
        <v>23.5</v>
      </c>
      <c r="M1993" s="110">
        <f>'Joining Lists'!$K1993*'Joining Lists'!$L1993</f>
        <v>47</v>
      </c>
    </row>
    <row r="1994" ht="14.25" customHeight="1">
      <c r="G1994" s="106">
        <v>44526.0</v>
      </c>
      <c r="H1994" s="105" t="s">
        <v>298</v>
      </c>
      <c r="I1994" s="105" t="str">
        <f t="array" ref="I1994">XLOOKUP('Joining Lists'!$H1994,'Joining Lists'!$D$4:$D$75,'Joining Lists'!$E$4:$E$75)</f>
        <v>West</v>
      </c>
      <c r="J1994" s="105" t="s">
        <v>240</v>
      </c>
      <c r="K1994" s="105">
        <v>19.0</v>
      </c>
      <c r="L1994" s="104">
        <f t="array" ref="L1994">XLOOKUP('Joining Lists'!$J1994,'Joining Lists'!$A$4:$A$15,'Joining Lists'!$B$4:$B$15)</f>
        <v>34</v>
      </c>
      <c r="M1994" s="105">
        <f>'Joining Lists'!$K1994*'Joining Lists'!$L1994</f>
        <v>646</v>
      </c>
    </row>
    <row r="1995" ht="14.25" customHeight="1">
      <c r="G1995" s="111">
        <v>44526.0</v>
      </c>
      <c r="H1995" s="110" t="s">
        <v>306</v>
      </c>
      <c r="I1995" s="110" t="str">
        <f t="array" ref="I1995">XLOOKUP('Joining Lists'!$H1995,'Joining Lists'!$D$4:$D$75,'Joining Lists'!$E$4:$E$75)</f>
        <v>West</v>
      </c>
      <c r="J1995" s="110" t="s">
        <v>218</v>
      </c>
      <c r="K1995" s="110">
        <v>7.0</v>
      </c>
      <c r="L1995" s="109">
        <f t="array" ref="L1995">XLOOKUP('Joining Lists'!$J1995,'Joining Lists'!$A$4:$A$15,'Joining Lists'!$B$4:$B$15)</f>
        <v>22.95</v>
      </c>
      <c r="M1995" s="110">
        <f>'Joining Lists'!$K1995*'Joining Lists'!$L1995</f>
        <v>160.65</v>
      </c>
    </row>
    <row r="1996" ht="14.25" customHeight="1">
      <c r="G1996" s="106">
        <v>44526.0</v>
      </c>
      <c r="H1996" s="105" t="s">
        <v>297</v>
      </c>
      <c r="I1996" s="105" t="str">
        <f t="array" ref="I1996">XLOOKUP('Joining Lists'!$H1996,'Joining Lists'!$D$4:$D$75,'Joining Lists'!$E$4:$E$75)</f>
        <v>MidWest</v>
      </c>
      <c r="J1996" s="105" t="s">
        <v>235</v>
      </c>
      <c r="K1996" s="105">
        <v>3.0</v>
      </c>
      <c r="L1996" s="104">
        <f t="array" ref="L1996">XLOOKUP('Joining Lists'!$J1996,'Joining Lists'!$A$4:$A$15,'Joining Lists'!$B$4:$B$15)</f>
        <v>19.95</v>
      </c>
      <c r="M1996" s="105">
        <f>'Joining Lists'!$K1996*'Joining Lists'!$L1996</f>
        <v>59.85</v>
      </c>
    </row>
    <row r="1997" ht="14.25" customHeight="1">
      <c r="G1997" s="111">
        <v>44526.0</v>
      </c>
      <c r="H1997" s="110" t="s">
        <v>308</v>
      </c>
      <c r="I1997" s="110" t="str">
        <f t="array" ref="I1997">XLOOKUP('Joining Lists'!$H1997,'Joining Lists'!$D$4:$D$75,'Joining Lists'!$E$4:$E$75)</f>
        <v>West</v>
      </c>
      <c r="J1997" s="110" t="s">
        <v>243</v>
      </c>
      <c r="K1997" s="110">
        <v>1.0</v>
      </c>
      <c r="L1997" s="109">
        <f t="array" ref="L1997">XLOOKUP('Joining Lists'!$J1997,'Joining Lists'!$A$4:$A$15,'Joining Lists'!$B$4:$B$15)</f>
        <v>25</v>
      </c>
      <c r="M1997" s="110">
        <f>'Joining Lists'!$K1997*'Joining Lists'!$L1997</f>
        <v>25</v>
      </c>
    </row>
    <row r="1998" ht="14.25" customHeight="1">
      <c r="G1998" s="106">
        <v>44526.0</v>
      </c>
      <c r="H1998" s="105" t="s">
        <v>225</v>
      </c>
      <c r="I1998" s="105" t="str">
        <f t="array" ref="I1998">XLOOKUP('Joining Lists'!$H1998,'Joining Lists'!$D$4:$D$75,'Joining Lists'!$E$4:$E$75)</f>
        <v>South</v>
      </c>
      <c r="J1998" s="105" t="s">
        <v>218</v>
      </c>
      <c r="K1998" s="105">
        <v>4.0</v>
      </c>
      <c r="L1998" s="104">
        <f t="array" ref="L1998">XLOOKUP('Joining Lists'!$J1998,'Joining Lists'!$A$4:$A$15,'Joining Lists'!$B$4:$B$15)</f>
        <v>22.95</v>
      </c>
      <c r="M1998" s="105">
        <f>'Joining Lists'!$K1998*'Joining Lists'!$L1998</f>
        <v>91.8</v>
      </c>
    </row>
    <row r="1999" ht="14.25" customHeight="1">
      <c r="G1999" s="111">
        <v>44526.0</v>
      </c>
      <c r="H1999" s="110" t="s">
        <v>252</v>
      </c>
      <c r="I1999" s="110" t="str">
        <f t="array" ref="I1999">XLOOKUP('Joining Lists'!$H1999,'Joining Lists'!$D$4:$D$75,'Joining Lists'!$E$4:$E$75)</f>
        <v>West</v>
      </c>
      <c r="J1999" s="110" t="s">
        <v>245</v>
      </c>
      <c r="K1999" s="110">
        <v>2.0</v>
      </c>
      <c r="L1999" s="109">
        <f t="array" ref="L1999">XLOOKUP('Joining Lists'!$J1999,'Joining Lists'!$A$4:$A$15,'Joining Lists'!$B$4:$B$15)</f>
        <v>23.5</v>
      </c>
      <c r="M1999" s="110">
        <f>'Joining Lists'!$K1999*'Joining Lists'!$L1999</f>
        <v>47</v>
      </c>
    </row>
    <row r="2000" ht="14.25" customHeight="1">
      <c r="G2000" s="106">
        <v>44526.0</v>
      </c>
      <c r="H2000" s="105" t="s">
        <v>303</v>
      </c>
      <c r="I2000" s="105" t="str">
        <f t="array" ref="I2000">XLOOKUP('Joining Lists'!$H2000,'Joining Lists'!$D$4:$D$75,'Joining Lists'!$E$4:$E$75)</f>
        <v>West</v>
      </c>
      <c r="J2000" s="105" t="s">
        <v>216</v>
      </c>
      <c r="K2000" s="105">
        <v>2.0</v>
      </c>
      <c r="L2000" s="104">
        <f t="array" ref="L2000">XLOOKUP('Joining Lists'!$J2000,'Joining Lists'!$A$4:$A$15,'Joining Lists'!$B$4:$B$15)</f>
        <v>22.95</v>
      </c>
      <c r="M2000" s="105">
        <f>'Joining Lists'!$K2000*'Joining Lists'!$L2000</f>
        <v>45.9</v>
      </c>
    </row>
    <row r="2001" ht="14.25" customHeight="1">
      <c r="G2001" s="111">
        <v>44526.0</v>
      </c>
      <c r="H2001" s="110" t="s">
        <v>213</v>
      </c>
      <c r="I2001" s="110" t="str">
        <f t="array" ref="I2001">XLOOKUP('Joining Lists'!$H2001,'Joining Lists'!$D$4:$D$75,'Joining Lists'!$E$4:$E$75)</f>
        <v>MidWest</v>
      </c>
      <c r="J2001" s="110" t="s">
        <v>240</v>
      </c>
      <c r="K2001" s="110">
        <v>2.0</v>
      </c>
      <c r="L2001" s="109">
        <f t="array" ref="L2001">XLOOKUP('Joining Lists'!$J2001,'Joining Lists'!$A$4:$A$15,'Joining Lists'!$B$4:$B$15)</f>
        <v>34</v>
      </c>
      <c r="M2001" s="110">
        <f>'Joining Lists'!$K2001*'Joining Lists'!$L2001</f>
        <v>68</v>
      </c>
    </row>
    <row r="2002" ht="14.25" customHeight="1">
      <c r="G2002" s="106">
        <v>44526.0</v>
      </c>
      <c r="H2002" s="105" t="s">
        <v>311</v>
      </c>
      <c r="I2002" s="105" t="str">
        <f t="array" ref="I2002">XLOOKUP('Joining Lists'!$H2002,'Joining Lists'!$D$4:$D$75,'Joining Lists'!$E$4:$E$75)</f>
        <v>MidWest</v>
      </c>
      <c r="J2002" s="105" t="s">
        <v>245</v>
      </c>
      <c r="K2002" s="105">
        <v>3.0</v>
      </c>
      <c r="L2002" s="104">
        <f t="array" ref="L2002">XLOOKUP('Joining Lists'!$J2002,'Joining Lists'!$A$4:$A$15,'Joining Lists'!$B$4:$B$15)</f>
        <v>23.5</v>
      </c>
      <c r="M2002" s="105">
        <f>'Joining Lists'!$K2002*'Joining Lists'!$L2002</f>
        <v>70.5</v>
      </c>
    </row>
    <row r="2003" ht="14.25" customHeight="1">
      <c r="G2003" s="111">
        <v>44526.0</v>
      </c>
      <c r="H2003" s="110" t="s">
        <v>256</v>
      </c>
      <c r="I2003" s="110" t="str">
        <f t="array" ref="I2003">XLOOKUP('Joining Lists'!$H2003,'Joining Lists'!$D$4:$D$75,'Joining Lists'!$E$4:$E$75)</f>
        <v>MidWest</v>
      </c>
      <c r="J2003" s="110" t="s">
        <v>235</v>
      </c>
      <c r="K2003" s="110">
        <v>2.0</v>
      </c>
      <c r="L2003" s="109">
        <f t="array" ref="L2003">XLOOKUP('Joining Lists'!$J2003,'Joining Lists'!$A$4:$A$15,'Joining Lists'!$B$4:$B$15)</f>
        <v>19.95</v>
      </c>
      <c r="M2003" s="110">
        <f>'Joining Lists'!$K2003*'Joining Lists'!$L2003</f>
        <v>39.9</v>
      </c>
    </row>
    <row r="2004" ht="14.25" customHeight="1">
      <c r="G2004" s="106">
        <v>44526.0</v>
      </c>
      <c r="H2004" s="105" t="s">
        <v>297</v>
      </c>
      <c r="I2004" s="105" t="str">
        <f t="array" ref="I2004">XLOOKUP('Joining Lists'!$H2004,'Joining Lists'!$D$4:$D$75,'Joining Lists'!$E$4:$E$75)</f>
        <v>MidWest</v>
      </c>
      <c r="J2004" s="105" t="s">
        <v>240</v>
      </c>
      <c r="K2004" s="105">
        <v>1.0</v>
      </c>
      <c r="L2004" s="104">
        <f t="array" ref="L2004">XLOOKUP('Joining Lists'!$J2004,'Joining Lists'!$A$4:$A$15,'Joining Lists'!$B$4:$B$15)</f>
        <v>34</v>
      </c>
      <c r="M2004" s="105">
        <f>'Joining Lists'!$K2004*'Joining Lists'!$L2004</f>
        <v>34</v>
      </c>
    </row>
    <row r="2005" ht="14.25" customHeight="1">
      <c r="G2005" s="111">
        <v>44526.0</v>
      </c>
      <c r="H2005" s="110" t="s">
        <v>258</v>
      </c>
      <c r="I2005" s="110" t="str">
        <f t="array" ref="I2005">XLOOKUP('Joining Lists'!$H2005,'Joining Lists'!$D$4:$D$75,'Joining Lists'!$E$4:$E$75)</f>
        <v>MidWest</v>
      </c>
      <c r="J2005" s="110" t="s">
        <v>240</v>
      </c>
      <c r="K2005" s="110">
        <v>2.0</v>
      </c>
      <c r="L2005" s="109">
        <f t="array" ref="L2005">XLOOKUP('Joining Lists'!$J2005,'Joining Lists'!$A$4:$A$15,'Joining Lists'!$B$4:$B$15)</f>
        <v>34</v>
      </c>
      <c r="M2005" s="110">
        <f>'Joining Lists'!$K2005*'Joining Lists'!$L2005</f>
        <v>68</v>
      </c>
    </row>
    <row r="2006" ht="14.25" customHeight="1">
      <c r="G2006" s="106">
        <v>44526.0</v>
      </c>
      <c r="H2006" s="105" t="s">
        <v>295</v>
      </c>
      <c r="I2006" s="105" t="str">
        <f t="array" ref="I2006">XLOOKUP('Joining Lists'!$H2006,'Joining Lists'!$D$4:$D$75,'Joining Lists'!$E$4:$E$75)</f>
        <v>MidWest</v>
      </c>
      <c r="J2006" s="105" t="s">
        <v>240</v>
      </c>
      <c r="K2006" s="105">
        <v>2.0</v>
      </c>
      <c r="L2006" s="104">
        <f t="array" ref="L2006">XLOOKUP('Joining Lists'!$J2006,'Joining Lists'!$A$4:$A$15,'Joining Lists'!$B$4:$B$15)</f>
        <v>34</v>
      </c>
      <c r="M2006" s="105">
        <f>'Joining Lists'!$K2006*'Joining Lists'!$L2006</f>
        <v>68</v>
      </c>
    </row>
    <row r="2007" ht="14.25" customHeight="1">
      <c r="G2007" s="111">
        <v>44526.0</v>
      </c>
      <c r="H2007" s="110" t="s">
        <v>303</v>
      </c>
      <c r="I2007" s="110" t="str">
        <f t="array" ref="I2007">XLOOKUP('Joining Lists'!$H2007,'Joining Lists'!$D$4:$D$75,'Joining Lists'!$E$4:$E$75)</f>
        <v>West</v>
      </c>
      <c r="J2007" s="110" t="s">
        <v>216</v>
      </c>
      <c r="K2007" s="110">
        <v>2.0</v>
      </c>
      <c r="L2007" s="109">
        <f t="array" ref="L2007">XLOOKUP('Joining Lists'!$J2007,'Joining Lists'!$A$4:$A$15,'Joining Lists'!$B$4:$B$15)</f>
        <v>22.95</v>
      </c>
      <c r="M2007" s="110">
        <f>'Joining Lists'!$K2007*'Joining Lists'!$L2007</f>
        <v>45.9</v>
      </c>
    </row>
    <row r="2008" ht="14.25" customHeight="1">
      <c r="G2008" s="106">
        <v>44526.0</v>
      </c>
      <c r="H2008" s="105" t="s">
        <v>292</v>
      </c>
      <c r="I2008" s="105" t="str">
        <f t="array" ref="I2008">XLOOKUP('Joining Lists'!$H2008,'Joining Lists'!$D$4:$D$75,'Joining Lists'!$E$4:$E$75)</f>
        <v>East</v>
      </c>
      <c r="J2008" s="105" t="s">
        <v>240</v>
      </c>
      <c r="K2008" s="105">
        <v>1.0</v>
      </c>
      <c r="L2008" s="104">
        <f t="array" ref="L2008">XLOOKUP('Joining Lists'!$J2008,'Joining Lists'!$A$4:$A$15,'Joining Lists'!$B$4:$B$15)</f>
        <v>34</v>
      </c>
      <c r="M2008" s="105">
        <f>'Joining Lists'!$K2008*'Joining Lists'!$L2008</f>
        <v>34</v>
      </c>
    </row>
    <row r="2009" ht="14.25" customHeight="1">
      <c r="G2009" s="111">
        <v>44526.0</v>
      </c>
      <c r="H2009" s="110" t="s">
        <v>219</v>
      </c>
      <c r="I2009" s="110" t="str">
        <f t="array" ref="I2009">XLOOKUP('Joining Lists'!$H2009,'Joining Lists'!$D$4:$D$75,'Joining Lists'!$E$4:$E$75)</f>
        <v>West</v>
      </c>
      <c r="J2009" s="110" t="s">
        <v>216</v>
      </c>
      <c r="K2009" s="110">
        <v>3.0</v>
      </c>
      <c r="L2009" s="109">
        <f t="array" ref="L2009">XLOOKUP('Joining Lists'!$J2009,'Joining Lists'!$A$4:$A$15,'Joining Lists'!$B$4:$B$15)</f>
        <v>22.95</v>
      </c>
      <c r="M2009" s="110">
        <f>'Joining Lists'!$K2009*'Joining Lists'!$L2009</f>
        <v>68.85</v>
      </c>
    </row>
    <row r="2010" ht="14.25" customHeight="1">
      <c r="G2010" s="106">
        <v>44526.0</v>
      </c>
      <c r="H2010" s="105" t="s">
        <v>271</v>
      </c>
      <c r="I2010" s="105" t="str">
        <f t="array" ref="I2010">XLOOKUP('Joining Lists'!$H2010,'Joining Lists'!$D$4:$D$75,'Joining Lists'!$E$4:$E$75)</f>
        <v>South</v>
      </c>
      <c r="J2010" s="105" t="s">
        <v>236</v>
      </c>
      <c r="K2010" s="105">
        <v>3.0</v>
      </c>
      <c r="L2010" s="104">
        <f t="array" ref="L2010">XLOOKUP('Joining Lists'!$J2010,'Joining Lists'!$A$4:$A$15,'Joining Lists'!$B$4:$B$15)</f>
        <v>30</v>
      </c>
      <c r="M2010" s="105">
        <f>'Joining Lists'!$K2010*'Joining Lists'!$L2010</f>
        <v>90</v>
      </c>
    </row>
    <row r="2011" ht="14.25" customHeight="1">
      <c r="G2011" s="111">
        <v>44526.0</v>
      </c>
      <c r="H2011" s="110" t="s">
        <v>219</v>
      </c>
      <c r="I2011" s="110" t="str">
        <f t="array" ref="I2011">XLOOKUP('Joining Lists'!$H2011,'Joining Lists'!$D$4:$D$75,'Joining Lists'!$E$4:$E$75)</f>
        <v>West</v>
      </c>
      <c r="J2011" s="110" t="s">
        <v>235</v>
      </c>
      <c r="K2011" s="110">
        <v>1.0</v>
      </c>
      <c r="L2011" s="109">
        <f t="array" ref="L2011">XLOOKUP('Joining Lists'!$J2011,'Joining Lists'!$A$4:$A$15,'Joining Lists'!$B$4:$B$15)</f>
        <v>19.95</v>
      </c>
      <c r="M2011" s="110">
        <f>'Joining Lists'!$K2011*'Joining Lists'!$L2011</f>
        <v>19.95</v>
      </c>
    </row>
    <row r="2012" ht="14.25" customHeight="1">
      <c r="G2012" s="106">
        <v>44526.0</v>
      </c>
      <c r="H2012" s="105" t="s">
        <v>304</v>
      </c>
      <c r="I2012" s="105" t="str">
        <f t="array" ref="I2012">XLOOKUP('Joining Lists'!$H2012,'Joining Lists'!$D$4:$D$75,'Joining Lists'!$E$4:$E$75)</f>
        <v>South</v>
      </c>
      <c r="J2012" s="105" t="s">
        <v>240</v>
      </c>
      <c r="K2012" s="105">
        <v>2.0</v>
      </c>
      <c r="L2012" s="104">
        <f t="array" ref="L2012">XLOOKUP('Joining Lists'!$J2012,'Joining Lists'!$A$4:$A$15,'Joining Lists'!$B$4:$B$15)</f>
        <v>34</v>
      </c>
      <c r="M2012" s="105">
        <f>'Joining Lists'!$K2012*'Joining Lists'!$L2012</f>
        <v>68</v>
      </c>
    </row>
    <row r="2013" ht="14.25" customHeight="1">
      <c r="G2013" s="111">
        <v>44526.0</v>
      </c>
      <c r="H2013" s="110" t="s">
        <v>284</v>
      </c>
      <c r="I2013" s="110" t="str">
        <f t="array" ref="I2013">XLOOKUP('Joining Lists'!$H2013,'Joining Lists'!$D$4:$D$75,'Joining Lists'!$E$4:$E$75)</f>
        <v>MidWest</v>
      </c>
      <c r="J2013" s="110" t="s">
        <v>212</v>
      </c>
      <c r="K2013" s="110">
        <v>3.0</v>
      </c>
      <c r="L2013" s="109">
        <f t="array" ref="L2013">XLOOKUP('Joining Lists'!$J2013,'Joining Lists'!$A$4:$A$15,'Joining Lists'!$B$4:$B$15)</f>
        <v>21</v>
      </c>
      <c r="M2013" s="110">
        <f>'Joining Lists'!$K2013*'Joining Lists'!$L2013</f>
        <v>63</v>
      </c>
    </row>
    <row r="2014" ht="14.25" customHeight="1">
      <c r="G2014" s="106">
        <v>44526.0</v>
      </c>
      <c r="H2014" s="105" t="s">
        <v>286</v>
      </c>
      <c r="I2014" s="105" t="str">
        <f t="array" ref="I2014">XLOOKUP('Joining Lists'!$H2014,'Joining Lists'!$D$4:$D$75,'Joining Lists'!$E$4:$E$75)</f>
        <v>South</v>
      </c>
      <c r="J2014" s="105" t="s">
        <v>235</v>
      </c>
      <c r="K2014" s="105">
        <v>3.0</v>
      </c>
      <c r="L2014" s="104">
        <f t="array" ref="L2014">XLOOKUP('Joining Lists'!$J2014,'Joining Lists'!$A$4:$A$15,'Joining Lists'!$B$4:$B$15)</f>
        <v>19.95</v>
      </c>
      <c r="M2014" s="105">
        <f>'Joining Lists'!$K2014*'Joining Lists'!$L2014</f>
        <v>59.85</v>
      </c>
    </row>
    <row r="2015" ht="14.25" customHeight="1">
      <c r="G2015" s="111">
        <v>44526.0</v>
      </c>
      <c r="H2015" s="110" t="s">
        <v>234</v>
      </c>
      <c r="I2015" s="110" t="str">
        <f t="array" ref="I2015">XLOOKUP('Joining Lists'!$H2015,'Joining Lists'!$D$4:$D$75,'Joining Lists'!$E$4:$E$75)</f>
        <v>East</v>
      </c>
      <c r="J2015" s="110" t="s">
        <v>227</v>
      </c>
      <c r="K2015" s="110">
        <v>3.0</v>
      </c>
      <c r="L2015" s="109">
        <f t="array" ref="L2015">XLOOKUP('Joining Lists'!$J2015,'Joining Lists'!$A$4:$A$15,'Joining Lists'!$B$4:$B$15)</f>
        <v>25</v>
      </c>
      <c r="M2015" s="110">
        <f>'Joining Lists'!$K2015*'Joining Lists'!$L2015</f>
        <v>75</v>
      </c>
    </row>
    <row r="2016" ht="14.25" customHeight="1">
      <c r="G2016" s="106">
        <v>44526.0</v>
      </c>
      <c r="H2016" s="105" t="s">
        <v>231</v>
      </c>
      <c r="I2016" s="105" t="str">
        <f t="array" ref="I2016">XLOOKUP('Joining Lists'!$H2016,'Joining Lists'!$D$4:$D$75,'Joining Lists'!$E$4:$E$75)</f>
        <v>West</v>
      </c>
      <c r="J2016" s="105" t="s">
        <v>240</v>
      </c>
      <c r="K2016" s="105">
        <v>3.0</v>
      </c>
      <c r="L2016" s="104">
        <f t="array" ref="L2016">XLOOKUP('Joining Lists'!$J2016,'Joining Lists'!$A$4:$A$15,'Joining Lists'!$B$4:$B$15)</f>
        <v>34</v>
      </c>
      <c r="M2016" s="105">
        <f>'Joining Lists'!$K2016*'Joining Lists'!$L2016</f>
        <v>102</v>
      </c>
    </row>
    <row r="2017" ht="14.25" customHeight="1">
      <c r="G2017" s="111">
        <v>44526.0</v>
      </c>
      <c r="H2017" s="110" t="s">
        <v>273</v>
      </c>
      <c r="I2017" s="110" t="str">
        <f t="array" ref="I2017">XLOOKUP('Joining Lists'!$H2017,'Joining Lists'!$D$4:$D$75,'Joining Lists'!$E$4:$E$75)</f>
        <v>West</v>
      </c>
      <c r="J2017" s="110" t="s">
        <v>216</v>
      </c>
      <c r="K2017" s="110">
        <v>2.0</v>
      </c>
      <c r="L2017" s="109">
        <f t="array" ref="L2017">XLOOKUP('Joining Lists'!$J2017,'Joining Lists'!$A$4:$A$15,'Joining Lists'!$B$4:$B$15)</f>
        <v>22.95</v>
      </c>
      <c r="M2017" s="110">
        <f>'Joining Lists'!$K2017*'Joining Lists'!$L2017</f>
        <v>45.9</v>
      </c>
    </row>
    <row r="2018" ht="14.25" customHeight="1">
      <c r="G2018" s="106">
        <v>44526.0</v>
      </c>
      <c r="H2018" s="105" t="s">
        <v>255</v>
      </c>
      <c r="I2018" s="105" t="str">
        <f t="array" ref="I2018">XLOOKUP('Joining Lists'!$H2018,'Joining Lists'!$D$4:$D$75,'Joining Lists'!$E$4:$E$75)</f>
        <v>MidWest</v>
      </c>
      <c r="J2018" s="105" t="s">
        <v>245</v>
      </c>
      <c r="K2018" s="105">
        <v>3.0</v>
      </c>
      <c r="L2018" s="104">
        <f t="array" ref="L2018">XLOOKUP('Joining Lists'!$J2018,'Joining Lists'!$A$4:$A$15,'Joining Lists'!$B$4:$B$15)</f>
        <v>23.5</v>
      </c>
      <c r="M2018" s="105">
        <f>'Joining Lists'!$K2018*'Joining Lists'!$L2018</f>
        <v>70.5</v>
      </c>
    </row>
    <row r="2019" ht="14.25" customHeight="1">
      <c r="G2019" s="111">
        <v>44526.0</v>
      </c>
      <c r="H2019" s="110" t="s">
        <v>255</v>
      </c>
      <c r="I2019" s="110" t="str">
        <f t="array" ref="I2019">XLOOKUP('Joining Lists'!$H2019,'Joining Lists'!$D$4:$D$75,'Joining Lists'!$E$4:$E$75)</f>
        <v>MidWest</v>
      </c>
      <c r="J2019" s="110" t="s">
        <v>243</v>
      </c>
      <c r="K2019" s="110">
        <v>4.0</v>
      </c>
      <c r="L2019" s="109">
        <f t="array" ref="L2019">XLOOKUP('Joining Lists'!$J2019,'Joining Lists'!$A$4:$A$15,'Joining Lists'!$B$4:$B$15)</f>
        <v>25</v>
      </c>
      <c r="M2019" s="110">
        <f>'Joining Lists'!$K2019*'Joining Lists'!$L2019</f>
        <v>100</v>
      </c>
    </row>
    <row r="2020" ht="14.25" customHeight="1">
      <c r="G2020" s="106">
        <v>44526.0</v>
      </c>
      <c r="H2020" s="105" t="s">
        <v>292</v>
      </c>
      <c r="I2020" s="105" t="str">
        <f t="array" ref="I2020">XLOOKUP('Joining Lists'!$H2020,'Joining Lists'!$D$4:$D$75,'Joining Lists'!$E$4:$E$75)</f>
        <v>East</v>
      </c>
      <c r="J2020" s="105" t="s">
        <v>240</v>
      </c>
      <c r="K2020" s="105">
        <v>2.0</v>
      </c>
      <c r="L2020" s="104">
        <f t="array" ref="L2020">XLOOKUP('Joining Lists'!$J2020,'Joining Lists'!$A$4:$A$15,'Joining Lists'!$B$4:$B$15)</f>
        <v>34</v>
      </c>
      <c r="M2020" s="105">
        <f>'Joining Lists'!$K2020*'Joining Lists'!$L2020</f>
        <v>68</v>
      </c>
    </row>
    <row r="2021" ht="14.25" customHeight="1">
      <c r="G2021" s="111">
        <v>44526.0</v>
      </c>
      <c r="H2021" s="110" t="s">
        <v>292</v>
      </c>
      <c r="I2021" s="110" t="str">
        <f t="array" ref="I2021">XLOOKUP('Joining Lists'!$H2021,'Joining Lists'!$D$4:$D$75,'Joining Lists'!$E$4:$E$75)</f>
        <v>East</v>
      </c>
      <c r="J2021" s="110" t="s">
        <v>212</v>
      </c>
      <c r="K2021" s="110">
        <v>3.0</v>
      </c>
      <c r="L2021" s="109">
        <f t="array" ref="L2021">XLOOKUP('Joining Lists'!$J2021,'Joining Lists'!$A$4:$A$15,'Joining Lists'!$B$4:$B$15)</f>
        <v>21</v>
      </c>
      <c r="M2021" s="110">
        <f>'Joining Lists'!$K2021*'Joining Lists'!$L2021</f>
        <v>63</v>
      </c>
    </row>
    <row r="2022" ht="14.25" customHeight="1">
      <c r="G2022" s="106">
        <v>44526.0</v>
      </c>
      <c r="H2022" s="105" t="s">
        <v>281</v>
      </c>
      <c r="I2022" s="105" t="str">
        <f t="array" ref="I2022">XLOOKUP('Joining Lists'!$H2022,'Joining Lists'!$D$4:$D$75,'Joining Lists'!$E$4:$E$75)</f>
        <v>MidWest</v>
      </c>
      <c r="J2022" s="105" t="s">
        <v>235</v>
      </c>
      <c r="K2022" s="105">
        <v>2.0</v>
      </c>
      <c r="L2022" s="104">
        <f t="array" ref="L2022">XLOOKUP('Joining Lists'!$J2022,'Joining Lists'!$A$4:$A$15,'Joining Lists'!$B$4:$B$15)</f>
        <v>19.95</v>
      </c>
      <c r="M2022" s="105">
        <f>'Joining Lists'!$K2022*'Joining Lists'!$L2022</f>
        <v>39.9</v>
      </c>
    </row>
    <row r="2023" ht="14.25" customHeight="1">
      <c r="G2023" s="111">
        <v>44526.0</v>
      </c>
      <c r="H2023" s="110" t="s">
        <v>294</v>
      </c>
      <c r="I2023" s="110" t="str">
        <f t="array" ref="I2023">XLOOKUP('Joining Lists'!$H2023,'Joining Lists'!$D$4:$D$75,'Joining Lists'!$E$4:$E$75)</f>
        <v>West</v>
      </c>
      <c r="J2023" s="110" t="s">
        <v>216</v>
      </c>
      <c r="K2023" s="110">
        <v>3.0</v>
      </c>
      <c r="L2023" s="109">
        <f t="array" ref="L2023">XLOOKUP('Joining Lists'!$J2023,'Joining Lists'!$A$4:$A$15,'Joining Lists'!$B$4:$B$15)</f>
        <v>22.95</v>
      </c>
      <c r="M2023" s="110">
        <f>'Joining Lists'!$K2023*'Joining Lists'!$L2023</f>
        <v>68.85</v>
      </c>
    </row>
    <row r="2024" ht="14.25" customHeight="1">
      <c r="G2024" s="106">
        <v>44526.0</v>
      </c>
      <c r="H2024" s="105" t="s">
        <v>294</v>
      </c>
      <c r="I2024" s="105" t="str">
        <f t="array" ref="I2024">XLOOKUP('Joining Lists'!$H2024,'Joining Lists'!$D$4:$D$75,'Joining Lists'!$E$4:$E$75)</f>
        <v>West</v>
      </c>
      <c r="J2024" s="105" t="s">
        <v>218</v>
      </c>
      <c r="K2024" s="105">
        <v>2.0</v>
      </c>
      <c r="L2024" s="104">
        <f t="array" ref="L2024">XLOOKUP('Joining Lists'!$J2024,'Joining Lists'!$A$4:$A$15,'Joining Lists'!$B$4:$B$15)</f>
        <v>22.95</v>
      </c>
      <c r="M2024" s="105">
        <f>'Joining Lists'!$K2024*'Joining Lists'!$L2024</f>
        <v>45.9</v>
      </c>
    </row>
    <row r="2025" ht="14.25" customHeight="1">
      <c r="G2025" s="111">
        <v>44526.0</v>
      </c>
      <c r="H2025" s="110" t="s">
        <v>269</v>
      </c>
      <c r="I2025" s="110" t="str">
        <f t="array" ref="I2025">XLOOKUP('Joining Lists'!$H2025,'Joining Lists'!$D$4:$D$75,'Joining Lists'!$E$4:$E$75)</f>
        <v>MidWest</v>
      </c>
      <c r="J2025" s="110" t="s">
        <v>236</v>
      </c>
      <c r="K2025" s="110">
        <v>1.0</v>
      </c>
      <c r="L2025" s="109">
        <f t="array" ref="L2025">XLOOKUP('Joining Lists'!$J2025,'Joining Lists'!$A$4:$A$15,'Joining Lists'!$B$4:$B$15)</f>
        <v>30</v>
      </c>
      <c r="M2025" s="110">
        <f>'Joining Lists'!$K2025*'Joining Lists'!$L2025</f>
        <v>30</v>
      </c>
    </row>
    <row r="2026" ht="14.25" customHeight="1">
      <c r="G2026" s="106">
        <v>44526.0</v>
      </c>
      <c r="H2026" s="105" t="s">
        <v>308</v>
      </c>
      <c r="I2026" s="105" t="str">
        <f t="array" ref="I2026">XLOOKUP('Joining Lists'!$H2026,'Joining Lists'!$D$4:$D$75,'Joining Lists'!$E$4:$E$75)</f>
        <v>West</v>
      </c>
      <c r="J2026" s="105" t="s">
        <v>236</v>
      </c>
      <c r="K2026" s="105">
        <v>13.0</v>
      </c>
      <c r="L2026" s="104">
        <f t="array" ref="L2026">XLOOKUP('Joining Lists'!$J2026,'Joining Lists'!$A$4:$A$15,'Joining Lists'!$B$4:$B$15)</f>
        <v>30</v>
      </c>
      <c r="M2026" s="105">
        <f>'Joining Lists'!$K2026*'Joining Lists'!$L2026</f>
        <v>390</v>
      </c>
    </row>
    <row r="2027" ht="14.25" customHeight="1">
      <c r="G2027" s="111">
        <v>44526.0</v>
      </c>
      <c r="H2027" s="110" t="s">
        <v>302</v>
      </c>
      <c r="I2027" s="110" t="str">
        <f t="array" ref="I2027">XLOOKUP('Joining Lists'!$H2027,'Joining Lists'!$D$4:$D$75,'Joining Lists'!$E$4:$E$75)</f>
        <v>MidWest</v>
      </c>
      <c r="J2027" s="110" t="s">
        <v>212</v>
      </c>
      <c r="K2027" s="110">
        <v>3.0</v>
      </c>
      <c r="L2027" s="109">
        <f t="array" ref="L2027">XLOOKUP('Joining Lists'!$J2027,'Joining Lists'!$A$4:$A$15,'Joining Lists'!$B$4:$B$15)</f>
        <v>21</v>
      </c>
      <c r="M2027" s="110">
        <f>'Joining Lists'!$K2027*'Joining Lists'!$L2027</f>
        <v>63</v>
      </c>
    </row>
    <row r="2028" ht="14.25" customHeight="1">
      <c r="G2028" s="106">
        <v>44526.0</v>
      </c>
      <c r="H2028" s="105" t="s">
        <v>312</v>
      </c>
      <c r="I2028" s="105" t="str">
        <f t="array" ref="I2028">XLOOKUP('Joining Lists'!$H2028,'Joining Lists'!$D$4:$D$75,'Joining Lists'!$E$4:$E$75)</f>
        <v>East</v>
      </c>
      <c r="J2028" s="105" t="s">
        <v>212</v>
      </c>
      <c r="K2028" s="105">
        <v>2.0</v>
      </c>
      <c r="L2028" s="104">
        <f t="array" ref="L2028">XLOOKUP('Joining Lists'!$J2028,'Joining Lists'!$A$4:$A$15,'Joining Lists'!$B$4:$B$15)</f>
        <v>21</v>
      </c>
      <c r="M2028" s="105">
        <f>'Joining Lists'!$K2028*'Joining Lists'!$L2028</f>
        <v>42</v>
      </c>
    </row>
    <row r="2029" ht="14.25" customHeight="1">
      <c r="G2029" s="111">
        <v>44526.0</v>
      </c>
      <c r="H2029" s="110" t="s">
        <v>259</v>
      </c>
      <c r="I2029" s="110" t="str">
        <f t="array" ref="I2029">XLOOKUP('Joining Lists'!$H2029,'Joining Lists'!$D$4:$D$75,'Joining Lists'!$E$4:$E$75)</f>
        <v>West</v>
      </c>
      <c r="J2029" s="110" t="s">
        <v>240</v>
      </c>
      <c r="K2029" s="110">
        <v>3.0</v>
      </c>
      <c r="L2029" s="109">
        <f t="array" ref="L2029">XLOOKUP('Joining Lists'!$J2029,'Joining Lists'!$A$4:$A$15,'Joining Lists'!$B$4:$B$15)</f>
        <v>34</v>
      </c>
      <c r="M2029" s="110">
        <f>'Joining Lists'!$K2029*'Joining Lists'!$L2029</f>
        <v>102</v>
      </c>
    </row>
    <row r="2030" ht="14.25" customHeight="1">
      <c r="G2030" s="106">
        <v>44526.0</v>
      </c>
      <c r="H2030" s="105" t="s">
        <v>255</v>
      </c>
      <c r="I2030" s="105" t="str">
        <f t="array" ref="I2030">XLOOKUP('Joining Lists'!$H2030,'Joining Lists'!$D$4:$D$75,'Joining Lists'!$E$4:$E$75)</f>
        <v>MidWest</v>
      </c>
      <c r="J2030" s="105" t="s">
        <v>243</v>
      </c>
      <c r="K2030" s="105">
        <v>2.0</v>
      </c>
      <c r="L2030" s="104">
        <f t="array" ref="L2030">XLOOKUP('Joining Lists'!$J2030,'Joining Lists'!$A$4:$A$15,'Joining Lists'!$B$4:$B$15)</f>
        <v>25</v>
      </c>
      <c r="M2030" s="105">
        <f>'Joining Lists'!$K2030*'Joining Lists'!$L2030</f>
        <v>50</v>
      </c>
    </row>
    <row r="2031" ht="14.25" customHeight="1">
      <c r="G2031" s="111">
        <v>44526.0</v>
      </c>
      <c r="H2031" s="110" t="s">
        <v>215</v>
      </c>
      <c r="I2031" s="110" t="str">
        <f t="array" ref="I2031">XLOOKUP('Joining Lists'!$H2031,'Joining Lists'!$D$4:$D$75,'Joining Lists'!$E$4:$E$75)</f>
        <v>East</v>
      </c>
      <c r="J2031" s="110" t="s">
        <v>240</v>
      </c>
      <c r="K2031" s="110">
        <v>4.0</v>
      </c>
      <c r="L2031" s="109">
        <f t="array" ref="L2031">XLOOKUP('Joining Lists'!$J2031,'Joining Lists'!$A$4:$A$15,'Joining Lists'!$B$4:$B$15)</f>
        <v>34</v>
      </c>
      <c r="M2031" s="110">
        <f>'Joining Lists'!$K2031*'Joining Lists'!$L2031</f>
        <v>136</v>
      </c>
    </row>
    <row r="2032" ht="14.25" customHeight="1">
      <c r="G2032" s="106">
        <v>44526.0</v>
      </c>
      <c r="H2032" s="105" t="s">
        <v>257</v>
      </c>
      <c r="I2032" s="105" t="str">
        <f t="array" ref="I2032">XLOOKUP('Joining Lists'!$H2032,'Joining Lists'!$D$4:$D$75,'Joining Lists'!$E$4:$E$75)</f>
        <v>South</v>
      </c>
      <c r="J2032" s="105" t="s">
        <v>216</v>
      </c>
      <c r="K2032" s="105">
        <v>3.0</v>
      </c>
      <c r="L2032" s="104">
        <f t="array" ref="L2032">XLOOKUP('Joining Lists'!$J2032,'Joining Lists'!$A$4:$A$15,'Joining Lists'!$B$4:$B$15)</f>
        <v>22.95</v>
      </c>
      <c r="M2032" s="105">
        <f>'Joining Lists'!$K2032*'Joining Lists'!$L2032</f>
        <v>68.85</v>
      </c>
    </row>
    <row r="2033" ht="14.25" customHeight="1">
      <c r="G2033" s="111">
        <v>44526.0</v>
      </c>
      <c r="H2033" s="110" t="s">
        <v>238</v>
      </c>
      <c r="I2033" s="110" t="str">
        <f t="array" ref="I2033">XLOOKUP('Joining Lists'!$H2033,'Joining Lists'!$D$4:$D$75,'Joining Lists'!$E$4:$E$75)</f>
        <v>West</v>
      </c>
      <c r="J2033" s="110" t="s">
        <v>227</v>
      </c>
      <c r="K2033" s="110">
        <v>3.0</v>
      </c>
      <c r="L2033" s="109">
        <f t="array" ref="L2033">XLOOKUP('Joining Lists'!$J2033,'Joining Lists'!$A$4:$A$15,'Joining Lists'!$B$4:$B$15)</f>
        <v>25</v>
      </c>
      <c r="M2033" s="110">
        <f>'Joining Lists'!$K2033*'Joining Lists'!$L2033</f>
        <v>75</v>
      </c>
    </row>
    <row r="2034" ht="14.25" customHeight="1">
      <c r="G2034" s="106">
        <v>44526.0</v>
      </c>
      <c r="H2034" s="105" t="s">
        <v>268</v>
      </c>
      <c r="I2034" s="105" t="str">
        <f t="array" ref="I2034">XLOOKUP('Joining Lists'!$H2034,'Joining Lists'!$D$4:$D$75,'Joining Lists'!$E$4:$E$75)</f>
        <v>East</v>
      </c>
      <c r="J2034" s="105" t="s">
        <v>243</v>
      </c>
      <c r="K2034" s="105">
        <v>1.0</v>
      </c>
      <c r="L2034" s="104">
        <f t="array" ref="L2034">XLOOKUP('Joining Lists'!$J2034,'Joining Lists'!$A$4:$A$15,'Joining Lists'!$B$4:$B$15)</f>
        <v>25</v>
      </c>
      <c r="M2034" s="105">
        <f>'Joining Lists'!$K2034*'Joining Lists'!$L2034</f>
        <v>25</v>
      </c>
    </row>
    <row r="2035" ht="14.25" customHeight="1">
      <c r="G2035" s="111">
        <v>44526.0</v>
      </c>
      <c r="H2035" s="110" t="s">
        <v>292</v>
      </c>
      <c r="I2035" s="110" t="str">
        <f t="array" ref="I2035">XLOOKUP('Joining Lists'!$H2035,'Joining Lists'!$D$4:$D$75,'Joining Lists'!$E$4:$E$75)</f>
        <v>East</v>
      </c>
      <c r="J2035" s="110" t="s">
        <v>235</v>
      </c>
      <c r="K2035" s="110">
        <v>1.0</v>
      </c>
      <c r="L2035" s="109">
        <f t="array" ref="L2035">XLOOKUP('Joining Lists'!$J2035,'Joining Lists'!$A$4:$A$15,'Joining Lists'!$B$4:$B$15)</f>
        <v>19.95</v>
      </c>
      <c r="M2035" s="110">
        <f>'Joining Lists'!$K2035*'Joining Lists'!$L2035</f>
        <v>19.95</v>
      </c>
    </row>
    <row r="2036" ht="14.25" customHeight="1">
      <c r="G2036" s="106">
        <v>44526.0</v>
      </c>
      <c r="H2036" s="105" t="s">
        <v>256</v>
      </c>
      <c r="I2036" s="105" t="str">
        <f t="array" ref="I2036">XLOOKUP('Joining Lists'!$H2036,'Joining Lists'!$D$4:$D$75,'Joining Lists'!$E$4:$E$75)</f>
        <v>MidWest</v>
      </c>
      <c r="J2036" s="105" t="s">
        <v>240</v>
      </c>
      <c r="K2036" s="105">
        <v>2.0</v>
      </c>
      <c r="L2036" s="104">
        <f t="array" ref="L2036">XLOOKUP('Joining Lists'!$J2036,'Joining Lists'!$A$4:$A$15,'Joining Lists'!$B$4:$B$15)</f>
        <v>34</v>
      </c>
      <c r="M2036" s="105">
        <f>'Joining Lists'!$K2036*'Joining Lists'!$L2036</f>
        <v>68</v>
      </c>
    </row>
    <row r="2037" ht="14.25" customHeight="1">
      <c r="G2037" s="111">
        <v>44526.0</v>
      </c>
      <c r="H2037" s="110" t="s">
        <v>296</v>
      </c>
      <c r="I2037" s="110" t="str">
        <f t="array" ref="I2037">XLOOKUP('Joining Lists'!$H2037,'Joining Lists'!$D$4:$D$75,'Joining Lists'!$E$4:$E$75)</f>
        <v>West</v>
      </c>
      <c r="J2037" s="110" t="s">
        <v>236</v>
      </c>
      <c r="K2037" s="110">
        <v>3.0</v>
      </c>
      <c r="L2037" s="109">
        <f t="array" ref="L2037">XLOOKUP('Joining Lists'!$J2037,'Joining Lists'!$A$4:$A$15,'Joining Lists'!$B$4:$B$15)</f>
        <v>30</v>
      </c>
      <c r="M2037" s="110">
        <f>'Joining Lists'!$K2037*'Joining Lists'!$L2037</f>
        <v>90</v>
      </c>
    </row>
    <row r="2038" ht="14.25" customHeight="1">
      <c r="G2038" s="106">
        <v>44526.0</v>
      </c>
      <c r="H2038" s="105" t="s">
        <v>316</v>
      </c>
      <c r="I2038" s="105" t="str">
        <f t="array" ref="I2038">XLOOKUP('Joining Lists'!$H2038,'Joining Lists'!$D$4:$D$75,'Joining Lists'!$E$4:$E$75)</f>
        <v>West</v>
      </c>
      <c r="J2038" s="105" t="s">
        <v>243</v>
      </c>
      <c r="K2038" s="105">
        <v>1.0</v>
      </c>
      <c r="L2038" s="104">
        <f t="array" ref="L2038">XLOOKUP('Joining Lists'!$J2038,'Joining Lists'!$A$4:$A$15,'Joining Lists'!$B$4:$B$15)</f>
        <v>25</v>
      </c>
      <c r="M2038" s="105">
        <f>'Joining Lists'!$K2038*'Joining Lists'!$L2038</f>
        <v>25</v>
      </c>
    </row>
    <row r="2039" ht="14.25" customHeight="1">
      <c r="G2039" s="111">
        <v>44525.0</v>
      </c>
      <c r="H2039" s="110" t="s">
        <v>265</v>
      </c>
      <c r="I2039" s="110" t="str">
        <f t="array" ref="I2039">XLOOKUP('Joining Lists'!$H2039,'Joining Lists'!$D$4:$D$75,'Joining Lists'!$E$4:$E$75)</f>
        <v>MidWest</v>
      </c>
      <c r="J2039" s="110" t="s">
        <v>235</v>
      </c>
      <c r="K2039" s="110">
        <v>2.0</v>
      </c>
      <c r="L2039" s="109">
        <f t="array" ref="L2039">XLOOKUP('Joining Lists'!$J2039,'Joining Lists'!$A$4:$A$15,'Joining Lists'!$B$4:$B$15)</f>
        <v>19.95</v>
      </c>
      <c r="M2039" s="110">
        <f>'Joining Lists'!$K2039*'Joining Lists'!$L2039</f>
        <v>39.9</v>
      </c>
    </row>
    <row r="2040" ht="14.25" customHeight="1">
      <c r="G2040" s="106">
        <v>44525.0</v>
      </c>
      <c r="H2040" s="105" t="s">
        <v>251</v>
      </c>
      <c r="I2040" s="105" t="str">
        <f t="array" ref="I2040">XLOOKUP('Joining Lists'!$H2040,'Joining Lists'!$D$4:$D$75,'Joining Lists'!$E$4:$E$75)</f>
        <v>MidWest</v>
      </c>
      <c r="J2040" s="105" t="s">
        <v>236</v>
      </c>
      <c r="K2040" s="105">
        <v>19.0</v>
      </c>
      <c r="L2040" s="104">
        <f t="array" ref="L2040">XLOOKUP('Joining Lists'!$J2040,'Joining Lists'!$A$4:$A$15,'Joining Lists'!$B$4:$B$15)</f>
        <v>30</v>
      </c>
      <c r="M2040" s="105">
        <f>'Joining Lists'!$K2040*'Joining Lists'!$L2040</f>
        <v>570</v>
      </c>
    </row>
    <row r="2041" ht="14.25" customHeight="1">
      <c r="G2041" s="111">
        <v>44525.0</v>
      </c>
      <c r="H2041" s="110" t="s">
        <v>263</v>
      </c>
      <c r="I2041" s="110" t="str">
        <f t="array" ref="I2041">XLOOKUP('Joining Lists'!$H2041,'Joining Lists'!$D$4:$D$75,'Joining Lists'!$E$4:$E$75)</f>
        <v>West</v>
      </c>
      <c r="J2041" s="110" t="s">
        <v>235</v>
      </c>
      <c r="K2041" s="110">
        <v>2.0</v>
      </c>
      <c r="L2041" s="109">
        <f t="array" ref="L2041">XLOOKUP('Joining Lists'!$J2041,'Joining Lists'!$A$4:$A$15,'Joining Lists'!$B$4:$B$15)</f>
        <v>19.95</v>
      </c>
      <c r="M2041" s="110">
        <f>'Joining Lists'!$K2041*'Joining Lists'!$L2041</f>
        <v>39.9</v>
      </c>
    </row>
    <row r="2042" ht="14.25" customHeight="1">
      <c r="G2042" s="106">
        <v>44525.0</v>
      </c>
      <c r="H2042" s="105" t="s">
        <v>316</v>
      </c>
      <c r="I2042" s="105" t="str">
        <f t="array" ref="I2042">XLOOKUP('Joining Lists'!$H2042,'Joining Lists'!$D$4:$D$75,'Joining Lists'!$E$4:$E$75)</f>
        <v>West</v>
      </c>
      <c r="J2042" s="105" t="s">
        <v>230</v>
      </c>
      <c r="K2042" s="105">
        <v>3.0</v>
      </c>
      <c r="L2042" s="104">
        <f t="array" ref="L2042">XLOOKUP('Joining Lists'!$J2042,'Joining Lists'!$A$4:$A$15,'Joining Lists'!$B$4:$B$15)</f>
        <v>79.95</v>
      </c>
      <c r="M2042" s="105">
        <f>'Joining Lists'!$K2042*'Joining Lists'!$L2042</f>
        <v>239.85</v>
      </c>
    </row>
    <row r="2043" ht="14.25" customHeight="1">
      <c r="G2043" s="111">
        <v>44525.0</v>
      </c>
      <c r="H2043" s="110" t="s">
        <v>264</v>
      </c>
      <c r="I2043" s="110" t="str">
        <f t="array" ref="I2043">XLOOKUP('Joining Lists'!$H2043,'Joining Lists'!$D$4:$D$75,'Joining Lists'!$E$4:$E$75)</f>
        <v>MidWest</v>
      </c>
      <c r="J2043" s="110" t="s">
        <v>212</v>
      </c>
      <c r="K2043" s="110">
        <v>1.0</v>
      </c>
      <c r="L2043" s="109">
        <f t="array" ref="L2043">XLOOKUP('Joining Lists'!$J2043,'Joining Lists'!$A$4:$A$15,'Joining Lists'!$B$4:$B$15)</f>
        <v>21</v>
      </c>
      <c r="M2043" s="110">
        <f>'Joining Lists'!$K2043*'Joining Lists'!$L2043</f>
        <v>21</v>
      </c>
    </row>
    <row r="2044" ht="14.25" customHeight="1">
      <c r="G2044" s="106">
        <v>44525.0</v>
      </c>
      <c r="H2044" s="105" t="s">
        <v>273</v>
      </c>
      <c r="I2044" s="105" t="str">
        <f t="array" ref="I2044">XLOOKUP('Joining Lists'!$H2044,'Joining Lists'!$D$4:$D$75,'Joining Lists'!$E$4:$E$75)</f>
        <v>West</v>
      </c>
      <c r="J2044" s="105" t="s">
        <v>218</v>
      </c>
      <c r="K2044" s="105">
        <v>7.0</v>
      </c>
      <c r="L2044" s="104">
        <f t="array" ref="L2044">XLOOKUP('Joining Lists'!$J2044,'Joining Lists'!$A$4:$A$15,'Joining Lists'!$B$4:$B$15)</f>
        <v>22.95</v>
      </c>
      <c r="M2044" s="105">
        <f>'Joining Lists'!$K2044*'Joining Lists'!$L2044</f>
        <v>160.65</v>
      </c>
    </row>
    <row r="2045" ht="14.25" customHeight="1">
      <c r="G2045" s="111">
        <v>44525.0</v>
      </c>
      <c r="H2045" s="110" t="s">
        <v>225</v>
      </c>
      <c r="I2045" s="110" t="str">
        <f t="array" ref="I2045">XLOOKUP('Joining Lists'!$H2045,'Joining Lists'!$D$4:$D$75,'Joining Lists'!$E$4:$E$75)</f>
        <v>South</v>
      </c>
      <c r="J2045" s="110" t="s">
        <v>216</v>
      </c>
      <c r="K2045" s="110">
        <v>1.0</v>
      </c>
      <c r="L2045" s="109">
        <f t="array" ref="L2045">XLOOKUP('Joining Lists'!$J2045,'Joining Lists'!$A$4:$A$15,'Joining Lists'!$B$4:$B$15)</f>
        <v>22.95</v>
      </c>
      <c r="M2045" s="110">
        <f>'Joining Lists'!$K2045*'Joining Lists'!$L2045</f>
        <v>22.95</v>
      </c>
    </row>
    <row r="2046" ht="14.25" customHeight="1">
      <c r="G2046" s="106">
        <v>44525.0</v>
      </c>
      <c r="H2046" s="105" t="s">
        <v>316</v>
      </c>
      <c r="I2046" s="105" t="str">
        <f t="array" ref="I2046">XLOOKUP('Joining Lists'!$H2046,'Joining Lists'!$D$4:$D$75,'Joining Lists'!$E$4:$E$75)</f>
        <v>West</v>
      </c>
      <c r="J2046" s="105" t="s">
        <v>240</v>
      </c>
      <c r="K2046" s="105">
        <v>1.0</v>
      </c>
      <c r="L2046" s="104">
        <f t="array" ref="L2046">XLOOKUP('Joining Lists'!$J2046,'Joining Lists'!$A$4:$A$15,'Joining Lists'!$B$4:$B$15)</f>
        <v>34</v>
      </c>
      <c r="M2046" s="105">
        <f>'Joining Lists'!$K2046*'Joining Lists'!$L2046</f>
        <v>34</v>
      </c>
    </row>
    <row r="2047" ht="14.25" customHeight="1">
      <c r="G2047" s="111">
        <v>44525.0</v>
      </c>
      <c r="H2047" s="110" t="s">
        <v>251</v>
      </c>
      <c r="I2047" s="110" t="str">
        <f t="array" ref="I2047">XLOOKUP('Joining Lists'!$H2047,'Joining Lists'!$D$4:$D$75,'Joining Lists'!$E$4:$E$75)</f>
        <v>MidWest</v>
      </c>
      <c r="J2047" s="110" t="s">
        <v>216</v>
      </c>
      <c r="K2047" s="110">
        <v>2.0</v>
      </c>
      <c r="L2047" s="109">
        <f t="array" ref="L2047">XLOOKUP('Joining Lists'!$J2047,'Joining Lists'!$A$4:$A$15,'Joining Lists'!$B$4:$B$15)</f>
        <v>22.95</v>
      </c>
      <c r="M2047" s="110">
        <f>'Joining Lists'!$K2047*'Joining Lists'!$L2047</f>
        <v>45.9</v>
      </c>
    </row>
    <row r="2048" ht="14.25" customHeight="1">
      <c r="G2048" s="106">
        <v>44525.0</v>
      </c>
      <c r="H2048" s="105" t="s">
        <v>306</v>
      </c>
      <c r="I2048" s="105" t="str">
        <f t="array" ref="I2048">XLOOKUP('Joining Lists'!$H2048,'Joining Lists'!$D$4:$D$75,'Joining Lists'!$E$4:$E$75)</f>
        <v>West</v>
      </c>
      <c r="J2048" s="105" t="s">
        <v>218</v>
      </c>
      <c r="K2048" s="105">
        <v>2.0</v>
      </c>
      <c r="L2048" s="104">
        <f t="array" ref="L2048">XLOOKUP('Joining Lists'!$J2048,'Joining Lists'!$A$4:$A$15,'Joining Lists'!$B$4:$B$15)</f>
        <v>22.95</v>
      </c>
      <c r="M2048" s="105">
        <f>'Joining Lists'!$K2048*'Joining Lists'!$L2048</f>
        <v>45.9</v>
      </c>
    </row>
    <row r="2049" ht="14.25" customHeight="1">
      <c r="G2049" s="111">
        <v>44525.0</v>
      </c>
      <c r="H2049" s="110" t="s">
        <v>264</v>
      </c>
      <c r="I2049" s="110" t="str">
        <f t="array" ref="I2049">XLOOKUP('Joining Lists'!$H2049,'Joining Lists'!$D$4:$D$75,'Joining Lists'!$E$4:$E$75)</f>
        <v>MidWest</v>
      </c>
      <c r="J2049" s="110" t="s">
        <v>227</v>
      </c>
      <c r="K2049" s="110">
        <v>1.0</v>
      </c>
      <c r="L2049" s="109">
        <f t="array" ref="L2049">XLOOKUP('Joining Lists'!$J2049,'Joining Lists'!$A$4:$A$15,'Joining Lists'!$B$4:$B$15)</f>
        <v>25</v>
      </c>
      <c r="M2049" s="110">
        <f>'Joining Lists'!$K2049*'Joining Lists'!$L2049</f>
        <v>25</v>
      </c>
    </row>
    <row r="2050" ht="14.25" customHeight="1">
      <c r="G2050" s="106">
        <v>44525.0</v>
      </c>
      <c r="H2050" s="105" t="s">
        <v>296</v>
      </c>
      <c r="I2050" s="105" t="str">
        <f t="array" ref="I2050">XLOOKUP('Joining Lists'!$H2050,'Joining Lists'!$D$4:$D$75,'Joining Lists'!$E$4:$E$75)</f>
        <v>West</v>
      </c>
      <c r="J2050" s="105" t="s">
        <v>239</v>
      </c>
      <c r="K2050" s="105">
        <v>3.0</v>
      </c>
      <c r="L2050" s="104">
        <f t="array" ref="L2050">XLOOKUP('Joining Lists'!$J2050,'Joining Lists'!$A$4:$A$15,'Joining Lists'!$B$4:$B$15)</f>
        <v>19</v>
      </c>
      <c r="M2050" s="105">
        <f>'Joining Lists'!$K2050*'Joining Lists'!$L2050</f>
        <v>57</v>
      </c>
    </row>
    <row r="2051" ht="14.25" customHeight="1">
      <c r="G2051" s="111">
        <v>44525.0</v>
      </c>
      <c r="H2051" s="110" t="s">
        <v>281</v>
      </c>
      <c r="I2051" s="110" t="str">
        <f t="array" ref="I2051">XLOOKUP('Joining Lists'!$H2051,'Joining Lists'!$D$4:$D$75,'Joining Lists'!$E$4:$E$75)</f>
        <v>MidWest</v>
      </c>
      <c r="J2051" s="110" t="s">
        <v>245</v>
      </c>
      <c r="K2051" s="110">
        <v>1.0</v>
      </c>
      <c r="L2051" s="109">
        <f t="array" ref="L2051">XLOOKUP('Joining Lists'!$J2051,'Joining Lists'!$A$4:$A$15,'Joining Lists'!$B$4:$B$15)</f>
        <v>23.5</v>
      </c>
      <c r="M2051" s="110">
        <f>'Joining Lists'!$K2051*'Joining Lists'!$L2051</f>
        <v>23.5</v>
      </c>
    </row>
    <row r="2052" ht="14.25" customHeight="1">
      <c r="G2052" s="106">
        <v>44525.0</v>
      </c>
      <c r="H2052" s="105" t="s">
        <v>225</v>
      </c>
      <c r="I2052" s="105" t="str">
        <f t="array" ref="I2052">XLOOKUP('Joining Lists'!$H2052,'Joining Lists'!$D$4:$D$75,'Joining Lists'!$E$4:$E$75)</f>
        <v>South</v>
      </c>
      <c r="J2052" s="105" t="s">
        <v>240</v>
      </c>
      <c r="K2052" s="105">
        <v>2.0</v>
      </c>
      <c r="L2052" s="104">
        <f t="array" ref="L2052">XLOOKUP('Joining Lists'!$J2052,'Joining Lists'!$A$4:$A$15,'Joining Lists'!$B$4:$B$15)</f>
        <v>34</v>
      </c>
      <c r="M2052" s="105">
        <f>'Joining Lists'!$K2052*'Joining Lists'!$L2052</f>
        <v>68</v>
      </c>
    </row>
    <row r="2053" ht="14.25" customHeight="1">
      <c r="G2053" s="111">
        <v>44525.0</v>
      </c>
      <c r="H2053" s="110" t="s">
        <v>246</v>
      </c>
      <c r="I2053" s="110" t="str">
        <f t="array" ref="I2053">XLOOKUP('Joining Lists'!$H2053,'Joining Lists'!$D$4:$D$75,'Joining Lists'!$E$4:$E$75)</f>
        <v>South</v>
      </c>
      <c r="J2053" s="110" t="s">
        <v>240</v>
      </c>
      <c r="K2053" s="110">
        <v>2.0</v>
      </c>
      <c r="L2053" s="109">
        <f t="array" ref="L2053">XLOOKUP('Joining Lists'!$J2053,'Joining Lists'!$A$4:$A$15,'Joining Lists'!$B$4:$B$15)</f>
        <v>34</v>
      </c>
      <c r="M2053" s="110">
        <f>'Joining Lists'!$K2053*'Joining Lists'!$L2053</f>
        <v>68</v>
      </c>
    </row>
    <row r="2054" ht="14.25" customHeight="1">
      <c r="G2054" s="106">
        <v>44525.0</v>
      </c>
      <c r="H2054" s="105" t="s">
        <v>315</v>
      </c>
      <c r="I2054" s="105" t="str">
        <f t="array" ref="I2054">XLOOKUP('Joining Lists'!$H2054,'Joining Lists'!$D$4:$D$75,'Joining Lists'!$E$4:$E$75)</f>
        <v>MidWest</v>
      </c>
      <c r="J2054" s="105" t="s">
        <v>227</v>
      </c>
      <c r="K2054" s="105">
        <v>3.0</v>
      </c>
      <c r="L2054" s="104">
        <f t="array" ref="L2054">XLOOKUP('Joining Lists'!$J2054,'Joining Lists'!$A$4:$A$15,'Joining Lists'!$B$4:$B$15)</f>
        <v>25</v>
      </c>
      <c r="M2054" s="105">
        <f>'Joining Lists'!$K2054*'Joining Lists'!$L2054</f>
        <v>75</v>
      </c>
    </row>
    <row r="2055" ht="14.25" customHeight="1">
      <c r="G2055" s="111">
        <v>44525.0</v>
      </c>
      <c r="H2055" s="110" t="s">
        <v>255</v>
      </c>
      <c r="I2055" s="110" t="str">
        <f t="array" ref="I2055">XLOOKUP('Joining Lists'!$H2055,'Joining Lists'!$D$4:$D$75,'Joining Lists'!$E$4:$E$75)</f>
        <v>MidWest</v>
      </c>
      <c r="J2055" s="110" t="s">
        <v>240</v>
      </c>
      <c r="K2055" s="110">
        <v>2.0</v>
      </c>
      <c r="L2055" s="109">
        <f t="array" ref="L2055">XLOOKUP('Joining Lists'!$J2055,'Joining Lists'!$A$4:$A$15,'Joining Lists'!$B$4:$B$15)</f>
        <v>34</v>
      </c>
      <c r="M2055" s="110">
        <f>'Joining Lists'!$K2055*'Joining Lists'!$L2055</f>
        <v>68</v>
      </c>
    </row>
    <row r="2056" ht="14.25" customHeight="1">
      <c r="G2056" s="106">
        <v>44525.0</v>
      </c>
      <c r="H2056" s="105" t="s">
        <v>251</v>
      </c>
      <c r="I2056" s="105" t="str">
        <f t="array" ref="I2056">XLOOKUP('Joining Lists'!$H2056,'Joining Lists'!$D$4:$D$75,'Joining Lists'!$E$4:$E$75)</f>
        <v>MidWest</v>
      </c>
      <c r="J2056" s="105" t="s">
        <v>243</v>
      </c>
      <c r="K2056" s="105">
        <v>3.0</v>
      </c>
      <c r="L2056" s="104">
        <f t="array" ref="L2056">XLOOKUP('Joining Lists'!$J2056,'Joining Lists'!$A$4:$A$15,'Joining Lists'!$B$4:$B$15)</f>
        <v>25</v>
      </c>
      <c r="M2056" s="105">
        <f>'Joining Lists'!$K2056*'Joining Lists'!$L2056</f>
        <v>75</v>
      </c>
    </row>
    <row r="2057" ht="14.25" customHeight="1">
      <c r="G2057" s="111">
        <v>44525.0</v>
      </c>
      <c r="H2057" s="110" t="s">
        <v>254</v>
      </c>
      <c r="I2057" s="110" t="str">
        <f t="array" ref="I2057">XLOOKUP('Joining Lists'!$H2057,'Joining Lists'!$D$4:$D$75,'Joining Lists'!$E$4:$E$75)</f>
        <v>South</v>
      </c>
      <c r="J2057" s="110" t="s">
        <v>227</v>
      </c>
      <c r="K2057" s="110">
        <v>3.0</v>
      </c>
      <c r="L2057" s="109">
        <f t="array" ref="L2057">XLOOKUP('Joining Lists'!$J2057,'Joining Lists'!$A$4:$A$15,'Joining Lists'!$B$4:$B$15)</f>
        <v>25</v>
      </c>
      <c r="M2057" s="110">
        <f>'Joining Lists'!$K2057*'Joining Lists'!$L2057</f>
        <v>75</v>
      </c>
    </row>
    <row r="2058" ht="14.25" customHeight="1">
      <c r="G2058" s="106">
        <v>44525.0</v>
      </c>
      <c r="H2058" s="105" t="s">
        <v>260</v>
      </c>
      <c r="I2058" s="105" t="str">
        <f t="array" ref="I2058">XLOOKUP('Joining Lists'!$H2058,'Joining Lists'!$D$4:$D$75,'Joining Lists'!$E$4:$E$75)</f>
        <v>MidWest</v>
      </c>
      <c r="J2058" s="105" t="s">
        <v>212</v>
      </c>
      <c r="K2058" s="105">
        <v>1.0</v>
      </c>
      <c r="L2058" s="104">
        <f t="array" ref="L2058">XLOOKUP('Joining Lists'!$J2058,'Joining Lists'!$A$4:$A$15,'Joining Lists'!$B$4:$B$15)</f>
        <v>21</v>
      </c>
      <c r="M2058" s="105">
        <f>'Joining Lists'!$K2058*'Joining Lists'!$L2058</f>
        <v>21</v>
      </c>
    </row>
    <row r="2059" ht="14.25" customHeight="1">
      <c r="G2059" s="111">
        <v>44525.0</v>
      </c>
      <c r="H2059" s="110" t="s">
        <v>303</v>
      </c>
      <c r="I2059" s="110" t="str">
        <f t="array" ref="I2059">XLOOKUP('Joining Lists'!$H2059,'Joining Lists'!$D$4:$D$75,'Joining Lists'!$E$4:$E$75)</f>
        <v>West</v>
      </c>
      <c r="J2059" s="110" t="s">
        <v>236</v>
      </c>
      <c r="K2059" s="110">
        <v>2.0</v>
      </c>
      <c r="L2059" s="109">
        <f t="array" ref="L2059">XLOOKUP('Joining Lists'!$J2059,'Joining Lists'!$A$4:$A$15,'Joining Lists'!$B$4:$B$15)</f>
        <v>30</v>
      </c>
      <c r="M2059" s="110">
        <f>'Joining Lists'!$K2059*'Joining Lists'!$L2059</f>
        <v>60</v>
      </c>
    </row>
    <row r="2060" ht="14.25" customHeight="1">
      <c r="G2060" s="106">
        <v>44525.0</v>
      </c>
      <c r="H2060" s="105" t="s">
        <v>264</v>
      </c>
      <c r="I2060" s="105" t="str">
        <f t="array" ref="I2060">XLOOKUP('Joining Lists'!$H2060,'Joining Lists'!$D$4:$D$75,'Joining Lists'!$E$4:$E$75)</f>
        <v>MidWest</v>
      </c>
      <c r="J2060" s="105" t="s">
        <v>216</v>
      </c>
      <c r="K2060" s="105">
        <v>2.0</v>
      </c>
      <c r="L2060" s="104">
        <f t="array" ref="L2060">XLOOKUP('Joining Lists'!$J2060,'Joining Lists'!$A$4:$A$15,'Joining Lists'!$B$4:$B$15)</f>
        <v>22.95</v>
      </c>
      <c r="M2060" s="105">
        <f>'Joining Lists'!$K2060*'Joining Lists'!$L2060</f>
        <v>45.9</v>
      </c>
    </row>
    <row r="2061" ht="14.25" customHeight="1">
      <c r="G2061" s="111">
        <v>44525.0</v>
      </c>
      <c r="H2061" s="110" t="s">
        <v>225</v>
      </c>
      <c r="I2061" s="110" t="str">
        <f t="array" ref="I2061">XLOOKUP('Joining Lists'!$H2061,'Joining Lists'!$D$4:$D$75,'Joining Lists'!$E$4:$E$75)</f>
        <v>South</v>
      </c>
      <c r="J2061" s="110" t="s">
        <v>243</v>
      </c>
      <c r="K2061" s="110">
        <v>15.0</v>
      </c>
      <c r="L2061" s="109">
        <f t="array" ref="L2061">XLOOKUP('Joining Lists'!$J2061,'Joining Lists'!$A$4:$A$15,'Joining Lists'!$B$4:$B$15)</f>
        <v>25</v>
      </c>
      <c r="M2061" s="110">
        <f>'Joining Lists'!$K2061*'Joining Lists'!$L2061</f>
        <v>375</v>
      </c>
    </row>
    <row r="2062" ht="14.25" customHeight="1">
      <c r="G2062" s="106">
        <v>44525.0</v>
      </c>
      <c r="H2062" s="105" t="s">
        <v>294</v>
      </c>
      <c r="I2062" s="105" t="str">
        <f t="array" ref="I2062">XLOOKUP('Joining Lists'!$H2062,'Joining Lists'!$D$4:$D$75,'Joining Lists'!$E$4:$E$75)</f>
        <v>West</v>
      </c>
      <c r="J2062" s="105" t="s">
        <v>218</v>
      </c>
      <c r="K2062" s="105">
        <v>2.0</v>
      </c>
      <c r="L2062" s="104">
        <f t="array" ref="L2062">XLOOKUP('Joining Lists'!$J2062,'Joining Lists'!$A$4:$A$15,'Joining Lists'!$B$4:$B$15)</f>
        <v>22.95</v>
      </c>
      <c r="M2062" s="105">
        <f>'Joining Lists'!$K2062*'Joining Lists'!$L2062</f>
        <v>45.9</v>
      </c>
    </row>
    <row r="2063" ht="14.25" customHeight="1">
      <c r="G2063" s="111">
        <v>44525.0</v>
      </c>
      <c r="H2063" s="110" t="s">
        <v>316</v>
      </c>
      <c r="I2063" s="110" t="str">
        <f t="array" ref="I2063">XLOOKUP('Joining Lists'!$H2063,'Joining Lists'!$D$4:$D$75,'Joining Lists'!$E$4:$E$75)</f>
        <v>West</v>
      </c>
      <c r="J2063" s="110" t="s">
        <v>218</v>
      </c>
      <c r="K2063" s="110">
        <v>2.0</v>
      </c>
      <c r="L2063" s="109">
        <f t="array" ref="L2063">XLOOKUP('Joining Lists'!$J2063,'Joining Lists'!$A$4:$A$15,'Joining Lists'!$B$4:$B$15)</f>
        <v>22.95</v>
      </c>
      <c r="M2063" s="110">
        <f>'Joining Lists'!$K2063*'Joining Lists'!$L2063</f>
        <v>45.9</v>
      </c>
    </row>
    <row r="2064" ht="14.25" customHeight="1">
      <c r="G2064" s="106">
        <v>44525.0</v>
      </c>
      <c r="H2064" s="105" t="s">
        <v>289</v>
      </c>
      <c r="I2064" s="105" t="str">
        <f t="array" ref="I2064">XLOOKUP('Joining Lists'!$H2064,'Joining Lists'!$D$4:$D$75,'Joining Lists'!$E$4:$E$75)</f>
        <v>West</v>
      </c>
      <c r="J2064" s="105" t="s">
        <v>216</v>
      </c>
      <c r="K2064" s="105">
        <v>2.0</v>
      </c>
      <c r="L2064" s="104">
        <f t="array" ref="L2064">XLOOKUP('Joining Lists'!$J2064,'Joining Lists'!$A$4:$A$15,'Joining Lists'!$B$4:$B$15)</f>
        <v>22.95</v>
      </c>
      <c r="M2064" s="105">
        <f>'Joining Lists'!$K2064*'Joining Lists'!$L2064</f>
        <v>45.9</v>
      </c>
    </row>
    <row r="2065" ht="14.25" customHeight="1">
      <c r="G2065" s="111">
        <v>44525.0</v>
      </c>
      <c r="H2065" s="110" t="s">
        <v>306</v>
      </c>
      <c r="I2065" s="110" t="str">
        <f t="array" ref="I2065">XLOOKUP('Joining Lists'!$H2065,'Joining Lists'!$D$4:$D$75,'Joining Lists'!$E$4:$E$75)</f>
        <v>West</v>
      </c>
      <c r="J2065" s="110" t="s">
        <v>218</v>
      </c>
      <c r="K2065" s="110">
        <v>3.0</v>
      </c>
      <c r="L2065" s="109">
        <f t="array" ref="L2065">XLOOKUP('Joining Lists'!$J2065,'Joining Lists'!$A$4:$A$15,'Joining Lists'!$B$4:$B$15)</f>
        <v>22.95</v>
      </c>
      <c r="M2065" s="110">
        <f>'Joining Lists'!$K2065*'Joining Lists'!$L2065</f>
        <v>68.85</v>
      </c>
    </row>
    <row r="2066" ht="14.25" customHeight="1">
      <c r="G2066" s="106">
        <v>44525.0</v>
      </c>
      <c r="H2066" s="105" t="s">
        <v>295</v>
      </c>
      <c r="I2066" s="105" t="str">
        <f t="array" ref="I2066">XLOOKUP('Joining Lists'!$H2066,'Joining Lists'!$D$4:$D$75,'Joining Lists'!$E$4:$E$75)</f>
        <v>MidWest</v>
      </c>
      <c r="J2066" s="105" t="s">
        <v>227</v>
      </c>
      <c r="K2066" s="105">
        <v>2.0</v>
      </c>
      <c r="L2066" s="104">
        <f t="array" ref="L2066">XLOOKUP('Joining Lists'!$J2066,'Joining Lists'!$A$4:$A$15,'Joining Lists'!$B$4:$B$15)</f>
        <v>25</v>
      </c>
      <c r="M2066" s="105">
        <f>'Joining Lists'!$K2066*'Joining Lists'!$L2066</f>
        <v>50</v>
      </c>
    </row>
    <row r="2067" ht="14.25" customHeight="1">
      <c r="G2067" s="111">
        <v>44525.0</v>
      </c>
      <c r="H2067" s="110" t="s">
        <v>225</v>
      </c>
      <c r="I2067" s="110" t="str">
        <f t="array" ref="I2067">XLOOKUP('Joining Lists'!$H2067,'Joining Lists'!$D$4:$D$75,'Joining Lists'!$E$4:$E$75)</f>
        <v>South</v>
      </c>
      <c r="J2067" s="110" t="s">
        <v>227</v>
      </c>
      <c r="K2067" s="110">
        <v>1.0</v>
      </c>
      <c r="L2067" s="109">
        <f t="array" ref="L2067">XLOOKUP('Joining Lists'!$J2067,'Joining Lists'!$A$4:$A$15,'Joining Lists'!$B$4:$B$15)</f>
        <v>25</v>
      </c>
      <c r="M2067" s="110">
        <f>'Joining Lists'!$K2067*'Joining Lists'!$L2067</f>
        <v>25</v>
      </c>
    </row>
    <row r="2068" ht="14.25" customHeight="1">
      <c r="G2068" s="106">
        <v>44525.0</v>
      </c>
      <c r="H2068" s="105" t="s">
        <v>253</v>
      </c>
      <c r="I2068" s="105" t="str">
        <f t="array" ref="I2068">XLOOKUP('Joining Lists'!$H2068,'Joining Lists'!$D$4:$D$75,'Joining Lists'!$E$4:$E$75)</f>
        <v>MidWest</v>
      </c>
      <c r="J2068" s="105" t="s">
        <v>243</v>
      </c>
      <c r="K2068" s="105">
        <v>4.0</v>
      </c>
      <c r="L2068" s="104">
        <f t="array" ref="L2068">XLOOKUP('Joining Lists'!$J2068,'Joining Lists'!$A$4:$A$15,'Joining Lists'!$B$4:$B$15)</f>
        <v>25</v>
      </c>
      <c r="M2068" s="105">
        <f>'Joining Lists'!$K2068*'Joining Lists'!$L2068</f>
        <v>100</v>
      </c>
    </row>
    <row r="2069" ht="14.25" customHeight="1">
      <c r="G2069" s="111">
        <v>44525.0</v>
      </c>
      <c r="H2069" s="110" t="s">
        <v>296</v>
      </c>
      <c r="I2069" s="110" t="str">
        <f t="array" ref="I2069">XLOOKUP('Joining Lists'!$H2069,'Joining Lists'!$D$4:$D$75,'Joining Lists'!$E$4:$E$75)</f>
        <v>West</v>
      </c>
      <c r="J2069" s="110" t="s">
        <v>216</v>
      </c>
      <c r="K2069" s="110">
        <v>3.0</v>
      </c>
      <c r="L2069" s="109">
        <f t="array" ref="L2069">XLOOKUP('Joining Lists'!$J2069,'Joining Lists'!$A$4:$A$15,'Joining Lists'!$B$4:$B$15)</f>
        <v>22.95</v>
      </c>
      <c r="M2069" s="110">
        <f>'Joining Lists'!$K2069*'Joining Lists'!$L2069</f>
        <v>68.85</v>
      </c>
    </row>
    <row r="2070" ht="14.25" customHeight="1">
      <c r="G2070" s="106">
        <v>44525.0</v>
      </c>
      <c r="H2070" s="105" t="s">
        <v>234</v>
      </c>
      <c r="I2070" s="105" t="str">
        <f t="array" ref="I2070">XLOOKUP('Joining Lists'!$H2070,'Joining Lists'!$D$4:$D$75,'Joining Lists'!$E$4:$E$75)</f>
        <v>East</v>
      </c>
      <c r="J2070" s="105" t="s">
        <v>218</v>
      </c>
      <c r="K2070" s="105">
        <v>3.0</v>
      </c>
      <c r="L2070" s="104">
        <f t="array" ref="L2070">XLOOKUP('Joining Lists'!$J2070,'Joining Lists'!$A$4:$A$15,'Joining Lists'!$B$4:$B$15)</f>
        <v>22.95</v>
      </c>
      <c r="M2070" s="105">
        <f>'Joining Lists'!$K2070*'Joining Lists'!$L2070</f>
        <v>68.85</v>
      </c>
    </row>
    <row r="2071" ht="14.25" customHeight="1">
      <c r="G2071" s="111">
        <v>44525.0</v>
      </c>
      <c r="H2071" s="110" t="s">
        <v>248</v>
      </c>
      <c r="I2071" s="110" t="str">
        <f t="array" ref="I2071">XLOOKUP('Joining Lists'!$H2071,'Joining Lists'!$D$4:$D$75,'Joining Lists'!$E$4:$E$75)</f>
        <v>MidWest</v>
      </c>
      <c r="J2071" s="110" t="s">
        <v>235</v>
      </c>
      <c r="K2071" s="110">
        <v>2.0</v>
      </c>
      <c r="L2071" s="109">
        <f t="array" ref="L2071">XLOOKUP('Joining Lists'!$J2071,'Joining Lists'!$A$4:$A$15,'Joining Lists'!$B$4:$B$15)</f>
        <v>19.95</v>
      </c>
      <c r="M2071" s="110">
        <f>'Joining Lists'!$K2071*'Joining Lists'!$L2071</f>
        <v>39.9</v>
      </c>
    </row>
    <row r="2072" ht="14.25" customHeight="1">
      <c r="G2072" s="106">
        <v>44525.0</v>
      </c>
      <c r="H2072" s="105" t="s">
        <v>215</v>
      </c>
      <c r="I2072" s="105" t="str">
        <f t="array" ref="I2072">XLOOKUP('Joining Lists'!$H2072,'Joining Lists'!$D$4:$D$75,'Joining Lists'!$E$4:$E$75)</f>
        <v>East</v>
      </c>
      <c r="J2072" s="105" t="s">
        <v>212</v>
      </c>
      <c r="K2072" s="105">
        <v>2.0</v>
      </c>
      <c r="L2072" s="104">
        <f t="array" ref="L2072">XLOOKUP('Joining Lists'!$J2072,'Joining Lists'!$A$4:$A$15,'Joining Lists'!$B$4:$B$15)</f>
        <v>21</v>
      </c>
      <c r="M2072" s="105">
        <f>'Joining Lists'!$K2072*'Joining Lists'!$L2072</f>
        <v>42</v>
      </c>
    </row>
    <row r="2073" ht="14.25" customHeight="1">
      <c r="G2073" s="111">
        <v>44525.0</v>
      </c>
      <c r="H2073" s="110" t="s">
        <v>307</v>
      </c>
      <c r="I2073" s="110" t="str">
        <f t="array" ref="I2073">XLOOKUP('Joining Lists'!$H2073,'Joining Lists'!$D$4:$D$75,'Joining Lists'!$E$4:$E$75)</f>
        <v>East</v>
      </c>
      <c r="J2073" s="110" t="s">
        <v>243</v>
      </c>
      <c r="K2073" s="110">
        <v>1.0</v>
      </c>
      <c r="L2073" s="109">
        <f t="array" ref="L2073">XLOOKUP('Joining Lists'!$J2073,'Joining Lists'!$A$4:$A$15,'Joining Lists'!$B$4:$B$15)</f>
        <v>25</v>
      </c>
      <c r="M2073" s="110">
        <f>'Joining Lists'!$K2073*'Joining Lists'!$L2073</f>
        <v>25</v>
      </c>
    </row>
    <row r="2074" ht="14.25" customHeight="1">
      <c r="G2074" s="106">
        <v>44525.0</v>
      </c>
      <c r="H2074" s="105" t="s">
        <v>219</v>
      </c>
      <c r="I2074" s="105" t="str">
        <f t="array" ref="I2074">XLOOKUP('Joining Lists'!$H2074,'Joining Lists'!$D$4:$D$75,'Joining Lists'!$E$4:$E$75)</f>
        <v>West</v>
      </c>
      <c r="J2074" s="105" t="s">
        <v>235</v>
      </c>
      <c r="K2074" s="105">
        <v>3.0</v>
      </c>
      <c r="L2074" s="104">
        <f t="array" ref="L2074">XLOOKUP('Joining Lists'!$J2074,'Joining Lists'!$A$4:$A$15,'Joining Lists'!$B$4:$B$15)</f>
        <v>19.95</v>
      </c>
      <c r="M2074" s="105">
        <f>'Joining Lists'!$K2074*'Joining Lists'!$L2074</f>
        <v>59.85</v>
      </c>
    </row>
    <row r="2075" ht="14.25" customHeight="1">
      <c r="G2075" s="111">
        <v>44525.0</v>
      </c>
      <c r="H2075" s="110" t="s">
        <v>258</v>
      </c>
      <c r="I2075" s="110" t="str">
        <f t="array" ref="I2075">XLOOKUP('Joining Lists'!$H2075,'Joining Lists'!$D$4:$D$75,'Joining Lists'!$E$4:$E$75)</f>
        <v>MidWest</v>
      </c>
      <c r="J2075" s="110" t="s">
        <v>218</v>
      </c>
      <c r="K2075" s="110">
        <v>1.0</v>
      </c>
      <c r="L2075" s="109">
        <f t="array" ref="L2075">XLOOKUP('Joining Lists'!$J2075,'Joining Lists'!$A$4:$A$15,'Joining Lists'!$B$4:$B$15)</f>
        <v>22.95</v>
      </c>
      <c r="M2075" s="110">
        <f>'Joining Lists'!$K2075*'Joining Lists'!$L2075</f>
        <v>22.95</v>
      </c>
    </row>
    <row r="2076" ht="14.25" customHeight="1">
      <c r="G2076" s="106">
        <v>44525.0</v>
      </c>
      <c r="H2076" s="105" t="s">
        <v>225</v>
      </c>
      <c r="I2076" s="105" t="str">
        <f t="array" ref="I2076">XLOOKUP('Joining Lists'!$H2076,'Joining Lists'!$D$4:$D$75,'Joining Lists'!$E$4:$E$75)</f>
        <v>South</v>
      </c>
      <c r="J2076" s="105" t="s">
        <v>239</v>
      </c>
      <c r="K2076" s="105">
        <v>2.0</v>
      </c>
      <c r="L2076" s="104">
        <f t="array" ref="L2076">XLOOKUP('Joining Lists'!$J2076,'Joining Lists'!$A$4:$A$15,'Joining Lists'!$B$4:$B$15)</f>
        <v>19</v>
      </c>
      <c r="M2076" s="105">
        <f>'Joining Lists'!$K2076*'Joining Lists'!$L2076</f>
        <v>38</v>
      </c>
    </row>
    <row r="2077" ht="14.25" customHeight="1">
      <c r="G2077" s="111">
        <v>44525.0</v>
      </c>
      <c r="H2077" s="110" t="s">
        <v>310</v>
      </c>
      <c r="I2077" s="110" t="str">
        <f t="array" ref="I2077">XLOOKUP('Joining Lists'!$H2077,'Joining Lists'!$D$4:$D$75,'Joining Lists'!$E$4:$E$75)</f>
        <v>West</v>
      </c>
      <c r="J2077" s="110" t="s">
        <v>239</v>
      </c>
      <c r="K2077" s="110">
        <v>1.0</v>
      </c>
      <c r="L2077" s="109">
        <f t="array" ref="L2077">XLOOKUP('Joining Lists'!$J2077,'Joining Lists'!$A$4:$A$15,'Joining Lists'!$B$4:$B$15)</f>
        <v>19</v>
      </c>
      <c r="M2077" s="110">
        <f>'Joining Lists'!$K2077*'Joining Lists'!$L2077</f>
        <v>19</v>
      </c>
    </row>
    <row r="2078" ht="14.25" customHeight="1">
      <c r="G2078" s="106">
        <v>44525.0</v>
      </c>
      <c r="H2078" s="105" t="s">
        <v>281</v>
      </c>
      <c r="I2078" s="105" t="str">
        <f t="array" ref="I2078">XLOOKUP('Joining Lists'!$H2078,'Joining Lists'!$D$4:$D$75,'Joining Lists'!$E$4:$E$75)</f>
        <v>MidWest</v>
      </c>
      <c r="J2078" s="105" t="s">
        <v>245</v>
      </c>
      <c r="K2078" s="105">
        <v>2.0</v>
      </c>
      <c r="L2078" s="104">
        <f t="array" ref="L2078">XLOOKUP('Joining Lists'!$J2078,'Joining Lists'!$A$4:$A$15,'Joining Lists'!$B$4:$B$15)</f>
        <v>23.5</v>
      </c>
      <c r="M2078" s="105">
        <f>'Joining Lists'!$K2078*'Joining Lists'!$L2078</f>
        <v>47</v>
      </c>
    </row>
    <row r="2079" ht="14.25" customHeight="1">
      <c r="G2079" s="111">
        <v>44525.0</v>
      </c>
      <c r="H2079" s="110" t="s">
        <v>251</v>
      </c>
      <c r="I2079" s="110" t="str">
        <f t="array" ref="I2079">XLOOKUP('Joining Lists'!$H2079,'Joining Lists'!$D$4:$D$75,'Joining Lists'!$E$4:$E$75)</f>
        <v>MidWest</v>
      </c>
      <c r="J2079" s="110" t="s">
        <v>243</v>
      </c>
      <c r="K2079" s="110">
        <v>1.0</v>
      </c>
      <c r="L2079" s="109">
        <f t="array" ref="L2079">XLOOKUP('Joining Lists'!$J2079,'Joining Lists'!$A$4:$A$15,'Joining Lists'!$B$4:$B$15)</f>
        <v>25</v>
      </c>
      <c r="M2079" s="110">
        <f>'Joining Lists'!$K2079*'Joining Lists'!$L2079</f>
        <v>25</v>
      </c>
    </row>
    <row r="2080" ht="14.25" customHeight="1">
      <c r="G2080" s="106">
        <v>44525.0</v>
      </c>
      <c r="H2080" s="105" t="s">
        <v>314</v>
      </c>
      <c r="I2080" s="105" t="str">
        <f t="array" ref="I2080">XLOOKUP('Joining Lists'!$H2080,'Joining Lists'!$D$4:$D$75,'Joining Lists'!$E$4:$E$75)</f>
        <v>West</v>
      </c>
      <c r="J2080" s="105" t="s">
        <v>245</v>
      </c>
      <c r="K2080" s="105">
        <v>3.0</v>
      </c>
      <c r="L2080" s="104">
        <f t="array" ref="L2080">XLOOKUP('Joining Lists'!$J2080,'Joining Lists'!$A$4:$A$15,'Joining Lists'!$B$4:$B$15)</f>
        <v>23.5</v>
      </c>
      <c r="M2080" s="105">
        <f>'Joining Lists'!$K2080*'Joining Lists'!$L2080</f>
        <v>70.5</v>
      </c>
    </row>
    <row r="2081" ht="14.25" customHeight="1">
      <c r="G2081" s="111">
        <v>44525.0</v>
      </c>
      <c r="H2081" s="110" t="s">
        <v>268</v>
      </c>
      <c r="I2081" s="110" t="str">
        <f t="array" ref="I2081">XLOOKUP('Joining Lists'!$H2081,'Joining Lists'!$D$4:$D$75,'Joining Lists'!$E$4:$E$75)</f>
        <v>East</v>
      </c>
      <c r="J2081" s="110" t="s">
        <v>235</v>
      </c>
      <c r="K2081" s="110">
        <v>4.0</v>
      </c>
      <c r="L2081" s="109">
        <f t="array" ref="L2081">XLOOKUP('Joining Lists'!$J2081,'Joining Lists'!$A$4:$A$15,'Joining Lists'!$B$4:$B$15)</f>
        <v>19.95</v>
      </c>
      <c r="M2081" s="110">
        <f>'Joining Lists'!$K2081*'Joining Lists'!$L2081</f>
        <v>79.8</v>
      </c>
    </row>
    <row r="2082" ht="14.25" customHeight="1">
      <c r="G2082" s="106">
        <v>44525.0</v>
      </c>
      <c r="H2082" s="105" t="s">
        <v>298</v>
      </c>
      <c r="I2082" s="105" t="str">
        <f t="array" ref="I2082">XLOOKUP('Joining Lists'!$H2082,'Joining Lists'!$D$4:$D$75,'Joining Lists'!$E$4:$E$75)</f>
        <v>West</v>
      </c>
      <c r="J2082" s="105" t="s">
        <v>239</v>
      </c>
      <c r="K2082" s="105">
        <v>21.0</v>
      </c>
      <c r="L2082" s="104">
        <f t="array" ref="L2082">XLOOKUP('Joining Lists'!$J2082,'Joining Lists'!$A$4:$A$15,'Joining Lists'!$B$4:$B$15)</f>
        <v>19</v>
      </c>
      <c r="M2082" s="105">
        <f>'Joining Lists'!$K2082*'Joining Lists'!$L2082</f>
        <v>399</v>
      </c>
    </row>
    <row r="2083" ht="14.25" customHeight="1">
      <c r="G2083" s="111">
        <v>44525.0</v>
      </c>
      <c r="H2083" s="110" t="s">
        <v>256</v>
      </c>
      <c r="I2083" s="110" t="str">
        <f t="array" ref="I2083">XLOOKUP('Joining Lists'!$H2083,'Joining Lists'!$D$4:$D$75,'Joining Lists'!$E$4:$E$75)</f>
        <v>MidWest</v>
      </c>
      <c r="J2083" s="110" t="s">
        <v>216</v>
      </c>
      <c r="K2083" s="110">
        <v>3.0</v>
      </c>
      <c r="L2083" s="109">
        <f t="array" ref="L2083">XLOOKUP('Joining Lists'!$J2083,'Joining Lists'!$A$4:$A$15,'Joining Lists'!$B$4:$B$15)</f>
        <v>22.95</v>
      </c>
      <c r="M2083" s="110">
        <f>'Joining Lists'!$K2083*'Joining Lists'!$L2083</f>
        <v>68.85</v>
      </c>
    </row>
    <row r="2084" ht="14.25" customHeight="1">
      <c r="G2084" s="106">
        <v>44525.0</v>
      </c>
      <c r="H2084" s="105" t="s">
        <v>271</v>
      </c>
      <c r="I2084" s="105" t="str">
        <f t="array" ref="I2084">XLOOKUP('Joining Lists'!$H2084,'Joining Lists'!$D$4:$D$75,'Joining Lists'!$E$4:$E$75)</f>
        <v>South</v>
      </c>
      <c r="J2084" s="105" t="s">
        <v>240</v>
      </c>
      <c r="K2084" s="105">
        <v>3.0</v>
      </c>
      <c r="L2084" s="104">
        <f t="array" ref="L2084">XLOOKUP('Joining Lists'!$J2084,'Joining Lists'!$A$4:$A$15,'Joining Lists'!$B$4:$B$15)</f>
        <v>34</v>
      </c>
      <c r="M2084" s="105">
        <f>'Joining Lists'!$K2084*'Joining Lists'!$L2084</f>
        <v>102</v>
      </c>
    </row>
    <row r="2085" ht="14.25" customHeight="1">
      <c r="G2085" s="111">
        <v>44525.0</v>
      </c>
      <c r="H2085" s="110" t="s">
        <v>263</v>
      </c>
      <c r="I2085" s="110" t="str">
        <f t="array" ref="I2085">XLOOKUP('Joining Lists'!$H2085,'Joining Lists'!$D$4:$D$75,'Joining Lists'!$E$4:$E$75)</f>
        <v>West</v>
      </c>
      <c r="J2085" s="110" t="s">
        <v>235</v>
      </c>
      <c r="K2085" s="110">
        <v>3.0</v>
      </c>
      <c r="L2085" s="109">
        <f t="array" ref="L2085">XLOOKUP('Joining Lists'!$J2085,'Joining Lists'!$A$4:$A$15,'Joining Lists'!$B$4:$B$15)</f>
        <v>19.95</v>
      </c>
      <c r="M2085" s="110">
        <f>'Joining Lists'!$K2085*'Joining Lists'!$L2085</f>
        <v>59.85</v>
      </c>
    </row>
    <row r="2086" ht="14.25" customHeight="1">
      <c r="G2086" s="106">
        <v>44525.0</v>
      </c>
      <c r="H2086" s="105" t="s">
        <v>242</v>
      </c>
      <c r="I2086" s="105" t="str">
        <f t="array" ref="I2086">XLOOKUP('Joining Lists'!$H2086,'Joining Lists'!$D$4:$D$75,'Joining Lists'!$E$4:$E$75)</f>
        <v>MidWest</v>
      </c>
      <c r="J2086" s="105" t="s">
        <v>240</v>
      </c>
      <c r="K2086" s="105">
        <v>1.0</v>
      </c>
      <c r="L2086" s="104">
        <f t="array" ref="L2086">XLOOKUP('Joining Lists'!$J2086,'Joining Lists'!$A$4:$A$15,'Joining Lists'!$B$4:$B$15)</f>
        <v>34</v>
      </c>
      <c r="M2086" s="105">
        <f>'Joining Lists'!$K2086*'Joining Lists'!$L2086</f>
        <v>34</v>
      </c>
    </row>
    <row r="2087" ht="14.25" customHeight="1">
      <c r="G2087" s="111">
        <v>44525.0</v>
      </c>
      <c r="H2087" s="110" t="s">
        <v>292</v>
      </c>
      <c r="I2087" s="110" t="str">
        <f t="array" ref="I2087">XLOOKUP('Joining Lists'!$H2087,'Joining Lists'!$D$4:$D$75,'Joining Lists'!$E$4:$E$75)</f>
        <v>East</v>
      </c>
      <c r="J2087" s="110" t="s">
        <v>233</v>
      </c>
      <c r="K2087" s="110">
        <v>1.0</v>
      </c>
      <c r="L2087" s="109">
        <f t="array" ref="L2087">XLOOKUP('Joining Lists'!$J2087,'Joining Lists'!$A$4:$A$15,'Joining Lists'!$B$4:$B$15)</f>
        <v>27.5</v>
      </c>
      <c r="M2087" s="110">
        <f>'Joining Lists'!$K2087*'Joining Lists'!$L2087</f>
        <v>27.5</v>
      </c>
    </row>
    <row r="2088" ht="14.25" customHeight="1">
      <c r="G2088" s="106">
        <v>44525.0</v>
      </c>
      <c r="H2088" s="105" t="s">
        <v>254</v>
      </c>
      <c r="I2088" s="105" t="str">
        <f t="array" ref="I2088">XLOOKUP('Joining Lists'!$H2088,'Joining Lists'!$D$4:$D$75,'Joining Lists'!$E$4:$E$75)</f>
        <v>South</v>
      </c>
      <c r="J2088" s="105" t="s">
        <v>243</v>
      </c>
      <c r="K2088" s="105">
        <v>2.0</v>
      </c>
      <c r="L2088" s="104">
        <f t="array" ref="L2088">XLOOKUP('Joining Lists'!$J2088,'Joining Lists'!$A$4:$A$15,'Joining Lists'!$B$4:$B$15)</f>
        <v>25</v>
      </c>
      <c r="M2088" s="105">
        <f>'Joining Lists'!$K2088*'Joining Lists'!$L2088</f>
        <v>50</v>
      </c>
    </row>
    <row r="2089" ht="14.25" customHeight="1">
      <c r="G2089" s="111">
        <v>44525.0</v>
      </c>
      <c r="H2089" s="110" t="s">
        <v>268</v>
      </c>
      <c r="I2089" s="110" t="str">
        <f t="array" ref="I2089">XLOOKUP('Joining Lists'!$H2089,'Joining Lists'!$D$4:$D$75,'Joining Lists'!$E$4:$E$75)</f>
        <v>East</v>
      </c>
      <c r="J2089" s="110" t="s">
        <v>240</v>
      </c>
      <c r="K2089" s="110">
        <v>3.0</v>
      </c>
      <c r="L2089" s="109">
        <f t="array" ref="L2089">XLOOKUP('Joining Lists'!$J2089,'Joining Lists'!$A$4:$A$15,'Joining Lists'!$B$4:$B$15)</f>
        <v>34</v>
      </c>
      <c r="M2089" s="110">
        <f>'Joining Lists'!$K2089*'Joining Lists'!$L2089</f>
        <v>102</v>
      </c>
    </row>
    <row r="2090" ht="14.25" customHeight="1">
      <c r="G2090" s="106">
        <v>44525.0</v>
      </c>
      <c r="H2090" s="105" t="s">
        <v>254</v>
      </c>
      <c r="I2090" s="105" t="str">
        <f t="array" ref="I2090">XLOOKUP('Joining Lists'!$H2090,'Joining Lists'!$D$4:$D$75,'Joining Lists'!$E$4:$E$75)</f>
        <v>South</v>
      </c>
      <c r="J2090" s="105" t="s">
        <v>240</v>
      </c>
      <c r="K2090" s="105">
        <v>2.0</v>
      </c>
      <c r="L2090" s="104">
        <f t="array" ref="L2090">XLOOKUP('Joining Lists'!$J2090,'Joining Lists'!$A$4:$A$15,'Joining Lists'!$B$4:$B$15)</f>
        <v>34</v>
      </c>
      <c r="M2090" s="105">
        <f>'Joining Lists'!$K2090*'Joining Lists'!$L2090</f>
        <v>68</v>
      </c>
    </row>
    <row r="2091" ht="14.25" customHeight="1">
      <c r="G2091" s="111">
        <v>44525.0</v>
      </c>
      <c r="H2091" s="110" t="s">
        <v>213</v>
      </c>
      <c r="I2091" s="110" t="str">
        <f t="array" ref="I2091">XLOOKUP('Joining Lists'!$H2091,'Joining Lists'!$D$4:$D$75,'Joining Lists'!$E$4:$E$75)</f>
        <v>MidWest</v>
      </c>
      <c r="J2091" s="110" t="s">
        <v>233</v>
      </c>
      <c r="K2091" s="110">
        <v>2.0</v>
      </c>
      <c r="L2091" s="109">
        <f t="array" ref="L2091">XLOOKUP('Joining Lists'!$J2091,'Joining Lists'!$A$4:$A$15,'Joining Lists'!$B$4:$B$15)</f>
        <v>27.5</v>
      </c>
      <c r="M2091" s="110">
        <f>'Joining Lists'!$K2091*'Joining Lists'!$L2091</f>
        <v>55</v>
      </c>
    </row>
    <row r="2092" ht="14.25" customHeight="1">
      <c r="G2092" s="106">
        <v>44525.0</v>
      </c>
      <c r="H2092" s="105" t="s">
        <v>308</v>
      </c>
      <c r="I2092" s="105" t="str">
        <f t="array" ref="I2092">XLOOKUP('Joining Lists'!$H2092,'Joining Lists'!$D$4:$D$75,'Joining Lists'!$E$4:$E$75)</f>
        <v>West</v>
      </c>
      <c r="J2092" s="105" t="s">
        <v>245</v>
      </c>
      <c r="K2092" s="105">
        <v>2.0</v>
      </c>
      <c r="L2092" s="104">
        <f t="array" ref="L2092">XLOOKUP('Joining Lists'!$J2092,'Joining Lists'!$A$4:$A$15,'Joining Lists'!$B$4:$B$15)</f>
        <v>23.5</v>
      </c>
      <c r="M2092" s="105">
        <f>'Joining Lists'!$K2092*'Joining Lists'!$L2092</f>
        <v>47</v>
      </c>
    </row>
    <row r="2093" ht="14.25" customHeight="1">
      <c r="G2093" s="111">
        <v>44525.0</v>
      </c>
      <c r="H2093" s="110" t="s">
        <v>249</v>
      </c>
      <c r="I2093" s="110" t="str">
        <f t="array" ref="I2093">XLOOKUP('Joining Lists'!$H2093,'Joining Lists'!$D$4:$D$75,'Joining Lists'!$E$4:$E$75)</f>
        <v>East</v>
      </c>
      <c r="J2093" s="110" t="s">
        <v>239</v>
      </c>
      <c r="K2093" s="110">
        <v>3.0</v>
      </c>
      <c r="L2093" s="109">
        <f t="array" ref="L2093">XLOOKUP('Joining Lists'!$J2093,'Joining Lists'!$A$4:$A$15,'Joining Lists'!$B$4:$B$15)</f>
        <v>19</v>
      </c>
      <c r="M2093" s="110">
        <f>'Joining Lists'!$K2093*'Joining Lists'!$L2093</f>
        <v>57</v>
      </c>
    </row>
    <row r="2094" ht="14.25" customHeight="1">
      <c r="G2094" s="106">
        <v>44525.0</v>
      </c>
      <c r="H2094" s="105" t="s">
        <v>255</v>
      </c>
      <c r="I2094" s="105" t="str">
        <f t="array" ref="I2094">XLOOKUP('Joining Lists'!$H2094,'Joining Lists'!$D$4:$D$75,'Joining Lists'!$E$4:$E$75)</f>
        <v>MidWest</v>
      </c>
      <c r="J2094" s="105" t="s">
        <v>243</v>
      </c>
      <c r="K2094" s="105">
        <v>3.0</v>
      </c>
      <c r="L2094" s="104">
        <f t="array" ref="L2094">XLOOKUP('Joining Lists'!$J2094,'Joining Lists'!$A$4:$A$15,'Joining Lists'!$B$4:$B$15)</f>
        <v>25</v>
      </c>
      <c r="M2094" s="105">
        <f>'Joining Lists'!$K2094*'Joining Lists'!$L2094</f>
        <v>75</v>
      </c>
    </row>
    <row r="2095" ht="14.25" customHeight="1">
      <c r="G2095" s="111">
        <v>44525.0</v>
      </c>
      <c r="H2095" s="110" t="s">
        <v>231</v>
      </c>
      <c r="I2095" s="110" t="str">
        <f t="array" ref="I2095">XLOOKUP('Joining Lists'!$H2095,'Joining Lists'!$D$4:$D$75,'Joining Lists'!$E$4:$E$75)</f>
        <v>West</v>
      </c>
      <c r="J2095" s="110" t="s">
        <v>230</v>
      </c>
      <c r="K2095" s="110">
        <v>3.0</v>
      </c>
      <c r="L2095" s="109">
        <f t="array" ref="L2095">XLOOKUP('Joining Lists'!$J2095,'Joining Lists'!$A$4:$A$15,'Joining Lists'!$B$4:$B$15)</f>
        <v>79.95</v>
      </c>
      <c r="M2095" s="110">
        <f>'Joining Lists'!$K2095*'Joining Lists'!$L2095</f>
        <v>239.85</v>
      </c>
    </row>
    <row r="2096" ht="14.25" customHeight="1">
      <c r="G2096" s="106">
        <v>44525.0</v>
      </c>
      <c r="H2096" s="105" t="s">
        <v>251</v>
      </c>
      <c r="I2096" s="105" t="str">
        <f t="array" ref="I2096">XLOOKUP('Joining Lists'!$H2096,'Joining Lists'!$D$4:$D$75,'Joining Lists'!$E$4:$E$75)</f>
        <v>MidWest</v>
      </c>
      <c r="J2096" s="105" t="s">
        <v>240</v>
      </c>
      <c r="K2096" s="105">
        <v>2.0</v>
      </c>
      <c r="L2096" s="104">
        <f t="array" ref="L2096">XLOOKUP('Joining Lists'!$J2096,'Joining Lists'!$A$4:$A$15,'Joining Lists'!$B$4:$B$15)</f>
        <v>34</v>
      </c>
      <c r="M2096" s="105">
        <f>'Joining Lists'!$K2096*'Joining Lists'!$L2096</f>
        <v>68</v>
      </c>
    </row>
    <row r="2097" ht="14.25" customHeight="1">
      <c r="G2097" s="111">
        <v>44525.0</v>
      </c>
      <c r="H2097" s="110" t="s">
        <v>271</v>
      </c>
      <c r="I2097" s="110" t="str">
        <f t="array" ref="I2097">XLOOKUP('Joining Lists'!$H2097,'Joining Lists'!$D$4:$D$75,'Joining Lists'!$E$4:$E$75)</f>
        <v>South</v>
      </c>
      <c r="J2097" s="110" t="s">
        <v>240</v>
      </c>
      <c r="K2097" s="110">
        <v>2.0</v>
      </c>
      <c r="L2097" s="109">
        <f t="array" ref="L2097">XLOOKUP('Joining Lists'!$J2097,'Joining Lists'!$A$4:$A$15,'Joining Lists'!$B$4:$B$15)</f>
        <v>34</v>
      </c>
      <c r="M2097" s="110">
        <f>'Joining Lists'!$K2097*'Joining Lists'!$L2097</f>
        <v>68</v>
      </c>
    </row>
    <row r="2098" ht="14.25" customHeight="1">
      <c r="G2098" s="106">
        <v>44524.0</v>
      </c>
      <c r="H2098" s="105" t="s">
        <v>281</v>
      </c>
      <c r="I2098" s="105" t="str">
        <f t="array" ref="I2098">XLOOKUP('Joining Lists'!$H2098,'Joining Lists'!$D$4:$D$75,'Joining Lists'!$E$4:$E$75)</f>
        <v>MidWest</v>
      </c>
      <c r="J2098" s="105" t="s">
        <v>218</v>
      </c>
      <c r="K2098" s="105">
        <v>1.0</v>
      </c>
      <c r="L2098" s="104">
        <f t="array" ref="L2098">XLOOKUP('Joining Lists'!$J2098,'Joining Lists'!$A$4:$A$15,'Joining Lists'!$B$4:$B$15)</f>
        <v>22.95</v>
      </c>
      <c r="M2098" s="105">
        <f>'Joining Lists'!$K2098*'Joining Lists'!$L2098</f>
        <v>22.95</v>
      </c>
    </row>
    <row r="2099" ht="14.25" customHeight="1">
      <c r="G2099" s="111">
        <v>44524.0</v>
      </c>
      <c r="H2099" s="110" t="s">
        <v>286</v>
      </c>
      <c r="I2099" s="110" t="str">
        <f t="array" ref="I2099">XLOOKUP('Joining Lists'!$H2099,'Joining Lists'!$D$4:$D$75,'Joining Lists'!$E$4:$E$75)</f>
        <v>South</v>
      </c>
      <c r="J2099" s="110" t="s">
        <v>216</v>
      </c>
      <c r="K2099" s="110">
        <v>2.0</v>
      </c>
      <c r="L2099" s="109">
        <f t="array" ref="L2099">XLOOKUP('Joining Lists'!$J2099,'Joining Lists'!$A$4:$A$15,'Joining Lists'!$B$4:$B$15)</f>
        <v>22.95</v>
      </c>
      <c r="M2099" s="110">
        <f>'Joining Lists'!$K2099*'Joining Lists'!$L2099</f>
        <v>45.9</v>
      </c>
    </row>
    <row r="2100" ht="14.25" customHeight="1">
      <c r="G2100" s="106">
        <v>44524.0</v>
      </c>
      <c r="H2100" s="105" t="s">
        <v>313</v>
      </c>
      <c r="I2100" s="105" t="str">
        <f t="array" ref="I2100">XLOOKUP('Joining Lists'!$H2100,'Joining Lists'!$D$4:$D$75,'Joining Lists'!$E$4:$E$75)</f>
        <v>West</v>
      </c>
      <c r="J2100" s="105" t="s">
        <v>243</v>
      </c>
      <c r="K2100" s="105">
        <v>3.0</v>
      </c>
      <c r="L2100" s="104">
        <f t="array" ref="L2100">XLOOKUP('Joining Lists'!$J2100,'Joining Lists'!$A$4:$A$15,'Joining Lists'!$B$4:$B$15)</f>
        <v>25</v>
      </c>
      <c r="M2100" s="105">
        <f>'Joining Lists'!$K2100*'Joining Lists'!$L2100</f>
        <v>75</v>
      </c>
    </row>
    <row r="2101" ht="14.25" customHeight="1">
      <c r="G2101" s="111">
        <v>44524.0</v>
      </c>
      <c r="H2101" s="110" t="s">
        <v>248</v>
      </c>
      <c r="I2101" s="110" t="str">
        <f t="array" ref="I2101">XLOOKUP('Joining Lists'!$H2101,'Joining Lists'!$D$4:$D$75,'Joining Lists'!$E$4:$E$75)</f>
        <v>MidWest</v>
      </c>
      <c r="J2101" s="110" t="s">
        <v>235</v>
      </c>
      <c r="K2101" s="110">
        <v>2.0</v>
      </c>
      <c r="L2101" s="109">
        <f t="array" ref="L2101">XLOOKUP('Joining Lists'!$J2101,'Joining Lists'!$A$4:$A$15,'Joining Lists'!$B$4:$B$15)</f>
        <v>19.95</v>
      </c>
      <c r="M2101" s="110">
        <f>'Joining Lists'!$K2101*'Joining Lists'!$L2101</f>
        <v>39.9</v>
      </c>
    </row>
    <row r="2102" ht="14.25" customHeight="1">
      <c r="G2102" s="106">
        <v>44524.0</v>
      </c>
      <c r="H2102" s="105" t="s">
        <v>255</v>
      </c>
      <c r="I2102" s="105" t="str">
        <f t="array" ref="I2102">XLOOKUP('Joining Lists'!$H2102,'Joining Lists'!$D$4:$D$75,'Joining Lists'!$E$4:$E$75)</f>
        <v>MidWest</v>
      </c>
      <c r="J2102" s="105" t="s">
        <v>216</v>
      </c>
      <c r="K2102" s="105">
        <v>2.0</v>
      </c>
      <c r="L2102" s="104">
        <f t="array" ref="L2102">XLOOKUP('Joining Lists'!$J2102,'Joining Lists'!$A$4:$A$15,'Joining Lists'!$B$4:$B$15)</f>
        <v>22.95</v>
      </c>
      <c r="M2102" s="105">
        <f>'Joining Lists'!$K2102*'Joining Lists'!$L2102</f>
        <v>45.9</v>
      </c>
    </row>
    <row r="2103" ht="14.25" customHeight="1">
      <c r="G2103" s="111">
        <v>44524.0</v>
      </c>
      <c r="H2103" s="110" t="s">
        <v>276</v>
      </c>
      <c r="I2103" s="110" t="str">
        <f t="array" ref="I2103">XLOOKUP('Joining Lists'!$H2103,'Joining Lists'!$D$4:$D$75,'Joining Lists'!$E$4:$E$75)</f>
        <v>East</v>
      </c>
      <c r="J2103" s="110" t="s">
        <v>235</v>
      </c>
      <c r="K2103" s="110">
        <v>1.0</v>
      </c>
      <c r="L2103" s="109">
        <f t="array" ref="L2103">XLOOKUP('Joining Lists'!$J2103,'Joining Lists'!$A$4:$A$15,'Joining Lists'!$B$4:$B$15)</f>
        <v>19.95</v>
      </c>
      <c r="M2103" s="110">
        <f>'Joining Lists'!$K2103*'Joining Lists'!$L2103</f>
        <v>19.95</v>
      </c>
    </row>
    <row r="2104" ht="14.25" customHeight="1">
      <c r="G2104" s="106">
        <v>44524.0</v>
      </c>
      <c r="H2104" s="105" t="s">
        <v>251</v>
      </c>
      <c r="I2104" s="105" t="str">
        <f t="array" ref="I2104">XLOOKUP('Joining Lists'!$H2104,'Joining Lists'!$D$4:$D$75,'Joining Lists'!$E$4:$E$75)</f>
        <v>MidWest</v>
      </c>
      <c r="J2104" s="105" t="s">
        <v>236</v>
      </c>
      <c r="K2104" s="105">
        <v>2.0</v>
      </c>
      <c r="L2104" s="104">
        <f t="array" ref="L2104">XLOOKUP('Joining Lists'!$J2104,'Joining Lists'!$A$4:$A$15,'Joining Lists'!$B$4:$B$15)</f>
        <v>30</v>
      </c>
      <c r="M2104" s="105">
        <f>'Joining Lists'!$K2104*'Joining Lists'!$L2104</f>
        <v>60</v>
      </c>
    </row>
    <row r="2105" ht="14.25" customHeight="1">
      <c r="G2105" s="111">
        <v>44524.0</v>
      </c>
      <c r="H2105" s="110" t="s">
        <v>303</v>
      </c>
      <c r="I2105" s="110" t="str">
        <f t="array" ref="I2105">XLOOKUP('Joining Lists'!$H2105,'Joining Lists'!$D$4:$D$75,'Joining Lists'!$E$4:$E$75)</f>
        <v>West</v>
      </c>
      <c r="J2105" s="110" t="s">
        <v>230</v>
      </c>
      <c r="K2105" s="110">
        <v>2.0</v>
      </c>
      <c r="L2105" s="109">
        <f t="array" ref="L2105">XLOOKUP('Joining Lists'!$J2105,'Joining Lists'!$A$4:$A$15,'Joining Lists'!$B$4:$B$15)</f>
        <v>79.95</v>
      </c>
      <c r="M2105" s="110">
        <f>'Joining Lists'!$K2105*'Joining Lists'!$L2105</f>
        <v>159.9</v>
      </c>
    </row>
    <row r="2106" ht="14.25" customHeight="1">
      <c r="G2106" s="106">
        <v>44524.0</v>
      </c>
      <c r="H2106" s="105" t="s">
        <v>268</v>
      </c>
      <c r="I2106" s="105" t="str">
        <f t="array" ref="I2106">XLOOKUP('Joining Lists'!$H2106,'Joining Lists'!$D$4:$D$75,'Joining Lists'!$E$4:$E$75)</f>
        <v>East</v>
      </c>
      <c r="J2106" s="105" t="s">
        <v>218</v>
      </c>
      <c r="K2106" s="105">
        <v>4.0</v>
      </c>
      <c r="L2106" s="104">
        <f t="array" ref="L2106">XLOOKUP('Joining Lists'!$J2106,'Joining Lists'!$A$4:$A$15,'Joining Lists'!$B$4:$B$15)</f>
        <v>22.95</v>
      </c>
      <c r="M2106" s="105">
        <f>'Joining Lists'!$K2106*'Joining Lists'!$L2106</f>
        <v>91.8</v>
      </c>
    </row>
    <row r="2107" ht="14.25" customHeight="1">
      <c r="G2107" s="111">
        <v>44524.0</v>
      </c>
      <c r="H2107" s="110" t="s">
        <v>269</v>
      </c>
      <c r="I2107" s="110" t="str">
        <f t="array" ref="I2107">XLOOKUP('Joining Lists'!$H2107,'Joining Lists'!$D$4:$D$75,'Joining Lists'!$E$4:$E$75)</f>
        <v>MidWest</v>
      </c>
      <c r="J2107" s="110" t="s">
        <v>243</v>
      </c>
      <c r="K2107" s="110">
        <v>3.0</v>
      </c>
      <c r="L2107" s="109">
        <f t="array" ref="L2107">XLOOKUP('Joining Lists'!$J2107,'Joining Lists'!$A$4:$A$15,'Joining Lists'!$B$4:$B$15)</f>
        <v>25</v>
      </c>
      <c r="M2107" s="110">
        <f>'Joining Lists'!$K2107*'Joining Lists'!$L2107</f>
        <v>75</v>
      </c>
    </row>
    <row r="2108" ht="14.25" customHeight="1">
      <c r="G2108" s="106">
        <v>44524.0</v>
      </c>
      <c r="H2108" s="105" t="s">
        <v>280</v>
      </c>
      <c r="I2108" s="105" t="str">
        <f t="array" ref="I2108">XLOOKUP('Joining Lists'!$H2108,'Joining Lists'!$D$4:$D$75,'Joining Lists'!$E$4:$E$75)</f>
        <v>South</v>
      </c>
      <c r="J2108" s="105" t="s">
        <v>233</v>
      </c>
      <c r="K2108" s="105">
        <v>2.0</v>
      </c>
      <c r="L2108" s="104">
        <f t="array" ref="L2108">XLOOKUP('Joining Lists'!$J2108,'Joining Lists'!$A$4:$A$15,'Joining Lists'!$B$4:$B$15)</f>
        <v>27.5</v>
      </c>
      <c r="M2108" s="105">
        <f>'Joining Lists'!$K2108*'Joining Lists'!$L2108</f>
        <v>55</v>
      </c>
    </row>
    <row r="2109" ht="14.25" customHeight="1">
      <c r="G2109" s="111">
        <v>44524.0</v>
      </c>
      <c r="H2109" s="110" t="s">
        <v>316</v>
      </c>
      <c r="I2109" s="110" t="str">
        <f t="array" ref="I2109">XLOOKUP('Joining Lists'!$H2109,'Joining Lists'!$D$4:$D$75,'Joining Lists'!$E$4:$E$75)</f>
        <v>West</v>
      </c>
      <c r="J2109" s="110" t="s">
        <v>239</v>
      </c>
      <c r="K2109" s="110">
        <v>1.0</v>
      </c>
      <c r="L2109" s="109">
        <f t="array" ref="L2109">XLOOKUP('Joining Lists'!$J2109,'Joining Lists'!$A$4:$A$15,'Joining Lists'!$B$4:$B$15)</f>
        <v>19</v>
      </c>
      <c r="M2109" s="110">
        <f>'Joining Lists'!$K2109*'Joining Lists'!$L2109</f>
        <v>19</v>
      </c>
    </row>
    <row r="2110" ht="14.25" customHeight="1">
      <c r="G2110" s="106">
        <v>44524.0</v>
      </c>
      <c r="H2110" s="105" t="s">
        <v>309</v>
      </c>
      <c r="I2110" s="105" t="str">
        <f t="array" ref="I2110">XLOOKUP('Joining Lists'!$H2110,'Joining Lists'!$D$4:$D$75,'Joining Lists'!$E$4:$E$75)</f>
        <v>South</v>
      </c>
      <c r="J2110" s="105" t="s">
        <v>243</v>
      </c>
      <c r="K2110" s="105">
        <v>1.0</v>
      </c>
      <c r="L2110" s="104">
        <f t="array" ref="L2110">XLOOKUP('Joining Lists'!$J2110,'Joining Lists'!$A$4:$A$15,'Joining Lists'!$B$4:$B$15)</f>
        <v>25</v>
      </c>
      <c r="M2110" s="105">
        <f>'Joining Lists'!$K2110*'Joining Lists'!$L2110</f>
        <v>25</v>
      </c>
    </row>
    <row r="2111" ht="14.25" customHeight="1">
      <c r="G2111" s="111">
        <v>44524.0</v>
      </c>
      <c r="H2111" s="110" t="s">
        <v>303</v>
      </c>
      <c r="I2111" s="110" t="str">
        <f t="array" ref="I2111">XLOOKUP('Joining Lists'!$H2111,'Joining Lists'!$D$4:$D$75,'Joining Lists'!$E$4:$E$75)</f>
        <v>West</v>
      </c>
      <c r="J2111" s="110" t="s">
        <v>218</v>
      </c>
      <c r="K2111" s="110">
        <v>3.0</v>
      </c>
      <c r="L2111" s="109">
        <f t="array" ref="L2111">XLOOKUP('Joining Lists'!$J2111,'Joining Lists'!$A$4:$A$15,'Joining Lists'!$B$4:$B$15)</f>
        <v>22.95</v>
      </c>
      <c r="M2111" s="110">
        <f>'Joining Lists'!$K2111*'Joining Lists'!$L2111</f>
        <v>68.85</v>
      </c>
    </row>
    <row r="2112" ht="14.25" customHeight="1">
      <c r="G2112" s="106">
        <v>44524.0</v>
      </c>
      <c r="H2112" s="105" t="s">
        <v>231</v>
      </c>
      <c r="I2112" s="105" t="str">
        <f t="array" ref="I2112">XLOOKUP('Joining Lists'!$H2112,'Joining Lists'!$D$4:$D$75,'Joining Lists'!$E$4:$E$75)</f>
        <v>West</v>
      </c>
      <c r="J2112" s="105" t="s">
        <v>227</v>
      </c>
      <c r="K2112" s="105">
        <v>3.0</v>
      </c>
      <c r="L2112" s="104">
        <f t="array" ref="L2112">XLOOKUP('Joining Lists'!$J2112,'Joining Lists'!$A$4:$A$15,'Joining Lists'!$B$4:$B$15)</f>
        <v>25</v>
      </c>
      <c r="M2112" s="105">
        <f>'Joining Lists'!$K2112*'Joining Lists'!$L2112</f>
        <v>75</v>
      </c>
    </row>
    <row r="2113" ht="14.25" customHeight="1">
      <c r="G2113" s="111">
        <v>44524.0</v>
      </c>
      <c r="H2113" s="110" t="s">
        <v>283</v>
      </c>
      <c r="I2113" s="110" t="str">
        <f t="array" ref="I2113">XLOOKUP('Joining Lists'!$H2113,'Joining Lists'!$D$4:$D$75,'Joining Lists'!$E$4:$E$75)</f>
        <v>South</v>
      </c>
      <c r="J2113" s="110" t="s">
        <v>240</v>
      </c>
      <c r="K2113" s="110">
        <v>2.0</v>
      </c>
      <c r="L2113" s="109">
        <f t="array" ref="L2113">XLOOKUP('Joining Lists'!$J2113,'Joining Lists'!$A$4:$A$15,'Joining Lists'!$B$4:$B$15)</f>
        <v>34</v>
      </c>
      <c r="M2113" s="110">
        <f>'Joining Lists'!$K2113*'Joining Lists'!$L2113</f>
        <v>68</v>
      </c>
    </row>
    <row r="2114" ht="14.25" customHeight="1">
      <c r="G2114" s="106">
        <v>44524.0</v>
      </c>
      <c r="H2114" s="105" t="s">
        <v>306</v>
      </c>
      <c r="I2114" s="105" t="str">
        <f t="array" ref="I2114">XLOOKUP('Joining Lists'!$H2114,'Joining Lists'!$D$4:$D$75,'Joining Lists'!$E$4:$E$75)</f>
        <v>West</v>
      </c>
      <c r="J2114" s="105" t="s">
        <v>240</v>
      </c>
      <c r="K2114" s="105">
        <v>1.0</v>
      </c>
      <c r="L2114" s="104">
        <f t="array" ref="L2114">XLOOKUP('Joining Lists'!$J2114,'Joining Lists'!$A$4:$A$15,'Joining Lists'!$B$4:$B$15)</f>
        <v>34</v>
      </c>
      <c r="M2114" s="105">
        <f>'Joining Lists'!$K2114*'Joining Lists'!$L2114</f>
        <v>34</v>
      </c>
    </row>
    <row r="2115" ht="14.25" customHeight="1">
      <c r="G2115" s="111">
        <v>44524.0</v>
      </c>
      <c r="H2115" s="110" t="s">
        <v>250</v>
      </c>
      <c r="I2115" s="110" t="str">
        <f t="array" ref="I2115">XLOOKUP('Joining Lists'!$H2115,'Joining Lists'!$D$4:$D$75,'Joining Lists'!$E$4:$E$75)</f>
        <v>West</v>
      </c>
      <c r="J2115" s="110" t="s">
        <v>240</v>
      </c>
      <c r="K2115" s="110">
        <v>1.0</v>
      </c>
      <c r="L2115" s="109">
        <f t="array" ref="L2115">XLOOKUP('Joining Lists'!$J2115,'Joining Lists'!$A$4:$A$15,'Joining Lists'!$B$4:$B$15)</f>
        <v>34</v>
      </c>
      <c r="M2115" s="110">
        <f>'Joining Lists'!$K2115*'Joining Lists'!$L2115</f>
        <v>34</v>
      </c>
    </row>
    <row r="2116" ht="14.25" customHeight="1">
      <c r="G2116" s="106">
        <v>44524.0</v>
      </c>
      <c r="H2116" s="105" t="s">
        <v>289</v>
      </c>
      <c r="I2116" s="105" t="str">
        <f t="array" ref="I2116">XLOOKUP('Joining Lists'!$H2116,'Joining Lists'!$D$4:$D$75,'Joining Lists'!$E$4:$E$75)</f>
        <v>West</v>
      </c>
      <c r="J2116" s="105" t="s">
        <v>235</v>
      </c>
      <c r="K2116" s="105">
        <v>3.0</v>
      </c>
      <c r="L2116" s="104">
        <f t="array" ref="L2116">XLOOKUP('Joining Lists'!$J2116,'Joining Lists'!$A$4:$A$15,'Joining Lists'!$B$4:$B$15)</f>
        <v>19.95</v>
      </c>
      <c r="M2116" s="105">
        <f>'Joining Lists'!$K2116*'Joining Lists'!$L2116</f>
        <v>59.85</v>
      </c>
    </row>
    <row r="2117" ht="14.25" customHeight="1">
      <c r="G2117" s="111">
        <v>44524.0</v>
      </c>
      <c r="H2117" s="110" t="s">
        <v>281</v>
      </c>
      <c r="I2117" s="110" t="str">
        <f t="array" ref="I2117">XLOOKUP('Joining Lists'!$H2117,'Joining Lists'!$D$4:$D$75,'Joining Lists'!$E$4:$E$75)</f>
        <v>MidWest</v>
      </c>
      <c r="J2117" s="110" t="s">
        <v>227</v>
      </c>
      <c r="K2117" s="110">
        <v>2.0</v>
      </c>
      <c r="L2117" s="109">
        <f t="array" ref="L2117">XLOOKUP('Joining Lists'!$J2117,'Joining Lists'!$A$4:$A$15,'Joining Lists'!$B$4:$B$15)</f>
        <v>25</v>
      </c>
      <c r="M2117" s="110">
        <f>'Joining Lists'!$K2117*'Joining Lists'!$L2117</f>
        <v>50</v>
      </c>
    </row>
    <row r="2118" ht="14.25" customHeight="1">
      <c r="G2118" s="106">
        <v>44524.0</v>
      </c>
      <c r="H2118" s="105" t="s">
        <v>264</v>
      </c>
      <c r="I2118" s="105" t="str">
        <f t="array" ref="I2118">XLOOKUP('Joining Lists'!$H2118,'Joining Lists'!$D$4:$D$75,'Joining Lists'!$E$4:$E$75)</f>
        <v>MidWest</v>
      </c>
      <c r="J2118" s="105" t="s">
        <v>235</v>
      </c>
      <c r="K2118" s="105">
        <v>1.0</v>
      </c>
      <c r="L2118" s="104">
        <f t="array" ref="L2118">XLOOKUP('Joining Lists'!$J2118,'Joining Lists'!$A$4:$A$15,'Joining Lists'!$B$4:$B$15)</f>
        <v>19.95</v>
      </c>
      <c r="M2118" s="105">
        <f>'Joining Lists'!$K2118*'Joining Lists'!$L2118</f>
        <v>19.95</v>
      </c>
    </row>
    <row r="2119" ht="14.25" customHeight="1">
      <c r="G2119" s="111">
        <v>44524.0</v>
      </c>
      <c r="H2119" s="110" t="s">
        <v>299</v>
      </c>
      <c r="I2119" s="110" t="str">
        <f t="array" ref="I2119">XLOOKUP('Joining Lists'!$H2119,'Joining Lists'!$D$4:$D$75,'Joining Lists'!$E$4:$E$75)</f>
        <v>South</v>
      </c>
      <c r="J2119" s="110" t="s">
        <v>216</v>
      </c>
      <c r="K2119" s="110">
        <v>2.0</v>
      </c>
      <c r="L2119" s="109">
        <f t="array" ref="L2119">XLOOKUP('Joining Lists'!$J2119,'Joining Lists'!$A$4:$A$15,'Joining Lists'!$B$4:$B$15)</f>
        <v>22.95</v>
      </c>
      <c r="M2119" s="110">
        <f>'Joining Lists'!$K2119*'Joining Lists'!$L2119</f>
        <v>45.9</v>
      </c>
    </row>
    <row r="2120" ht="14.25" customHeight="1">
      <c r="G2120" s="106">
        <v>44524.0</v>
      </c>
      <c r="H2120" s="105" t="s">
        <v>283</v>
      </c>
      <c r="I2120" s="105" t="str">
        <f t="array" ref="I2120">XLOOKUP('Joining Lists'!$H2120,'Joining Lists'!$D$4:$D$75,'Joining Lists'!$E$4:$E$75)</f>
        <v>South</v>
      </c>
      <c r="J2120" s="105" t="s">
        <v>240</v>
      </c>
      <c r="K2120" s="105">
        <v>2.0</v>
      </c>
      <c r="L2120" s="104">
        <f t="array" ref="L2120">XLOOKUP('Joining Lists'!$J2120,'Joining Lists'!$A$4:$A$15,'Joining Lists'!$B$4:$B$15)</f>
        <v>34</v>
      </c>
      <c r="M2120" s="105">
        <f>'Joining Lists'!$K2120*'Joining Lists'!$L2120</f>
        <v>68</v>
      </c>
    </row>
    <row r="2121" ht="14.25" customHeight="1">
      <c r="G2121" s="111">
        <v>44524.0</v>
      </c>
      <c r="H2121" s="110" t="s">
        <v>264</v>
      </c>
      <c r="I2121" s="110" t="str">
        <f t="array" ref="I2121">XLOOKUP('Joining Lists'!$H2121,'Joining Lists'!$D$4:$D$75,'Joining Lists'!$E$4:$E$75)</f>
        <v>MidWest</v>
      </c>
      <c r="J2121" s="110" t="s">
        <v>218</v>
      </c>
      <c r="K2121" s="110">
        <v>2.0</v>
      </c>
      <c r="L2121" s="109">
        <f t="array" ref="L2121">XLOOKUP('Joining Lists'!$J2121,'Joining Lists'!$A$4:$A$15,'Joining Lists'!$B$4:$B$15)</f>
        <v>22.95</v>
      </c>
      <c r="M2121" s="110">
        <f>'Joining Lists'!$K2121*'Joining Lists'!$L2121</f>
        <v>45.9</v>
      </c>
    </row>
    <row r="2122" ht="14.25" customHeight="1">
      <c r="G2122" s="106">
        <v>44524.0</v>
      </c>
      <c r="H2122" s="105" t="s">
        <v>234</v>
      </c>
      <c r="I2122" s="105" t="str">
        <f t="array" ref="I2122">XLOOKUP('Joining Lists'!$H2122,'Joining Lists'!$D$4:$D$75,'Joining Lists'!$E$4:$E$75)</f>
        <v>East</v>
      </c>
      <c r="J2122" s="105" t="s">
        <v>218</v>
      </c>
      <c r="K2122" s="105">
        <v>1.0</v>
      </c>
      <c r="L2122" s="104">
        <f t="array" ref="L2122">XLOOKUP('Joining Lists'!$J2122,'Joining Lists'!$A$4:$A$15,'Joining Lists'!$B$4:$B$15)</f>
        <v>22.95</v>
      </c>
      <c r="M2122" s="105">
        <f>'Joining Lists'!$K2122*'Joining Lists'!$L2122</f>
        <v>22.95</v>
      </c>
    </row>
    <row r="2123" ht="14.25" customHeight="1">
      <c r="G2123" s="111">
        <v>44524.0</v>
      </c>
      <c r="H2123" s="110" t="s">
        <v>311</v>
      </c>
      <c r="I2123" s="110" t="str">
        <f t="array" ref="I2123">XLOOKUP('Joining Lists'!$H2123,'Joining Lists'!$D$4:$D$75,'Joining Lists'!$E$4:$E$75)</f>
        <v>MidWest</v>
      </c>
      <c r="J2123" s="110" t="s">
        <v>243</v>
      </c>
      <c r="K2123" s="110">
        <v>2.0</v>
      </c>
      <c r="L2123" s="109">
        <f t="array" ref="L2123">XLOOKUP('Joining Lists'!$J2123,'Joining Lists'!$A$4:$A$15,'Joining Lists'!$B$4:$B$15)</f>
        <v>25</v>
      </c>
      <c r="M2123" s="110">
        <f>'Joining Lists'!$K2123*'Joining Lists'!$L2123</f>
        <v>50</v>
      </c>
    </row>
    <row r="2124" ht="14.25" customHeight="1">
      <c r="G2124" s="106">
        <v>44524.0</v>
      </c>
      <c r="H2124" s="105" t="s">
        <v>297</v>
      </c>
      <c r="I2124" s="105" t="str">
        <f t="array" ref="I2124">XLOOKUP('Joining Lists'!$H2124,'Joining Lists'!$D$4:$D$75,'Joining Lists'!$E$4:$E$75)</f>
        <v>MidWest</v>
      </c>
      <c r="J2124" s="105" t="s">
        <v>227</v>
      </c>
      <c r="K2124" s="105">
        <v>2.0</v>
      </c>
      <c r="L2124" s="104">
        <f t="array" ref="L2124">XLOOKUP('Joining Lists'!$J2124,'Joining Lists'!$A$4:$A$15,'Joining Lists'!$B$4:$B$15)</f>
        <v>25</v>
      </c>
      <c r="M2124" s="105">
        <f>'Joining Lists'!$K2124*'Joining Lists'!$L2124</f>
        <v>50</v>
      </c>
    </row>
    <row r="2125" ht="14.25" customHeight="1">
      <c r="G2125" s="111">
        <v>44524.0</v>
      </c>
      <c r="H2125" s="110" t="s">
        <v>256</v>
      </c>
      <c r="I2125" s="110" t="str">
        <f t="array" ref="I2125">XLOOKUP('Joining Lists'!$H2125,'Joining Lists'!$D$4:$D$75,'Joining Lists'!$E$4:$E$75)</f>
        <v>MidWest</v>
      </c>
      <c r="J2125" s="110" t="s">
        <v>235</v>
      </c>
      <c r="K2125" s="110">
        <v>23.0</v>
      </c>
      <c r="L2125" s="109">
        <f t="array" ref="L2125">XLOOKUP('Joining Lists'!$J2125,'Joining Lists'!$A$4:$A$15,'Joining Lists'!$B$4:$B$15)</f>
        <v>19.95</v>
      </c>
      <c r="M2125" s="110">
        <f>'Joining Lists'!$K2125*'Joining Lists'!$L2125</f>
        <v>458.85</v>
      </c>
    </row>
    <row r="2126" ht="14.25" customHeight="1">
      <c r="G2126" s="106">
        <v>44524.0</v>
      </c>
      <c r="H2126" s="105" t="s">
        <v>241</v>
      </c>
      <c r="I2126" s="105" t="str">
        <f t="array" ref="I2126">XLOOKUP('Joining Lists'!$H2126,'Joining Lists'!$D$4:$D$75,'Joining Lists'!$E$4:$E$75)</f>
        <v>MidWest</v>
      </c>
      <c r="J2126" s="105" t="s">
        <v>240</v>
      </c>
      <c r="K2126" s="105">
        <v>2.0</v>
      </c>
      <c r="L2126" s="104">
        <f t="array" ref="L2126">XLOOKUP('Joining Lists'!$J2126,'Joining Lists'!$A$4:$A$15,'Joining Lists'!$B$4:$B$15)</f>
        <v>34</v>
      </c>
      <c r="M2126" s="105">
        <f>'Joining Lists'!$K2126*'Joining Lists'!$L2126</f>
        <v>68</v>
      </c>
    </row>
    <row r="2127" ht="14.25" customHeight="1">
      <c r="G2127" s="111">
        <v>44524.0</v>
      </c>
      <c r="H2127" s="110" t="s">
        <v>273</v>
      </c>
      <c r="I2127" s="110" t="str">
        <f t="array" ref="I2127">XLOOKUP('Joining Lists'!$H2127,'Joining Lists'!$D$4:$D$75,'Joining Lists'!$E$4:$E$75)</f>
        <v>West</v>
      </c>
      <c r="J2127" s="110" t="s">
        <v>240</v>
      </c>
      <c r="K2127" s="110">
        <v>2.0</v>
      </c>
      <c r="L2127" s="109">
        <f t="array" ref="L2127">XLOOKUP('Joining Lists'!$J2127,'Joining Lists'!$A$4:$A$15,'Joining Lists'!$B$4:$B$15)</f>
        <v>34</v>
      </c>
      <c r="M2127" s="110">
        <f>'Joining Lists'!$K2127*'Joining Lists'!$L2127</f>
        <v>68</v>
      </c>
    </row>
    <row r="2128" ht="14.25" customHeight="1">
      <c r="G2128" s="106">
        <v>44524.0</v>
      </c>
      <c r="H2128" s="105" t="s">
        <v>261</v>
      </c>
      <c r="I2128" s="105" t="str">
        <f t="array" ref="I2128">XLOOKUP('Joining Lists'!$H2128,'Joining Lists'!$D$4:$D$75,'Joining Lists'!$E$4:$E$75)</f>
        <v>South</v>
      </c>
      <c r="J2128" s="105" t="s">
        <v>230</v>
      </c>
      <c r="K2128" s="105">
        <v>2.0</v>
      </c>
      <c r="L2128" s="104">
        <f t="array" ref="L2128">XLOOKUP('Joining Lists'!$J2128,'Joining Lists'!$A$4:$A$15,'Joining Lists'!$B$4:$B$15)</f>
        <v>79.95</v>
      </c>
      <c r="M2128" s="105">
        <f>'Joining Lists'!$K2128*'Joining Lists'!$L2128</f>
        <v>159.9</v>
      </c>
    </row>
    <row r="2129" ht="14.25" customHeight="1">
      <c r="G2129" s="111">
        <v>44524.0</v>
      </c>
      <c r="H2129" s="110" t="s">
        <v>299</v>
      </c>
      <c r="I2129" s="110" t="str">
        <f t="array" ref="I2129">XLOOKUP('Joining Lists'!$H2129,'Joining Lists'!$D$4:$D$75,'Joining Lists'!$E$4:$E$75)</f>
        <v>South</v>
      </c>
      <c r="J2129" s="110" t="s">
        <v>230</v>
      </c>
      <c r="K2129" s="110">
        <v>16.0</v>
      </c>
      <c r="L2129" s="109">
        <f t="array" ref="L2129">XLOOKUP('Joining Lists'!$J2129,'Joining Lists'!$A$4:$A$15,'Joining Lists'!$B$4:$B$15)</f>
        <v>79.95</v>
      </c>
      <c r="M2129" s="110">
        <f>'Joining Lists'!$K2129*'Joining Lists'!$L2129</f>
        <v>1279.2</v>
      </c>
    </row>
    <row r="2130" ht="14.25" customHeight="1">
      <c r="G2130" s="106">
        <v>44524.0</v>
      </c>
      <c r="H2130" s="105" t="s">
        <v>265</v>
      </c>
      <c r="I2130" s="105" t="str">
        <f t="array" ref="I2130">XLOOKUP('Joining Lists'!$H2130,'Joining Lists'!$D$4:$D$75,'Joining Lists'!$E$4:$E$75)</f>
        <v>MidWest</v>
      </c>
      <c r="J2130" s="105" t="s">
        <v>240</v>
      </c>
      <c r="K2130" s="105">
        <v>1.0</v>
      </c>
      <c r="L2130" s="104">
        <f t="array" ref="L2130">XLOOKUP('Joining Lists'!$J2130,'Joining Lists'!$A$4:$A$15,'Joining Lists'!$B$4:$B$15)</f>
        <v>34</v>
      </c>
      <c r="M2130" s="105">
        <f>'Joining Lists'!$K2130*'Joining Lists'!$L2130</f>
        <v>34</v>
      </c>
    </row>
    <row r="2131" ht="14.25" customHeight="1">
      <c r="G2131" s="111">
        <v>44524.0</v>
      </c>
      <c r="H2131" s="110" t="s">
        <v>286</v>
      </c>
      <c r="I2131" s="110" t="str">
        <f t="array" ref="I2131">XLOOKUP('Joining Lists'!$H2131,'Joining Lists'!$D$4:$D$75,'Joining Lists'!$E$4:$E$75)</f>
        <v>South</v>
      </c>
      <c r="J2131" s="110" t="s">
        <v>240</v>
      </c>
      <c r="K2131" s="110">
        <v>4.0</v>
      </c>
      <c r="L2131" s="109">
        <f t="array" ref="L2131">XLOOKUP('Joining Lists'!$J2131,'Joining Lists'!$A$4:$A$15,'Joining Lists'!$B$4:$B$15)</f>
        <v>34</v>
      </c>
      <c r="M2131" s="110">
        <f>'Joining Lists'!$K2131*'Joining Lists'!$L2131</f>
        <v>136</v>
      </c>
    </row>
    <row r="2132" ht="14.25" customHeight="1">
      <c r="G2132" s="106">
        <v>44524.0</v>
      </c>
      <c r="H2132" s="105" t="s">
        <v>213</v>
      </c>
      <c r="I2132" s="105" t="str">
        <f t="array" ref="I2132">XLOOKUP('Joining Lists'!$H2132,'Joining Lists'!$D$4:$D$75,'Joining Lists'!$E$4:$E$75)</f>
        <v>MidWest</v>
      </c>
      <c r="J2132" s="105" t="s">
        <v>243</v>
      </c>
      <c r="K2132" s="105">
        <v>2.0</v>
      </c>
      <c r="L2132" s="104">
        <f t="array" ref="L2132">XLOOKUP('Joining Lists'!$J2132,'Joining Lists'!$A$4:$A$15,'Joining Lists'!$B$4:$B$15)</f>
        <v>25</v>
      </c>
      <c r="M2132" s="105">
        <f>'Joining Lists'!$K2132*'Joining Lists'!$L2132</f>
        <v>50</v>
      </c>
    </row>
    <row r="2133" ht="14.25" customHeight="1">
      <c r="G2133" s="111">
        <v>44524.0</v>
      </c>
      <c r="H2133" s="110" t="s">
        <v>283</v>
      </c>
      <c r="I2133" s="110" t="str">
        <f t="array" ref="I2133">XLOOKUP('Joining Lists'!$H2133,'Joining Lists'!$D$4:$D$75,'Joining Lists'!$E$4:$E$75)</f>
        <v>South</v>
      </c>
      <c r="J2133" s="110" t="s">
        <v>230</v>
      </c>
      <c r="K2133" s="110">
        <v>3.0</v>
      </c>
      <c r="L2133" s="109">
        <f t="array" ref="L2133">XLOOKUP('Joining Lists'!$J2133,'Joining Lists'!$A$4:$A$15,'Joining Lists'!$B$4:$B$15)</f>
        <v>79.95</v>
      </c>
      <c r="M2133" s="110">
        <f>'Joining Lists'!$K2133*'Joining Lists'!$L2133</f>
        <v>239.85</v>
      </c>
    </row>
    <row r="2134" ht="14.25" customHeight="1">
      <c r="G2134" s="106">
        <v>44524.0</v>
      </c>
      <c r="H2134" s="105" t="s">
        <v>255</v>
      </c>
      <c r="I2134" s="105" t="str">
        <f t="array" ref="I2134">XLOOKUP('Joining Lists'!$H2134,'Joining Lists'!$D$4:$D$75,'Joining Lists'!$E$4:$E$75)</f>
        <v>MidWest</v>
      </c>
      <c r="J2134" s="105" t="s">
        <v>212</v>
      </c>
      <c r="K2134" s="105">
        <v>1.0</v>
      </c>
      <c r="L2134" s="104">
        <f t="array" ref="L2134">XLOOKUP('Joining Lists'!$J2134,'Joining Lists'!$A$4:$A$15,'Joining Lists'!$B$4:$B$15)</f>
        <v>21</v>
      </c>
      <c r="M2134" s="105">
        <f>'Joining Lists'!$K2134*'Joining Lists'!$L2134</f>
        <v>21</v>
      </c>
    </row>
    <row r="2135" ht="14.25" customHeight="1">
      <c r="G2135" s="111">
        <v>44524.0</v>
      </c>
      <c r="H2135" s="110" t="s">
        <v>256</v>
      </c>
      <c r="I2135" s="110" t="str">
        <f t="array" ref="I2135">XLOOKUP('Joining Lists'!$H2135,'Joining Lists'!$D$4:$D$75,'Joining Lists'!$E$4:$E$75)</f>
        <v>MidWest</v>
      </c>
      <c r="J2135" s="110" t="s">
        <v>216</v>
      </c>
      <c r="K2135" s="110">
        <v>1.0</v>
      </c>
      <c r="L2135" s="109">
        <f t="array" ref="L2135">XLOOKUP('Joining Lists'!$J2135,'Joining Lists'!$A$4:$A$15,'Joining Lists'!$B$4:$B$15)</f>
        <v>22.95</v>
      </c>
      <c r="M2135" s="110">
        <f>'Joining Lists'!$K2135*'Joining Lists'!$L2135</f>
        <v>22.95</v>
      </c>
    </row>
    <row r="2136" ht="14.25" customHeight="1">
      <c r="G2136" s="106">
        <v>44524.0</v>
      </c>
      <c r="H2136" s="105" t="s">
        <v>278</v>
      </c>
      <c r="I2136" s="105" t="str">
        <f t="array" ref="I2136">XLOOKUP('Joining Lists'!$H2136,'Joining Lists'!$D$4:$D$75,'Joining Lists'!$E$4:$E$75)</f>
        <v>MidWest</v>
      </c>
      <c r="J2136" s="105" t="s">
        <v>235</v>
      </c>
      <c r="K2136" s="105">
        <v>3.0</v>
      </c>
      <c r="L2136" s="104">
        <f t="array" ref="L2136">XLOOKUP('Joining Lists'!$J2136,'Joining Lists'!$A$4:$A$15,'Joining Lists'!$B$4:$B$15)</f>
        <v>19.95</v>
      </c>
      <c r="M2136" s="105">
        <f>'Joining Lists'!$K2136*'Joining Lists'!$L2136</f>
        <v>59.85</v>
      </c>
    </row>
    <row r="2137" ht="14.25" customHeight="1">
      <c r="G2137" s="111">
        <v>44524.0</v>
      </c>
      <c r="H2137" s="110" t="s">
        <v>313</v>
      </c>
      <c r="I2137" s="110" t="str">
        <f t="array" ref="I2137">XLOOKUP('Joining Lists'!$H2137,'Joining Lists'!$D$4:$D$75,'Joining Lists'!$E$4:$E$75)</f>
        <v>West</v>
      </c>
      <c r="J2137" s="110" t="s">
        <v>243</v>
      </c>
      <c r="K2137" s="110">
        <v>1.0</v>
      </c>
      <c r="L2137" s="109">
        <f t="array" ref="L2137">XLOOKUP('Joining Lists'!$J2137,'Joining Lists'!$A$4:$A$15,'Joining Lists'!$B$4:$B$15)</f>
        <v>25</v>
      </c>
      <c r="M2137" s="110">
        <f>'Joining Lists'!$K2137*'Joining Lists'!$L2137</f>
        <v>25</v>
      </c>
    </row>
    <row r="2138" ht="14.25" customHeight="1">
      <c r="G2138" s="106">
        <v>44524.0</v>
      </c>
      <c r="H2138" s="105" t="s">
        <v>288</v>
      </c>
      <c r="I2138" s="105" t="str">
        <f t="array" ref="I2138">XLOOKUP('Joining Lists'!$H2138,'Joining Lists'!$D$4:$D$75,'Joining Lists'!$E$4:$E$75)</f>
        <v>MidWest</v>
      </c>
      <c r="J2138" s="105" t="s">
        <v>227</v>
      </c>
      <c r="K2138" s="105">
        <v>3.0</v>
      </c>
      <c r="L2138" s="104">
        <f t="array" ref="L2138">XLOOKUP('Joining Lists'!$J2138,'Joining Lists'!$A$4:$A$15,'Joining Lists'!$B$4:$B$15)</f>
        <v>25</v>
      </c>
      <c r="M2138" s="105">
        <f>'Joining Lists'!$K2138*'Joining Lists'!$L2138</f>
        <v>75</v>
      </c>
    </row>
    <row r="2139" ht="14.25" customHeight="1">
      <c r="G2139" s="111">
        <v>44524.0</v>
      </c>
      <c r="H2139" s="110" t="s">
        <v>265</v>
      </c>
      <c r="I2139" s="110" t="str">
        <f t="array" ref="I2139">XLOOKUP('Joining Lists'!$H2139,'Joining Lists'!$D$4:$D$75,'Joining Lists'!$E$4:$E$75)</f>
        <v>MidWest</v>
      </c>
      <c r="J2139" s="110" t="s">
        <v>216</v>
      </c>
      <c r="K2139" s="110">
        <v>2.0</v>
      </c>
      <c r="L2139" s="109">
        <f t="array" ref="L2139">XLOOKUP('Joining Lists'!$J2139,'Joining Lists'!$A$4:$A$15,'Joining Lists'!$B$4:$B$15)</f>
        <v>22.95</v>
      </c>
      <c r="M2139" s="110">
        <f>'Joining Lists'!$K2139*'Joining Lists'!$L2139</f>
        <v>45.9</v>
      </c>
    </row>
    <row r="2140" ht="14.25" customHeight="1">
      <c r="G2140" s="106">
        <v>44524.0</v>
      </c>
      <c r="H2140" s="105" t="s">
        <v>316</v>
      </c>
      <c r="I2140" s="105" t="str">
        <f t="array" ref="I2140">XLOOKUP('Joining Lists'!$H2140,'Joining Lists'!$D$4:$D$75,'Joining Lists'!$E$4:$E$75)</f>
        <v>West</v>
      </c>
      <c r="J2140" s="105" t="s">
        <v>240</v>
      </c>
      <c r="K2140" s="105">
        <v>4.0</v>
      </c>
      <c r="L2140" s="104">
        <f t="array" ref="L2140">XLOOKUP('Joining Lists'!$J2140,'Joining Lists'!$A$4:$A$15,'Joining Lists'!$B$4:$B$15)</f>
        <v>34</v>
      </c>
      <c r="M2140" s="105">
        <f>'Joining Lists'!$K2140*'Joining Lists'!$L2140</f>
        <v>136</v>
      </c>
    </row>
    <row r="2141" ht="14.25" customHeight="1">
      <c r="G2141" s="111">
        <v>44524.0</v>
      </c>
      <c r="H2141" s="110" t="s">
        <v>291</v>
      </c>
      <c r="I2141" s="110" t="str">
        <f t="array" ref="I2141">XLOOKUP('Joining Lists'!$H2141,'Joining Lists'!$D$4:$D$75,'Joining Lists'!$E$4:$E$75)</f>
        <v>West</v>
      </c>
      <c r="J2141" s="110" t="s">
        <v>245</v>
      </c>
      <c r="K2141" s="110">
        <v>2.0</v>
      </c>
      <c r="L2141" s="109">
        <f t="array" ref="L2141">XLOOKUP('Joining Lists'!$J2141,'Joining Lists'!$A$4:$A$15,'Joining Lists'!$B$4:$B$15)</f>
        <v>23.5</v>
      </c>
      <c r="M2141" s="110">
        <f>'Joining Lists'!$K2141*'Joining Lists'!$L2141</f>
        <v>47</v>
      </c>
    </row>
    <row r="2142" ht="14.25" customHeight="1">
      <c r="G2142" s="106">
        <v>44524.0</v>
      </c>
      <c r="H2142" s="105" t="s">
        <v>288</v>
      </c>
      <c r="I2142" s="105" t="str">
        <f t="array" ref="I2142">XLOOKUP('Joining Lists'!$H2142,'Joining Lists'!$D$4:$D$75,'Joining Lists'!$E$4:$E$75)</f>
        <v>MidWest</v>
      </c>
      <c r="J2142" s="105" t="s">
        <v>240</v>
      </c>
      <c r="K2142" s="105">
        <v>13.0</v>
      </c>
      <c r="L2142" s="104">
        <f t="array" ref="L2142">XLOOKUP('Joining Lists'!$J2142,'Joining Lists'!$A$4:$A$15,'Joining Lists'!$B$4:$B$15)</f>
        <v>34</v>
      </c>
      <c r="M2142" s="105">
        <f>'Joining Lists'!$K2142*'Joining Lists'!$L2142</f>
        <v>442</v>
      </c>
    </row>
    <row r="2143" ht="14.25" customHeight="1">
      <c r="G2143" s="111">
        <v>44524.0</v>
      </c>
      <c r="H2143" s="110" t="s">
        <v>313</v>
      </c>
      <c r="I2143" s="110" t="str">
        <f t="array" ref="I2143">XLOOKUP('Joining Lists'!$H2143,'Joining Lists'!$D$4:$D$75,'Joining Lists'!$E$4:$E$75)</f>
        <v>West</v>
      </c>
      <c r="J2143" s="110" t="s">
        <v>227</v>
      </c>
      <c r="K2143" s="110">
        <v>3.0</v>
      </c>
      <c r="L2143" s="109">
        <f t="array" ref="L2143">XLOOKUP('Joining Lists'!$J2143,'Joining Lists'!$A$4:$A$15,'Joining Lists'!$B$4:$B$15)</f>
        <v>25</v>
      </c>
      <c r="M2143" s="110">
        <f>'Joining Lists'!$K2143*'Joining Lists'!$L2143</f>
        <v>75</v>
      </c>
    </row>
    <row r="2144" ht="14.25" customHeight="1">
      <c r="G2144" s="106">
        <v>44524.0</v>
      </c>
      <c r="H2144" s="105" t="s">
        <v>215</v>
      </c>
      <c r="I2144" s="105" t="str">
        <f t="array" ref="I2144">XLOOKUP('Joining Lists'!$H2144,'Joining Lists'!$D$4:$D$75,'Joining Lists'!$E$4:$E$75)</f>
        <v>East</v>
      </c>
      <c r="J2144" s="105" t="s">
        <v>240</v>
      </c>
      <c r="K2144" s="105">
        <v>1.0</v>
      </c>
      <c r="L2144" s="104">
        <f t="array" ref="L2144">XLOOKUP('Joining Lists'!$J2144,'Joining Lists'!$A$4:$A$15,'Joining Lists'!$B$4:$B$15)</f>
        <v>34</v>
      </c>
      <c r="M2144" s="105">
        <f>'Joining Lists'!$K2144*'Joining Lists'!$L2144</f>
        <v>34</v>
      </c>
    </row>
    <row r="2145" ht="14.25" customHeight="1">
      <c r="G2145" s="111">
        <v>44524.0</v>
      </c>
      <c r="H2145" s="110" t="s">
        <v>281</v>
      </c>
      <c r="I2145" s="110" t="str">
        <f t="array" ref="I2145">XLOOKUP('Joining Lists'!$H2145,'Joining Lists'!$D$4:$D$75,'Joining Lists'!$E$4:$E$75)</f>
        <v>MidWest</v>
      </c>
      <c r="J2145" s="110" t="s">
        <v>243</v>
      </c>
      <c r="K2145" s="110">
        <v>2.0</v>
      </c>
      <c r="L2145" s="109">
        <f t="array" ref="L2145">XLOOKUP('Joining Lists'!$J2145,'Joining Lists'!$A$4:$A$15,'Joining Lists'!$B$4:$B$15)</f>
        <v>25</v>
      </c>
      <c r="M2145" s="110">
        <f>'Joining Lists'!$K2145*'Joining Lists'!$L2145</f>
        <v>50</v>
      </c>
    </row>
    <row r="2146" ht="14.25" customHeight="1">
      <c r="G2146" s="106">
        <v>44524.0</v>
      </c>
      <c r="H2146" s="105" t="s">
        <v>266</v>
      </c>
      <c r="I2146" s="105" t="str">
        <f t="array" ref="I2146">XLOOKUP('Joining Lists'!$H2146,'Joining Lists'!$D$4:$D$75,'Joining Lists'!$E$4:$E$75)</f>
        <v>West</v>
      </c>
      <c r="J2146" s="105" t="s">
        <v>236</v>
      </c>
      <c r="K2146" s="105">
        <v>3.0</v>
      </c>
      <c r="L2146" s="104">
        <f t="array" ref="L2146">XLOOKUP('Joining Lists'!$J2146,'Joining Lists'!$A$4:$A$15,'Joining Lists'!$B$4:$B$15)</f>
        <v>30</v>
      </c>
      <c r="M2146" s="105">
        <f>'Joining Lists'!$K2146*'Joining Lists'!$L2146</f>
        <v>90</v>
      </c>
    </row>
    <row r="2147" ht="14.25" customHeight="1">
      <c r="G2147" s="111">
        <v>44524.0</v>
      </c>
      <c r="H2147" s="110" t="s">
        <v>263</v>
      </c>
      <c r="I2147" s="110" t="str">
        <f t="array" ref="I2147">XLOOKUP('Joining Lists'!$H2147,'Joining Lists'!$D$4:$D$75,'Joining Lists'!$E$4:$E$75)</f>
        <v>West</v>
      </c>
      <c r="J2147" s="110" t="s">
        <v>230</v>
      </c>
      <c r="K2147" s="110">
        <v>1.0</v>
      </c>
      <c r="L2147" s="109">
        <f t="array" ref="L2147">XLOOKUP('Joining Lists'!$J2147,'Joining Lists'!$A$4:$A$15,'Joining Lists'!$B$4:$B$15)</f>
        <v>79.95</v>
      </c>
      <c r="M2147" s="110">
        <f>'Joining Lists'!$K2147*'Joining Lists'!$L2147</f>
        <v>79.95</v>
      </c>
    </row>
    <row r="2148" ht="14.25" customHeight="1">
      <c r="G2148" s="106">
        <v>44524.0</v>
      </c>
      <c r="H2148" s="105" t="s">
        <v>303</v>
      </c>
      <c r="I2148" s="105" t="str">
        <f t="array" ref="I2148">XLOOKUP('Joining Lists'!$H2148,'Joining Lists'!$D$4:$D$75,'Joining Lists'!$E$4:$E$75)</f>
        <v>West</v>
      </c>
      <c r="J2148" s="105" t="s">
        <v>227</v>
      </c>
      <c r="K2148" s="105">
        <v>3.0</v>
      </c>
      <c r="L2148" s="104">
        <f t="array" ref="L2148">XLOOKUP('Joining Lists'!$J2148,'Joining Lists'!$A$4:$A$15,'Joining Lists'!$B$4:$B$15)</f>
        <v>25</v>
      </c>
      <c r="M2148" s="105">
        <f>'Joining Lists'!$K2148*'Joining Lists'!$L2148</f>
        <v>75</v>
      </c>
    </row>
    <row r="2149" ht="14.25" customHeight="1">
      <c r="G2149" s="111">
        <v>44524.0</v>
      </c>
      <c r="H2149" s="110" t="s">
        <v>238</v>
      </c>
      <c r="I2149" s="110" t="str">
        <f t="array" ref="I2149">XLOOKUP('Joining Lists'!$H2149,'Joining Lists'!$D$4:$D$75,'Joining Lists'!$E$4:$E$75)</f>
        <v>West</v>
      </c>
      <c r="J2149" s="110" t="s">
        <v>240</v>
      </c>
      <c r="K2149" s="110">
        <v>1.0</v>
      </c>
      <c r="L2149" s="109">
        <f t="array" ref="L2149">XLOOKUP('Joining Lists'!$J2149,'Joining Lists'!$A$4:$A$15,'Joining Lists'!$B$4:$B$15)</f>
        <v>34</v>
      </c>
      <c r="M2149" s="110">
        <f>'Joining Lists'!$K2149*'Joining Lists'!$L2149</f>
        <v>34</v>
      </c>
    </row>
    <row r="2150" ht="14.25" customHeight="1">
      <c r="G2150" s="106">
        <v>44524.0</v>
      </c>
      <c r="H2150" s="105" t="s">
        <v>303</v>
      </c>
      <c r="I2150" s="105" t="str">
        <f t="array" ref="I2150">XLOOKUP('Joining Lists'!$H2150,'Joining Lists'!$D$4:$D$75,'Joining Lists'!$E$4:$E$75)</f>
        <v>West</v>
      </c>
      <c r="J2150" s="105" t="s">
        <v>233</v>
      </c>
      <c r="K2150" s="105">
        <v>2.0</v>
      </c>
      <c r="L2150" s="104">
        <f t="array" ref="L2150">XLOOKUP('Joining Lists'!$J2150,'Joining Lists'!$A$4:$A$15,'Joining Lists'!$B$4:$B$15)</f>
        <v>27.5</v>
      </c>
      <c r="M2150" s="105">
        <f>'Joining Lists'!$K2150*'Joining Lists'!$L2150</f>
        <v>55</v>
      </c>
    </row>
    <row r="2151" ht="14.25" customHeight="1">
      <c r="G2151" s="111">
        <v>44524.0</v>
      </c>
      <c r="H2151" s="110" t="s">
        <v>288</v>
      </c>
      <c r="I2151" s="110" t="str">
        <f t="array" ref="I2151">XLOOKUP('Joining Lists'!$H2151,'Joining Lists'!$D$4:$D$75,'Joining Lists'!$E$4:$E$75)</f>
        <v>MidWest</v>
      </c>
      <c r="J2151" s="110" t="s">
        <v>245</v>
      </c>
      <c r="K2151" s="110">
        <v>2.0</v>
      </c>
      <c r="L2151" s="109">
        <f t="array" ref="L2151">XLOOKUP('Joining Lists'!$J2151,'Joining Lists'!$A$4:$A$15,'Joining Lists'!$B$4:$B$15)</f>
        <v>23.5</v>
      </c>
      <c r="M2151" s="110">
        <f>'Joining Lists'!$K2151*'Joining Lists'!$L2151</f>
        <v>47</v>
      </c>
    </row>
    <row r="2152" ht="14.25" customHeight="1">
      <c r="G2152" s="106">
        <v>44524.0</v>
      </c>
      <c r="H2152" s="105" t="s">
        <v>303</v>
      </c>
      <c r="I2152" s="105" t="str">
        <f t="array" ref="I2152">XLOOKUP('Joining Lists'!$H2152,'Joining Lists'!$D$4:$D$75,'Joining Lists'!$E$4:$E$75)</f>
        <v>West</v>
      </c>
      <c r="J2152" s="105" t="s">
        <v>245</v>
      </c>
      <c r="K2152" s="105">
        <v>3.0</v>
      </c>
      <c r="L2152" s="104">
        <f t="array" ref="L2152">XLOOKUP('Joining Lists'!$J2152,'Joining Lists'!$A$4:$A$15,'Joining Lists'!$B$4:$B$15)</f>
        <v>23.5</v>
      </c>
      <c r="M2152" s="105">
        <f>'Joining Lists'!$K2152*'Joining Lists'!$L2152</f>
        <v>70.5</v>
      </c>
    </row>
    <row r="2153" ht="14.25" customHeight="1">
      <c r="G2153" s="111">
        <v>44524.0</v>
      </c>
      <c r="H2153" s="110" t="s">
        <v>276</v>
      </c>
      <c r="I2153" s="110" t="str">
        <f t="array" ref="I2153">XLOOKUP('Joining Lists'!$H2153,'Joining Lists'!$D$4:$D$75,'Joining Lists'!$E$4:$E$75)</f>
        <v>East</v>
      </c>
      <c r="J2153" s="110" t="s">
        <v>216</v>
      </c>
      <c r="K2153" s="110">
        <v>2.0</v>
      </c>
      <c r="L2153" s="109">
        <f t="array" ref="L2153">XLOOKUP('Joining Lists'!$J2153,'Joining Lists'!$A$4:$A$15,'Joining Lists'!$B$4:$B$15)</f>
        <v>22.95</v>
      </c>
      <c r="M2153" s="110">
        <f>'Joining Lists'!$K2153*'Joining Lists'!$L2153</f>
        <v>45.9</v>
      </c>
    </row>
    <row r="2154" ht="14.25" customHeight="1">
      <c r="G2154" s="106">
        <v>44524.0</v>
      </c>
      <c r="H2154" s="105" t="s">
        <v>295</v>
      </c>
      <c r="I2154" s="105" t="str">
        <f t="array" ref="I2154">XLOOKUP('Joining Lists'!$H2154,'Joining Lists'!$D$4:$D$75,'Joining Lists'!$E$4:$E$75)</f>
        <v>MidWest</v>
      </c>
      <c r="J2154" s="105" t="s">
        <v>218</v>
      </c>
      <c r="K2154" s="105">
        <v>3.0</v>
      </c>
      <c r="L2154" s="104">
        <f t="array" ref="L2154">XLOOKUP('Joining Lists'!$J2154,'Joining Lists'!$A$4:$A$15,'Joining Lists'!$B$4:$B$15)</f>
        <v>22.95</v>
      </c>
      <c r="M2154" s="105">
        <f>'Joining Lists'!$K2154*'Joining Lists'!$L2154</f>
        <v>68.85</v>
      </c>
    </row>
    <row r="2155" ht="14.25" customHeight="1">
      <c r="G2155" s="111">
        <v>44524.0</v>
      </c>
      <c r="H2155" s="110" t="s">
        <v>312</v>
      </c>
      <c r="I2155" s="110" t="str">
        <f t="array" ref="I2155">XLOOKUP('Joining Lists'!$H2155,'Joining Lists'!$D$4:$D$75,'Joining Lists'!$E$4:$E$75)</f>
        <v>East</v>
      </c>
      <c r="J2155" s="110" t="s">
        <v>218</v>
      </c>
      <c r="K2155" s="110">
        <v>2.0</v>
      </c>
      <c r="L2155" s="109">
        <f t="array" ref="L2155">XLOOKUP('Joining Lists'!$J2155,'Joining Lists'!$A$4:$A$15,'Joining Lists'!$B$4:$B$15)</f>
        <v>22.95</v>
      </c>
      <c r="M2155" s="110">
        <f>'Joining Lists'!$K2155*'Joining Lists'!$L2155</f>
        <v>45.9</v>
      </c>
    </row>
    <row r="2156" ht="14.25" customHeight="1">
      <c r="G2156" s="106">
        <v>44524.0</v>
      </c>
      <c r="H2156" s="105" t="s">
        <v>251</v>
      </c>
      <c r="I2156" s="105" t="str">
        <f t="array" ref="I2156">XLOOKUP('Joining Lists'!$H2156,'Joining Lists'!$D$4:$D$75,'Joining Lists'!$E$4:$E$75)</f>
        <v>MidWest</v>
      </c>
      <c r="J2156" s="105" t="s">
        <v>243</v>
      </c>
      <c r="K2156" s="105">
        <v>2.0</v>
      </c>
      <c r="L2156" s="104">
        <f t="array" ref="L2156">XLOOKUP('Joining Lists'!$J2156,'Joining Lists'!$A$4:$A$15,'Joining Lists'!$B$4:$B$15)</f>
        <v>25</v>
      </c>
      <c r="M2156" s="105">
        <f>'Joining Lists'!$K2156*'Joining Lists'!$L2156</f>
        <v>50</v>
      </c>
    </row>
    <row r="2157" ht="14.25" customHeight="1">
      <c r="G2157" s="111">
        <v>44524.0</v>
      </c>
      <c r="H2157" s="110" t="s">
        <v>273</v>
      </c>
      <c r="I2157" s="110" t="str">
        <f t="array" ref="I2157">XLOOKUP('Joining Lists'!$H2157,'Joining Lists'!$D$4:$D$75,'Joining Lists'!$E$4:$E$75)</f>
        <v>West</v>
      </c>
      <c r="J2157" s="110" t="s">
        <v>233</v>
      </c>
      <c r="K2157" s="110">
        <v>1.0</v>
      </c>
      <c r="L2157" s="109">
        <f t="array" ref="L2157">XLOOKUP('Joining Lists'!$J2157,'Joining Lists'!$A$4:$A$15,'Joining Lists'!$B$4:$B$15)</f>
        <v>27.5</v>
      </c>
      <c r="M2157" s="110">
        <f>'Joining Lists'!$K2157*'Joining Lists'!$L2157</f>
        <v>27.5</v>
      </c>
    </row>
    <row r="2158" ht="14.25" customHeight="1">
      <c r="G2158" s="106">
        <v>44523.0</v>
      </c>
      <c r="H2158" s="105" t="s">
        <v>316</v>
      </c>
      <c r="I2158" s="105" t="str">
        <f t="array" ref="I2158">XLOOKUP('Joining Lists'!$H2158,'Joining Lists'!$D$4:$D$75,'Joining Lists'!$E$4:$E$75)</f>
        <v>West</v>
      </c>
      <c r="J2158" s="105" t="s">
        <v>233</v>
      </c>
      <c r="K2158" s="105">
        <v>3.0</v>
      </c>
      <c r="L2158" s="104">
        <f t="array" ref="L2158">XLOOKUP('Joining Lists'!$J2158,'Joining Lists'!$A$4:$A$15,'Joining Lists'!$B$4:$B$15)</f>
        <v>27.5</v>
      </c>
      <c r="M2158" s="105">
        <f>'Joining Lists'!$K2158*'Joining Lists'!$L2158</f>
        <v>82.5</v>
      </c>
    </row>
    <row r="2159" ht="14.25" customHeight="1">
      <c r="G2159" s="111">
        <v>44523.0</v>
      </c>
      <c r="H2159" s="110" t="s">
        <v>265</v>
      </c>
      <c r="I2159" s="110" t="str">
        <f t="array" ref="I2159">XLOOKUP('Joining Lists'!$H2159,'Joining Lists'!$D$4:$D$75,'Joining Lists'!$E$4:$E$75)</f>
        <v>MidWest</v>
      </c>
      <c r="J2159" s="110" t="s">
        <v>227</v>
      </c>
      <c r="K2159" s="110">
        <v>2.0</v>
      </c>
      <c r="L2159" s="109">
        <f t="array" ref="L2159">XLOOKUP('Joining Lists'!$J2159,'Joining Lists'!$A$4:$A$15,'Joining Lists'!$B$4:$B$15)</f>
        <v>25</v>
      </c>
      <c r="M2159" s="110">
        <f>'Joining Lists'!$K2159*'Joining Lists'!$L2159</f>
        <v>50</v>
      </c>
    </row>
    <row r="2160" ht="14.25" customHeight="1">
      <c r="G2160" s="106">
        <v>44523.0</v>
      </c>
      <c r="H2160" s="105" t="s">
        <v>255</v>
      </c>
      <c r="I2160" s="105" t="str">
        <f t="array" ref="I2160">XLOOKUP('Joining Lists'!$H2160,'Joining Lists'!$D$4:$D$75,'Joining Lists'!$E$4:$E$75)</f>
        <v>MidWest</v>
      </c>
      <c r="J2160" s="105" t="s">
        <v>240</v>
      </c>
      <c r="K2160" s="105">
        <v>2.0</v>
      </c>
      <c r="L2160" s="104">
        <f t="array" ref="L2160">XLOOKUP('Joining Lists'!$J2160,'Joining Lists'!$A$4:$A$15,'Joining Lists'!$B$4:$B$15)</f>
        <v>34</v>
      </c>
      <c r="M2160" s="105">
        <f>'Joining Lists'!$K2160*'Joining Lists'!$L2160</f>
        <v>68</v>
      </c>
    </row>
    <row r="2161" ht="14.25" customHeight="1">
      <c r="G2161" s="111">
        <v>44523.0</v>
      </c>
      <c r="H2161" s="110" t="s">
        <v>254</v>
      </c>
      <c r="I2161" s="110" t="str">
        <f t="array" ref="I2161">XLOOKUP('Joining Lists'!$H2161,'Joining Lists'!$D$4:$D$75,'Joining Lists'!$E$4:$E$75)</f>
        <v>South</v>
      </c>
      <c r="J2161" s="110" t="s">
        <v>235</v>
      </c>
      <c r="K2161" s="110">
        <v>2.0</v>
      </c>
      <c r="L2161" s="109">
        <f t="array" ref="L2161">XLOOKUP('Joining Lists'!$J2161,'Joining Lists'!$A$4:$A$15,'Joining Lists'!$B$4:$B$15)</f>
        <v>19.95</v>
      </c>
      <c r="M2161" s="110">
        <f>'Joining Lists'!$K2161*'Joining Lists'!$L2161</f>
        <v>39.9</v>
      </c>
    </row>
    <row r="2162" ht="14.25" customHeight="1">
      <c r="G2162" s="106">
        <v>44523.0</v>
      </c>
      <c r="H2162" s="105" t="s">
        <v>302</v>
      </c>
      <c r="I2162" s="105" t="str">
        <f t="array" ref="I2162">XLOOKUP('Joining Lists'!$H2162,'Joining Lists'!$D$4:$D$75,'Joining Lists'!$E$4:$E$75)</f>
        <v>MidWest</v>
      </c>
      <c r="J2162" s="105" t="s">
        <v>236</v>
      </c>
      <c r="K2162" s="105">
        <v>3.0</v>
      </c>
      <c r="L2162" s="104">
        <f t="array" ref="L2162">XLOOKUP('Joining Lists'!$J2162,'Joining Lists'!$A$4:$A$15,'Joining Lists'!$B$4:$B$15)</f>
        <v>30</v>
      </c>
      <c r="M2162" s="105">
        <f>'Joining Lists'!$K2162*'Joining Lists'!$L2162</f>
        <v>90</v>
      </c>
    </row>
    <row r="2163" ht="14.25" customHeight="1">
      <c r="G2163" s="111">
        <v>44523.0</v>
      </c>
      <c r="H2163" s="110" t="s">
        <v>225</v>
      </c>
      <c r="I2163" s="110" t="str">
        <f t="array" ref="I2163">XLOOKUP('Joining Lists'!$H2163,'Joining Lists'!$D$4:$D$75,'Joining Lists'!$E$4:$E$75)</f>
        <v>South</v>
      </c>
      <c r="J2163" s="110" t="s">
        <v>216</v>
      </c>
      <c r="K2163" s="110">
        <v>2.0</v>
      </c>
      <c r="L2163" s="109">
        <f t="array" ref="L2163">XLOOKUP('Joining Lists'!$J2163,'Joining Lists'!$A$4:$A$15,'Joining Lists'!$B$4:$B$15)</f>
        <v>22.95</v>
      </c>
      <c r="M2163" s="110">
        <f>'Joining Lists'!$K2163*'Joining Lists'!$L2163</f>
        <v>45.9</v>
      </c>
    </row>
    <row r="2164" ht="14.25" customHeight="1">
      <c r="G2164" s="106">
        <v>44523.0</v>
      </c>
      <c r="H2164" s="105" t="s">
        <v>306</v>
      </c>
      <c r="I2164" s="105" t="str">
        <f t="array" ref="I2164">XLOOKUP('Joining Lists'!$H2164,'Joining Lists'!$D$4:$D$75,'Joining Lists'!$E$4:$E$75)</f>
        <v>West</v>
      </c>
      <c r="J2164" s="105" t="s">
        <v>240</v>
      </c>
      <c r="K2164" s="105">
        <v>3.0</v>
      </c>
      <c r="L2164" s="104">
        <f t="array" ref="L2164">XLOOKUP('Joining Lists'!$J2164,'Joining Lists'!$A$4:$A$15,'Joining Lists'!$B$4:$B$15)</f>
        <v>34</v>
      </c>
      <c r="M2164" s="105">
        <f>'Joining Lists'!$K2164*'Joining Lists'!$L2164</f>
        <v>102</v>
      </c>
    </row>
    <row r="2165" ht="14.25" customHeight="1">
      <c r="G2165" s="111">
        <v>44523.0</v>
      </c>
      <c r="H2165" s="110" t="s">
        <v>225</v>
      </c>
      <c r="I2165" s="110" t="str">
        <f t="array" ref="I2165">XLOOKUP('Joining Lists'!$H2165,'Joining Lists'!$D$4:$D$75,'Joining Lists'!$E$4:$E$75)</f>
        <v>South</v>
      </c>
      <c r="J2165" s="110" t="s">
        <v>227</v>
      </c>
      <c r="K2165" s="110">
        <v>3.0</v>
      </c>
      <c r="L2165" s="109">
        <f t="array" ref="L2165">XLOOKUP('Joining Lists'!$J2165,'Joining Lists'!$A$4:$A$15,'Joining Lists'!$B$4:$B$15)</f>
        <v>25</v>
      </c>
      <c r="M2165" s="110">
        <f>'Joining Lists'!$K2165*'Joining Lists'!$L2165</f>
        <v>75</v>
      </c>
    </row>
    <row r="2166" ht="14.25" customHeight="1">
      <c r="G2166" s="106">
        <v>44523.0</v>
      </c>
      <c r="H2166" s="105" t="s">
        <v>292</v>
      </c>
      <c r="I2166" s="105" t="str">
        <f t="array" ref="I2166">XLOOKUP('Joining Lists'!$H2166,'Joining Lists'!$D$4:$D$75,'Joining Lists'!$E$4:$E$75)</f>
        <v>East</v>
      </c>
      <c r="J2166" s="105" t="s">
        <v>243</v>
      </c>
      <c r="K2166" s="105">
        <v>3.0</v>
      </c>
      <c r="L2166" s="104">
        <f t="array" ref="L2166">XLOOKUP('Joining Lists'!$J2166,'Joining Lists'!$A$4:$A$15,'Joining Lists'!$B$4:$B$15)</f>
        <v>25</v>
      </c>
      <c r="M2166" s="105">
        <f>'Joining Lists'!$K2166*'Joining Lists'!$L2166</f>
        <v>75</v>
      </c>
    </row>
    <row r="2167" ht="14.25" customHeight="1">
      <c r="G2167" s="111">
        <v>44523.0</v>
      </c>
      <c r="H2167" s="110" t="s">
        <v>308</v>
      </c>
      <c r="I2167" s="110" t="str">
        <f t="array" ref="I2167">XLOOKUP('Joining Lists'!$H2167,'Joining Lists'!$D$4:$D$75,'Joining Lists'!$E$4:$E$75)</f>
        <v>West</v>
      </c>
      <c r="J2167" s="110" t="s">
        <v>235</v>
      </c>
      <c r="K2167" s="110">
        <v>2.0</v>
      </c>
      <c r="L2167" s="109">
        <f t="array" ref="L2167">XLOOKUP('Joining Lists'!$J2167,'Joining Lists'!$A$4:$A$15,'Joining Lists'!$B$4:$B$15)</f>
        <v>19.95</v>
      </c>
      <c r="M2167" s="110">
        <f>'Joining Lists'!$K2167*'Joining Lists'!$L2167</f>
        <v>39.9</v>
      </c>
    </row>
    <row r="2168" ht="14.25" customHeight="1">
      <c r="G2168" s="106">
        <v>44523.0</v>
      </c>
      <c r="H2168" s="105" t="s">
        <v>254</v>
      </c>
      <c r="I2168" s="105" t="str">
        <f t="array" ref="I2168">XLOOKUP('Joining Lists'!$H2168,'Joining Lists'!$D$4:$D$75,'Joining Lists'!$E$4:$E$75)</f>
        <v>South</v>
      </c>
      <c r="J2168" s="105" t="s">
        <v>216</v>
      </c>
      <c r="K2168" s="105">
        <v>3.0</v>
      </c>
      <c r="L2168" s="104">
        <f t="array" ref="L2168">XLOOKUP('Joining Lists'!$J2168,'Joining Lists'!$A$4:$A$15,'Joining Lists'!$B$4:$B$15)</f>
        <v>22.95</v>
      </c>
      <c r="M2168" s="105">
        <f>'Joining Lists'!$K2168*'Joining Lists'!$L2168</f>
        <v>68.85</v>
      </c>
    </row>
    <row r="2169" ht="14.25" customHeight="1">
      <c r="G2169" s="111">
        <v>44523.0</v>
      </c>
      <c r="H2169" s="110" t="s">
        <v>278</v>
      </c>
      <c r="I2169" s="110" t="str">
        <f t="array" ref="I2169">XLOOKUP('Joining Lists'!$H2169,'Joining Lists'!$D$4:$D$75,'Joining Lists'!$E$4:$E$75)</f>
        <v>MidWest</v>
      </c>
      <c r="J2169" s="110" t="s">
        <v>218</v>
      </c>
      <c r="K2169" s="110">
        <v>3.0</v>
      </c>
      <c r="L2169" s="109">
        <f t="array" ref="L2169">XLOOKUP('Joining Lists'!$J2169,'Joining Lists'!$A$4:$A$15,'Joining Lists'!$B$4:$B$15)</f>
        <v>22.95</v>
      </c>
      <c r="M2169" s="110">
        <f>'Joining Lists'!$K2169*'Joining Lists'!$L2169</f>
        <v>68.85</v>
      </c>
    </row>
    <row r="2170" ht="14.25" customHeight="1">
      <c r="G2170" s="106">
        <v>44523.0</v>
      </c>
      <c r="H2170" s="105" t="s">
        <v>303</v>
      </c>
      <c r="I2170" s="105" t="str">
        <f t="array" ref="I2170">XLOOKUP('Joining Lists'!$H2170,'Joining Lists'!$D$4:$D$75,'Joining Lists'!$E$4:$E$75)</f>
        <v>West</v>
      </c>
      <c r="J2170" s="105" t="s">
        <v>216</v>
      </c>
      <c r="K2170" s="105">
        <v>3.0</v>
      </c>
      <c r="L2170" s="104">
        <f t="array" ref="L2170">XLOOKUP('Joining Lists'!$J2170,'Joining Lists'!$A$4:$A$15,'Joining Lists'!$B$4:$B$15)</f>
        <v>22.95</v>
      </c>
      <c r="M2170" s="105">
        <f>'Joining Lists'!$K2170*'Joining Lists'!$L2170</f>
        <v>68.85</v>
      </c>
    </row>
    <row r="2171" ht="14.25" customHeight="1">
      <c r="G2171" s="111">
        <v>44523.0</v>
      </c>
      <c r="H2171" s="110" t="s">
        <v>215</v>
      </c>
      <c r="I2171" s="110" t="str">
        <f t="array" ref="I2171">XLOOKUP('Joining Lists'!$H2171,'Joining Lists'!$D$4:$D$75,'Joining Lists'!$E$4:$E$75)</f>
        <v>East</v>
      </c>
      <c r="J2171" s="110" t="s">
        <v>227</v>
      </c>
      <c r="K2171" s="110">
        <v>3.0</v>
      </c>
      <c r="L2171" s="109">
        <f t="array" ref="L2171">XLOOKUP('Joining Lists'!$J2171,'Joining Lists'!$A$4:$A$15,'Joining Lists'!$B$4:$B$15)</f>
        <v>25</v>
      </c>
      <c r="M2171" s="110">
        <f>'Joining Lists'!$K2171*'Joining Lists'!$L2171</f>
        <v>75</v>
      </c>
    </row>
    <row r="2172" ht="14.25" customHeight="1">
      <c r="G2172" s="106">
        <v>44523.0</v>
      </c>
      <c r="H2172" s="105" t="s">
        <v>215</v>
      </c>
      <c r="I2172" s="105" t="str">
        <f t="array" ref="I2172">XLOOKUP('Joining Lists'!$H2172,'Joining Lists'!$D$4:$D$75,'Joining Lists'!$E$4:$E$75)</f>
        <v>East</v>
      </c>
      <c r="J2172" s="105" t="s">
        <v>235</v>
      </c>
      <c r="K2172" s="105">
        <v>7.0</v>
      </c>
      <c r="L2172" s="104">
        <f t="array" ref="L2172">XLOOKUP('Joining Lists'!$J2172,'Joining Lists'!$A$4:$A$15,'Joining Lists'!$B$4:$B$15)</f>
        <v>19.95</v>
      </c>
      <c r="M2172" s="105">
        <f>'Joining Lists'!$K2172*'Joining Lists'!$L2172</f>
        <v>139.65</v>
      </c>
    </row>
    <row r="2173" ht="14.25" customHeight="1">
      <c r="G2173" s="111">
        <v>44523.0</v>
      </c>
      <c r="H2173" s="110" t="s">
        <v>283</v>
      </c>
      <c r="I2173" s="110" t="str">
        <f t="array" ref="I2173">XLOOKUP('Joining Lists'!$H2173,'Joining Lists'!$D$4:$D$75,'Joining Lists'!$E$4:$E$75)</f>
        <v>South</v>
      </c>
      <c r="J2173" s="110" t="s">
        <v>245</v>
      </c>
      <c r="K2173" s="110">
        <v>10.0</v>
      </c>
      <c r="L2173" s="109">
        <f t="array" ref="L2173">XLOOKUP('Joining Lists'!$J2173,'Joining Lists'!$A$4:$A$15,'Joining Lists'!$B$4:$B$15)</f>
        <v>23.5</v>
      </c>
      <c r="M2173" s="110">
        <f>'Joining Lists'!$K2173*'Joining Lists'!$L2173</f>
        <v>235</v>
      </c>
    </row>
    <row r="2174" ht="14.25" customHeight="1">
      <c r="G2174" s="106">
        <v>44523.0</v>
      </c>
      <c r="H2174" s="105" t="s">
        <v>310</v>
      </c>
      <c r="I2174" s="105" t="str">
        <f t="array" ref="I2174">XLOOKUP('Joining Lists'!$H2174,'Joining Lists'!$D$4:$D$75,'Joining Lists'!$E$4:$E$75)</f>
        <v>West</v>
      </c>
      <c r="J2174" s="105" t="s">
        <v>245</v>
      </c>
      <c r="K2174" s="105">
        <v>3.0</v>
      </c>
      <c r="L2174" s="104">
        <f t="array" ref="L2174">XLOOKUP('Joining Lists'!$J2174,'Joining Lists'!$A$4:$A$15,'Joining Lists'!$B$4:$B$15)</f>
        <v>23.5</v>
      </c>
      <c r="M2174" s="105">
        <f>'Joining Lists'!$K2174*'Joining Lists'!$L2174</f>
        <v>70.5</v>
      </c>
    </row>
    <row r="2175" ht="14.25" customHeight="1">
      <c r="G2175" s="111">
        <v>44523.0</v>
      </c>
      <c r="H2175" s="110" t="s">
        <v>286</v>
      </c>
      <c r="I2175" s="110" t="str">
        <f t="array" ref="I2175">XLOOKUP('Joining Lists'!$H2175,'Joining Lists'!$D$4:$D$75,'Joining Lists'!$E$4:$E$75)</f>
        <v>South</v>
      </c>
      <c r="J2175" s="110" t="s">
        <v>218</v>
      </c>
      <c r="K2175" s="110">
        <v>3.0</v>
      </c>
      <c r="L2175" s="109">
        <f t="array" ref="L2175">XLOOKUP('Joining Lists'!$J2175,'Joining Lists'!$A$4:$A$15,'Joining Lists'!$B$4:$B$15)</f>
        <v>22.95</v>
      </c>
      <c r="M2175" s="110">
        <f>'Joining Lists'!$K2175*'Joining Lists'!$L2175</f>
        <v>68.85</v>
      </c>
    </row>
    <row r="2176" ht="14.25" customHeight="1">
      <c r="G2176" s="106">
        <v>44523.0</v>
      </c>
      <c r="H2176" s="105" t="s">
        <v>288</v>
      </c>
      <c r="I2176" s="105" t="str">
        <f t="array" ref="I2176">XLOOKUP('Joining Lists'!$H2176,'Joining Lists'!$D$4:$D$75,'Joining Lists'!$E$4:$E$75)</f>
        <v>MidWest</v>
      </c>
      <c r="J2176" s="105" t="s">
        <v>240</v>
      </c>
      <c r="K2176" s="105">
        <v>3.0</v>
      </c>
      <c r="L2176" s="104">
        <f t="array" ref="L2176">XLOOKUP('Joining Lists'!$J2176,'Joining Lists'!$A$4:$A$15,'Joining Lists'!$B$4:$B$15)</f>
        <v>34</v>
      </c>
      <c r="M2176" s="105">
        <f>'Joining Lists'!$K2176*'Joining Lists'!$L2176</f>
        <v>102</v>
      </c>
    </row>
    <row r="2177" ht="14.25" customHeight="1">
      <c r="G2177" s="111">
        <v>44523.0</v>
      </c>
      <c r="H2177" s="110" t="s">
        <v>306</v>
      </c>
      <c r="I2177" s="110" t="str">
        <f t="array" ref="I2177">XLOOKUP('Joining Lists'!$H2177,'Joining Lists'!$D$4:$D$75,'Joining Lists'!$E$4:$E$75)</f>
        <v>West</v>
      </c>
      <c r="J2177" s="110" t="s">
        <v>240</v>
      </c>
      <c r="K2177" s="110">
        <v>2.0</v>
      </c>
      <c r="L2177" s="109">
        <f t="array" ref="L2177">XLOOKUP('Joining Lists'!$J2177,'Joining Lists'!$A$4:$A$15,'Joining Lists'!$B$4:$B$15)</f>
        <v>34</v>
      </c>
      <c r="M2177" s="110">
        <f>'Joining Lists'!$K2177*'Joining Lists'!$L2177</f>
        <v>68</v>
      </c>
    </row>
    <row r="2178" ht="14.25" customHeight="1">
      <c r="G2178" s="106">
        <v>44523.0</v>
      </c>
      <c r="H2178" s="105" t="s">
        <v>252</v>
      </c>
      <c r="I2178" s="105" t="str">
        <f t="array" ref="I2178">XLOOKUP('Joining Lists'!$H2178,'Joining Lists'!$D$4:$D$75,'Joining Lists'!$E$4:$E$75)</f>
        <v>West</v>
      </c>
      <c r="J2178" s="105" t="s">
        <v>216</v>
      </c>
      <c r="K2178" s="105">
        <v>18.0</v>
      </c>
      <c r="L2178" s="104">
        <f t="array" ref="L2178">XLOOKUP('Joining Lists'!$J2178,'Joining Lists'!$A$4:$A$15,'Joining Lists'!$B$4:$B$15)</f>
        <v>22.95</v>
      </c>
      <c r="M2178" s="105">
        <f>'Joining Lists'!$K2178*'Joining Lists'!$L2178</f>
        <v>413.1</v>
      </c>
    </row>
    <row r="2179" ht="14.25" customHeight="1">
      <c r="G2179" s="111">
        <v>44523.0</v>
      </c>
      <c r="H2179" s="110" t="s">
        <v>244</v>
      </c>
      <c r="I2179" s="110" t="str">
        <f t="array" ref="I2179">XLOOKUP('Joining Lists'!$H2179,'Joining Lists'!$D$4:$D$75,'Joining Lists'!$E$4:$E$75)</f>
        <v>MidWest</v>
      </c>
      <c r="J2179" s="110" t="s">
        <v>216</v>
      </c>
      <c r="K2179" s="110">
        <v>3.0</v>
      </c>
      <c r="L2179" s="109">
        <f t="array" ref="L2179">XLOOKUP('Joining Lists'!$J2179,'Joining Lists'!$A$4:$A$15,'Joining Lists'!$B$4:$B$15)</f>
        <v>22.95</v>
      </c>
      <c r="M2179" s="110">
        <f>'Joining Lists'!$K2179*'Joining Lists'!$L2179</f>
        <v>68.85</v>
      </c>
    </row>
    <row r="2180" ht="14.25" customHeight="1">
      <c r="G2180" s="106">
        <v>44523.0</v>
      </c>
      <c r="H2180" s="105" t="s">
        <v>255</v>
      </c>
      <c r="I2180" s="105" t="str">
        <f t="array" ref="I2180">XLOOKUP('Joining Lists'!$H2180,'Joining Lists'!$D$4:$D$75,'Joining Lists'!$E$4:$E$75)</f>
        <v>MidWest</v>
      </c>
      <c r="J2180" s="105" t="s">
        <v>240</v>
      </c>
      <c r="K2180" s="105">
        <v>4.0</v>
      </c>
      <c r="L2180" s="104">
        <f t="array" ref="L2180">XLOOKUP('Joining Lists'!$J2180,'Joining Lists'!$A$4:$A$15,'Joining Lists'!$B$4:$B$15)</f>
        <v>34</v>
      </c>
      <c r="M2180" s="105">
        <f>'Joining Lists'!$K2180*'Joining Lists'!$L2180</f>
        <v>136</v>
      </c>
    </row>
    <row r="2181" ht="14.25" customHeight="1">
      <c r="G2181" s="111">
        <v>44523.0</v>
      </c>
      <c r="H2181" s="110" t="s">
        <v>286</v>
      </c>
      <c r="I2181" s="110" t="str">
        <f t="array" ref="I2181">XLOOKUP('Joining Lists'!$H2181,'Joining Lists'!$D$4:$D$75,'Joining Lists'!$E$4:$E$75)</f>
        <v>South</v>
      </c>
      <c r="J2181" s="110" t="s">
        <v>235</v>
      </c>
      <c r="K2181" s="110">
        <v>1.0</v>
      </c>
      <c r="L2181" s="109">
        <f t="array" ref="L2181">XLOOKUP('Joining Lists'!$J2181,'Joining Lists'!$A$4:$A$15,'Joining Lists'!$B$4:$B$15)</f>
        <v>19.95</v>
      </c>
      <c r="M2181" s="110">
        <f>'Joining Lists'!$K2181*'Joining Lists'!$L2181</f>
        <v>19.95</v>
      </c>
    </row>
    <row r="2182" ht="14.25" customHeight="1">
      <c r="G2182" s="106">
        <v>44523.0</v>
      </c>
      <c r="H2182" s="105" t="s">
        <v>306</v>
      </c>
      <c r="I2182" s="105" t="str">
        <f t="array" ref="I2182">XLOOKUP('Joining Lists'!$H2182,'Joining Lists'!$D$4:$D$75,'Joining Lists'!$E$4:$E$75)</f>
        <v>West</v>
      </c>
      <c r="J2182" s="105" t="s">
        <v>216</v>
      </c>
      <c r="K2182" s="105">
        <v>3.0</v>
      </c>
      <c r="L2182" s="104">
        <f t="array" ref="L2182">XLOOKUP('Joining Lists'!$J2182,'Joining Lists'!$A$4:$A$15,'Joining Lists'!$B$4:$B$15)</f>
        <v>22.95</v>
      </c>
      <c r="M2182" s="105">
        <f>'Joining Lists'!$K2182*'Joining Lists'!$L2182</f>
        <v>68.85</v>
      </c>
    </row>
    <row r="2183" ht="14.25" customHeight="1">
      <c r="G2183" s="111">
        <v>44523.0</v>
      </c>
      <c r="H2183" s="110" t="s">
        <v>302</v>
      </c>
      <c r="I2183" s="110" t="str">
        <f t="array" ref="I2183">XLOOKUP('Joining Lists'!$H2183,'Joining Lists'!$D$4:$D$75,'Joining Lists'!$E$4:$E$75)</f>
        <v>MidWest</v>
      </c>
      <c r="J2183" s="110" t="s">
        <v>216</v>
      </c>
      <c r="K2183" s="110">
        <v>2.0</v>
      </c>
      <c r="L2183" s="109">
        <f t="array" ref="L2183">XLOOKUP('Joining Lists'!$J2183,'Joining Lists'!$A$4:$A$15,'Joining Lists'!$B$4:$B$15)</f>
        <v>22.95</v>
      </c>
      <c r="M2183" s="110">
        <f>'Joining Lists'!$K2183*'Joining Lists'!$L2183</f>
        <v>45.9</v>
      </c>
    </row>
    <row r="2184" ht="14.25" customHeight="1">
      <c r="G2184" s="106">
        <v>44523.0</v>
      </c>
      <c r="H2184" s="105" t="s">
        <v>213</v>
      </c>
      <c r="I2184" s="105" t="str">
        <f t="array" ref="I2184">XLOOKUP('Joining Lists'!$H2184,'Joining Lists'!$D$4:$D$75,'Joining Lists'!$E$4:$E$75)</f>
        <v>MidWest</v>
      </c>
      <c r="J2184" s="105" t="s">
        <v>227</v>
      </c>
      <c r="K2184" s="105">
        <v>2.0</v>
      </c>
      <c r="L2184" s="104">
        <f t="array" ref="L2184">XLOOKUP('Joining Lists'!$J2184,'Joining Lists'!$A$4:$A$15,'Joining Lists'!$B$4:$B$15)</f>
        <v>25</v>
      </c>
      <c r="M2184" s="105">
        <f>'Joining Lists'!$K2184*'Joining Lists'!$L2184</f>
        <v>50</v>
      </c>
    </row>
    <row r="2185" ht="14.25" customHeight="1">
      <c r="G2185" s="111">
        <v>44523.0</v>
      </c>
      <c r="H2185" s="110" t="s">
        <v>304</v>
      </c>
      <c r="I2185" s="110" t="str">
        <f t="array" ref="I2185">XLOOKUP('Joining Lists'!$H2185,'Joining Lists'!$D$4:$D$75,'Joining Lists'!$E$4:$E$75)</f>
        <v>South</v>
      </c>
      <c r="J2185" s="110" t="s">
        <v>240</v>
      </c>
      <c r="K2185" s="110">
        <v>3.0</v>
      </c>
      <c r="L2185" s="109">
        <f t="array" ref="L2185">XLOOKUP('Joining Lists'!$J2185,'Joining Lists'!$A$4:$A$15,'Joining Lists'!$B$4:$B$15)</f>
        <v>34</v>
      </c>
      <c r="M2185" s="110">
        <f>'Joining Lists'!$K2185*'Joining Lists'!$L2185</f>
        <v>102</v>
      </c>
    </row>
    <row r="2186" ht="14.25" customHeight="1">
      <c r="G2186" s="106">
        <v>44523.0</v>
      </c>
      <c r="H2186" s="105" t="s">
        <v>258</v>
      </c>
      <c r="I2186" s="105" t="str">
        <f t="array" ref="I2186">XLOOKUP('Joining Lists'!$H2186,'Joining Lists'!$D$4:$D$75,'Joining Lists'!$E$4:$E$75)</f>
        <v>MidWest</v>
      </c>
      <c r="J2186" s="105" t="s">
        <v>227</v>
      </c>
      <c r="K2186" s="105">
        <v>18.0</v>
      </c>
      <c r="L2186" s="104">
        <f t="array" ref="L2186">XLOOKUP('Joining Lists'!$J2186,'Joining Lists'!$A$4:$A$15,'Joining Lists'!$B$4:$B$15)</f>
        <v>25</v>
      </c>
      <c r="M2186" s="105">
        <f>'Joining Lists'!$K2186*'Joining Lists'!$L2186</f>
        <v>450</v>
      </c>
    </row>
    <row r="2187" ht="14.25" customHeight="1">
      <c r="G2187" s="111">
        <v>44523.0</v>
      </c>
      <c r="H2187" s="110" t="s">
        <v>297</v>
      </c>
      <c r="I2187" s="110" t="str">
        <f t="array" ref="I2187">XLOOKUP('Joining Lists'!$H2187,'Joining Lists'!$D$4:$D$75,'Joining Lists'!$E$4:$E$75)</f>
        <v>MidWest</v>
      </c>
      <c r="J2187" s="110" t="s">
        <v>236</v>
      </c>
      <c r="K2187" s="110">
        <v>3.0</v>
      </c>
      <c r="L2187" s="109">
        <f t="array" ref="L2187">XLOOKUP('Joining Lists'!$J2187,'Joining Lists'!$A$4:$A$15,'Joining Lists'!$B$4:$B$15)</f>
        <v>30</v>
      </c>
      <c r="M2187" s="110">
        <f>'Joining Lists'!$K2187*'Joining Lists'!$L2187</f>
        <v>90</v>
      </c>
    </row>
    <row r="2188" ht="14.25" customHeight="1">
      <c r="G2188" s="106">
        <v>44523.0</v>
      </c>
      <c r="H2188" s="105" t="s">
        <v>305</v>
      </c>
      <c r="I2188" s="105" t="str">
        <f t="array" ref="I2188">XLOOKUP('Joining Lists'!$H2188,'Joining Lists'!$D$4:$D$75,'Joining Lists'!$E$4:$E$75)</f>
        <v>East</v>
      </c>
      <c r="J2188" s="105" t="s">
        <v>235</v>
      </c>
      <c r="K2188" s="105">
        <v>6.0</v>
      </c>
      <c r="L2188" s="104">
        <f t="array" ref="L2188">XLOOKUP('Joining Lists'!$J2188,'Joining Lists'!$A$4:$A$15,'Joining Lists'!$B$4:$B$15)</f>
        <v>19.95</v>
      </c>
      <c r="M2188" s="105">
        <f>'Joining Lists'!$K2188*'Joining Lists'!$L2188</f>
        <v>119.7</v>
      </c>
    </row>
    <row r="2189" ht="14.25" customHeight="1">
      <c r="G2189" s="111">
        <v>44523.0</v>
      </c>
      <c r="H2189" s="110" t="s">
        <v>316</v>
      </c>
      <c r="I2189" s="110" t="str">
        <f t="array" ref="I2189">XLOOKUP('Joining Lists'!$H2189,'Joining Lists'!$D$4:$D$75,'Joining Lists'!$E$4:$E$75)</f>
        <v>West</v>
      </c>
      <c r="J2189" s="110" t="s">
        <v>235</v>
      </c>
      <c r="K2189" s="110">
        <v>1.0</v>
      </c>
      <c r="L2189" s="109">
        <f t="array" ref="L2189">XLOOKUP('Joining Lists'!$J2189,'Joining Lists'!$A$4:$A$15,'Joining Lists'!$B$4:$B$15)</f>
        <v>19.95</v>
      </c>
      <c r="M2189" s="110">
        <f>'Joining Lists'!$K2189*'Joining Lists'!$L2189</f>
        <v>19.95</v>
      </c>
    </row>
    <row r="2190" ht="14.25" customHeight="1">
      <c r="G2190" s="106">
        <v>44523.0</v>
      </c>
      <c r="H2190" s="105" t="s">
        <v>242</v>
      </c>
      <c r="I2190" s="105" t="str">
        <f t="array" ref="I2190">XLOOKUP('Joining Lists'!$H2190,'Joining Lists'!$D$4:$D$75,'Joining Lists'!$E$4:$E$75)</f>
        <v>MidWest</v>
      </c>
      <c r="J2190" s="105" t="s">
        <v>230</v>
      </c>
      <c r="K2190" s="105">
        <v>2.0</v>
      </c>
      <c r="L2190" s="104">
        <f t="array" ref="L2190">XLOOKUP('Joining Lists'!$J2190,'Joining Lists'!$A$4:$A$15,'Joining Lists'!$B$4:$B$15)</f>
        <v>79.95</v>
      </c>
      <c r="M2190" s="105">
        <f>'Joining Lists'!$K2190*'Joining Lists'!$L2190</f>
        <v>159.9</v>
      </c>
    </row>
    <row r="2191" ht="14.25" customHeight="1">
      <c r="G2191" s="111">
        <v>44523.0</v>
      </c>
      <c r="H2191" s="110" t="s">
        <v>306</v>
      </c>
      <c r="I2191" s="110" t="str">
        <f t="array" ref="I2191">XLOOKUP('Joining Lists'!$H2191,'Joining Lists'!$D$4:$D$75,'Joining Lists'!$E$4:$E$75)</f>
        <v>West</v>
      </c>
      <c r="J2191" s="110" t="s">
        <v>216</v>
      </c>
      <c r="K2191" s="110">
        <v>1.0</v>
      </c>
      <c r="L2191" s="109">
        <f t="array" ref="L2191">XLOOKUP('Joining Lists'!$J2191,'Joining Lists'!$A$4:$A$15,'Joining Lists'!$B$4:$B$15)</f>
        <v>22.95</v>
      </c>
      <c r="M2191" s="110">
        <f>'Joining Lists'!$K2191*'Joining Lists'!$L2191</f>
        <v>22.95</v>
      </c>
    </row>
    <row r="2192" ht="14.25" customHeight="1">
      <c r="G2192" s="106">
        <v>44523.0</v>
      </c>
      <c r="H2192" s="105" t="s">
        <v>257</v>
      </c>
      <c r="I2192" s="105" t="str">
        <f t="array" ref="I2192">XLOOKUP('Joining Lists'!$H2192,'Joining Lists'!$D$4:$D$75,'Joining Lists'!$E$4:$E$75)</f>
        <v>South</v>
      </c>
      <c r="J2192" s="105" t="s">
        <v>240</v>
      </c>
      <c r="K2192" s="105">
        <v>2.0</v>
      </c>
      <c r="L2192" s="104">
        <f t="array" ref="L2192">XLOOKUP('Joining Lists'!$J2192,'Joining Lists'!$A$4:$A$15,'Joining Lists'!$B$4:$B$15)</f>
        <v>34</v>
      </c>
      <c r="M2192" s="105">
        <f>'Joining Lists'!$K2192*'Joining Lists'!$L2192</f>
        <v>68</v>
      </c>
    </row>
    <row r="2193" ht="14.25" customHeight="1">
      <c r="G2193" s="111">
        <v>44523.0</v>
      </c>
      <c r="H2193" s="110" t="s">
        <v>311</v>
      </c>
      <c r="I2193" s="110" t="str">
        <f t="array" ref="I2193">XLOOKUP('Joining Lists'!$H2193,'Joining Lists'!$D$4:$D$75,'Joining Lists'!$E$4:$E$75)</f>
        <v>MidWest</v>
      </c>
      <c r="J2193" s="110" t="s">
        <v>218</v>
      </c>
      <c r="K2193" s="110">
        <v>2.0</v>
      </c>
      <c r="L2193" s="109">
        <f t="array" ref="L2193">XLOOKUP('Joining Lists'!$J2193,'Joining Lists'!$A$4:$A$15,'Joining Lists'!$B$4:$B$15)</f>
        <v>22.95</v>
      </c>
      <c r="M2193" s="110">
        <f>'Joining Lists'!$K2193*'Joining Lists'!$L2193</f>
        <v>45.9</v>
      </c>
    </row>
    <row r="2194" ht="14.25" customHeight="1">
      <c r="G2194" s="106">
        <v>44523.0</v>
      </c>
      <c r="H2194" s="105" t="s">
        <v>219</v>
      </c>
      <c r="I2194" s="105" t="str">
        <f t="array" ref="I2194">XLOOKUP('Joining Lists'!$H2194,'Joining Lists'!$D$4:$D$75,'Joining Lists'!$E$4:$E$75)</f>
        <v>West</v>
      </c>
      <c r="J2194" s="105" t="s">
        <v>236</v>
      </c>
      <c r="K2194" s="105">
        <v>3.0</v>
      </c>
      <c r="L2194" s="104">
        <f t="array" ref="L2194">XLOOKUP('Joining Lists'!$J2194,'Joining Lists'!$A$4:$A$15,'Joining Lists'!$B$4:$B$15)</f>
        <v>30</v>
      </c>
      <c r="M2194" s="105">
        <f>'Joining Lists'!$K2194*'Joining Lists'!$L2194</f>
        <v>90</v>
      </c>
    </row>
    <row r="2195" ht="14.25" customHeight="1">
      <c r="G2195" s="111">
        <v>44523.0</v>
      </c>
      <c r="H2195" s="110" t="s">
        <v>268</v>
      </c>
      <c r="I2195" s="110" t="str">
        <f t="array" ref="I2195">XLOOKUP('Joining Lists'!$H2195,'Joining Lists'!$D$4:$D$75,'Joining Lists'!$E$4:$E$75)</f>
        <v>East</v>
      </c>
      <c r="J2195" s="110" t="s">
        <v>233</v>
      </c>
      <c r="K2195" s="110">
        <v>3.0</v>
      </c>
      <c r="L2195" s="109">
        <f t="array" ref="L2195">XLOOKUP('Joining Lists'!$J2195,'Joining Lists'!$A$4:$A$15,'Joining Lists'!$B$4:$B$15)</f>
        <v>27.5</v>
      </c>
      <c r="M2195" s="110">
        <f>'Joining Lists'!$K2195*'Joining Lists'!$L2195</f>
        <v>82.5</v>
      </c>
    </row>
    <row r="2196" ht="14.25" customHeight="1">
      <c r="G2196" s="106">
        <v>44523.0</v>
      </c>
      <c r="H2196" s="105" t="s">
        <v>316</v>
      </c>
      <c r="I2196" s="105" t="str">
        <f t="array" ref="I2196">XLOOKUP('Joining Lists'!$H2196,'Joining Lists'!$D$4:$D$75,'Joining Lists'!$E$4:$E$75)</f>
        <v>West</v>
      </c>
      <c r="J2196" s="105" t="s">
        <v>236</v>
      </c>
      <c r="K2196" s="105">
        <v>2.0</v>
      </c>
      <c r="L2196" s="104">
        <f t="array" ref="L2196">XLOOKUP('Joining Lists'!$J2196,'Joining Lists'!$A$4:$A$15,'Joining Lists'!$B$4:$B$15)</f>
        <v>30</v>
      </c>
      <c r="M2196" s="105">
        <f>'Joining Lists'!$K2196*'Joining Lists'!$L2196</f>
        <v>60</v>
      </c>
    </row>
    <row r="2197" ht="14.25" customHeight="1">
      <c r="G2197" s="111">
        <v>44523.0</v>
      </c>
      <c r="H2197" s="110" t="s">
        <v>268</v>
      </c>
      <c r="I2197" s="110" t="str">
        <f t="array" ref="I2197">XLOOKUP('Joining Lists'!$H2197,'Joining Lists'!$D$4:$D$75,'Joining Lists'!$E$4:$E$75)</f>
        <v>East</v>
      </c>
      <c r="J2197" s="110" t="s">
        <v>230</v>
      </c>
      <c r="K2197" s="110">
        <v>2.0</v>
      </c>
      <c r="L2197" s="109">
        <f t="array" ref="L2197">XLOOKUP('Joining Lists'!$J2197,'Joining Lists'!$A$4:$A$15,'Joining Lists'!$B$4:$B$15)</f>
        <v>79.95</v>
      </c>
      <c r="M2197" s="110">
        <f>'Joining Lists'!$K2197*'Joining Lists'!$L2197</f>
        <v>159.9</v>
      </c>
    </row>
    <row r="2198" ht="14.25" customHeight="1">
      <c r="G2198" s="106">
        <v>44523.0</v>
      </c>
      <c r="H2198" s="105" t="s">
        <v>307</v>
      </c>
      <c r="I2198" s="105" t="str">
        <f t="array" ref="I2198">XLOOKUP('Joining Lists'!$H2198,'Joining Lists'!$D$4:$D$75,'Joining Lists'!$E$4:$E$75)</f>
        <v>East</v>
      </c>
      <c r="J2198" s="105" t="s">
        <v>243</v>
      </c>
      <c r="K2198" s="105">
        <v>2.0</v>
      </c>
      <c r="L2198" s="104">
        <f t="array" ref="L2198">XLOOKUP('Joining Lists'!$J2198,'Joining Lists'!$A$4:$A$15,'Joining Lists'!$B$4:$B$15)</f>
        <v>25</v>
      </c>
      <c r="M2198" s="105">
        <f>'Joining Lists'!$K2198*'Joining Lists'!$L2198</f>
        <v>50</v>
      </c>
    </row>
    <row r="2199" ht="14.25" customHeight="1">
      <c r="G2199" s="111">
        <v>44523.0</v>
      </c>
      <c r="H2199" s="110" t="s">
        <v>304</v>
      </c>
      <c r="I2199" s="110" t="str">
        <f t="array" ref="I2199">XLOOKUP('Joining Lists'!$H2199,'Joining Lists'!$D$4:$D$75,'Joining Lists'!$E$4:$E$75)</f>
        <v>South</v>
      </c>
      <c r="J2199" s="110" t="s">
        <v>230</v>
      </c>
      <c r="K2199" s="110">
        <v>3.0</v>
      </c>
      <c r="L2199" s="109">
        <f t="array" ref="L2199">XLOOKUP('Joining Lists'!$J2199,'Joining Lists'!$A$4:$A$15,'Joining Lists'!$B$4:$B$15)</f>
        <v>79.95</v>
      </c>
      <c r="M2199" s="110">
        <f>'Joining Lists'!$K2199*'Joining Lists'!$L2199</f>
        <v>239.85</v>
      </c>
    </row>
    <row r="2200" ht="14.25" customHeight="1">
      <c r="G2200" s="106">
        <v>44523.0</v>
      </c>
      <c r="H2200" s="105" t="s">
        <v>276</v>
      </c>
      <c r="I2200" s="105" t="str">
        <f t="array" ref="I2200">XLOOKUP('Joining Lists'!$H2200,'Joining Lists'!$D$4:$D$75,'Joining Lists'!$E$4:$E$75)</f>
        <v>East</v>
      </c>
      <c r="J2200" s="105" t="s">
        <v>236</v>
      </c>
      <c r="K2200" s="105">
        <v>3.0</v>
      </c>
      <c r="L2200" s="104">
        <f t="array" ref="L2200">XLOOKUP('Joining Lists'!$J2200,'Joining Lists'!$A$4:$A$15,'Joining Lists'!$B$4:$B$15)</f>
        <v>30</v>
      </c>
      <c r="M2200" s="105">
        <f>'Joining Lists'!$K2200*'Joining Lists'!$L2200</f>
        <v>90</v>
      </c>
    </row>
    <row r="2201" ht="14.25" customHeight="1">
      <c r="G2201" s="111">
        <v>44523.0</v>
      </c>
      <c r="H2201" s="110" t="s">
        <v>316</v>
      </c>
      <c r="I2201" s="110" t="str">
        <f t="array" ref="I2201">XLOOKUP('Joining Lists'!$H2201,'Joining Lists'!$D$4:$D$75,'Joining Lists'!$E$4:$E$75)</f>
        <v>West</v>
      </c>
      <c r="J2201" s="110" t="s">
        <v>240</v>
      </c>
      <c r="K2201" s="110">
        <v>2.0</v>
      </c>
      <c r="L2201" s="109">
        <f t="array" ref="L2201">XLOOKUP('Joining Lists'!$J2201,'Joining Lists'!$A$4:$A$15,'Joining Lists'!$B$4:$B$15)</f>
        <v>34</v>
      </c>
      <c r="M2201" s="110">
        <f>'Joining Lists'!$K2201*'Joining Lists'!$L2201</f>
        <v>68</v>
      </c>
    </row>
    <row r="2202" ht="14.25" customHeight="1">
      <c r="G2202" s="106">
        <v>44523.0</v>
      </c>
      <c r="H2202" s="105" t="s">
        <v>215</v>
      </c>
      <c r="I2202" s="105" t="str">
        <f t="array" ref="I2202">XLOOKUP('Joining Lists'!$H2202,'Joining Lists'!$D$4:$D$75,'Joining Lists'!$E$4:$E$75)</f>
        <v>East</v>
      </c>
      <c r="J2202" s="105" t="s">
        <v>212</v>
      </c>
      <c r="K2202" s="105">
        <v>1.0</v>
      </c>
      <c r="L2202" s="104">
        <f t="array" ref="L2202">XLOOKUP('Joining Lists'!$J2202,'Joining Lists'!$A$4:$A$15,'Joining Lists'!$B$4:$B$15)</f>
        <v>21</v>
      </c>
      <c r="M2202" s="105">
        <f>'Joining Lists'!$K2202*'Joining Lists'!$L2202</f>
        <v>21</v>
      </c>
    </row>
    <row r="2203" ht="14.25" customHeight="1">
      <c r="G2203" s="111">
        <v>44523.0</v>
      </c>
      <c r="H2203" s="110" t="s">
        <v>219</v>
      </c>
      <c r="I2203" s="110" t="str">
        <f t="array" ref="I2203">XLOOKUP('Joining Lists'!$H2203,'Joining Lists'!$D$4:$D$75,'Joining Lists'!$E$4:$E$75)</f>
        <v>West</v>
      </c>
      <c r="J2203" s="110" t="s">
        <v>218</v>
      </c>
      <c r="K2203" s="110">
        <v>3.0</v>
      </c>
      <c r="L2203" s="109">
        <f t="array" ref="L2203">XLOOKUP('Joining Lists'!$J2203,'Joining Lists'!$A$4:$A$15,'Joining Lists'!$B$4:$B$15)</f>
        <v>22.95</v>
      </c>
      <c r="M2203" s="110">
        <f>'Joining Lists'!$K2203*'Joining Lists'!$L2203</f>
        <v>68.85</v>
      </c>
    </row>
    <row r="2204" ht="14.25" customHeight="1">
      <c r="G2204" s="106">
        <v>44523.0</v>
      </c>
      <c r="H2204" s="105" t="s">
        <v>251</v>
      </c>
      <c r="I2204" s="105" t="str">
        <f t="array" ref="I2204">XLOOKUP('Joining Lists'!$H2204,'Joining Lists'!$D$4:$D$75,'Joining Lists'!$E$4:$E$75)</f>
        <v>MidWest</v>
      </c>
      <c r="J2204" s="105" t="s">
        <v>218</v>
      </c>
      <c r="K2204" s="105">
        <v>4.0</v>
      </c>
      <c r="L2204" s="104">
        <f t="array" ref="L2204">XLOOKUP('Joining Lists'!$J2204,'Joining Lists'!$A$4:$A$15,'Joining Lists'!$B$4:$B$15)</f>
        <v>22.95</v>
      </c>
      <c r="M2204" s="105">
        <f>'Joining Lists'!$K2204*'Joining Lists'!$L2204</f>
        <v>91.8</v>
      </c>
    </row>
    <row r="2205" ht="14.25" customHeight="1">
      <c r="G2205" s="111">
        <v>44523.0</v>
      </c>
      <c r="H2205" s="110" t="s">
        <v>219</v>
      </c>
      <c r="I2205" s="110" t="str">
        <f t="array" ref="I2205">XLOOKUP('Joining Lists'!$H2205,'Joining Lists'!$D$4:$D$75,'Joining Lists'!$E$4:$E$75)</f>
        <v>West</v>
      </c>
      <c r="J2205" s="110" t="s">
        <v>245</v>
      </c>
      <c r="K2205" s="110">
        <v>3.0</v>
      </c>
      <c r="L2205" s="109">
        <f t="array" ref="L2205">XLOOKUP('Joining Lists'!$J2205,'Joining Lists'!$A$4:$A$15,'Joining Lists'!$B$4:$B$15)</f>
        <v>23.5</v>
      </c>
      <c r="M2205" s="110">
        <f>'Joining Lists'!$K2205*'Joining Lists'!$L2205</f>
        <v>70.5</v>
      </c>
    </row>
    <row r="2206" ht="14.25" customHeight="1">
      <c r="G2206" s="106">
        <v>44523.0</v>
      </c>
      <c r="H2206" s="105" t="s">
        <v>271</v>
      </c>
      <c r="I2206" s="105" t="str">
        <f t="array" ref="I2206">XLOOKUP('Joining Lists'!$H2206,'Joining Lists'!$D$4:$D$75,'Joining Lists'!$E$4:$E$75)</f>
        <v>South</v>
      </c>
      <c r="J2206" s="105" t="s">
        <v>235</v>
      </c>
      <c r="K2206" s="105">
        <v>1.0</v>
      </c>
      <c r="L2206" s="104">
        <f t="array" ref="L2206">XLOOKUP('Joining Lists'!$J2206,'Joining Lists'!$A$4:$A$15,'Joining Lists'!$B$4:$B$15)</f>
        <v>19.95</v>
      </c>
      <c r="M2206" s="105">
        <f>'Joining Lists'!$K2206*'Joining Lists'!$L2206</f>
        <v>19.95</v>
      </c>
    </row>
    <row r="2207" ht="14.25" customHeight="1">
      <c r="G2207" s="111">
        <v>44523.0</v>
      </c>
      <c r="H2207" s="110" t="s">
        <v>273</v>
      </c>
      <c r="I2207" s="110" t="str">
        <f t="array" ref="I2207">XLOOKUP('Joining Lists'!$H2207,'Joining Lists'!$D$4:$D$75,'Joining Lists'!$E$4:$E$75)</f>
        <v>West</v>
      </c>
      <c r="J2207" s="110" t="s">
        <v>245</v>
      </c>
      <c r="K2207" s="110">
        <v>6.0</v>
      </c>
      <c r="L2207" s="109">
        <f t="array" ref="L2207">XLOOKUP('Joining Lists'!$J2207,'Joining Lists'!$A$4:$A$15,'Joining Lists'!$B$4:$B$15)</f>
        <v>23.5</v>
      </c>
      <c r="M2207" s="110">
        <f>'Joining Lists'!$K2207*'Joining Lists'!$L2207</f>
        <v>141</v>
      </c>
    </row>
    <row r="2208" ht="14.25" customHeight="1">
      <c r="G2208" s="106">
        <v>44523.0</v>
      </c>
      <c r="H2208" s="105" t="s">
        <v>308</v>
      </c>
      <c r="I2208" s="105" t="str">
        <f t="array" ref="I2208">XLOOKUP('Joining Lists'!$H2208,'Joining Lists'!$D$4:$D$75,'Joining Lists'!$E$4:$E$75)</f>
        <v>West</v>
      </c>
      <c r="J2208" s="105" t="s">
        <v>243</v>
      </c>
      <c r="K2208" s="105">
        <v>1.0</v>
      </c>
      <c r="L2208" s="104">
        <f t="array" ref="L2208">XLOOKUP('Joining Lists'!$J2208,'Joining Lists'!$A$4:$A$15,'Joining Lists'!$B$4:$B$15)</f>
        <v>25</v>
      </c>
      <c r="M2208" s="105">
        <f>'Joining Lists'!$K2208*'Joining Lists'!$L2208</f>
        <v>25</v>
      </c>
    </row>
    <row r="2209" ht="14.25" customHeight="1">
      <c r="G2209" s="111">
        <v>44523.0</v>
      </c>
      <c r="H2209" s="110" t="s">
        <v>280</v>
      </c>
      <c r="I2209" s="110" t="str">
        <f t="array" ref="I2209">XLOOKUP('Joining Lists'!$H2209,'Joining Lists'!$D$4:$D$75,'Joining Lists'!$E$4:$E$75)</f>
        <v>South</v>
      </c>
      <c r="J2209" s="110" t="s">
        <v>227</v>
      </c>
      <c r="K2209" s="110">
        <v>2.0</v>
      </c>
      <c r="L2209" s="109">
        <f t="array" ref="L2209">XLOOKUP('Joining Lists'!$J2209,'Joining Lists'!$A$4:$A$15,'Joining Lists'!$B$4:$B$15)</f>
        <v>25</v>
      </c>
      <c r="M2209" s="110">
        <f>'Joining Lists'!$K2209*'Joining Lists'!$L2209</f>
        <v>50</v>
      </c>
    </row>
    <row r="2210" ht="14.25" customHeight="1">
      <c r="G2210" s="106">
        <v>44523.0</v>
      </c>
      <c r="H2210" s="105" t="s">
        <v>263</v>
      </c>
      <c r="I2210" s="105" t="str">
        <f t="array" ref="I2210">XLOOKUP('Joining Lists'!$H2210,'Joining Lists'!$D$4:$D$75,'Joining Lists'!$E$4:$E$75)</f>
        <v>West</v>
      </c>
      <c r="J2210" s="105" t="s">
        <v>218</v>
      </c>
      <c r="K2210" s="105">
        <v>2.0</v>
      </c>
      <c r="L2210" s="104">
        <f t="array" ref="L2210">XLOOKUP('Joining Lists'!$J2210,'Joining Lists'!$A$4:$A$15,'Joining Lists'!$B$4:$B$15)</f>
        <v>22.95</v>
      </c>
      <c r="M2210" s="105">
        <f>'Joining Lists'!$K2210*'Joining Lists'!$L2210</f>
        <v>45.9</v>
      </c>
    </row>
    <row r="2211" ht="14.25" customHeight="1">
      <c r="G2211" s="111">
        <v>44523.0</v>
      </c>
      <c r="H2211" s="110" t="s">
        <v>268</v>
      </c>
      <c r="I2211" s="110" t="str">
        <f t="array" ref="I2211">XLOOKUP('Joining Lists'!$H2211,'Joining Lists'!$D$4:$D$75,'Joining Lists'!$E$4:$E$75)</f>
        <v>East</v>
      </c>
      <c r="J2211" s="110" t="s">
        <v>218</v>
      </c>
      <c r="K2211" s="110">
        <v>1.0</v>
      </c>
      <c r="L2211" s="109">
        <f t="array" ref="L2211">XLOOKUP('Joining Lists'!$J2211,'Joining Lists'!$A$4:$A$15,'Joining Lists'!$B$4:$B$15)</f>
        <v>22.95</v>
      </c>
      <c r="M2211" s="110">
        <f>'Joining Lists'!$K2211*'Joining Lists'!$L2211</f>
        <v>22.95</v>
      </c>
    </row>
    <row r="2212" ht="14.25" customHeight="1">
      <c r="G2212" s="106">
        <v>44523.0</v>
      </c>
      <c r="H2212" s="105" t="s">
        <v>281</v>
      </c>
      <c r="I2212" s="105" t="str">
        <f t="array" ref="I2212">XLOOKUP('Joining Lists'!$H2212,'Joining Lists'!$D$4:$D$75,'Joining Lists'!$E$4:$E$75)</f>
        <v>MidWest</v>
      </c>
      <c r="J2212" s="105" t="s">
        <v>235</v>
      </c>
      <c r="K2212" s="105">
        <v>2.0</v>
      </c>
      <c r="L2212" s="104">
        <f t="array" ref="L2212">XLOOKUP('Joining Lists'!$J2212,'Joining Lists'!$A$4:$A$15,'Joining Lists'!$B$4:$B$15)</f>
        <v>19.95</v>
      </c>
      <c r="M2212" s="105">
        <f>'Joining Lists'!$K2212*'Joining Lists'!$L2212</f>
        <v>39.9</v>
      </c>
    </row>
    <row r="2213" ht="14.25" customHeight="1">
      <c r="G2213" s="111">
        <v>44523.0</v>
      </c>
      <c r="H2213" s="110" t="s">
        <v>281</v>
      </c>
      <c r="I2213" s="110" t="str">
        <f t="array" ref="I2213">XLOOKUP('Joining Lists'!$H2213,'Joining Lists'!$D$4:$D$75,'Joining Lists'!$E$4:$E$75)</f>
        <v>MidWest</v>
      </c>
      <c r="J2213" s="110" t="s">
        <v>240</v>
      </c>
      <c r="K2213" s="110">
        <v>1.0</v>
      </c>
      <c r="L2213" s="109">
        <f t="array" ref="L2213">XLOOKUP('Joining Lists'!$J2213,'Joining Lists'!$A$4:$A$15,'Joining Lists'!$B$4:$B$15)</f>
        <v>34</v>
      </c>
      <c r="M2213" s="110">
        <f>'Joining Lists'!$K2213*'Joining Lists'!$L2213</f>
        <v>34</v>
      </c>
    </row>
    <row r="2214" ht="14.25" customHeight="1">
      <c r="G2214" s="106">
        <v>44523.0</v>
      </c>
      <c r="H2214" s="105" t="s">
        <v>255</v>
      </c>
      <c r="I2214" s="105" t="str">
        <f t="array" ref="I2214">XLOOKUP('Joining Lists'!$H2214,'Joining Lists'!$D$4:$D$75,'Joining Lists'!$E$4:$E$75)</f>
        <v>MidWest</v>
      </c>
      <c r="J2214" s="105" t="s">
        <v>227</v>
      </c>
      <c r="K2214" s="105">
        <v>1.0</v>
      </c>
      <c r="L2214" s="104">
        <f t="array" ref="L2214">XLOOKUP('Joining Lists'!$J2214,'Joining Lists'!$A$4:$A$15,'Joining Lists'!$B$4:$B$15)</f>
        <v>25</v>
      </c>
      <c r="M2214" s="105">
        <f>'Joining Lists'!$K2214*'Joining Lists'!$L2214</f>
        <v>25</v>
      </c>
    </row>
    <row r="2215" ht="14.25" customHeight="1">
      <c r="G2215" s="111">
        <v>44523.0</v>
      </c>
      <c r="H2215" s="110" t="s">
        <v>269</v>
      </c>
      <c r="I2215" s="110" t="str">
        <f t="array" ref="I2215">XLOOKUP('Joining Lists'!$H2215,'Joining Lists'!$D$4:$D$75,'Joining Lists'!$E$4:$E$75)</f>
        <v>MidWest</v>
      </c>
      <c r="J2215" s="110" t="s">
        <v>240</v>
      </c>
      <c r="K2215" s="110">
        <v>1.0</v>
      </c>
      <c r="L2215" s="109">
        <f t="array" ref="L2215">XLOOKUP('Joining Lists'!$J2215,'Joining Lists'!$A$4:$A$15,'Joining Lists'!$B$4:$B$15)</f>
        <v>34</v>
      </c>
      <c r="M2215" s="110">
        <f>'Joining Lists'!$K2215*'Joining Lists'!$L2215</f>
        <v>34</v>
      </c>
    </row>
    <row r="2216" ht="14.25" customHeight="1">
      <c r="G2216" s="106">
        <v>44523.0</v>
      </c>
      <c r="H2216" s="105" t="s">
        <v>255</v>
      </c>
      <c r="I2216" s="105" t="str">
        <f t="array" ref="I2216">XLOOKUP('Joining Lists'!$H2216,'Joining Lists'!$D$4:$D$75,'Joining Lists'!$E$4:$E$75)</f>
        <v>MidWest</v>
      </c>
      <c r="J2216" s="105" t="s">
        <v>245</v>
      </c>
      <c r="K2216" s="105">
        <v>1.0</v>
      </c>
      <c r="L2216" s="104">
        <f t="array" ref="L2216">XLOOKUP('Joining Lists'!$J2216,'Joining Lists'!$A$4:$A$15,'Joining Lists'!$B$4:$B$15)</f>
        <v>23.5</v>
      </c>
      <c r="M2216" s="105">
        <f>'Joining Lists'!$K2216*'Joining Lists'!$L2216</f>
        <v>23.5</v>
      </c>
    </row>
    <row r="2217" ht="14.25" customHeight="1">
      <c r="G2217" s="111">
        <v>44523.0</v>
      </c>
      <c r="H2217" s="110" t="s">
        <v>252</v>
      </c>
      <c r="I2217" s="110" t="str">
        <f t="array" ref="I2217">XLOOKUP('Joining Lists'!$H2217,'Joining Lists'!$D$4:$D$75,'Joining Lists'!$E$4:$E$75)</f>
        <v>West</v>
      </c>
      <c r="J2217" s="110" t="s">
        <v>218</v>
      </c>
      <c r="K2217" s="110">
        <v>3.0</v>
      </c>
      <c r="L2217" s="109">
        <f t="array" ref="L2217">XLOOKUP('Joining Lists'!$J2217,'Joining Lists'!$A$4:$A$15,'Joining Lists'!$B$4:$B$15)</f>
        <v>22.95</v>
      </c>
      <c r="M2217" s="110">
        <f>'Joining Lists'!$K2217*'Joining Lists'!$L2217</f>
        <v>68.85</v>
      </c>
    </row>
    <row r="2218" ht="14.25" customHeight="1">
      <c r="G2218" s="106">
        <v>44522.0</v>
      </c>
      <c r="H2218" s="105" t="s">
        <v>309</v>
      </c>
      <c r="I2218" s="105" t="str">
        <f t="array" ref="I2218">XLOOKUP('Joining Lists'!$H2218,'Joining Lists'!$D$4:$D$75,'Joining Lists'!$E$4:$E$75)</f>
        <v>South</v>
      </c>
      <c r="J2218" s="105" t="s">
        <v>236</v>
      </c>
      <c r="K2218" s="105">
        <v>3.0</v>
      </c>
      <c r="L2218" s="104">
        <f t="array" ref="L2218">XLOOKUP('Joining Lists'!$J2218,'Joining Lists'!$A$4:$A$15,'Joining Lists'!$B$4:$B$15)</f>
        <v>30</v>
      </c>
      <c r="M2218" s="105">
        <f>'Joining Lists'!$K2218*'Joining Lists'!$L2218</f>
        <v>90</v>
      </c>
    </row>
    <row r="2219" ht="14.25" customHeight="1">
      <c r="G2219" s="111">
        <v>44522.0</v>
      </c>
      <c r="H2219" s="110" t="s">
        <v>269</v>
      </c>
      <c r="I2219" s="110" t="str">
        <f t="array" ref="I2219">XLOOKUP('Joining Lists'!$H2219,'Joining Lists'!$D$4:$D$75,'Joining Lists'!$E$4:$E$75)</f>
        <v>MidWest</v>
      </c>
      <c r="J2219" s="110" t="s">
        <v>236</v>
      </c>
      <c r="K2219" s="110">
        <v>3.0</v>
      </c>
      <c r="L2219" s="109">
        <f t="array" ref="L2219">XLOOKUP('Joining Lists'!$J2219,'Joining Lists'!$A$4:$A$15,'Joining Lists'!$B$4:$B$15)</f>
        <v>30</v>
      </c>
      <c r="M2219" s="110">
        <f>'Joining Lists'!$K2219*'Joining Lists'!$L2219</f>
        <v>90</v>
      </c>
    </row>
    <row r="2220" ht="14.25" customHeight="1">
      <c r="G2220" s="106">
        <v>44522.0</v>
      </c>
      <c r="H2220" s="105" t="s">
        <v>306</v>
      </c>
      <c r="I2220" s="105" t="str">
        <f t="array" ref="I2220">XLOOKUP('Joining Lists'!$H2220,'Joining Lists'!$D$4:$D$75,'Joining Lists'!$E$4:$E$75)</f>
        <v>West</v>
      </c>
      <c r="J2220" s="105" t="s">
        <v>235</v>
      </c>
      <c r="K2220" s="105">
        <v>3.0</v>
      </c>
      <c r="L2220" s="104">
        <f t="array" ref="L2220">XLOOKUP('Joining Lists'!$J2220,'Joining Lists'!$A$4:$A$15,'Joining Lists'!$B$4:$B$15)</f>
        <v>19.95</v>
      </c>
      <c r="M2220" s="105">
        <f>'Joining Lists'!$K2220*'Joining Lists'!$L2220</f>
        <v>59.85</v>
      </c>
    </row>
    <row r="2221" ht="14.25" customHeight="1">
      <c r="G2221" s="111">
        <v>44522.0</v>
      </c>
      <c r="H2221" s="110" t="s">
        <v>237</v>
      </c>
      <c r="I2221" s="110" t="str">
        <f t="array" ref="I2221">XLOOKUP('Joining Lists'!$H2221,'Joining Lists'!$D$4:$D$75,'Joining Lists'!$E$4:$E$75)</f>
        <v>West</v>
      </c>
      <c r="J2221" s="110" t="s">
        <v>235</v>
      </c>
      <c r="K2221" s="110">
        <v>23.0</v>
      </c>
      <c r="L2221" s="109">
        <f t="array" ref="L2221">XLOOKUP('Joining Lists'!$J2221,'Joining Lists'!$A$4:$A$15,'Joining Lists'!$B$4:$B$15)</f>
        <v>19.95</v>
      </c>
      <c r="M2221" s="110">
        <f>'Joining Lists'!$K2221*'Joining Lists'!$L2221</f>
        <v>458.85</v>
      </c>
    </row>
    <row r="2222" ht="14.25" customHeight="1">
      <c r="G2222" s="106">
        <v>44522.0</v>
      </c>
      <c r="H2222" s="105" t="s">
        <v>298</v>
      </c>
      <c r="I2222" s="105" t="str">
        <f t="array" ref="I2222">XLOOKUP('Joining Lists'!$H2222,'Joining Lists'!$D$4:$D$75,'Joining Lists'!$E$4:$E$75)</f>
        <v>West</v>
      </c>
      <c r="J2222" s="105" t="s">
        <v>235</v>
      </c>
      <c r="K2222" s="105">
        <v>2.0</v>
      </c>
      <c r="L2222" s="104">
        <f t="array" ref="L2222">XLOOKUP('Joining Lists'!$J2222,'Joining Lists'!$A$4:$A$15,'Joining Lists'!$B$4:$B$15)</f>
        <v>19.95</v>
      </c>
      <c r="M2222" s="105">
        <f>'Joining Lists'!$K2222*'Joining Lists'!$L2222</f>
        <v>39.9</v>
      </c>
    </row>
    <row r="2223" ht="14.25" customHeight="1">
      <c r="G2223" s="111">
        <v>44522.0</v>
      </c>
      <c r="H2223" s="110" t="s">
        <v>312</v>
      </c>
      <c r="I2223" s="110" t="str">
        <f t="array" ref="I2223">XLOOKUP('Joining Lists'!$H2223,'Joining Lists'!$D$4:$D$75,'Joining Lists'!$E$4:$E$75)</f>
        <v>East</v>
      </c>
      <c r="J2223" s="110" t="s">
        <v>216</v>
      </c>
      <c r="K2223" s="110">
        <v>16.0</v>
      </c>
      <c r="L2223" s="109">
        <f t="array" ref="L2223">XLOOKUP('Joining Lists'!$J2223,'Joining Lists'!$A$4:$A$15,'Joining Lists'!$B$4:$B$15)</f>
        <v>22.95</v>
      </c>
      <c r="M2223" s="110">
        <f>'Joining Lists'!$K2223*'Joining Lists'!$L2223</f>
        <v>367.2</v>
      </c>
    </row>
    <row r="2224" ht="14.25" customHeight="1">
      <c r="G2224" s="106">
        <v>44522.0</v>
      </c>
      <c r="H2224" s="105" t="s">
        <v>264</v>
      </c>
      <c r="I2224" s="105" t="str">
        <f t="array" ref="I2224">XLOOKUP('Joining Lists'!$H2224,'Joining Lists'!$D$4:$D$75,'Joining Lists'!$E$4:$E$75)</f>
        <v>MidWest</v>
      </c>
      <c r="J2224" s="105" t="s">
        <v>240</v>
      </c>
      <c r="K2224" s="105">
        <v>4.0</v>
      </c>
      <c r="L2224" s="104">
        <f t="array" ref="L2224">XLOOKUP('Joining Lists'!$J2224,'Joining Lists'!$A$4:$A$15,'Joining Lists'!$B$4:$B$15)</f>
        <v>34</v>
      </c>
      <c r="M2224" s="105">
        <f>'Joining Lists'!$K2224*'Joining Lists'!$L2224</f>
        <v>136</v>
      </c>
    </row>
    <row r="2225" ht="14.25" customHeight="1">
      <c r="G2225" s="111">
        <v>44522.0</v>
      </c>
      <c r="H2225" s="110" t="s">
        <v>303</v>
      </c>
      <c r="I2225" s="110" t="str">
        <f t="array" ref="I2225">XLOOKUP('Joining Lists'!$H2225,'Joining Lists'!$D$4:$D$75,'Joining Lists'!$E$4:$E$75)</f>
        <v>West</v>
      </c>
      <c r="J2225" s="110" t="s">
        <v>236</v>
      </c>
      <c r="K2225" s="110">
        <v>2.0</v>
      </c>
      <c r="L2225" s="109">
        <f t="array" ref="L2225">XLOOKUP('Joining Lists'!$J2225,'Joining Lists'!$A$4:$A$15,'Joining Lists'!$B$4:$B$15)</f>
        <v>30</v>
      </c>
      <c r="M2225" s="110">
        <f>'Joining Lists'!$K2225*'Joining Lists'!$L2225</f>
        <v>60</v>
      </c>
    </row>
    <row r="2226" ht="14.25" customHeight="1">
      <c r="G2226" s="106">
        <v>44522.0</v>
      </c>
      <c r="H2226" s="105" t="s">
        <v>306</v>
      </c>
      <c r="I2226" s="105" t="str">
        <f t="array" ref="I2226">XLOOKUP('Joining Lists'!$H2226,'Joining Lists'!$D$4:$D$75,'Joining Lists'!$E$4:$E$75)</f>
        <v>West</v>
      </c>
      <c r="J2226" s="105" t="s">
        <v>239</v>
      </c>
      <c r="K2226" s="105">
        <v>3.0</v>
      </c>
      <c r="L2226" s="104">
        <f t="array" ref="L2226">XLOOKUP('Joining Lists'!$J2226,'Joining Lists'!$A$4:$A$15,'Joining Lists'!$B$4:$B$15)</f>
        <v>19</v>
      </c>
      <c r="M2226" s="105">
        <f>'Joining Lists'!$K2226*'Joining Lists'!$L2226</f>
        <v>57</v>
      </c>
    </row>
    <row r="2227" ht="14.25" customHeight="1">
      <c r="G2227" s="111">
        <v>44522.0</v>
      </c>
      <c r="H2227" s="110" t="s">
        <v>312</v>
      </c>
      <c r="I2227" s="110" t="str">
        <f t="array" ref="I2227">XLOOKUP('Joining Lists'!$H2227,'Joining Lists'!$D$4:$D$75,'Joining Lists'!$E$4:$E$75)</f>
        <v>East</v>
      </c>
      <c r="J2227" s="110" t="s">
        <v>212</v>
      </c>
      <c r="K2227" s="110">
        <v>8.0</v>
      </c>
      <c r="L2227" s="109">
        <f t="array" ref="L2227">XLOOKUP('Joining Lists'!$J2227,'Joining Lists'!$A$4:$A$15,'Joining Lists'!$B$4:$B$15)</f>
        <v>21</v>
      </c>
      <c r="M2227" s="110">
        <f>'Joining Lists'!$K2227*'Joining Lists'!$L2227</f>
        <v>168</v>
      </c>
    </row>
    <row r="2228" ht="14.25" customHeight="1">
      <c r="G2228" s="106">
        <v>44522.0</v>
      </c>
      <c r="H2228" s="105" t="s">
        <v>255</v>
      </c>
      <c r="I2228" s="105" t="str">
        <f t="array" ref="I2228">XLOOKUP('Joining Lists'!$H2228,'Joining Lists'!$D$4:$D$75,'Joining Lists'!$E$4:$E$75)</f>
        <v>MidWest</v>
      </c>
      <c r="J2228" s="105" t="s">
        <v>243</v>
      </c>
      <c r="K2228" s="105">
        <v>2.0</v>
      </c>
      <c r="L2228" s="104">
        <f t="array" ref="L2228">XLOOKUP('Joining Lists'!$J2228,'Joining Lists'!$A$4:$A$15,'Joining Lists'!$B$4:$B$15)</f>
        <v>25</v>
      </c>
      <c r="M2228" s="105">
        <f>'Joining Lists'!$K2228*'Joining Lists'!$L2228</f>
        <v>50</v>
      </c>
    </row>
    <row r="2229" ht="14.25" customHeight="1">
      <c r="G2229" s="111">
        <v>44522.0</v>
      </c>
      <c r="H2229" s="110" t="s">
        <v>315</v>
      </c>
      <c r="I2229" s="110" t="str">
        <f t="array" ref="I2229">XLOOKUP('Joining Lists'!$H2229,'Joining Lists'!$D$4:$D$75,'Joining Lists'!$E$4:$E$75)</f>
        <v>MidWest</v>
      </c>
      <c r="J2229" s="110" t="s">
        <v>218</v>
      </c>
      <c r="K2229" s="110">
        <v>3.0</v>
      </c>
      <c r="L2229" s="109">
        <f t="array" ref="L2229">XLOOKUP('Joining Lists'!$J2229,'Joining Lists'!$A$4:$A$15,'Joining Lists'!$B$4:$B$15)</f>
        <v>22.95</v>
      </c>
      <c r="M2229" s="110">
        <f>'Joining Lists'!$K2229*'Joining Lists'!$L2229</f>
        <v>68.85</v>
      </c>
    </row>
    <row r="2230" ht="14.25" customHeight="1">
      <c r="G2230" s="106">
        <v>44522.0</v>
      </c>
      <c r="H2230" s="105" t="s">
        <v>234</v>
      </c>
      <c r="I2230" s="105" t="str">
        <f t="array" ref="I2230">XLOOKUP('Joining Lists'!$H2230,'Joining Lists'!$D$4:$D$75,'Joining Lists'!$E$4:$E$75)</f>
        <v>East</v>
      </c>
      <c r="J2230" s="105" t="s">
        <v>235</v>
      </c>
      <c r="K2230" s="105">
        <v>1.0</v>
      </c>
      <c r="L2230" s="104">
        <f t="array" ref="L2230">XLOOKUP('Joining Lists'!$J2230,'Joining Lists'!$A$4:$A$15,'Joining Lists'!$B$4:$B$15)</f>
        <v>19.95</v>
      </c>
      <c r="M2230" s="105">
        <f>'Joining Lists'!$K2230*'Joining Lists'!$L2230</f>
        <v>19.95</v>
      </c>
    </row>
    <row r="2231" ht="14.25" customHeight="1">
      <c r="G2231" s="111">
        <v>44522.0</v>
      </c>
      <c r="H2231" s="110" t="s">
        <v>242</v>
      </c>
      <c r="I2231" s="110" t="str">
        <f t="array" ref="I2231">XLOOKUP('Joining Lists'!$H2231,'Joining Lists'!$D$4:$D$75,'Joining Lists'!$E$4:$E$75)</f>
        <v>MidWest</v>
      </c>
      <c r="J2231" s="110" t="s">
        <v>216</v>
      </c>
      <c r="K2231" s="110">
        <v>1.0</v>
      </c>
      <c r="L2231" s="109">
        <f t="array" ref="L2231">XLOOKUP('Joining Lists'!$J2231,'Joining Lists'!$A$4:$A$15,'Joining Lists'!$B$4:$B$15)</f>
        <v>22.95</v>
      </c>
      <c r="M2231" s="110">
        <f>'Joining Lists'!$K2231*'Joining Lists'!$L2231</f>
        <v>22.95</v>
      </c>
    </row>
    <row r="2232" ht="14.25" customHeight="1">
      <c r="G2232" s="106">
        <v>44522.0</v>
      </c>
      <c r="H2232" s="105" t="s">
        <v>302</v>
      </c>
      <c r="I2232" s="105" t="str">
        <f t="array" ref="I2232">XLOOKUP('Joining Lists'!$H2232,'Joining Lists'!$D$4:$D$75,'Joining Lists'!$E$4:$E$75)</f>
        <v>MidWest</v>
      </c>
      <c r="J2232" s="105" t="s">
        <v>243</v>
      </c>
      <c r="K2232" s="105">
        <v>3.0</v>
      </c>
      <c r="L2232" s="104">
        <f t="array" ref="L2232">XLOOKUP('Joining Lists'!$J2232,'Joining Lists'!$A$4:$A$15,'Joining Lists'!$B$4:$B$15)</f>
        <v>25</v>
      </c>
      <c r="M2232" s="105">
        <f>'Joining Lists'!$K2232*'Joining Lists'!$L2232</f>
        <v>75</v>
      </c>
    </row>
    <row r="2233" ht="14.25" customHeight="1">
      <c r="G2233" s="111">
        <v>44522.0</v>
      </c>
      <c r="H2233" s="110" t="s">
        <v>242</v>
      </c>
      <c r="I2233" s="110" t="str">
        <f t="array" ref="I2233">XLOOKUP('Joining Lists'!$H2233,'Joining Lists'!$D$4:$D$75,'Joining Lists'!$E$4:$E$75)</f>
        <v>MidWest</v>
      </c>
      <c r="J2233" s="110" t="s">
        <v>216</v>
      </c>
      <c r="K2233" s="110">
        <v>1.0</v>
      </c>
      <c r="L2233" s="109">
        <f t="array" ref="L2233">XLOOKUP('Joining Lists'!$J2233,'Joining Lists'!$A$4:$A$15,'Joining Lists'!$B$4:$B$15)</f>
        <v>22.95</v>
      </c>
      <c r="M2233" s="110">
        <f>'Joining Lists'!$K2233*'Joining Lists'!$L2233</f>
        <v>22.95</v>
      </c>
    </row>
    <row r="2234" ht="14.25" customHeight="1">
      <c r="G2234" s="106">
        <v>44522.0</v>
      </c>
      <c r="H2234" s="105" t="s">
        <v>219</v>
      </c>
      <c r="I2234" s="105" t="str">
        <f t="array" ref="I2234">XLOOKUP('Joining Lists'!$H2234,'Joining Lists'!$D$4:$D$75,'Joining Lists'!$E$4:$E$75)</f>
        <v>West</v>
      </c>
      <c r="J2234" s="105" t="s">
        <v>243</v>
      </c>
      <c r="K2234" s="105">
        <v>3.0</v>
      </c>
      <c r="L2234" s="104">
        <f t="array" ref="L2234">XLOOKUP('Joining Lists'!$J2234,'Joining Lists'!$A$4:$A$15,'Joining Lists'!$B$4:$B$15)</f>
        <v>25</v>
      </c>
      <c r="M2234" s="105">
        <f>'Joining Lists'!$K2234*'Joining Lists'!$L2234</f>
        <v>75</v>
      </c>
    </row>
    <row r="2235" ht="14.25" customHeight="1">
      <c r="G2235" s="111">
        <v>44522.0</v>
      </c>
      <c r="H2235" s="110" t="s">
        <v>219</v>
      </c>
      <c r="I2235" s="110" t="str">
        <f t="array" ref="I2235">XLOOKUP('Joining Lists'!$H2235,'Joining Lists'!$D$4:$D$75,'Joining Lists'!$E$4:$E$75)</f>
        <v>West</v>
      </c>
      <c r="J2235" s="110" t="s">
        <v>235</v>
      </c>
      <c r="K2235" s="110">
        <v>22.0</v>
      </c>
      <c r="L2235" s="109">
        <f t="array" ref="L2235">XLOOKUP('Joining Lists'!$J2235,'Joining Lists'!$A$4:$A$15,'Joining Lists'!$B$4:$B$15)</f>
        <v>19.95</v>
      </c>
      <c r="M2235" s="110">
        <f>'Joining Lists'!$K2235*'Joining Lists'!$L2235</f>
        <v>438.9</v>
      </c>
    </row>
    <row r="2236" ht="14.25" customHeight="1">
      <c r="G2236" s="106">
        <v>44522.0</v>
      </c>
      <c r="H2236" s="105" t="s">
        <v>259</v>
      </c>
      <c r="I2236" s="105" t="str">
        <f t="array" ref="I2236">XLOOKUP('Joining Lists'!$H2236,'Joining Lists'!$D$4:$D$75,'Joining Lists'!$E$4:$E$75)</f>
        <v>West</v>
      </c>
      <c r="J2236" s="105" t="s">
        <v>240</v>
      </c>
      <c r="K2236" s="105">
        <v>2.0</v>
      </c>
      <c r="L2236" s="104">
        <f t="array" ref="L2236">XLOOKUP('Joining Lists'!$J2236,'Joining Lists'!$A$4:$A$15,'Joining Lists'!$B$4:$B$15)</f>
        <v>34</v>
      </c>
      <c r="M2236" s="105">
        <f>'Joining Lists'!$K2236*'Joining Lists'!$L2236</f>
        <v>68</v>
      </c>
    </row>
    <row r="2237" ht="14.25" customHeight="1">
      <c r="G2237" s="111">
        <v>44522.0</v>
      </c>
      <c r="H2237" s="110" t="s">
        <v>293</v>
      </c>
      <c r="I2237" s="110" t="str">
        <f t="array" ref="I2237">XLOOKUP('Joining Lists'!$H2237,'Joining Lists'!$D$4:$D$75,'Joining Lists'!$E$4:$E$75)</f>
        <v>West</v>
      </c>
      <c r="J2237" s="110" t="s">
        <v>240</v>
      </c>
      <c r="K2237" s="110">
        <v>2.0</v>
      </c>
      <c r="L2237" s="109">
        <f t="array" ref="L2237">XLOOKUP('Joining Lists'!$J2237,'Joining Lists'!$A$4:$A$15,'Joining Lists'!$B$4:$B$15)</f>
        <v>34</v>
      </c>
      <c r="M2237" s="110">
        <f>'Joining Lists'!$K2237*'Joining Lists'!$L2237</f>
        <v>68</v>
      </c>
    </row>
    <row r="2238" ht="14.25" customHeight="1">
      <c r="G2238" s="106">
        <v>44522.0</v>
      </c>
      <c r="H2238" s="105" t="s">
        <v>225</v>
      </c>
      <c r="I2238" s="105" t="str">
        <f t="array" ref="I2238">XLOOKUP('Joining Lists'!$H2238,'Joining Lists'!$D$4:$D$75,'Joining Lists'!$E$4:$E$75)</f>
        <v>South</v>
      </c>
      <c r="J2238" s="105" t="s">
        <v>235</v>
      </c>
      <c r="K2238" s="105">
        <v>3.0</v>
      </c>
      <c r="L2238" s="104">
        <f t="array" ref="L2238">XLOOKUP('Joining Lists'!$J2238,'Joining Lists'!$A$4:$A$15,'Joining Lists'!$B$4:$B$15)</f>
        <v>19.95</v>
      </c>
      <c r="M2238" s="105">
        <f>'Joining Lists'!$K2238*'Joining Lists'!$L2238</f>
        <v>59.85</v>
      </c>
    </row>
    <row r="2239" ht="14.25" customHeight="1">
      <c r="G2239" s="111">
        <v>44522.0</v>
      </c>
      <c r="H2239" s="110" t="s">
        <v>309</v>
      </c>
      <c r="I2239" s="110" t="str">
        <f t="array" ref="I2239">XLOOKUP('Joining Lists'!$H2239,'Joining Lists'!$D$4:$D$75,'Joining Lists'!$E$4:$E$75)</f>
        <v>South</v>
      </c>
      <c r="J2239" s="110" t="s">
        <v>240</v>
      </c>
      <c r="K2239" s="110">
        <v>2.0</v>
      </c>
      <c r="L2239" s="109">
        <f t="array" ref="L2239">XLOOKUP('Joining Lists'!$J2239,'Joining Lists'!$A$4:$A$15,'Joining Lists'!$B$4:$B$15)</f>
        <v>34</v>
      </c>
      <c r="M2239" s="110">
        <f>'Joining Lists'!$K2239*'Joining Lists'!$L2239</f>
        <v>68</v>
      </c>
    </row>
    <row r="2240" ht="14.25" customHeight="1">
      <c r="G2240" s="106">
        <v>44522.0</v>
      </c>
      <c r="H2240" s="105" t="s">
        <v>298</v>
      </c>
      <c r="I2240" s="105" t="str">
        <f t="array" ref="I2240">XLOOKUP('Joining Lists'!$H2240,'Joining Lists'!$D$4:$D$75,'Joining Lists'!$E$4:$E$75)</f>
        <v>West</v>
      </c>
      <c r="J2240" s="105" t="s">
        <v>245</v>
      </c>
      <c r="K2240" s="105">
        <v>1.0</v>
      </c>
      <c r="L2240" s="104">
        <f t="array" ref="L2240">XLOOKUP('Joining Lists'!$J2240,'Joining Lists'!$A$4:$A$15,'Joining Lists'!$B$4:$B$15)</f>
        <v>23.5</v>
      </c>
      <c r="M2240" s="105">
        <f>'Joining Lists'!$K2240*'Joining Lists'!$L2240</f>
        <v>23.5</v>
      </c>
    </row>
    <row r="2241" ht="14.25" customHeight="1">
      <c r="G2241" s="111">
        <v>44522.0</v>
      </c>
      <c r="H2241" s="110" t="s">
        <v>225</v>
      </c>
      <c r="I2241" s="110" t="str">
        <f t="array" ref="I2241">XLOOKUP('Joining Lists'!$H2241,'Joining Lists'!$D$4:$D$75,'Joining Lists'!$E$4:$E$75)</f>
        <v>South</v>
      </c>
      <c r="J2241" s="110" t="s">
        <v>216</v>
      </c>
      <c r="K2241" s="110">
        <v>3.0</v>
      </c>
      <c r="L2241" s="109">
        <f t="array" ref="L2241">XLOOKUP('Joining Lists'!$J2241,'Joining Lists'!$A$4:$A$15,'Joining Lists'!$B$4:$B$15)</f>
        <v>22.95</v>
      </c>
      <c r="M2241" s="110">
        <f>'Joining Lists'!$K2241*'Joining Lists'!$L2241</f>
        <v>68.85</v>
      </c>
    </row>
    <row r="2242" ht="14.25" customHeight="1">
      <c r="G2242" s="106">
        <v>44522.0</v>
      </c>
      <c r="H2242" s="105" t="s">
        <v>268</v>
      </c>
      <c r="I2242" s="105" t="str">
        <f t="array" ref="I2242">XLOOKUP('Joining Lists'!$H2242,'Joining Lists'!$D$4:$D$75,'Joining Lists'!$E$4:$E$75)</f>
        <v>East</v>
      </c>
      <c r="J2242" s="105" t="s">
        <v>243</v>
      </c>
      <c r="K2242" s="105">
        <v>1.0</v>
      </c>
      <c r="L2242" s="104">
        <f t="array" ref="L2242">XLOOKUP('Joining Lists'!$J2242,'Joining Lists'!$A$4:$A$15,'Joining Lists'!$B$4:$B$15)</f>
        <v>25</v>
      </c>
      <c r="M2242" s="105">
        <f>'Joining Lists'!$K2242*'Joining Lists'!$L2242</f>
        <v>25</v>
      </c>
    </row>
    <row r="2243" ht="14.25" customHeight="1">
      <c r="G2243" s="111">
        <v>44522.0</v>
      </c>
      <c r="H2243" s="110" t="s">
        <v>251</v>
      </c>
      <c r="I2243" s="110" t="str">
        <f t="array" ref="I2243">XLOOKUP('Joining Lists'!$H2243,'Joining Lists'!$D$4:$D$75,'Joining Lists'!$E$4:$E$75)</f>
        <v>MidWest</v>
      </c>
      <c r="J2243" s="110" t="s">
        <v>218</v>
      </c>
      <c r="K2243" s="110">
        <v>1.0</v>
      </c>
      <c r="L2243" s="109">
        <f t="array" ref="L2243">XLOOKUP('Joining Lists'!$J2243,'Joining Lists'!$A$4:$A$15,'Joining Lists'!$B$4:$B$15)</f>
        <v>22.95</v>
      </c>
      <c r="M2243" s="110">
        <f>'Joining Lists'!$K2243*'Joining Lists'!$L2243</f>
        <v>22.95</v>
      </c>
    </row>
    <row r="2244" ht="14.25" customHeight="1">
      <c r="G2244" s="106">
        <v>44522.0</v>
      </c>
      <c r="H2244" s="105" t="s">
        <v>304</v>
      </c>
      <c r="I2244" s="105" t="str">
        <f t="array" ref="I2244">XLOOKUP('Joining Lists'!$H2244,'Joining Lists'!$D$4:$D$75,'Joining Lists'!$E$4:$E$75)</f>
        <v>South</v>
      </c>
      <c r="J2244" s="105" t="s">
        <v>239</v>
      </c>
      <c r="K2244" s="105">
        <v>1.0</v>
      </c>
      <c r="L2244" s="104">
        <f t="array" ref="L2244">XLOOKUP('Joining Lists'!$J2244,'Joining Lists'!$A$4:$A$15,'Joining Lists'!$B$4:$B$15)</f>
        <v>19</v>
      </c>
      <c r="M2244" s="105">
        <f>'Joining Lists'!$K2244*'Joining Lists'!$L2244</f>
        <v>19</v>
      </c>
    </row>
    <row r="2245" ht="14.25" customHeight="1">
      <c r="G2245" s="111">
        <v>44522.0</v>
      </c>
      <c r="H2245" s="110" t="s">
        <v>291</v>
      </c>
      <c r="I2245" s="110" t="str">
        <f t="array" ref="I2245">XLOOKUP('Joining Lists'!$H2245,'Joining Lists'!$D$4:$D$75,'Joining Lists'!$E$4:$E$75)</f>
        <v>West</v>
      </c>
      <c r="J2245" s="110" t="s">
        <v>216</v>
      </c>
      <c r="K2245" s="110">
        <v>2.0</v>
      </c>
      <c r="L2245" s="109">
        <f t="array" ref="L2245">XLOOKUP('Joining Lists'!$J2245,'Joining Lists'!$A$4:$A$15,'Joining Lists'!$B$4:$B$15)</f>
        <v>22.95</v>
      </c>
      <c r="M2245" s="110">
        <f>'Joining Lists'!$K2245*'Joining Lists'!$L2245</f>
        <v>45.9</v>
      </c>
    </row>
    <row r="2246" ht="14.25" customHeight="1">
      <c r="G2246" s="106">
        <v>44522.0</v>
      </c>
      <c r="H2246" s="105" t="s">
        <v>260</v>
      </c>
      <c r="I2246" s="105" t="str">
        <f t="array" ref="I2246">XLOOKUP('Joining Lists'!$H2246,'Joining Lists'!$D$4:$D$75,'Joining Lists'!$E$4:$E$75)</f>
        <v>MidWest</v>
      </c>
      <c r="J2246" s="105" t="s">
        <v>218</v>
      </c>
      <c r="K2246" s="105">
        <v>2.0</v>
      </c>
      <c r="L2246" s="104">
        <f t="array" ref="L2246">XLOOKUP('Joining Lists'!$J2246,'Joining Lists'!$A$4:$A$15,'Joining Lists'!$B$4:$B$15)</f>
        <v>22.95</v>
      </c>
      <c r="M2246" s="105">
        <f>'Joining Lists'!$K2246*'Joining Lists'!$L2246</f>
        <v>45.9</v>
      </c>
    </row>
    <row r="2247" ht="14.25" customHeight="1">
      <c r="G2247" s="111">
        <v>44522.0</v>
      </c>
      <c r="H2247" s="110" t="s">
        <v>258</v>
      </c>
      <c r="I2247" s="110" t="str">
        <f t="array" ref="I2247">XLOOKUP('Joining Lists'!$H2247,'Joining Lists'!$D$4:$D$75,'Joining Lists'!$E$4:$E$75)</f>
        <v>MidWest</v>
      </c>
      <c r="J2247" s="110" t="s">
        <v>235</v>
      </c>
      <c r="K2247" s="110">
        <v>2.0</v>
      </c>
      <c r="L2247" s="109">
        <f t="array" ref="L2247">XLOOKUP('Joining Lists'!$J2247,'Joining Lists'!$A$4:$A$15,'Joining Lists'!$B$4:$B$15)</f>
        <v>19.95</v>
      </c>
      <c r="M2247" s="110">
        <f>'Joining Lists'!$K2247*'Joining Lists'!$L2247</f>
        <v>39.9</v>
      </c>
    </row>
    <row r="2248" ht="14.25" customHeight="1">
      <c r="G2248" s="106">
        <v>44522.0</v>
      </c>
      <c r="H2248" s="105" t="s">
        <v>293</v>
      </c>
      <c r="I2248" s="105" t="str">
        <f t="array" ref="I2248">XLOOKUP('Joining Lists'!$H2248,'Joining Lists'!$D$4:$D$75,'Joining Lists'!$E$4:$E$75)</f>
        <v>West</v>
      </c>
      <c r="J2248" s="105" t="s">
        <v>236</v>
      </c>
      <c r="K2248" s="105">
        <v>1.0</v>
      </c>
      <c r="L2248" s="104">
        <f t="array" ref="L2248">XLOOKUP('Joining Lists'!$J2248,'Joining Lists'!$A$4:$A$15,'Joining Lists'!$B$4:$B$15)</f>
        <v>30</v>
      </c>
      <c r="M2248" s="105">
        <f>'Joining Lists'!$K2248*'Joining Lists'!$L2248</f>
        <v>30</v>
      </c>
    </row>
    <row r="2249" ht="14.25" customHeight="1">
      <c r="G2249" s="111">
        <v>44522.0</v>
      </c>
      <c r="H2249" s="110" t="s">
        <v>273</v>
      </c>
      <c r="I2249" s="110" t="str">
        <f t="array" ref="I2249">XLOOKUP('Joining Lists'!$H2249,'Joining Lists'!$D$4:$D$75,'Joining Lists'!$E$4:$E$75)</f>
        <v>West</v>
      </c>
      <c r="J2249" s="110" t="s">
        <v>235</v>
      </c>
      <c r="K2249" s="110">
        <v>2.0</v>
      </c>
      <c r="L2249" s="109">
        <f t="array" ref="L2249">XLOOKUP('Joining Lists'!$J2249,'Joining Lists'!$A$4:$A$15,'Joining Lists'!$B$4:$B$15)</f>
        <v>19.95</v>
      </c>
      <c r="M2249" s="110">
        <f>'Joining Lists'!$K2249*'Joining Lists'!$L2249</f>
        <v>39.9</v>
      </c>
    </row>
    <row r="2250" ht="14.25" customHeight="1">
      <c r="G2250" s="106">
        <v>44522.0</v>
      </c>
      <c r="H2250" s="105" t="s">
        <v>284</v>
      </c>
      <c r="I2250" s="105" t="str">
        <f t="array" ref="I2250">XLOOKUP('Joining Lists'!$H2250,'Joining Lists'!$D$4:$D$75,'Joining Lists'!$E$4:$E$75)</f>
        <v>MidWest</v>
      </c>
      <c r="J2250" s="105" t="s">
        <v>245</v>
      </c>
      <c r="K2250" s="105">
        <v>3.0</v>
      </c>
      <c r="L2250" s="104">
        <f t="array" ref="L2250">XLOOKUP('Joining Lists'!$J2250,'Joining Lists'!$A$4:$A$15,'Joining Lists'!$B$4:$B$15)</f>
        <v>23.5</v>
      </c>
      <c r="M2250" s="105">
        <f>'Joining Lists'!$K2250*'Joining Lists'!$L2250</f>
        <v>70.5</v>
      </c>
    </row>
    <row r="2251" ht="14.25" customHeight="1">
      <c r="G2251" s="111">
        <v>44522.0</v>
      </c>
      <c r="H2251" s="110" t="s">
        <v>225</v>
      </c>
      <c r="I2251" s="110" t="str">
        <f t="array" ref="I2251">XLOOKUP('Joining Lists'!$H2251,'Joining Lists'!$D$4:$D$75,'Joining Lists'!$E$4:$E$75)</f>
        <v>South</v>
      </c>
      <c r="J2251" s="110" t="s">
        <v>239</v>
      </c>
      <c r="K2251" s="110">
        <v>2.0</v>
      </c>
      <c r="L2251" s="109">
        <f t="array" ref="L2251">XLOOKUP('Joining Lists'!$J2251,'Joining Lists'!$A$4:$A$15,'Joining Lists'!$B$4:$B$15)</f>
        <v>19</v>
      </c>
      <c r="M2251" s="110">
        <f>'Joining Lists'!$K2251*'Joining Lists'!$L2251</f>
        <v>38</v>
      </c>
    </row>
    <row r="2252" ht="14.25" customHeight="1">
      <c r="G2252" s="106">
        <v>44522.0</v>
      </c>
      <c r="H2252" s="105" t="s">
        <v>288</v>
      </c>
      <c r="I2252" s="105" t="str">
        <f t="array" ref="I2252">XLOOKUP('Joining Lists'!$H2252,'Joining Lists'!$D$4:$D$75,'Joining Lists'!$E$4:$E$75)</f>
        <v>MidWest</v>
      </c>
      <c r="J2252" s="105" t="s">
        <v>240</v>
      </c>
      <c r="K2252" s="105">
        <v>1.0</v>
      </c>
      <c r="L2252" s="104">
        <f t="array" ref="L2252">XLOOKUP('Joining Lists'!$J2252,'Joining Lists'!$A$4:$A$15,'Joining Lists'!$B$4:$B$15)</f>
        <v>34</v>
      </c>
      <c r="M2252" s="105">
        <f>'Joining Lists'!$K2252*'Joining Lists'!$L2252</f>
        <v>34</v>
      </c>
    </row>
    <row r="2253" ht="14.25" customHeight="1">
      <c r="G2253" s="111">
        <v>44522.0</v>
      </c>
      <c r="H2253" s="110" t="s">
        <v>263</v>
      </c>
      <c r="I2253" s="110" t="str">
        <f t="array" ref="I2253">XLOOKUP('Joining Lists'!$H2253,'Joining Lists'!$D$4:$D$75,'Joining Lists'!$E$4:$E$75)</f>
        <v>West</v>
      </c>
      <c r="J2253" s="110" t="s">
        <v>218</v>
      </c>
      <c r="K2253" s="110">
        <v>3.0</v>
      </c>
      <c r="L2253" s="109">
        <f t="array" ref="L2253">XLOOKUP('Joining Lists'!$J2253,'Joining Lists'!$A$4:$A$15,'Joining Lists'!$B$4:$B$15)</f>
        <v>22.95</v>
      </c>
      <c r="M2253" s="110">
        <f>'Joining Lists'!$K2253*'Joining Lists'!$L2253</f>
        <v>68.85</v>
      </c>
    </row>
    <row r="2254" ht="14.25" customHeight="1">
      <c r="G2254" s="106">
        <v>44522.0</v>
      </c>
      <c r="H2254" s="105" t="s">
        <v>309</v>
      </c>
      <c r="I2254" s="105" t="str">
        <f t="array" ref="I2254">XLOOKUP('Joining Lists'!$H2254,'Joining Lists'!$D$4:$D$75,'Joining Lists'!$E$4:$E$75)</f>
        <v>South</v>
      </c>
      <c r="J2254" s="105" t="s">
        <v>243</v>
      </c>
      <c r="K2254" s="105">
        <v>1.0</v>
      </c>
      <c r="L2254" s="104">
        <f t="array" ref="L2254">XLOOKUP('Joining Lists'!$J2254,'Joining Lists'!$A$4:$A$15,'Joining Lists'!$B$4:$B$15)</f>
        <v>25</v>
      </c>
      <c r="M2254" s="105">
        <f>'Joining Lists'!$K2254*'Joining Lists'!$L2254</f>
        <v>25</v>
      </c>
    </row>
    <row r="2255" ht="14.25" customHeight="1">
      <c r="G2255" s="111">
        <v>44522.0</v>
      </c>
      <c r="H2255" s="110" t="s">
        <v>296</v>
      </c>
      <c r="I2255" s="110" t="str">
        <f t="array" ref="I2255">XLOOKUP('Joining Lists'!$H2255,'Joining Lists'!$D$4:$D$75,'Joining Lists'!$E$4:$E$75)</f>
        <v>West</v>
      </c>
      <c r="J2255" s="110" t="s">
        <v>218</v>
      </c>
      <c r="K2255" s="110">
        <v>3.0</v>
      </c>
      <c r="L2255" s="109">
        <f t="array" ref="L2255">XLOOKUP('Joining Lists'!$J2255,'Joining Lists'!$A$4:$A$15,'Joining Lists'!$B$4:$B$15)</f>
        <v>22.95</v>
      </c>
      <c r="M2255" s="110">
        <f>'Joining Lists'!$K2255*'Joining Lists'!$L2255</f>
        <v>68.85</v>
      </c>
    </row>
    <row r="2256" ht="14.25" customHeight="1">
      <c r="G2256" s="106">
        <v>44522.0</v>
      </c>
      <c r="H2256" s="105" t="s">
        <v>215</v>
      </c>
      <c r="I2256" s="105" t="str">
        <f t="array" ref="I2256">XLOOKUP('Joining Lists'!$H2256,'Joining Lists'!$D$4:$D$75,'Joining Lists'!$E$4:$E$75)</f>
        <v>East</v>
      </c>
      <c r="J2256" s="105" t="s">
        <v>235</v>
      </c>
      <c r="K2256" s="105">
        <v>2.0</v>
      </c>
      <c r="L2256" s="104">
        <f t="array" ref="L2256">XLOOKUP('Joining Lists'!$J2256,'Joining Lists'!$A$4:$A$15,'Joining Lists'!$B$4:$B$15)</f>
        <v>19.95</v>
      </c>
      <c r="M2256" s="105">
        <f>'Joining Lists'!$K2256*'Joining Lists'!$L2256</f>
        <v>39.9</v>
      </c>
    </row>
    <row r="2257" ht="14.25" customHeight="1">
      <c r="G2257" s="111">
        <v>44522.0</v>
      </c>
      <c r="H2257" s="110" t="s">
        <v>281</v>
      </c>
      <c r="I2257" s="110" t="str">
        <f t="array" ref="I2257">XLOOKUP('Joining Lists'!$H2257,'Joining Lists'!$D$4:$D$75,'Joining Lists'!$E$4:$E$75)</f>
        <v>MidWest</v>
      </c>
      <c r="J2257" s="110" t="s">
        <v>240</v>
      </c>
      <c r="K2257" s="110">
        <v>2.0</v>
      </c>
      <c r="L2257" s="109">
        <f t="array" ref="L2257">XLOOKUP('Joining Lists'!$J2257,'Joining Lists'!$A$4:$A$15,'Joining Lists'!$B$4:$B$15)</f>
        <v>34</v>
      </c>
      <c r="M2257" s="110">
        <f>'Joining Lists'!$K2257*'Joining Lists'!$L2257</f>
        <v>68</v>
      </c>
    </row>
    <row r="2258" ht="14.25" customHeight="1">
      <c r="G2258" s="106">
        <v>44522.0</v>
      </c>
      <c r="H2258" s="105" t="s">
        <v>257</v>
      </c>
      <c r="I2258" s="105" t="str">
        <f t="array" ref="I2258">XLOOKUP('Joining Lists'!$H2258,'Joining Lists'!$D$4:$D$75,'Joining Lists'!$E$4:$E$75)</f>
        <v>South</v>
      </c>
      <c r="J2258" s="105" t="s">
        <v>240</v>
      </c>
      <c r="K2258" s="105">
        <v>3.0</v>
      </c>
      <c r="L2258" s="104">
        <f t="array" ref="L2258">XLOOKUP('Joining Lists'!$J2258,'Joining Lists'!$A$4:$A$15,'Joining Lists'!$B$4:$B$15)</f>
        <v>34</v>
      </c>
      <c r="M2258" s="105">
        <f>'Joining Lists'!$K2258*'Joining Lists'!$L2258</f>
        <v>102</v>
      </c>
    </row>
    <row r="2259" ht="14.25" customHeight="1">
      <c r="G2259" s="111">
        <v>44522.0</v>
      </c>
      <c r="H2259" s="110" t="s">
        <v>292</v>
      </c>
      <c r="I2259" s="110" t="str">
        <f t="array" ref="I2259">XLOOKUP('Joining Lists'!$H2259,'Joining Lists'!$D$4:$D$75,'Joining Lists'!$E$4:$E$75)</f>
        <v>East</v>
      </c>
      <c r="J2259" s="110" t="s">
        <v>240</v>
      </c>
      <c r="K2259" s="110">
        <v>3.0</v>
      </c>
      <c r="L2259" s="109">
        <f t="array" ref="L2259">XLOOKUP('Joining Lists'!$J2259,'Joining Lists'!$A$4:$A$15,'Joining Lists'!$B$4:$B$15)</f>
        <v>34</v>
      </c>
      <c r="M2259" s="110">
        <f>'Joining Lists'!$K2259*'Joining Lists'!$L2259</f>
        <v>102</v>
      </c>
    </row>
    <row r="2260" ht="14.25" customHeight="1">
      <c r="G2260" s="106">
        <v>44522.0</v>
      </c>
      <c r="H2260" s="105" t="s">
        <v>256</v>
      </c>
      <c r="I2260" s="105" t="str">
        <f t="array" ref="I2260">XLOOKUP('Joining Lists'!$H2260,'Joining Lists'!$D$4:$D$75,'Joining Lists'!$E$4:$E$75)</f>
        <v>MidWest</v>
      </c>
      <c r="J2260" s="105" t="s">
        <v>230</v>
      </c>
      <c r="K2260" s="105">
        <v>1.0</v>
      </c>
      <c r="L2260" s="104">
        <f t="array" ref="L2260">XLOOKUP('Joining Lists'!$J2260,'Joining Lists'!$A$4:$A$15,'Joining Lists'!$B$4:$B$15)</f>
        <v>79.95</v>
      </c>
      <c r="M2260" s="105">
        <f>'Joining Lists'!$K2260*'Joining Lists'!$L2260</f>
        <v>79.95</v>
      </c>
    </row>
    <row r="2261" ht="14.25" customHeight="1">
      <c r="G2261" s="111">
        <v>44522.0</v>
      </c>
      <c r="H2261" s="110" t="s">
        <v>263</v>
      </c>
      <c r="I2261" s="110" t="str">
        <f t="array" ref="I2261">XLOOKUP('Joining Lists'!$H2261,'Joining Lists'!$D$4:$D$75,'Joining Lists'!$E$4:$E$75)</f>
        <v>West</v>
      </c>
      <c r="J2261" s="110" t="s">
        <v>227</v>
      </c>
      <c r="K2261" s="110">
        <v>1.0</v>
      </c>
      <c r="L2261" s="109">
        <f t="array" ref="L2261">XLOOKUP('Joining Lists'!$J2261,'Joining Lists'!$A$4:$A$15,'Joining Lists'!$B$4:$B$15)</f>
        <v>25</v>
      </c>
      <c r="M2261" s="110">
        <f>'Joining Lists'!$K2261*'Joining Lists'!$L2261</f>
        <v>25</v>
      </c>
    </row>
    <row r="2262" ht="14.25" customHeight="1">
      <c r="G2262" s="106">
        <v>44522.0</v>
      </c>
      <c r="H2262" s="105" t="s">
        <v>304</v>
      </c>
      <c r="I2262" s="105" t="str">
        <f t="array" ref="I2262">XLOOKUP('Joining Lists'!$H2262,'Joining Lists'!$D$4:$D$75,'Joining Lists'!$E$4:$E$75)</f>
        <v>South</v>
      </c>
      <c r="J2262" s="105" t="s">
        <v>239</v>
      </c>
      <c r="K2262" s="105">
        <v>2.0</v>
      </c>
      <c r="L2262" s="104">
        <f t="array" ref="L2262">XLOOKUP('Joining Lists'!$J2262,'Joining Lists'!$A$4:$A$15,'Joining Lists'!$B$4:$B$15)</f>
        <v>19</v>
      </c>
      <c r="M2262" s="105">
        <f>'Joining Lists'!$K2262*'Joining Lists'!$L2262</f>
        <v>38</v>
      </c>
    </row>
    <row r="2263" ht="14.25" customHeight="1">
      <c r="G2263" s="111">
        <v>44522.0</v>
      </c>
      <c r="H2263" s="110" t="s">
        <v>309</v>
      </c>
      <c r="I2263" s="110" t="str">
        <f t="array" ref="I2263">XLOOKUP('Joining Lists'!$H2263,'Joining Lists'!$D$4:$D$75,'Joining Lists'!$E$4:$E$75)</f>
        <v>South</v>
      </c>
      <c r="J2263" s="110" t="s">
        <v>240</v>
      </c>
      <c r="K2263" s="110">
        <v>3.0</v>
      </c>
      <c r="L2263" s="109">
        <f t="array" ref="L2263">XLOOKUP('Joining Lists'!$J2263,'Joining Lists'!$A$4:$A$15,'Joining Lists'!$B$4:$B$15)</f>
        <v>34</v>
      </c>
      <c r="M2263" s="110">
        <f>'Joining Lists'!$K2263*'Joining Lists'!$L2263</f>
        <v>102</v>
      </c>
    </row>
    <row r="2264" ht="14.25" customHeight="1">
      <c r="G2264" s="106">
        <v>44522.0</v>
      </c>
      <c r="H2264" s="105" t="s">
        <v>281</v>
      </c>
      <c r="I2264" s="105" t="str">
        <f t="array" ref="I2264">XLOOKUP('Joining Lists'!$H2264,'Joining Lists'!$D$4:$D$75,'Joining Lists'!$E$4:$E$75)</f>
        <v>MidWest</v>
      </c>
      <c r="J2264" s="105" t="s">
        <v>233</v>
      </c>
      <c r="K2264" s="105">
        <v>2.0</v>
      </c>
      <c r="L2264" s="104">
        <f t="array" ref="L2264">XLOOKUP('Joining Lists'!$J2264,'Joining Lists'!$A$4:$A$15,'Joining Lists'!$B$4:$B$15)</f>
        <v>27.5</v>
      </c>
      <c r="M2264" s="105">
        <f>'Joining Lists'!$K2264*'Joining Lists'!$L2264</f>
        <v>55</v>
      </c>
    </row>
    <row r="2265" ht="14.25" customHeight="1">
      <c r="G2265" s="111">
        <v>44522.0</v>
      </c>
      <c r="H2265" s="110" t="s">
        <v>265</v>
      </c>
      <c r="I2265" s="110" t="str">
        <f t="array" ref="I2265">XLOOKUP('Joining Lists'!$H2265,'Joining Lists'!$D$4:$D$75,'Joining Lists'!$E$4:$E$75)</f>
        <v>MidWest</v>
      </c>
      <c r="J2265" s="110" t="s">
        <v>216</v>
      </c>
      <c r="K2265" s="110">
        <v>1.0</v>
      </c>
      <c r="L2265" s="109">
        <f t="array" ref="L2265">XLOOKUP('Joining Lists'!$J2265,'Joining Lists'!$A$4:$A$15,'Joining Lists'!$B$4:$B$15)</f>
        <v>22.95</v>
      </c>
      <c r="M2265" s="110">
        <f>'Joining Lists'!$K2265*'Joining Lists'!$L2265</f>
        <v>22.95</v>
      </c>
    </row>
    <row r="2266" ht="14.25" customHeight="1">
      <c r="G2266" s="106">
        <v>44522.0</v>
      </c>
      <c r="H2266" s="105" t="s">
        <v>314</v>
      </c>
      <c r="I2266" s="105" t="str">
        <f t="array" ref="I2266">XLOOKUP('Joining Lists'!$H2266,'Joining Lists'!$D$4:$D$75,'Joining Lists'!$E$4:$E$75)</f>
        <v>West</v>
      </c>
      <c r="J2266" s="105" t="s">
        <v>212</v>
      </c>
      <c r="K2266" s="105">
        <v>3.0</v>
      </c>
      <c r="L2266" s="104">
        <f t="array" ref="L2266">XLOOKUP('Joining Lists'!$J2266,'Joining Lists'!$A$4:$A$15,'Joining Lists'!$B$4:$B$15)</f>
        <v>21</v>
      </c>
      <c r="M2266" s="105">
        <f>'Joining Lists'!$K2266*'Joining Lists'!$L2266</f>
        <v>63</v>
      </c>
    </row>
    <row r="2267" ht="14.25" customHeight="1">
      <c r="G2267" s="111">
        <v>44522.0</v>
      </c>
      <c r="H2267" s="110" t="s">
        <v>254</v>
      </c>
      <c r="I2267" s="110" t="str">
        <f t="array" ref="I2267">XLOOKUP('Joining Lists'!$H2267,'Joining Lists'!$D$4:$D$75,'Joining Lists'!$E$4:$E$75)</f>
        <v>South</v>
      </c>
      <c r="J2267" s="110" t="s">
        <v>216</v>
      </c>
      <c r="K2267" s="110">
        <v>1.0</v>
      </c>
      <c r="L2267" s="109">
        <f t="array" ref="L2267">XLOOKUP('Joining Lists'!$J2267,'Joining Lists'!$A$4:$A$15,'Joining Lists'!$B$4:$B$15)</f>
        <v>22.95</v>
      </c>
      <c r="M2267" s="110">
        <f>'Joining Lists'!$K2267*'Joining Lists'!$L2267</f>
        <v>22.95</v>
      </c>
    </row>
    <row r="2268" ht="14.25" customHeight="1">
      <c r="G2268" s="106">
        <v>44522.0</v>
      </c>
      <c r="H2268" s="105" t="s">
        <v>316</v>
      </c>
      <c r="I2268" s="105" t="str">
        <f t="array" ref="I2268">XLOOKUP('Joining Lists'!$H2268,'Joining Lists'!$D$4:$D$75,'Joining Lists'!$E$4:$E$75)</f>
        <v>West</v>
      </c>
      <c r="J2268" s="105" t="s">
        <v>227</v>
      </c>
      <c r="K2268" s="105">
        <v>2.0</v>
      </c>
      <c r="L2268" s="104">
        <f t="array" ref="L2268">XLOOKUP('Joining Lists'!$J2268,'Joining Lists'!$A$4:$A$15,'Joining Lists'!$B$4:$B$15)</f>
        <v>25</v>
      </c>
      <c r="M2268" s="105">
        <f>'Joining Lists'!$K2268*'Joining Lists'!$L2268</f>
        <v>50</v>
      </c>
    </row>
    <row r="2269" ht="14.25" customHeight="1">
      <c r="G2269" s="111">
        <v>44522.0</v>
      </c>
      <c r="H2269" s="110" t="s">
        <v>298</v>
      </c>
      <c r="I2269" s="110" t="str">
        <f t="array" ref="I2269">XLOOKUP('Joining Lists'!$H2269,'Joining Lists'!$D$4:$D$75,'Joining Lists'!$E$4:$E$75)</f>
        <v>West</v>
      </c>
      <c r="J2269" s="110" t="s">
        <v>235</v>
      </c>
      <c r="K2269" s="110">
        <v>1.0</v>
      </c>
      <c r="L2269" s="109">
        <f t="array" ref="L2269">XLOOKUP('Joining Lists'!$J2269,'Joining Lists'!$A$4:$A$15,'Joining Lists'!$B$4:$B$15)</f>
        <v>19.95</v>
      </c>
      <c r="M2269" s="110">
        <f>'Joining Lists'!$K2269*'Joining Lists'!$L2269</f>
        <v>19.95</v>
      </c>
    </row>
    <row r="2270" ht="14.25" customHeight="1">
      <c r="G2270" s="106">
        <v>44522.0</v>
      </c>
      <c r="H2270" s="105" t="s">
        <v>295</v>
      </c>
      <c r="I2270" s="105" t="str">
        <f t="array" ref="I2270">XLOOKUP('Joining Lists'!$H2270,'Joining Lists'!$D$4:$D$75,'Joining Lists'!$E$4:$E$75)</f>
        <v>MidWest</v>
      </c>
      <c r="J2270" s="105" t="s">
        <v>240</v>
      </c>
      <c r="K2270" s="105">
        <v>3.0</v>
      </c>
      <c r="L2270" s="104">
        <f t="array" ref="L2270">XLOOKUP('Joining Lists'!$J2270,'Joining Lists'!$A$4:$A$15,'Joining Lists'!$B$4:$B$15)</f>
        <v>34</v>
      </c>
      <c r="M2270" s="105">
        <f>'Joining Lists'!$K2270*'Joining Lists'!$L2270</f>
        <v>102</v>
      </c>
    </row>
    <row r="2271" ht="14.25" customHeight="1">
      <c r="G2271" s="111">
        <v>44522.0</v>
      </c>
      <c r="H2271" s="110" t="s">
        <v>291</v>
      </c>
      <c r="I2271" s="110" t="str">
        <f t="array" ref="I2271">XLOOKUP('Joining Lists'!$H2271,'Joining Lists'!$D$4:$D$75,'Joining Lists'!$E$4:$E$75)</f>
        <v>West</v>
      </c>
      <c r="J2271" s="110" t="s">
        <v>239</v>
      </c>
      <c r="K2271" s="110">
        <v>1.0</v>
      </c>
      <c r="L2271" s="109">
        <f t="array" ref="L2271">XLOOKUP('Joining Lists'!$J2271,'Joining Lists'!$A$4:$A$15,'Joining Lists'!$B$4:$B$15)</f>
        <v>19</v>
      </c>
      <c r="M2271" s="110">
        <f>'Joining Lists'!$K2271*'Joining Lists'!$L2271</f>
        <v>19</v>
      </c>
    </row>
    <row r="2272" ht="14.25" customHeight="1">
      <c r="G2272" s="106">
        <v>44521.0</v>
      </c>
      <c r="H2272" s="105" t="s">
        <v>255</v>
      </c>
      <c r="I2272" s="105" t="str">
        <f t="array" ref="I2272">XLOOKUP('Joining Lists'!$H2272,'Joining Lists'!$D$4:$D$75,'Joining Lists'!$E$4:$E$75)</f>
        <v>MidWest</v>
      </c>
      <c r="J2272" s="105" t="s">
        <v>235</v>
      </c>
      <c r="K2272" s="105">
        <v>3.0</v>
      </c>
      <c r="L2272" s="104">
        <f t="array" ref="L2272">XLOOKUP('Joining Lists'!$J2272,'Joining Lists'!$A$4:$A$15,'Joining Lists'!$B$4:$B$15)</f>
        <v>19.95</v>
      </c>
      <c r="M2272" s="105">
        <f>'Joining Lists'!$K2272*'Joining Lists'!$L2272</f>
        <v>59.85</v>
      </c>
    </row>
    <row r="2273" ht="14.25" customHeight="1">
      <c r="G2273" s="111">
        <v>44521.0</v>
      </c>
      <c r="H2273" s="110" t="s">
        <v>254</v>
      </c>
      <c r="I2273" s="110" t="str">
        <f t="array" ref="I2273">XLOOKUP('Joining Lists'!$H2273,'Joining Lists'!$D$4:$D$75,'Joining Lists'!$E$4:$E$75)</f>
        <v>South</v>
      </c>
      <c r="J2273" s="110" t="s">
        <v>218</v>
      </c>
      <c r="K2273" s="110">
        <v>2.0</v>
      </c>
      <c r="L2273" s="109">
        <f t="array" ref="L2273">XLOOKUP('Joining Lists'!$J2273,'Joining Lists'!$A$4:$A$15,'Joining Lists'!$B$4:$B$15)</f>
        <v>22.95</v>
      </c>
      <c r="M2273" s="110">
        <f>'Joining Lists'!$K2273*'Joining Lists'!$L2273</f>
        <v>45.9</v>
      </c>
    </row>
    <row r="2274" ht="14.25" customHeight="1">
      <c r="G2274" s="106">
        <v>44521.0</v>
      </c>
      <c r="H2274" s="105" t="s">
        <v>306</v>
      </c>
      <c r="I2274" s="105" t="str">
        <f t="array" ref="I2274">XLOOKUP('Joining Lists'!$H2274,'Joining Lists'!$D$4:$D$75,'Joining Lists'!$E$4:$E$75)</f>
        <v>West</v>
      </c>
      <c r="J2274" s="105" t="s">
        <v>227</v>
      </c>
      <c r="K2274" s="105">
        <v>2.0</v>
      </c>
      <c r="L2274" s="104">
        <f t="array" ref="L2274">XLOOKUP('Joining Lists'!$J2274,'Joining Lists'!$A$4:$A$15,'Joining Lists'!$B$4:$B$15)</f>
        <v>25</v>
      </c>
      <c r="M2274" s="105">
        <f>'Joining Lists'!$K2274*'Joining Lists'!$L2274</f>
        <v>50</v>
      </c>
    </row>
    <row r="2275" ht="14.25" customHeight="1">
      <c r="G2275" s="111">
        <v>44521.0</v>
      </c>
      <c r="H2275" s="110" t="s">
        <v>215</v>
      </c>
      <c r="I2275" s="110" t="str">
        <f t="array" ref="I2275">XLOOKUP('Joining Lists'!$H2275,'Joining Lists'!$D$4:$D$75,'Joining Lists'!$E$4:$E$75)</f>
        <v>East</v>
      </c>
      <c r="J2275" s="110" t="s">
        <v>216</v>
      </c>
      <c r="K2275" s="110">
        <v>2.0</v>
      </c>
      <c r="L2275" s="109">
        <f t="array" ref="L2275">XLOOKUP('Joining Lists'!$J2275,'Joining Lists'!$A$4:$A$15,'Joining Lists'!$B$4:$B$15)</f>
        <v>22.95</v>
      </c>
      <c r="M2275" s="110">
        <f>'Joining Lists'!$K2275*'Joining Lists'!$L2275</f>
        <v>45.9</v>
      </c>
    </row>
    <row r="2276" ht="14.25" customHeight="1">
      <c r="G2276" s="106">
        <v>44521.0</v>
      </c>
      <c r="H2276" s="105" t="s">
        <v>219</v>
      </c>
      <c r="I2276" s="105" t="str">
        <f t="array" ref="I2276">XLOOKUP('Joining Lists'!$H2276,'Joining Lists'!$D$4:$D$75,'Joining Lists'!$E$4:$E$75)</f>
        <v>West</v>
      </c>
      <c r="J2276" s="105" t="s">
        <v>235</v>
      </c>
      <c r="K2276" s="105">
        <v>3.0</v>
      </c>
      <c r="L2276" s="104">
        <f t="array" ref="L2276">XLOOKUP('Joining Lists'!$J2276,'Joining Lists'!$A$4:$A$15,'Joining Lists'!$B$4:$B$15)</f>
        <v>19.95</v>
      </c>
      <c r="M2276" s="105">
        <f>'Joining Lists'!$K2276*'Joining Lists'!$L2276</f>
        <v>59.85</v>
      </c>
    </row>
    <row r="2277" ht="14.25" customHeight="1">
      <c r="G2277" s="111">
        <v>44521.0</v>
      </c>
      <c r="H2277" s="110" t="s">
        <v>281</v>
      </c>
      <c r="I2277" s="110" t="str">
        <f t="array" ref="I2277">XLOOKUP('Joining Lists'!$H2277,'Joining Lists'!$D$4:$D$75,'Joining Lists'!$E$4:$E$75)</f>
        <v>MidWest</v>
      </c>
      <c r="J2277" s="110" t="s">
        <v>212</v>
      </c>
      <c r="K2277" s="110">
        <v>3.0</v>
      </c>
      <c r="L2277" s="109">
        <f t="array" ref="L2277">XLOOKUP('Joining Lists'!$J2277,'Joining Lists'!$A$4:$A$15,'Joining Lists'!$B$4:$B$15)</f>
        <v>21</v>
      </c>
      <c r="M2277" s="110">
        <f>'Joining Lists'!$K2277*'Joining Lists'!$L2277</f>
        <v>63</v>
      </c>
    </row>
    <row r="2278" ht="14.25" customHeight="1">
      <c r="G2278" s="106">
        <v>44521.0</v>
      </c>
      <c r="H2278" s="105" t="s">
        <v>261</v>
      </c>
      <c r="I2278" s="105" t="str">
        <f t="array" ref="I2278">XLOOKUP('Joining Lists'!$H2278,'Joining Lists'!$D$4:$D$75,'Joining Lists'!$E$4:$E$75)</f>
        <v>South</v>
      </c>
      <c r="J2278" s="105" t="s">
        <v>218</v>
      </c>
      <c r="K2278" s="105">
        <v>2.0</v>
      </c>
      <c r="L2278" s="104">
        <f t="array" ref="L2278">XLOOKUP('Joining Lists'!$J2278,'Joining Lists'!$A$4:$A$15,'Joining Lists'!$B$4:$B$15)</f>
        <v>22.95</v>
      </c>
      <c r="M2278" s="105">
        <f>'Joining Lists'!$K2278*'Joining Lists'!$L2278</f>
        <v>45.9</v>
      </c>
    </row>
    <row r="2279" ht="14.25" customHeight="1">
      <c r="G2279" s="111">
        <v>44521.0</v>
      </c>
      <c r="H2279" s="110" t="s">
        <v>281</v>
      </c>
      <c r="I2279" s="110" t="str">
        <f t="array" ref="I2279">XLOOKUP('Joining Lists'!$H2279,'Joining Lists'!$D$4:$D$75,'Joining Lists'!$E$4:$E$75)</f>
        <v>MidWest</v>
      </c>
      <c r="J2279" s="110" t="s">
        <v>216</v>
      </c>
      <c r="K2279" s="110">
        <v>2.0</v>
      </c>
      <c r="L2279" s="109">
        <f t="array" ref="L2279">XLOOKUP('Joining Lists'!$J2279,'Joining Lists'!$A$4:$A$15,'Joining Lists'!$B$4:$B$15)</f>
        <v>22.95</v>
      </c>
      <c r="M2279" s="110">
        <f>'Joining Lists'!$K2279*'Joining Lists'!$L2279</f>
        <v>45.9</v>
      </c>
    </row>
    <row r="2280" ht="14.25" customHeight="1">
      <c r="G2280" s="106">
        <v>44521.0</v>
      </c>
      <c r="H2280" s="105" t="s">
        <v>309</v>
      </c>
      <c r="I2280" s="105" t="str">
        <f t="array" ref="I2280">XLOOKUP('Joining Lists'!$H2280,'Joining Lists'!$D$4:$D$75,'Joining Lists'!$E$4:$E$75)</f>
        <v>South</v>
      </c>
      <c r="J2280" s="105" t="s">
        <v>230</v>
      </c>
      <c r="K2280" s="105">
        <v>1.0</v>
      </c>
      <c r="L2280" s="104">
        <f t="array" ref="L2280">XLOOKUP('Joining Lists'!$J2280,'Joining Lists'!$A$4:$A$15,'Joining Lists'!$B$4:$B$15)</f>
        <v>79.95</v>
      </c>
      <c r="M2280" s="105">
        <f>'Joining Lists'!$K2280*'Joining Lists'!$L2280</f>
        <v>79.95</v>
      </c>
    </row>
    <row r="2281" ht="14.25" customHeight="1">
      <c r="G2281" s="111">
        <v>44521.0</v>
      </c>
      <c r="H2281" s="110" t="s">
        <v>283</v>
      </c>
      <c r="I2281" s="110" t="str">
        <f t="array" ref="I2281">XLOOKUP('Joining Lists'!$H2281,'Joining Lists'!$D$4:$D$75,'Joining Lists'!$E$4:$E$75)</f>
        <v>South</v>
      </c>
      <c r="J2281" s="110" t="s">
        <v>216</v>
      </c>
      <c r="K2281" s="110">
        <v>2.0</v>
      </c>
      <c r="L2281" s="109">
        <f t="array" ref="L2281">XLOOKUP('Joining Lists'!$J2281,'Joining Lists'!$A$4:$A$15,'Joining Lists'!$B$4:$B$15)</f>
        <v>22.95</v>
      </c>
      <c r="M2281" s="110">
        <f>'Joining Lists'!$K2281*'Joining Lists'!$L2281</f>
        <v>45.9</v>
      </c>
    </row>
    <row r="2282" ht="14.25" customHeight="1">
      <c r="G2282" s="106">
        <v>44521.0</v>
      </c>
      <c r="H2282" s="105" t="s">
        <v>301</v>
      </c>
      <c r="I2282" s="105" t="str">
        <f t="array" ref="I2282">XLOOKUP('Joining Lists'!$H2282,'Joining Lists'!$D$4:$D$75,'Joining Lists'!$E$4:$E$75)</f>
        <v>East</v>
      </c>
      <c r="J2282" s="105" t="s">
        <v>216</v>
      </c>
      <c r="K2282" s="105">
        <v>3.0</v>
      </c>
      <c r="L2282" s="104">
        <f t="array" ref="L2282">XLOOKUP('Joining Lists'!$J2282,'Joining Lists'!$A$4:$A$15,'Joining Lists'!$B$4:$B$15)</f>
        <v>22.95</v>
      </c>
      <c r="M2282" s="105">
        <f>'Joining Lists'!$K2282*'Joining Lists'!$L2282</f>
        <v>68.85</v>
      </c>
    </row>
    <row r="2283" ht="14.25" customHeight="1">
      <c r="G2283" s="111">
        <v>44521.0</v>
      </c>
      <c r="H2283" s="110" t="s">
        <v>299</v>
      </c>
      <c r="I2283" s="110" t="str">
        <f t="array" ref="I2283">XLOOKUP('Joining Lists'!$H2283,'Joining Lists'!$D$4:$D$75,'Joining Lists'!$E$4:$E$75)</f>
        <v>South</v>
      </c>
      <c r="J2283" s="110" t="s">
        <v>240</v>
      </c>
      <c r="K2283" s="110">
        <v>1.0</v>
      </c>
      <c r="L2283" s="109">
        <f t="array" ref="L2283">XLOOKUP('Joining Lists'!$J2283,'Joining Lists'!$A$4:$A$15,'Joining Lists'!$B$4:$B$15)</f>
        <v>34</v>
      </c>
      <c r="M2283" s="110">
        <f>'Joining Lists'!$K2283*'Joining Lists'!$L2283</f>
        <v>34</v>
      </c>
    </row>
    <row r="2284" ht="14.25" customHeight="1">
      <c r="G2284" s="106">
        <v>44521.0</v>
      </c>
      <c r="H2284" s="105" t="s">
        <v>306</v>
      </c>
      <c r="I2284" s="105" t="str">
        <f t="array" ref="I2284">XLOOKUP('Joining Lists'!$H2284,'Joining Lists'!$D$4:$D$75,'Joining Lists'!$E$4:$E$75)</f>
        <v>West</v>
      </c>
      <c r="J2284" s="105" t="s">
        <v>227</v>
      </c>
      <c r="K2284" s="105">
        <v>1.0</v>
      </c>
      <c r="L2284" s="104">
        <f t="array" ref="L2284">XLOOKUP('Joining Lists'!$J2284,'Joining Lists'!$A$4:$A$15,'Joining Lists'!$B$4:$B$15)</f>
        <v>25</v>
      </c>
      <c r="M2284" s="105">
        <f>'Joining Lists'!$K2284*'Joining Lists'!$L2284</f>
        <v>25</v>
      </c>
    </row>
    <row r="2285" ht="14.25" customHeight="1">
      <c r="G2285" s="111">
        <v>44521.0</v>
      </c>
      <c r="H2285" s="110" t="s">
        <v>257</v>
      </c>
      <c r="I2285" s="110" t="str">
        <f t="array" ref="I2285">XLOOKUP('Joining Lists'!$H2285,'Joining Lists'!$D$4:$D$75,'Joining Lists'!$E$4:$E$75)</f>
        <v>South</v>
      </c>
      <c r="J2285" s="110" t="s">
        <v>218</v>
      </c>
      <c r="K2285" s="110">
        <v>2.0</v>
      </c>
      <c r="L2285" s="109">
        <f t="array" ref="L2285">XLOOKUP('Joining Lists'!$J2285,'Joining Lists'!$A$4:$A$15,'Joining Lists'!$B$4:$B$15)</f>
        <v>22.95</v>
      </c>
      <c r="M2285" s="110">
        <f>'Joining Lists'!$K2285*'Joining Lists'!$L2285</f>
        <v>45.9</v>
      </c>
    </row>
    <row r="2286" ht="14.25" customHeight="1">
      <c r="G2286" s="106">
        <v>44521.0</v>
      </c>
      <c r="H2286" s="105" t="s">
        <v>281</v>
      </c>
      <c r="I2286" s="105" t="str">
        <f t="array" ref="I2286">XLOOKUP('Joining Lists'!$H2286,'Joining Lists'!$D$4:$D$75,'Joining Lists'!$E$4:$E$75)</f>
        <v>MidWest</v>
      </c>
      <c r="J2286" s="105" t="s">
        <v>230</v>
      </c>
      <c r="K2286" s="105">
        <v>1.0</v>
      </c>
      <c r="L2286" s="104">
        <f t="array" ref="L2286">XLOOKUP('Joining Lists'!$J2286,'Joining Lists'!$A$4:$A$15,'Joining Lists'!$B$4:$B$15)</f>
        <v>79.95</v>
      </c>
      <c r="M2286" s="105">
        <f>'Joining Lists'!$K2286*'Joining Lists'!$L2286</f>
        <v>79.95</v>
      </c>
    </row>
    <row r="2287" ht="14.25" customHeight="1">
      <c r="G2287" s="111">
        <v>44521.0</v>
      </c>
      <c r="H2287" s="110" t="s">
        <v>264</v>
      </c>
      <c r="I2287" s="110" t="str">
        <f t="array" ref="I2287">XLOOKUP('Joining Lists'!$H2287,'Joining Lists'!$D$4:$D$75,'Joining Lists'!$E$4:$E$75)</f>
        <v>MidWest</v>
      </c>
      <c r="J2287" s="110" t="s">
        <v>236</v>
      </c>
      <c r="K2287" s="110">
        <v>1.0</v>
      </c>
      <c r="L2287" s="109">
        <f t="array" ref="L2287">XLOOKUP('Joining Lists'!$J2287,'Joining Lists'!$A$4:$A$15,'Joining Lists'!$B$4:$B$15)</f>
        <v>30</v>
      </c>
      <c r="M2287" s="110">
        <f>'Joining Lists'!$K2287*'Joining Lists'!$L2287</f>
        <v>30</v>
      </c>
    </row>
    <row r="2288" ht="14.25" customHeight="1">
      <c r="G2288" s="106">
        <v>44521.0</v>
      </c>
      <c r="H2288" s="105" t="s">
        <v>252</v>
      </c>
      <c r="I2288" s="105" t="str">
        <f t="array" ref="I2288">XLOOKUP('Joining Lists'!$H2288,'Joining Lists'!$D$4:$D$75,'Joining Lists'!$E$4:$E$75)</f>
        <v>West</v>
      </c>
      <c r="J2288" s="105" t="s">
        <v>245</v>
      </c>
      <c r="K2288" s="105">
        <v>2.0</v>
      </c>
      <c r="L2288" s="104">
        <f t="array" ref="L2288">XLOOKUP('Joining Lists'!$J2288,'Joining Lists'!$A$4:$A$15,'Joining Lists'!$B$4:$B$15)</f>
        <v>23.5</v>
      </c>
      <c r="M2288" s="105">
        <f>'Joining Lists'!$K2288*'Joining Lists'!$L2288</f>
        <v>47</v>
      </c>
    </row>
    <row r="2289" ht="14.25" customHeight="1">
      <c r="G2289" s="111">
        <v>44521.0</v>
      </c>
      <c r="H2289" s="110" t="s">
        <v>300</v>
      </c>
      <c r="I2289" s="110" t="str">
        <f t="array" ref="I2289">XLOOKUP('Joining Lists'!$H2289,'Joining Lists'!$D$4:$D$75,'Joining Lists'!$E$4:$E$75)</f>
        <v>MidWest</v>
      </c>
      <c r="J2289" s="110" t="s">
        <v>216</v>
      </c>
      <c r="K2289" s="110">
        <v>1.0</v>
      </c>
      <c r="L2289" s="109">
        <f t="array" ref="L2289">XLOOKUP('Joining Lists'!$J2289,'Joining Lists'!$A$4:$A$15,'Joining Lists'!$B$4:$B$15)</f>
        <v>22.95</v>
      </c>
      <c r="M2289" s="110">
        <f>'Joining Lists'!$K2289*'Joining Lists'!$L2289</f>
        <v>22.95</v>
      </c>
    </row>
    <row r="2290" ht="14.25" customHeight="1">
      <c r="G2290" s="106">
        <v>44521.0</v>
      </c>
      <c r="H2290" s="105" t="s">
        <v>259</v>
      </c>
      <c r="I2290" s="105" t="str">
        <f t="array" ref="I2290">XLOOKUP('Joining Lists'!$H2290,'Joining Lists'!$D$4:$D$75,'Joining Lists'!$E$4:$E$75)</f>
        <v>West</v>
      </c>
      <c r="J2290" s="105" t="s">
        <v>240</v>
      </c>
      <c r="K2290" s="105">
        <v>2.0</v>
      </c>
      <c r="L2290" s="104">
        <f t="array" ref="L2290">XLOOKUP('Joining Lists'!$J2290,'Joining Lists'!$A$4:$A$15,'Joining Lists'!$B$4:$B$15)</f>
        <v>34</v>
      </c>
      <c r="M2290" s="105">
        <f>'Joining Lists'!$K2290*'Joining Lists'!$L2290</f>
        <v>68</v>
      </c>
    </row>
    <row r="2291" ht="14.25" customHeight="1">
      <c r="G2291" s="111">
        <v>44521.0</v>
      </c>
      <c r="H2291" s="110" t="s">
        <v>264</v>
      </c>
      <c r="I2291" s="110" t="str">
        <f t="array" ref="I2291">XLOOKUP('Joining Lists'!$H2291,'Joining Lists'!$D$4:$D$75,'Joining Lists'!$E$4:$E$75)</f>
        <v>MidWest</v>
      </c>
      <c r="J2291" s="110" t="s">
        <v>245</v>
      </c>
      <c r="K2291" s="110">
        <v>22.0</v>
      </c>
      <c r="L2291" s="109">
        <f t="array" ref="L2291">XLOOKUP('Joining Lists'!$J2291,'Joining Lists'!$A$4:$A$15,'Joining Lists'!$B$4:$B$15)</f>
        <v>23.5</v>
      </c>
      <c r="M2291" s="110">
        <f>'Joining Lists'!$K2291*'Joining Lists'!$L2291</f>
        <v>517</v>
      </c>
    </row>
    <row r="2292" ht="14.25" customHeight="1">
      <c r="G2292" s="106">
        <v>44521.0</v>
      </c>
      <c r="H2292" s="105" t="s">
        <v>215</v>
      </c>
      <c r="I2292" s="105" t="str">
        <f t="array" ref="I2292">XLOOKUP('Joining Lists'!$H2292,'Joining Lists'!$D$4:$D$75,'Joining Lists'!$E$4:$E$75)</f>
        <v>East</v>
      </c>
      <c r="J2292" s="105" t="s">
        <v>218</v>
      </c>
      <c r="K2292" s="105">
        <v>2.0</v>
      </c>
      <c r="L2292" s="104">
        <f t="array" ref="L2292">XLOOKUP('Joining Lists'!$J2292,'Joining Lists'!$A$4:$A$15,'Joining Lists'!$B$4:$B$15)</f>
        <v>22.95</v>
      </c>
      <c r="M2292" s="105">
        <f>'Joining Lists'!$K2292*'Joining Lists'!$L2292</f>
        <v>45.9</v>
      </c>
    </row>
    <row r="2293" ht="14.25" customHeight="1">
      <c r="G2293" s="111">
        <v>44521.0</v>
      </c>
      <c r="H2293" s="110" t="s">
        <v>292</v>
      </c>
      <c r="I2293" s="110" t="str">
        <f t="array" ref="I2293">XLOOKUP('Joining Lists'!$H2293,'Joining Lists'!$D$4:$D$75,'Joining Lists'!$E$4:$E$75)</f>
        <v>East</v>
      </c>
      <c r="J2293" s="110" t="s">
        <v>235</v>
      </c>
      <c r="K2293" s="110">
        <v>3.0</v>
      </c>
      <c r="L2293" s="109">
        <f t="array" ref="L2293">XLOOKUP('Joining Lists'!$J2293,'Joining Lists'!$A$4:$A$15,'Joining Lists'!$B$4:$B$15)</f>
        <v>19.95</v>
      </c>
      <c r="M2293" s="110">
        <f>'Joining Lists'!$K2293*'Joining Lists'!$L2293</f>
        <v>59.85</v>
      </c>
    </row>
    <row r="2294" ht="14.25" customHeight="1">
      <c r="G2294" s="106">
        <v>44521.0</v>
      </c>
      <c r="H2294" s="105" t="s">
        <v>225</v>
      </c>
      <c r="I2294" s="105" t="str">
        <f t="array" ref="I2294">XLOOKUP('Joining Lists'!$H2294,'Joining Lists'!$D$4:$D$75,'Joining Lists'!$E$4:$E$75)</f>
        <v>South</v>
      </c>
      <c r="J2294" s="105" t="s">
        <v>218</v>
      </c>
      <c r="K2294" s="105">
        <v>1.0</v>
      </c>
      <c r="L2294" s="104">
        <f t="array" ref="L2294">XLOOKUP('Joining Lists'!$J2294,'Joining Lists'!$A$4:$A$15,'Joining Lists'!$B$4:$B$15)</f>
        <v>22.95</v>
      </c>
      <c r="M2294" s="105">
        <f>'Joining Lists'!$K2294*'Joining Lists'!$L2294</f>
        <v>22.95</v>
      </c>
    </row>
    <row r="2295" ht="14.25" customHeight="1">
      <c r="G2295" s="111">
        <v>44521.0</v>
      </c>
      <c r="H2295" s="110" t="s">
        <v>303</v>
      </c>
      <c r="I2295" s="110" t="str">
        <f t="array" ref="I2295">XLOOKUP('Joining Lists'!$H2295,'Joining Lists'!$D$4:$D$75,'Joining Lists'!$E$4:$E$75)</f>
        <v>West</v>
      </c>
      <c r="J2295" s="110" t="s">
        <v>239</v>
      </c>
      <c r="K2295" s="110">
        <v>11.0</v>
      </c>
      <c r="L2295" s="109">
        <f t="array" ref="L2295">XLOOKUP('Joining Lists'!$J2295,'Joining Lists'!$A$4:$A$15,'Joining Lists'!$B$4:$B$15)</f>
        <v>19</v>
      </c>
      <c r="M2295" s="110">
        <f>'Joining Lists'!$K2295*'Joining Lists'!$L2295</f>
        <v>209</v>
      </c>
    </row>
    <row r="2296" ht="14.25" customHeight="1">
      <c r="G2296" s="106">
        <v>44521.0</v>
      </c>
      <c r="H2296" s="105" t="s">
        <v>268</v>
      </c>
      <c r="I2296" s="105" t="str">
        <f t="array" ref="I2296">XLOOKUP('Joining Lists'!$H2296,'Joining Lists'!$D$4:$D$75,'Joining Lists'!$E$4:$E$75)</f>
        <v>East</v>
      </c>
      <c r="J2296" s="105" t="s">
        <v>218</v>
      </c>
      <c r="K2296" s="105">
        <v>1.0</v>
      </c>
      <c r="L2296" s="104">
        <f t="array" ref="L2296">XLOOKUP('Joining Lists'!$J2296,'Joining Lists'!$A$4:$A$15,'Joining Lists'!$B$4:$B$15)</f>
        <v>22.95</v>
      </c>
      <c r="M2296" s="105">
        <f>'Joining Lists'!$K2296*'Joining Lists'!$L2296</f>
        <v>22.95</v>
      </c>
    </row>
    <row r="2297" ht="14.25" customHeight="1">
      <c r="G2297" s="111">
        <v>44521.0</v>
      </c>
      <c r="H2297" s="110" t="s">
        <v>291</v>
      </c>
      <c r="I2297" s="110" t="str">
        <f t="array" ref="I2297">XLOOKUP('Joining Lists'!$H2297,'Joining Lists'!$D$4:$D$75,'Joining Lists'!$E$4:$E$75)</f>
        <v>West</v>
      </c>
      <c r="J2297" s="110" t="s">
        <v>243</v>
      </c>
      <c r="K2297" s="110">
        <v>3.0</v>
      </c>
      <c r="L2297" s="109">
        <f t="array" ref="L2297">XLOOKUP('Joining Lists'!$J2297,'Joining Lists'!$A$4:$A$15,'Joining Lists'!$B$4:$B$15)</f>
        <v>25</v>
      </c>
      <c r="M2297" s="110">
        <f>'Joining Lists'!$K2297*'Joining Lists'!$L2297</f>
        <v>75</v>
      </c>
    </row>
    <row r="2298" ht="14.25" customHeight="1">
      <c r="G2298" s="106">
        <v>44521.0</v>
      </c>
      <c r="H2298" s="105" t="s">
        <v>231</v>
      </c>
      <c r="I2298" s="105" t="str">
        <f t="array" ref="I2298">XLOOKUP('Joining Lists'!$H2298,'Joining Lists'!$D$4:$D$75,'Joining Lists'!$E$4:$E$75)</f>
        <v>West</v>
      </c>
      <c r="J2298" s="105" t="s">
        <v>212</v>
      </c>
      <c r="K2298" s="105">
        <v>3.0</v>
      </c>
      <c r="L2298" s="104">
        <f t="array" ref="L2298">XLOOKUP('Joining Lists'!$J2298,'Joining Lists'!$A$4:$A$15,'Joining Lists'!$B$4:$B$15)</f>
        <v>21</v>
      </c>
      <c r="M2298" s="105">
        <f>'Joining Lists'!$K2298*'Joining Lists'!$L2298</f>
        <v>63</v>
      </c>
    </row>
    <row r="2299" ht="14.25" customHeight="1">
      <c r="G2299" s="111">
        <v>44521.0</v>
      </c>
      <c r="H2299" s="110" t="s">
        <v>278</v>
      </c>
      <c r="I2299" s="110" t="str">
        <f t="array" ref="I2299">XLOOKUP('Joining Lists'!$H2299,'Joining Lists'!$D$4:$D$75,'Joining Lists'!$E$4:$E$75)</f>
        <v>MidWest</v>
      </c>
      <c r="J2299" s="110" t="s">
        <v>235</v>
      </c>
      <c r="K2299" s="110">
        <v>1.0</v>
      </c>
      <c r="L2299" s="109">
        <f t="array" ref="L2299">XLOOKUP('Joining Lists'!$J2299,'Joining Lists'!$A$4:$A$15,'Joining Lists'!$B$4:$B$15)</f>
        <v>19.95</v>
      </c>
      <c r="M2299" s="110">
        <f>'Joining Lists'!$K2299*'Joining Lists'!$L2299</f>
        <v>19.95</v>
      </c>
    </row>
    <row r="2300" ht="14.25" customHeight="1">
      <c r="G2300" s="106">
        <v>44521.0</v>
      </c>
      <c r="H2300" s="105" t="s">
        <v>258</v>
      </c>
      <c r="I2300" s="105" t="str">
        <f t="array" ref="I2300">XLOOKUP('Joining Lists'!$H2300,'Joining Lists'!$D$4:$D$75,'Joining Lists'!$E$4:$E$75)</f>
        <v>MidWest</v>
      </c>
      <c r="J2300" s="105" t="s">
        <v>240</v>
      </c>
      <c r="K2300" s="105">
        <v>3.0</v>
      </c>
      <c r="L2300" s="104">
        <f t="array" ref="L2300">XLOOKUP('Joining Lists'!$J2300,'Joining Lists'!$A$4:$A$15,'Joining Lists'!$B$4:$B$15)</f>
        <v>34</v>
      </c>
      <c r="M2300" s="105">
        <f>'Joining Lists'!$K2300*'Joining Lists'!$L2300</f>
        <v>102</v>
      </c>
    </row>
    <row r="2301" ht="14.25" customHeight="1">
      <c r="G2301" s="111">
        <v>44521.0</v>
      </c>
      <c r="H2301" s="110" t="s">
        <v>276</v>
      </c>
      <c r="I2301" s="110" t="str">
        <f t="array" ref="I2301">XLOOKUP('Joining Lists'!$H2301,'Joining Lists'!$D$4:$D$75,'Joining Lists'!$E$4:$E$75)</f>
        <v>East</v>
      </c>
      <c r="J2301" s="110" t="s">
        <v>243</v>
      </c>
      <c r="K2301" s="110">
        <v>1.0</v>
      </c>
      <c r="L2301" s="109">
        <f t="array" ref="L2301">XLOOKUP('Joining Lists'!$J2301,'Joining Lists'!$A$4:$A$15,'Joining Lists'!$B$4:$B$15)</f>
        <v>25</v>
      </c>
      <c r="M2301" s="110">
        <f>'Joining Lists'!$K2301*'Joining Lists'!$L2301</f>
        <v>25</v>
      </c>
    </row>
    <row r="2302" ht="14.25" customHeight="1">
      <c r="G2302" s="106">
        <v>44521.0</v>
      </c>
      <c r="H2302" s="105" t="s">
        <v>312</v>
      </c>
      <c r="I2302" s="105" t="str">
        <f t="array" ref="I2302">XLOOKUP('Joining Lists'!$H2302,'Joining Lists'!$D$4:$D$75,'Joining Lists'!$E$4:$E$75)</f>
        <v>East</v>
      </c>
      <c r="J2302" s="105" t="s">
        <v>218</v>
      </c>
      <c r="K2302" s="105">
        <v>1.0</v>
      </c>
      <c r="L2302" s="104">
        <f t="array" ref="L2302">XLOOKUP('Joining Lists'!$J2302,'Joining Lists'!$A$4:$A$15,'Joining Lists'!$B$4:$B$15)</f>
        <v>22.95</v>
      </c>
      <c r="M2302" s="105">
        <f>'Joining Lists'!$K2302*'Joining Lists'!$L2302</f>
        <v>22.95</v>
      </c>
    </row>
    <row r="2303" ht="14.25" customHeight="1">
      <c r="G2303" s="111">
        <v>44521.0</v>
      </c>
      <c r="H2303" s="110" t="s">
        <v>264</v>
      </c>
      <c r="I2303" s="110" t="str">
        <f t="array" ref="I2303">XLOOKUP('Joining Lists'!$H2303,'Joining Lists'!$D$4:$D$75,'Joining Lists'!$E$4:$E$75)</f>
        <v>MidWest</v>
      </c>
      <c r="J2303" s="110" t="s">
        <v>236</v>
      </c>
      <c r="K2303" s="110">
        <v>1.0</v>
      </c>
      <c r="L2303" s="109">
        <f t="array" ref="L2303">XLOOKUP('Joining Lists'!$J2303,'Joining Lists'!$A$4:$A$15,'Joining Lists'!$B$4:$B$15)</f>
        <v>30</v>
      </c>
      <c r="M2303" s="110">
        <f>'Joining Lists'!$K2303*'Joining Lists'!$L2303</f>
        <v>30</v>
      </c>
    </row>
    <row r="2304" ht="14.25" customHeight="1">
      <c r="G2304" s="106">
        <v>44521.0</v>
      </c>
      <c r="H2304" s="105" t="s">
        <v>242</v>
      </c>
      <c r="I2304" s="105" t="str">
        <f t="array" ref="I2304">XLOOKUP('Joining Lists'!$H2304,'Joining Lists'!$D$4:$D$75,'Joining Lists'!$E$4:$E$75)</f>
        <v>MidWest</v>
      </c>
      <c r="J2304" s="105" t="s">
        <v>235</v>
      </c>
      <c r="K2304" s="105">
        <v>2.0</v>
      </c>
      <c r="L2304" s="104">
        <f t="array" ref="L2304">XLOOKUP('Joining Lists'!$J2304,'Joining Lists'!$A$4:$A$15,'Joining Lists'!$B$4:$B$15)</f>
        <v>19.95</v>
      </c>
      <c r="M2304" s="105">
        <f>'Joining Lists'!$K2304*'Joining Lists'!$L2304</f>
        <v>39.9</v>
      </c>
    </row>
    <row r="2305" ht="14.25" customHeight="1">
      <c r="G2305" s="111">
        <v>44521.0</v>
      </c>
      <c r="H2305" s="110" t="s">
        <v>286</v>
      </c>
      <c r="I2305" s="110" t="str">
        <f t="array" ref="I2305">XLOOKUP('Joining Lists'!$H2305,'Joining Lists'!$D$4:$D$75,'Joining Lists'!$E$4:$E$75)</f>
        <v>South</v>
      </c>
      <c r="J2305" s="110" t="s">
        <v>236</v>
      </c>
      <c r="K2305" s="110">
        <v>2.0</v>
      </c>
      <c r="L2305" s="109">
        <f t="array" ref="L2305">XLOOKUP('Joining Lists'!$J2305,'Joining Lists'!$A$4:$A$15,'Joining Lists'!$B$4:$B$15)</f>
        <v>30</v>
      </c>
      <c r="M2305" s="110">
        <f>'Joining Lists'!$K2305*'Joining Lists'!$L2305</f>
        <v>60</v>
      </c>
    </row>
    <row r="2306" ht="14.25" customHeight="1">
      <c r="G2306" s="106">
        <v>44521.0</v>
      </c>
      <c r="H2306" s="105" t="s">
        <v>312</v>
      </c>
      <c r="I2306" s="105" t="str">
        <f t="array" ref="I2306">XLOOKUP('Joining Lists'!$H2306,'Joining Lists'!$D$4:$D$75,'Joining Lists'!$E$4:$E$75)</f>
        <v>East</v>
      </c>
      <c r="J2306" s="105" t="s">
        <v>233</v>
      </c>
      <c r="K2306" s="105">
        <v>20.0</v>
      </c>
      <c r="L2306" s="104">
        <f t="array" ref="L2306">XLOOKUP('Joining Lists'!$J2306,'Joining Lists'!$A$4:$A$15,'Joining Lists'!$B$4:$B$15)</f>
        <v>27.5</v>
      </c>
      <c r="M2306" s="105">
        <f>'Joining Lists'!$K2306*'Joining Lists'!$L2306</f>
        <v>550</v>
      </c>
    </row>
    <row r="2307" ht="14.25" customHeight="1">
      <c r="G2307" s="111">
        <v>44521.0</v>
      </c>
      <c r="H2307" s="110" t="s">
        <v>316</v>
      </c>
      <c r="I2307" s="110" t="str">
        <f t="array" ref="I2307">XLOOKUP('Joining Lists'!$H2307,'Joining Lists'!$D$4:$D$75,'Joining Lists'!$E$4:$E$75)</f>
        <v>West</v>
      </c>
      <c r="J2307" s="110" t="s">
        <v>212</v>
      </c>
      <c r="K2307" s="110">
        <v>12.0</v>
      </c>
      <c r="L2307" s="109">
        <f t="array" ref="L2307">XLOOKUP('Joining Lists'!$J2307,'Joining Lists'!$A$4:$A$15,'Joining Lists'!$B$4:$B$15)</f>
        <v>21</v>
      </c>
      <c r="M2307" s="110">
        <f>'Joining Lists'!$K2307*'Joining Lists'!$L2307</f>
        <v>252</v>
      </c>
    </row>
    <row r="2308" ht="14.25" customHeight="1">
      <c r="G2308" s="106">
        <v>44521.0</v>
      </c>
      <c r="H2308" s="105" t="s">
        <v>292</v>
      </c>
      <c r="I2308" s="105" t="str">
        <f t="array" ref="I2308">XLOOKUP('Joining Lists'!$H2308,'Joining Lists'!$D$4:$D$75,'Joining Lists'!$E$4:$E$75)</f>
        <v>East</v>
      </c>
      <c r="J2308" s="105" t="s">
        <v>235</v>
      </c>
      <c r="K2308" s="105">
        <v>2.0</v>
      </c>
      <c r="L2308" s="104">
        <f t="array" ref="L2308">XLOOKUP('Joining Lists'!$J2308,'Joining Lists'!$A$4:$A$15,'Joining Lists'!$B$4:$B$15)</f>
        <v>19.95</v>
      </c>
      <c r="M2308" s="105">
        <f>'Joining Lists'!$K2308*'Joining Lists'!$L2308</f>
        <v>39.9</v>
      </c>
    </row>
    <row r="2309" ht="14.25" customHeight="1">
      <c r="G2309" s="111">
        <v>44521.0</v>
      </c>
      <c r="H2309" s="110" t="s">
        <v>225</v>
      </c>
      <c r="I2309" s="110" t="str">
        <f t="array" ref="I2309">XLOOKUP('Joining Lists'!$H2309,'Joining Lists'!$D$4:$D$75,'Joining Lists'!$E$4:$E$75)</f>
        <v>South</v>
      </c>
      <c r="J2309" s="110" t="s">
        <v>218</v>
      </c>
      <c r="K2309" s="110">
        <v>2.0</v>
      </c>
      <c r="L2309" s="109">
        <f t="array" ref="L2309">XLOOKUP('Joining Lists'!$J2309,'Joining Lists'!$A$4:$A$15,'Joining Lists'!$B$4:$B$15)</f>
        <v>22.95</v>
      </c>
      <c r="M2309" s="110">
        <f>'Joining Lists'!$K2309*'Joining Lists'!$L2309</f>
        <v>45.9</v>
      </c>
    </row>
    <row r="2310" ht="14.25" customHeight="1">
      <c r="G2310" s="106">
        <v>44521.0</v>
      </c>
      <c r="H2310" s="105" t="s">
        <v>223</v>
      </c>
      <c r="I2310" s="105" t="str">
        <f t="array" ref="I2310">XLOOKUP('Joining Lists'!$H2310,'Joining Lists'!$D$4:$D$75,'Joining Lists'!$E$4:$E$75)</f>
        <v>East</v>
      </c>
      <c r="J2310" s="105" t="s">
        <v>236</v>
      </c>
      <c r="K2310" s="105">
        <v>2.0</v>
      </c>
      <c r="L2310" s="104">
        <f t="array" ref="L2310">XLOOKUP('Joining Lists'!$J2310,'Joining Lists'!$A$4:$A$15,'Joining Lists'!$B$4:$B$15)</f>
        <v>30</v>
      </c>
      <c r="M2310" s="105">
        <f>'Joining Lists'!$K2310*'Joining Lists'!$L2310</f>
        <v>60</v>
      </c>
    </row>
    <row r="2311" ht="14.25" customHeight="1">
      <c r="G2311" s="111">
        <v>44521.0</v>
      </c>
      <c r="H2311" s="110" t="s">
        <v>219</v>
      </c>
      <c r="I2311" s="110" t="str">
        <f t="array" ref="I2311">XLOOKUP('Joining Lists'!$H2311,'Joining Lists'!$D$4:$D$75,'Joining Lists'!$E$4:$E$75)</f>
        <v>West</v>
      </c>
      <c r="J2311" s="110" t="s">
        <v>240</v>
      </c>
      <c r="K2311" s="110">
        <v>3.0</v>
      </c>
      <c r="L2311" s="109">
        <f t="array" ref="L2311">XLOOKUP('Joining Lists'!$J2311,'Joining Lists'!$A$4:$A$15,'Joining Lists'!$B$4:$B$15)</f>
        <v>34</v>
      </c>
      <c r="M2311" s="110">
        <f>'Joining Lists'!$K2311*'Joining Lists'!$L2311</f>
        <v>102</v>
      </c>
    </row>
    <row r="2312" ht="14.25" customHeight="1">
      <c r="G2312" s="106">
        <v>44521.0</v>
      </c>
      <c r="H2312" s="105" t="s">
        <v>288</v>
      </c>
      <c r="I2312" s="105" t="str">
        <f t="array" ref="I2312">XLOOKUP('Joining Lists'!$H2312,'Joining Lists'!$D$4:$D$75,'Joining Lists'!$E$4:$E$75)</f>
        <v>MidWest</v>
      </c>
      <c r="J2312" s="105" t="s">
        <v>243</v>
      </c>
      <c r="K2312" s="105">
        <v>1.0</v>
      </c>
      <c r="L2312" s="104">
        <f t="array" ref="L2312">XLOOKUP('Joining Lists'!$J2312,'Joining Lists'!$A$4:$A$15,'Joining Lists'!$B$4:$B$15)</f>
        <v>25</v>
      </c>
      <c r="M2312" s="105">
        <f>'Joining Lists'!$K2312*'Joining Lists'!$L2312</f>
        <v>25</v>
      </c>
    </row>
    <row r="2313" ht="14.25" customHeight="1">
      <c r="G2313" s="111">
        <v>44521.0</v>
      </c>
      <c r="H2313" s="110" t="s">
        <v>231</v>
      </c>
      <c r="I2313" s="110" t="str">
        <f t="array" ref="I2313">XLOOKUP('Joining Lists'!$H2313,'Joining Lists'!$D$4:$D$75,'Joining Lists'!$E$4:$E$75)</f>
        <v>West</v>
      </c>
      <c r="J2313" s="110" t="s">
        <v>216</v>
      </c>
      <c r="K2313" s="110">
        <v>3.0</v>
      </c>
      <c r="L2313" s="109">
        <f t="array" ref="L2313">XLOOKUP('Joining Lists'!$J2313,'Joining Lists'!$A$4:$A$15,'Joining Lists'!$B$4:$B$15)</f>
        <v>22.95</v>
      </c>
      <c r="M2313" s="110">
        <f>'Joining Lists'!$K2313*'Joining Lists'!$L2313</f>
        <v>68.85</v>
      </c>
    </row>
    <row r="2314" ht="14.25" customHeight="1">
      <c r="G2314" s="106">
        <v>44521.0</v>
      </c>
      <c r="H2314" s="105" t="s">
        <v>261</v>
      </c>
      <c r="I2314" s="105" t="str">
        <f t="array" ref="I2314">XLOOKUP('Joining Lists'!$H2314,'Joining Lists'!$D$4:$D$75,'Joining Lists'!$E$4:$E$75)</f>
        <v>South</v>
      </c>
      <c r="J2314" s="105" t="s">
        <v>235</v>
      </c>
      <c r="K2314" s="105">
        <v>2.0</v>
      </c>
      <c r="L2314" s="104">
        <f t="array" ref="L2314">XLOOKUP('Joining Lists'!$J2314,'Joining Lists'!$A$4:$A$15,'Joining Lists'!$B$4:$B$15)</f>
        <v>19.95</v>
      </c>
      <c r="M2314" s="105">
        <f>'Joining Lists'!$K2314*'Joining Lists'!$L2314</f>
        <v>39.9</v>
      </c>
    </row>
    <row r="2315" ht="14.25" customHeight="1">
      <c r="G2315" s="111">
        <v>44521.0</v>
      </c>
      <c r="H2315" s="110" t="s">
        <v>215</v>
      </c>
      <c r="I2315" s="110" t="str">
        <f t="array" ref="I2315">XLOOKUP('Joining Lists'!$H2315,'Joining Lists'!$D$4:$D$75,'Joining Lists'!$E$4:$E$75)</f>
        <v>East</v>
      </c>
      <c r="J2315" s="110" t="s">
        <v>227</v>
      </c>
      <c r="K2315" s="110">
        <v>1.0</v>
      </c>
      <c r="L2315" s="109">
        <f t="array" ref="L2315">XLOOKUP('Joining Lists'!$J2315,'Joining Lists'!$A$4:$A$15,'Joining Lists'!$B$4:$B$15)</f>
        <v>25</v>
      </c>
      <c r="M2315" s="110">
        <f>'Joining Lists'!$K2315*'Joining Lists'!$L2315</f>
        <v>25</v>
      </c>
    </row>
    <row r="2316" ht="14.25" customHeight="1">
      <c r="G2316" s="106">
        <v>44521.0</v>
      </c>
      <c r="H2316" s="105" t="s">
        <v>252</v>
      </c>
      <c r="I2316" s="105" t="str">
        <f t="array" ref="I2316">XLOOKUP('Joining Lists'!$H2316,'Joining Lists'!$D$4:$D$75,'Joining Lists'!$E$4:$E$75)</f>
        <v>West</v>
      </c>
      <c r="J2316" s="105" t="s">
        <v>216</v>
      </c>
      <c r="K2316" s="105">
        <v>2.0</v>
      </c>
      <c r="L2316" s="104">
        <f t="array" ref="L2316">XLOOKUP('Joining Lists'!$J2316,'Joining Lists'!$A$4:$A$15,'Joining Lists'!$B$4:$B$15)</f>
        <v>22.95</v>
      </c>
      <c r="M2316" s="105">
        <f>'Joining Lists'!$K2316*'Joining Lists'!$L2316</f>
        <v>45.9</v>
      </c>
    </row>
    <row r="2317" ht="14.25" customHeight="1">
      <c r="G2317" s="111">
        <v>44521.0</v>
      </c>
      <c r="H2317" s="110" t="s">
        <v>225</v>
      </c>
      <c r="I2317" s="110" t="str">
        <f t="array" ref="I2317">XLOOKUP('Joining Lists'!$H2317,'Joining Lists'!$D$4:$D$75,'Joining Lists'!$E$4:$E$75)</f>
        <v>South</v>
      </c>
      <c r="J2317" s="110" t="s">
        <v>216</v>
      </c>
      <c r="K2317" s="110">
        <v>2.0</v>
      </c>
      <c r="L2317" s="109">
        <f t="array" ref="L2317">XLOOKUP('Joining Lists'!$J2317,'Joining Lists'!$A$4:$A$15,'Joining Lists'!$B$4:$B$15)</f>
        <v>22.95</v>
      </c>
      <c r="M2317" s="110">
        <f>'Joining Lists'!$K2317*'Joining Lists'!$L2317</f>
        <v>45.9</v>
      </c>
    </row>
    <row r="2318" ht="14.25" customHeight="1">
      <c r="G2318" s="106">
        <v>44521.0</v>
      </c>
      <c r="H2318" s="105" t="s">
        <v>258</v>
      </c>
      <c r="I2318" s="105" t="str">
        <f t="array" ref="I2318">XLOOKUP('Joining Lists'!$H2318,'Joining Lists'!$D$4:$D$75,'Joining Lists'!$E$4:$E$75)</f>
        <v>MidWest</v>
      </c>
      <c r="J2318" s="105" t="s">
        <v>243</v>
      </c>
      <c r="K2318" s="105">
        <v>1.0</v>
      </c>
      <c r="L2318" s="104">
        <f t="array" ref="L2318">XLOOKUP('Joining Lists'!$J2318,'Joining Lists'!$A$4:$A$15,'Joining Lists'!$B$4:$B$15)</f>
        <v>25</v>
      </c>
      <c r="M2318" s="105">
        <f>'Joining Lists'!$K2318*'Joining Lists'!$L2318</f>
        <v>25</v>
      </c>
    </row>
    <row r="2319" ht="14.25" customHeight="1">
      <c r="G2319" s="111">
        <v>44521.0</v>
      </c>
      <c r="H2319" s="110" t="s">
        <v>246</v>
      </c>
      <c r="I2319" s="110" t="str">
        <f t="array" ref="I2319">XLOOKUP('Joining Lists'!$H2319,'Joining Lists'!$D$4:$D$75,'Joining Lists'!$E$4:$E$75)</f>
        <v>South</v>
      </c>
      <c r="J2319" s="110" t="s">
        <v>227</v>
      </c>
      <c r="K2319" s="110">
        <v>3.0</v>
      </c>
      <c r="L2319" s="109">
        <f t="array" ref="L2319">XLOOKUP('Joining Lists'!$J2319,'Joining Lists'!$A$4:$A$15,'Joining Lists'!$B$4:$B$15)</f>
        <v>25</v>
      </c>
      <c r="M2319" s="110">
        <f>'Joining Lists'!$K2319*'Joining Lists'!$L2319</f>
        <v>75</v>
      </c>
    </row>
    <row r="2320" ht="14.25" customHeight="1">
      <c r="G2320" s="106">
        <v>44521.0</v>
      </c>
      <c r="H2320" s="105" t="s">
        <v>306</v>
      </c>
      <c r="I2320" s="105" t="str">
        <f t="array" ref="I2320">XLOOKUP('Joining Lists'!$H2320,'Joining Lists'!$D$4:$D$75,'Joining Lists'!$E$4:$E$75)</f>
        <v>West</v>
      </c>
      <c r="J2320" s="105" t="s">
        <v>245</v>
      </c>
      <c r="K2320" s="105">
        <v>2.0</v>
      </c>
      <c r="L2320" s="104">
        <f t="array" ref="L2320">XLOOKUP('Joining Lists'!$J2320,'Joining Lists'!$A$4:$A$15,'Joining Lists'!$B$4:$B$15)</f>
        <v>23.5</v>
      </c>
      <c r="M2320" s="105">
        <f>'Joining Lists'!$K2320*'Joining Lists'!$L2320</f>
        <v>47</v>
      </c>
    </row>
    <row r="2321" ht="14.25" customHeight="1">
      <c r="G2321" s="111">
        <v>44521.0</v>
      </c>
      <c r="H2321" s="110" t="s">
        <v>259</v>
      </c>
      <c r="I2321" s="110" t="str">
        <f t="array" ref="I2321">XLOOKUP('Joining Lists'!$H2321,'Joining Lists'!$D$4:$D$75,'Joining Lists'!$E$4:$E$75)</f>
        <v>West</v>
      </c>
      <c r="J2321" s="110" t="s">
        <v>218</v>
      </c>
      <c r="K2321" s="110">
        <v>3.0</v>
      </c>
      <c r="L2321" s="109">
        <f t="array" ref="L2321">XLOOKUP('Joining Lists'!$J2321,'Joining Lists'!$A$4:$A$15,'Joining Lists'!$B$4:$B$15)</f>
        <v>22.95</v>
      </c>
      <c r="M2321" s="110">
        <f>'Joining Lists'!$K2321*'Joining Lists'!$L2321</f>
        <v>68.85</v>
      </c>
    </row>
    <row r="2322" ht="14.25" customHeight="1">
      <c r="G2322" s="106">
        <v>44521.0</v>
      </c>
      <c r="H2322" s="105" t="s">
        <v>292</v>
      </c>
      <c r="I2322" s="105" t="str">
        <f t="array" ref="I2322">XLOOKUP('Joining Lists'!$H2322,'Joining Lists'!$D$4:$D$75,'Joining Lists'!$E$4:$E$75)</f>
        <v>East</v>
      </c>
      <c r="J2322" s="105" t="s">
        <v>243</v>
      </c>
      <c r="K2322" s="105">
        <v>1.0</v>
      </c>
      <c r="L2322" s="104">
        <f t="array" ref="L2322">XLOOKUP('Joining Lists'!$J2322,'Joining Lists'!$A$4:$A$15,'Joining Lists'!$B$4:$B$15)</f>
        <v>25</v>
      </c>
      <c r="M2322" s="105">
        <f>'Joining Lists'!$K2322*'Joining Lists'!$L2322</f>
        <v>25</v>
      </c>
    </row>
    <row r="2323" ht="14.25" customHeight="1">
      <c r="G2323" s="111">
        <v>44521.0</v>
      </c>
      <c r="H2323" s="110" t="s">
        <v>280</v>
      </c>
      <c r="I2323" s="110" t="str">
        <f t="array" ref="I2323">XLOOKUP('Joining Lists'!$H2323,'Joining Lists'!$D$4:$D$75,'Joining Lists'!$E$4:$E$75)</f>
        <v>South</v>
      </c>
      <c r="J2323" s="110" t="s">
        <v>216</v>
      </c>
      <c r="K2323" s="110">
        <v>1.0</v>
      </c>
      <c r="L2323" s="109">
        <f t="array" ref="L2323">XLOOKUP('Joining Lists'!$J2323,'Joining Lists'!$A$4:$A$15,'Joining Lists'!$B$4:$B$15)</f>
        <v>22.95</v>
      </c>
      <c r="M2323" s="110">
        <f>'Joining Lists'!$K2323*'Joining Lists'!$L2323</f>
        <v>22.95</v>
      </c>
    </row>
    <row r="2324" ht="14.25" customHeight="1">
      <c r="G2324" s="106">
        <v>44521.0</v>
      </c>
      <c r="H2324" s="105" t="s">
        <v>288</v>
      </c>
      <c r="I2324" s="105" t="str">
        <f t="array" ref="I2324">XLOOKUP('Joining Lists'!$H2324,'Joining Lists'!$D$4:$D$75,'Joining Lists'!$E$4:$E$75)</f>
        <v>MidWest</v>
      </c>
      <c r="J2324" s="105" t="s">
        <v>212</v>
      </c>
      <c r="K2324" s="105">
        <v>3.0</v>
      </c>
      <c r="L2324" s="104">
        <f t="array" ref="L2324">XLOOKUP('Joining Lists'!$J2324,'Joining Lists'!$A$4:$A$15,'Joining Lists'!$B$4:$B$15)</f>
        <v>21</v>
      </c>
      <c r="M2324" s="105">
        <f>'Joining Lists'!$K2324*'Joining Lists'!$L2324</f>
        <v>63</v>
      </c>
    </row>
    <row r="2325" ht="14.25" customHeight="1">
      <c r="G2325" s="111">
        <v>44521.0</v>
      </c>
      <c r="H2325" s="110" t="s">
        <v>300</v>
      </c>
      <c r="I2325" s="110" t="str">
        <f t="array" ref="I2325">XLOOKUP('Joining Lists'!$H2325,'Joining Lists'!$D$4:$D$75,'Joining Lists'!$E$4:$E$75)</f>
        <v>MidWest</v>
      </c>
      <c r="J2325" s="110" t="s">
        <v>218</v>
      </c>
      <c r="K2325" s="110">
        <v>3.0</v>
      </c>
      <c r="L2325" s="109">
        <f t="array" ref="L2325">XLOOKUP('Joining Lists'!$J2325,'Joining Lists'!$A$4:$A$15,'Joining Lists'!$B$4:$B$15)</f>
        <v>22.95</v>
      </c>
      <c r="M2325" s="110">
        <f>'Joining Lists'!$K2325*'Joining Lists'!$L2325</f>
        <v>68.85</v>
      </c>
    </row>
    <row r="2326" ht="14.25" customHeight="1">
      <c r="G2326" s="106">
        <v>44521.0</v>
      </c>
      <c r="H2326" s="105" t="s">
        <v>268</v>
      </c>
      <c r="I2326" s="105" t="str">
        <f t="array" ref="I2326">XLOOKUP('Joining Lists'!$H2326,'Joining Lists'!$D$4:$D$75,'Joining Lists'!$E$4:$E$75)</f>
        <v>East</v>
      </c>
      <c r="J2326" s="105" t="s">
        <v>235</v>
      </c>
      <c r="K2326" s="105">
        <v>1.0</v>
      </c>
      <c r="L2326" s="104">
        <f t="array" ref="L2326">XLOOKUP('Joining Lists'!$J2326,'Joining Lists'!$A$4:$A$15,'Joining Lists'!$B$4:$B$15)</f>
        <v>19.95</v>
      </c>
      <c r="M2326" s="105">
        <f>'Joining Lists'!$K2326*'Joining Lists'!$L2326</f>
        <v>19.95</v>
      </c>
    </row>
    <row r="2327" ht="14.25" customHeight="1">
      <c r="G2327" s="111">
        <v>44521.0</v>
      </c>
      <c r="H2327" s="110" t="s">
        <v>252</v>
      </c>
      <c r="I2327" s="110" t="str">
        <f t="array" ref="I2327">XLOOKUP('Joining Lists'!$H2327,'Joining Lists'!$D$4:$D$75,'Joining Lists'!$E$4:$E$75)</f>
        <v>West</v>
      </c>
      <c r="J2327" s="110" t="s">
        <v>216</v>
      </c>
      <c r="K2327" s="110">
        <v>3.0</v>
      </c>
      <c r="L2327" s="109">
        <f t="array" ref="L2327">XLOOKUP('Joining Lists'!$J2327,'Joining Lists'!$A$4:$A$15,'Joining Lists'!$B$4:$B$15)</f>
        <v>22.95</v>
      </c>
      <c r="M2327" s="110">
        <f>'Joining Lists'!$K2327*'Joining Lists'!$L2327</f>
        <v>68.85</v>
      </c>
    </row>
    <row r="2328" ht="14.25" customHeight="1">
      <c r="G2328" s="106">
        <v>44521.0</v>
      </c>
      <c r="H2328" s="105" t="s">
        <v>255</v>
      </c>
      <c r="I2328" s="105" t="str">
        <f t="array" ref="I2328">XLOOKUP('Joining Lists'!$H2328,'Joining Lists'!$D$4:$D$75,'Joining Lists'!$E$4:$E$75)</f>
        <v>MidWest</v>
      </c>
      <c r="J2328" s="105" t="s">
        <v>212</v>
      </c>
      <c r="K2328" s="105">
        <v>2.0</v>
      </c>
      <c r="L2328" s="104">
        <f t="array" ref="L2328">XLOOKUP('Joining Lists'!$J2328,'Joining Lists'!$A$4:$A$15,'Joining Lists'!$B$4:$B$15)</f>
        <v>21</v>
      </c>
      <c r="M2328" s="105">
        <f>'Joining Lists'!$K2328*'Joining Lists'!$L2328</f>
        <v>42</v>
      </c>
    </row>
    <row r="2329" ht="14.25" customHeight="1">
      <c r="G2329" s="111">
        <v>44521.0</v>
      </c>
      <c r="H2329" s="110" t="s">
        <v>271</v>
      </c>
      <c r="I2329" s="110" t="str">
        <f t="array" ref="I2329">XLOOKUP('Joining Lists'!$H2329,'Joining Lists'!$D$4:$D$75,'Joining Lists'!$E$4:$E$75)</f>
        <v>South</v>
      </c>
      <c r="J2329" s="110" t="s">
        <v>216</v>
      </c>
      <c r="K2329" s="110">
        <v>2.0</v>
      </c>
      <c r="L2329" s="109">
        <f t="array" ref="L2329">XLOOKUP('Joining Lists'!$J2329,'Joining Lists'!$A$4:$A$15,'Joining Lists'!$B$4:$B$15)</f>
        <v>22.95</v>
      </c>
      <c r="M2329" s="110">
        <f>'Joining Lists'!$K2329*'Joining Lists'!$L2329</f>
        <v>45.9</v>
      </c>
    </row>
    <row r="2330" ht="14.25" customHeight="1">
      <c r="G2330" s="106">
        <v>44521.0</v>
      </c>
      <c r="H2330" s="105" t="s">
        <v>225</v>
      </c>
      <c r="I2330" s="105" t="str">
        <f t="array" ref="I2330">XLOOKUP('Joining Lists'!$H2330,'Joining Lists'!$D$4:$D$75,'Joining Lists'!$E$4:$E$75)</f>
        <v>South</v>
      </c>
      <c r="J2330" s="105" t="s">
        <v>243</v>
      </c>
      <c r="K2330" s="105">
        <v>3.0</v>
      </c>
      <c r="L2330" s="104">
        <f t="array" ref="L2330">XLOOKUP('Joining Lists'!$J2330,'Joining Lists'!$A$4:$A$15,'Joining Lists'!$B$4:$B$15)</f>
        <v>25</v>
      </c>
      <c r="M2330" s="105">
        <f>'Joining Lists'!$K2330*'Joining Lists'!$L2330</f>
        <v>75</v>
      </c>
    </row>
    <row r="2331" ht="14.25" customHeight="1">
      <c r="G2331" s="111">
        <v>44521.0</v>
      </c>
      <c r="H2331" s="110" t="s">
        <v>246</v>
      </c>
      <c r="I2331" s="110" t="str">
        <f t="array" ref="I2331">XLOOKUP('Joining Lists'!$H2331,'Joining Lists'!$D$4:$D$75,'Joining Lists'!$E$4:$E$75)</f>
        <v>South</v>
      </c>
      <c r="J2331" s="110" t="s">
        <v>235</v>
      </c>
      <c r="K2331" s="110">
        <v>3.0</v>
      </c>
      <c r="L2331" s="109">
        <f t="array" ref="L2331">XLOOKUP('Joining Lists'!$J2331,'Joining Lists'!$A$4:$A$15,'Joining Lists'!$B$4:$B$15)</f>
        <v>19.95</v>
      </c>
      <c r="M2331" s="110">
        <f>'Joining Lists'!$K2331*'Joining Lists'!$L2331</f>
        <v>59.85</v>
      </c>
    </row>
    <row r="2332" ht="14.25" customHeight="1">
      <c r="G2332" s="106">
        <v>44521.0</v>
      </c>
      <c r="H2332" s="105" t="s">
        <v>251</v>
      </c>
      <c r="I2332" s="105" t="str">
        <f t="array" ref="I2332">XLOOKUP('Joining Lists'!$H2332,'Joining Lists'!$D$4:$D$75,'Joining Lists'!$E$4:$E$75)</f>
        <v>MidWest</v>
      </c>
      <c r="J2332" s="105" t="s">
        <v>218</v>
      </c>
      <c r="K2332" s="105">
        <v>3.0</v>
      </c>
      <c r="L2332" s="104">
        <f t="array" ref="L2332">XLOOKUP('Joining Lists'!$J2332,'Joining Lists'!$A$4:$A$15,'Joining Lists'!$B$4:$B$15)</f>
        <v>22.95</v>
      </c>
      <c r="M2332" s="105">
        <f>'Joining Lists'!$K2332*'Joining Lists'!$L2332</f>
        <v>68.85</v>
      </c>
    </row>
    <row r="2333" ht="14.25" customHeight="1">
      <c r="G2333" s="111">
        <v>44521.0</v>
      </c>
      <c r="H2333" s="110" t="s">
        <v>249</v>
      </c>
      <c r="I2333" s="110" t="str">
        <f t="array" ref="I2333">XLOOKUP('Joining Lists'!$H2333,'Joining Lists'!$D$4:$D$75,'Joining Lists'!$E$4:$E$75)</f>
        <v>East</v>
      </c>
      <c r="J2333" s="110" t="s">
        <v>243</v>
      </c>
      <c r="K2333" s="110">
        <v>2.0</v>
      </c>
      <c r="L2333" s="109">
        <f t="array" ref="L2333">XLOOKUP('Joining Lists'!$J2333,'Joining Lists'!$A$4:$A$15,'Joining Lists'!$B$4:$B$15)</f>
        <v>25</v>
      </c>
      <c r="M2333" s="110">
        <f>'Joining Lists'!$K2333*'Joining Lists'!$L2333</f>
        <v>50</v>
      </c>
    </row>
    <row r="2334" ht="14.25" customHeight="1">
      <c r="G2334" s="106">
        <v>44521.0</v>
      </c>
      <c r="H2334" s="105" t="s">
        <v>221</v>
      </c>
      <c r="I2334" s="105" t="str">
        <f t="array" ref="I2334">XLOOKUP('Joining Lists'!$H2334,'Joining Lists'!$D$4:$D$75,'Joining Lists'!$E$4:$E$75)</f>
        <v>East</v>
      </c>
      <c r="J2334" s="105" t="s">
        <v>218</v>
      </c>
      <c r="K2334" s="105">
        <v>3.0</v>
      </c>
      <c r="L2334" s="104">
        <f t="array" ref="L2334">XLOOKUP('Joining Lists'!$J2334,'Joining Lists'!$A$4:$A$15,'Joining Lists'!$B$4:$B$15)</f>
        <v>22.95</v>
      </c>
      <c r="M2334" s="105">
        <f>'Joining Lists'!$K2334*'Joining Lists'!$L2334</f>
        <v>68.85</v>
      </c>
    </row>
    <row r="2335" ht="14.25" customHeight="1">
      <c r="G2335" s="111">
        <v>44521.0</v>
      </c>
      <c r="H2335" s="110" t="s">
        <v>294</v>
      </c>
      <c r="I2335" s="110" t="str">
        <f t="array" ref="I2335">XLOOKUP('Joining Lists'!$H2335,'Joining Lists'!$D$4:$D$75,'Joining Lists'!$E$4:$E$75)</f>
        <v>West</v>
      </c>
      <c r="J2335" s="110" t="s">
        <v>218</v>
      </c>
      <c r="K2335" s="110">
        <v>3.0</v>
      </c>
      <c r="L2335" s="109">
        <f t="array" ref="L2335">XLOOKUP('Joining Lists'!$J2335,'Joining Lists'!$A$4:$A$15,'Joining Lists'!$B$4:$B$15)</f>
        <v>22.95</v>
      </c>
      <c r="M2335" s="110">
        <f>'Joining Lists'!$K2335*'Joining Lists'!$L2335</f>
        <v>68.85</v>
      </c>
    </row>
    <row r="2336" ht="14.25" customHeight="1">
      <c r="G2336" s="106">
        <v>44521.0</v>
      </c>
      <c r="H2336" s="105" t="s">
        <v>283</v>
      </c>
      <c r="I2336" s="105" t="str">
        <f t="array" ref="I2336">XLOOKUP('Joining Lists'!$H2336,'Joining Lists'!$D$4:$D$75,'Joining Lists'!$E$4:$E$75)</f>
        <v>South</v>
      </c>
      <c r="J2336" s="105" t="s">
        <v>216</v>
      </c>
      <c r="K2336" s="105">
        <v>3.0</v>
      </c>
      <c r="L2336" s="104">
        <f t="array" ref="L2336">XLOOKUP('Joining Lists'!$J2336,'Joining Lists'!$A$4:$A$15,'Joining Lists'!$B$4:$B$15)</f>
        <v>22.95</v>
      </c>
      <c r="M2336" s="105">
        <f>'Joining Lists'!$K2336*'Joining Lists'!$L2336</f>
        <v>68.85</v>
      </c>
    </row>
    <row r="2337" ht="14.25" customHeight="1">
      <c r="G2337" s="111">
        <v>44521.0</v>
      </c>
      <c r="H2337" s="110" t="s">
        <v>315</v>
      </c>
      <c r="I2337" s="110" t="str">
        <f t="array" ref="I2337">XLOOKUP('Joining Lists'!$H2337,'Joining Lists'!$D$4:$D$75,'Joining Lists'!$E$4:$E$75)</f>
        <v>MidWest</v>
      </c>
      <c r="J2337" s="110" t="s">
        <v>235</v>
      </c>
      <c r="K2337" s="110">
        <v>2.0</v>
      </c>
      <c r="L2337" s="109">
        <f t="array" ref="L2337">XLOOKUP('Joining Lists'!$J2337,'Joining Lists'!$A$4:$A$15,'Joining Lists'!$B$4:$B$15)</f>
        <v>19.95</v>
      </c>
      <c r="M2337" s="110">
        <f>'Joining Lists'!$K2337*'Joining Lists'!$L2337</f>
        <v>39.9</v>
      </c>
    </row>
    <row r="2338" ht="14.25" customHeight="1">
      <c r="G2338" s="106">
        <v>44521.0</v>
      </c>
      <c r="H2338" s="105" t="s">
        <v>261</v>
      </c>
      <c r="I2338" s="105" t="str">
        <f t="array" ref="I2338">XLOOKUP('Joining Lists'!$H2338,'Joining Lists'!$D$4:$D$75,'Joining Lists'!$E$4:$E$75)</f>
        <v>South</v>
      </c>
      <c r="J2338" s="105" t="s">
        <v>218</v>
      </c>
      <c r="K2338" s="105">
        <v>4.0</v>
      </c>
      <c r="L2338" s="104">
        <f t="array" ref="L2338">XLOOKUP('Joining Lists'!$J2338,'Joining Lists'!$A$4:$A$15,'Joining Lists'!$B$4:$B$15)</f>
        <v>22.95</v>
      </c>
      <c r="M2338" s="105">
        <f>'Joining Lists'!$K2338*'Joining Lists'!$L2338</f>
        <v>91.8</v>
      </c>
    </row>
    <row r="2339" ht="14.25" customHeight="1">
      <c r="G2339" s="111">
        <v>44521.0</v>
      </c>
      <c r="H2339" s="110" t="s">
        <v>238</v>
      </c>
      <c r="I2339" s="110" t="str">
        <f t="array" ref="I2339">XLOOKUP('Joining Lists'!$H2339,'Joining Lists'!$D$4:$D$75,'Joining Lists'!$E$4:$E$75)</f>
        <v>West</v>
      </c>
      <c r="J2339" s="110" t="s">
        <v>212</v>
      </c>
      <c r="K2339" s="110">
        <v>3.0</v>
      </c>
      <c r="L2339" s="109">
        <f t="array" ref="L2339">XLOOKUP('Joining Lists'!$J2339,'Joining Lists'!$A$4:$A$15,'Joining Lists'!$B$4:$B$15)</f>
        <v>21</v>
      </c>
      <c r="M2339" s="110">
        <f>'Joining Lists'!$K2339*'Joining Lists'!$L2339</f>
        <v>63</v>
      </c>
    </row>
    <row r="2340" ht="14.25" customHeight="1">
      <c r="G2340" s="106">
        <v>44521.0</v>
      </c>
      <c r="H2340" s="105" t="s">
        <v>265</v>
      </c>
      <c r="I2340" s="105" t="str">
        <f t="array" ref="I2340">XLOOKUP('Joining Lists'!$H2340,'Joining Lists'!$D$4:$D$75,'Joining Lists'!$E$4:$E$75)</f>
        <v>MidWest</v>
      </c>
      <c r="J2340" s="105" t="s">
        <v>230</v>
      </c>
      <c r="K2340" s="105">
        <v>1.0</v>
      </c>
      <c r="L2340" s="104">
        <f t="array" ref="L2340">XLOOKUP('Joining Lists'!$J2340,'Joining Lists'!$A$4:$A$15,'Joining Lists'!$B$4:$B$15)</f>
        <v>79.95</v>
      </c>
      <c r="M2340" s="105">
        <f>'Joining Lists'!$K2340*'Joining Lists'!$L2340</f>
        <v>79.95</v>
      </c>
    </row>
    <row r="2341" ht="14.25" customHeight="1">
      <c r="G2341" s="111">
        <v>44521.0</v>
      </c>
      <c r="H2341" s="110" t="s">
        <v>246</v>
      </c>
      <c r="I2341" s="110" t="str">
        <f t="array" ref="I2341">XLOOKUP('Joining Lists'!$H2341,'Joining Lists'!$D$4:$D$75,'Joining Lists'!$E$4:$E$75)</f>
        <v>South</v>
      </c>
      <c r="J2341" s="110" t="s">
        <v>218</v>
      </c>
      <c r="K2341" s="110">
        <v>2.0</v>
      </c>
      <c r="L2341" s="109">
        <f t="array" ref="L2341">XLOOKUP('Joining Lists'!$J2341,'Joining Lists'!$A$4:$A$15,'Joining Lists'!$B$4:$B$15)</f>
        <v>22.95</v>
      </c>
      <c r="M2341" s="110">
        <f>'Joining Lists'!$K2341*'Joining Lists'!$L2341</f>
        <v>45.9</v>
      </c>
    </row>
    <row r="2342" ht="14.25" customHeight="1">
      <c r="G2342" s="106">
        <v>44521.0</v>
      </c>
      <c r="H2342" s="105" t="s">
        <v>303</v>
      </c>
      <c r="I2342" s="105" t="str">
        <f t="array" ref="I2342">XLOOKUP('Joining Lists'!$H2342,'Joining Lists'!$D$4:$D$75,'Joining Lists'!$E$4:$E$75)</f>
        <v>West</v>
      </c>
      <c r="J2342" s="105" t="s">
        <v>216</v>
      </c>
      <c r="K2342" s="105">
        <v>3.0</v>
      </c>
      <c r="L2342" s="104">
        <f t="array" ref="L2342">XLOOKUP('Joining Lists'!$J2342,'Joining Lists'!$A$4:$A$15,'Joining Lists'!$B$4:$B$15)</f>
        <v>22.95</v>
      </c>
      <c r="M2342" s="105">
        <f>'Joining Lists'!$K2342*'Joining Lists'!$L2342</f>
        <v>68.85</v>
      </c>
    </row>
    <row r="2343" ht="14.25" customHeight="1">
      <c r="G2343" s="111">
        <v>44521.0</v>
      </c>
      <c r="H2343" s="110" t="s">
        <v>251</v>
      </c>
      <c r="I2343" s="110" t="str">
        <f t="array" ref="I2343">XLOOKUP('Joining Lists'!$H2343,'Joining Lists'!$D$4:$D$75,'Joining Lists'!$E$4:$E$75)</f>
        <v>MidWest</v>
      </c>
      <c r="J2343" s="110" t="s">
        <v>240</v>
      </c>
      <c r="K2343" s="110">
        <v>2.0</v>
      </c>
      <c r="L2343" s="109">
        <f t="array" ref="L2343">XLOOKUP('Joining Lists'!$J2343,'Joining Lists'!$A$4:$A$15,'Joining Lists'!$B$4:$B$15)</f>
        <v>34</v>
      </c>
      <c r="M2343" s="110">
        <f>'Joining Lists'!$K2343*'Joining Lists'!$L2343</f>
        <v>68</v>
      </c>
    </row>
    <row r="2344" ht="14.25" customHeight="1">
      <c r="G2344" s="106">
        <v>44520.0</v>
      </c>
      <c r="H2344" s="105" t="s">
        <v>225</v>
      </c>
      <c r="I2344" s="105" t="str">
        <f t="array" ref="I2344">XLOOKUP('Joining Lists'!$H2344,'Joining Lists'!$D$4:$D$75,'Joining Lists'!$E$4:$E$75)</f>
        <v>South</v>
      </c>
      <c r="J2344" s="105" t="s">
        <v>216</v>
      </c>
      <c r="K2344" s="105">
        <v>3.0</v>
      </c>
      <c r="L2344" s="104">
        <f t="array" ref="L2344">XLOOKUP('Joining Lists'!$J2344,'Joining Lists'!$A$4:$A$15,'Joining Lists'!$B$4:$B$15)</f>
        <v>22.95</v>
      </c>
      <c r="M2344" s="105">
        <f>'Joining Lists'!$K2344*'Joining Lists'!$L2344</f>
        <v>68.85</v>
      </c>
    </row>
    <row r="2345" ht="14.25" customHeight="1">
      <c r="G2345" s="111">
        <v>44520.0</v>
      </c>
      <c r="H2345" s="110" t="s">
        <v>261</v>
      </c>
      <c r="I2345" s="110" t="str">
        <f t="array" ref="I2345">XLOOKUP('Joining Lists'!$H2345,'Joining Lists'!$D$4:$D$75,'Joining Lists'!$E$4:$E$75)</f>
        <v>South</v>
      </c>
      <c r="J2345" s="110" t="s">
        <v>212</v>
      </c>
      <c r="K2345" s="110">
        <v>3.0</v>
      </c>
      <c r="L2345" s="109">
        <f t="array" ref="L2345">XLOOKUP('Joining Lists'!$J2345,'Joining Lists'!$A$4:$A$15,'Joining Lists'!$B$4:$B$15)</f>
        <v>21</v>
      </c>
      <c r="M2345" s="110">
        <f>'Joining Lists'!$K2345*'Joining Lists'!$L2345</f>
        <v>63</v>
      </c>
    </row>
    <row r="2346" ht="14.25" customHeight="1">
      <c r="G2346" s="106">
        <v>44520.0</v>
      </c>
      <c r="H2346" s="105" t="s">
        <v>250</v>
      </c>
      <c r="I2346" s="105" t="str">
        <f t="array" ref="I2346">XLOOKUP('Joining Lists'!$H2346,'Joining Lists'!$D$4:$D$75,'Joining Lists'!$E$4:$E$75)</f>
        <v>West</v>
      </c>
      <c r="J2346" s="105" t="s">
        <v>240</v>
      </c>
      <c r="K2346" s="105">
        <v>2.0</v>
      </c>
      <c r="L2346" s="104">
        <f t="array" ref="L2346">XLOOKUP('Joining Lists'!$J2346,'Joining Lists'!$A$4:$A$15,'Joining Lists'!$B$4:$B$15)</f>
        <v>34</v>
      </c>
      <c r="M2346" s="105">
        <f>'Joining Lists'!$K2346*'Joining Lists'!$L2346</f>
        <v>68</v>
      </c>
    </row>
    <row r="2347" ht="14.25" customHeight="1">
      <c r="G2347" s="111">
        <v>44520.0</v>
      </c>
      <c r="H2347" s="110" t="s">
        <v>246</v>
      </c>
      <c r="I2347" s="110" t="str">
        <f t="array" ref="I2347">XLOOKUP('Joining Lists'!$H2347,'Joining Lists'!$D$4:$D$75,'Joining Lists'!$E$4:$E$75)</f>
        <v>South</v>
      </c>
      <c r="J2347" s="110" t="s">
        <v>216</v>
      </c>
      <c r="K2347" s="110">
        <v>2.0</v>
      </c>
      <c r="L2347" s="109">
        <f t="array" ref="L2347">XLOOKUP('Joining Lists'!$J2347,'Joining Lists'!$A$4:$A$15,'Joining Lists'!$B$4:$B$15)</f>
        <v>22.95</v>
      </c>
      <c r="M2347" s="110">
        <f>'Joining Lists'!$K2347*'Joining Lists'!$L2347</f>
        <v>45.9</v>
      </c>
    </row>
    <row r="2348" ht="14.25" customHeight="1">
      <c r="G2348" s="106">
        <v>44520.0</v>
      </c>
      <c r="H2348" s="105" t="s">
        <v>298</v>
      </c>
      <c r="I2348" s="105" t="str">
        <f t="array" ref="I2348">XLOOKUP('Joining Lists'!$H2348,'Joining Lists'!$D$4:$D$75,'Joining Lists'!$E$4:$E$75)</f>
        <v>West</v>
      </c>
      <c r="J2348" s="105" t="s">
        <v>216</v>
      </c>
      <c r="K2348" s="105">
        <v>2.0</v>
      </c>
      <c r="L2348" s="104">
        <f t="array" ref="L2348">XLOOKUP('Joining Lists'!$J2348,'Joining Lists'!$A$4:$A$15,'Joining Lists'!$B$4:$B$15)</f>
        <v>22.95</v>
      </c>
      <c r="M2348" s="105">
        <f>'Joining Lists'!$K2348*'Joining Lists'!$L2348</f>
        <v>45.9</v>
      </c>
    </row>
    <row r="2349" ht="14.25" customHeight="1">
      <c r="G2349" s="111">
        <v>44520.0</v>
      </c>
      <c r="H2349" s="110" t="s">
        <v>264</v>
      </c>
      <c r="I2349" s="110" t="str">
        <f t="array" ref="I2349">XLOOKUP('Joining Lists'!$H2349,'Joining Lists'!$D$4:$D$75,'Joining Lists'!$E$4:$E$75)</f>
        <v>MidWest</v>
      </c>
      <c r="J2349" s="110" t="s">
        <v>230</v>
      </c>
      <c r="K2349" s="110">
        <v>1.0</v>
      </c>
      <c r="L2349" s="109">
        <f t="array" ref="L2349">XLOOKUP('Joining Lists'!$J2349,'Joining Lists'!$A$4:$A$15,'Joining Lists'!$B$4:$B$15)</f>
        <v>79.95</v>
      </c>
      <c r="M2349" s="110">
        <f>'Joining Lists'!$K2349*'Joining Lists'!$L2349</f>
        <v>79.95</v>
      </c>
    </row>
    <row r="2350" ht="14.25" customHeight="1">
      <c r="G2350" s="106">
        <v>44520.0</v>
      </c>
      <c r="H2350" s="105" t="s">
        <v>276</v>
      </c>
      <c r="I2350" s="105" t="str">
        <f t="array" ref="I2350">XLOOKUP('Joining Lists'!$H2350,'Joining Lists'!$D$4:$D$75,'Joining Lists'!$E$4:$E$75)</f>
        <v>East</v>
      </c>
      <c r="J2350" s="105" t="s">
        <v>245</v>
      </c>
      <c r="K2350" s="105">
        <v>1.0</v>
      </c>
      <c r="L2350" s="104">
        <f t="array" ref="L2350">XLOOKUP('Joining Lists'!$J2350,'Joining Lists'!$A$4:$A$15,'Joining Lists'!$B$4:$B$15)</f>
        <v>23.5</v>
      </c>
      <c r="M2350" s="105">
        <f>'Joining Lists'!$K2350*'Joining Lists'!$L2350</f>
        <v>23.5</v>
      </c>
    </row>
    <row r="2351" ht="14.25" customHeight="1">
      <c r="G2351" s="111">
        <v>44520.0</v>
      </c>
      <c r="H2351" s="110" t="s">
        <v>281</v>
      </c>
      <c r="I2351" s="110" t="str">
        <f t="array" ref="I2351">XLOOKUP('Joining Lists'!$H2351,'Joining Lists'!$D$4:$D$75,'Joining Lists'!$E$4:$E$75)</f>
        <v>MidWest</v>
      </c>
      <c r="J2351" s="110" t="s">
        <v>218</v>
      </c>
      <c r="K2351" s="110">
        <v>19.0</v>
      </c>
      <c r="L2351" s="109">
        <f t="array" ref="L2351">XLOOKUP('Joining Lists'!$J2351,'Joining Lists'!$A$4:$A$15,'Joining Lists'!$B$4:$B$15)</f>
        <v>22.95</v>
      </c>
      <c r="M2351" s="110">
        <f>'Joining Lists'!$K2351*'Joining Lists'!$L2351</f>
        <v>436.05</v>
      </c>
    </row>
    <row r="2352" ht="14.25" customHeight="1">
      <c r="G2352" s="106">
        <v>44520.0</v>
      </c>
      <c r="H2352" s="105" t="s">
        <v>225</v>
      </c>
      <c r="I2352" s="105" t="str">
        <f t="array" ref="I2352">XLOOKUP('Joining Lists'!$H2352,'Joining Lists'!$D$4:$D$75,'Joining Lists'!$E$4:$E$75)</f>
        <v>South</v>
      </c>
      <c r="J2352" s="105" t="s">
        <v>243</v>
      </c>
      <c r="K2352" s="105">
        <v>2.0</v>
      </c>
      <c r="L2352" s="104">
        <f t="array" ref="L2352">XLOOKUP('Joining Lists'!$J2352,'Joining Lists'!$A$4:$A$15,'Joining Lists'!$B$4:$B$15)</f>
        <v>25</v>
      </c>
      <c r="M2352" s="105">
        <f>'Joining Lists'!$K2352*'Joining Lists'!$L2352</f>
        <v>50</v>
      </c>
    </row>
    <row r="2353" ht="14.25" customHeight="1">
      <c r="G2353" s="111">
        <v>44520.0</v>
      </c>
      <c r="H2353" s="110" t="s">
        <v>268</v>
      </c>
      <c r="I2353" s="110" t="str">
        <f t="array" ref="I2353">XLOOKUP('Joining Lists'!$H2353,'Joining Lists'!$D$4:$D$75,'Joining Lists'!$E$4:$E$75)</f>
        <v>East</v>
      </c>
      <c r="J2353" s="110" t="s">
        <v>227</v>
      </c>
      <c r="K2353" s="110">
        <v>3.0</v>
      </c>
      <c r="L2353" s="109">
        <f t="array" ref="L2353">XLOOKUP('Joining Lists'!$J2353,'Joining Lists'!$A$4:$A$15,'Joining Lists'!$B$4:$B$15)</f>
        <v>25</v>
      </c>
      <c r="M2353" s="110">
        <f>'Joining Lists'!$K2353*'Joining Lists'!$L2353</f>
        <v>75</v>
      </c>
    </row>
    <row r="2354" ht="14.25" customHeight="1">
      <c r="G2354" s="106">
        <v>44520.0</v>
      </c>
      <c r="H2354" s="105" t="s">
        <v>252</v>
      </c>
      <c r="I2354" s="105" t="str">
        <f t="array" ref="I2354">XLOOKUP('Joining Lists'!$H2354,'Joining Lists'!$D$4:$D$75,'Joining Lists'!$E$4:$E$75)</f>
        <v>West</v>
      </c>
      <c r="J2354" s="105" t="s">
        <v>216</v>
      </c>
      <c r="K2354" s="105">
        <v>7.0</v>
      </c>
      <c r="L2354" s="104">
        <f t="array" ref="L2354">XLOOKUP('Joining Lists'!$J2354,'Joining Lists'!$A$4:$A$15,'Joining Lists'!$B$4:$B$15)</f>
        <v>22.95</v>
      </c>
      <c r="M2354" s="105">
        <f>'Joining Lists'!$K2354*'Joining Lists'!$L2354</f>
        <v>160.65</v>
      </c>
    </row>
    <row r="2355" ht="14.25" customHeight="1">
      <c r="G2355" s="111">
        <v>44520.0</v>
      </c>
      <c r="H2355" s="110" t="s">
        <v>292</v>
      </c>
      <c r="I2355" s="110" t="str">
        <f t="array" ref="I2355">XLOOKUP('Joining Lists'!$H2355,'Joining Lists'!$D$4:$D$75,'Joining Lists'!$E$4:$E$75)</f>
        <v>East</v>
      </c>
      <c r="J2355" s="110" t="s">
        <v>243</v>
      </c>
      <c r="K2355" s="110">
        <v>3.0</v>
      </c>
      <c r="L2355" s="109">
        <f t="array" ref="L2355">XLOOKUP('Joining Lists'!$J2355,'Joining Lists'!$A$4:$A$15,'Joining Lists'!$B$4:$B$15)</f>
        <v>25</v>
      </c>
      <c r="M2355" s="110">
        <f>'Joining Lists'!$K2355*'Joining Lists'!$L2355</f>
        <v>75</v>
      </c>
    </row>
    <row r="2356" ht="14.25" customHeight="1">
      <c r="G2356" s="106">
        <v>44520.0</v>
      </c>
      <c r="H2356" s="105" t="s">
        <v>255</v>
      </c>
      <c r="I2356" s="105" t="str">
        <f t="array" ref="I2356">XLOOKUP('Joining Lists'!$H2356,'Joining Lists'!$D$4:$D$75,'Joining Lists'!$E$4:$E$75)</f>
        <v>MidWest</v>
      </c>
      <c r="J2356" s="105" t="s">
        <v>240</v>
      </c>
      <c r="K2356" s="105">
        <v>1.0</v>
      </c>
      <c r="L2356" s="104">
        <f t="array" ref="L2356">XLOOKUP('Joining Lists'!$J2356,'Joining Lists'!$A$4:$A$15,'Joining Lists'!$B$4:$B$15)</f>
        <v>34</v>
      </c>
      <c r="M2356" s="105">
        <f>'Joining Lists'!$K2356*'Joining Lists'!$L2356</f>
        <v>34</v>
      </c>
    </row>
    <row r="2357" ht="14.25" customHeight="1">
      <c r="G2357" s="111">
        <v>44520.0</v>
      </c>
      <c r="H2357" s="110" t="s">
        <v>215</v>
      </c>
      <c r="I2357" s="110" t="str">
        <f t="array" ref="I2357">XLOOKUP('Joining Lists'!$H2357,'Joining Lists'!$D$4:$D$75,'Joining Lists'!$E$4:$E$75)</f>
        <v>East</v>
      </c>
      <c r="J2357" s="110" t="s">
        <v>235</v>
      </c>
      <c r="K2357" s="110">
        <v>19.0</v>
      </c>
      <c r="L2357" s="109">
        <f t="array" ref="L2357">XLOOKUP('Joining Lists'!$J2357,'Joining Lists'!$A$4:$A$15,'Joining Lists'!$B$4:$B$15)</f>
        <v>19.95</v>
      </c>
      <c r="M2357" s="110">
        <f>'Joining Lists'!$K2357*'Joining Lists'!$L2357</f>
        <v>379.05</v>
      </c>
    </row>
    <row r="2358" ht="14.25" customHeight="1">
      <c r="G2358" s="106">
        <v>44520.0</v>
      </c>
      <c r="H2358" s="105" t="s">
        <v>291</v>
      </c>
      <c r="I2358" s="105" t="str">
        <f t="array" ref="I2358">XLOOKUP('Joining Lists'!$H2358,'Joining Lists'!$D$4:$D$75,'Joining Lists'!$E$4:$E$75)</f>
        <v>West</v>
      </c>
      <c r="J2358" s="105" t="s">
        <v>216</v>
      </c>
      <c r="K2358" s="105">
        <v>1.0</v>
      </c>
      <c r="L2358" s="104">
        <f t="array" ref="L2358">XLOOKUP('Joining Lists'!$J2358,'Joining Lists'!$A$4:$A$15,'Joining Lists'!$B$4:$B$15)</f>
        <v>22.95</v>
      </c>
      <c r="M2358" s="105">
        <f>'Joining Lists'!$K2358*'Joining Lists'!$L2358</f>
        <v>22.95</v>
      </c>
    </row>
    <row r="2359" ht="14.25" customHeight="1">
      <c r="G2359" s="111">
        <v>44520.0</v>
      </c>
      <c r="H2359" s="110" t="s">
        <v>268</v>
      </c>
      <c r="I2359" s="110" t="str">
        <f t="array" ref="I2359">XLOOKUP('Joining Lists'!$H2359,'Joining Lists'!$D$4:$D$75,'Joining Lists'!$E$4:$E$75)</f>
        <v>East</v>
      </c>
      <c r="J2359" s="110" t="s">
        <v>245</v>
      </c>
      <c r="K2359" s="110">
        <v>2.0</v>
      </c>
      <c r="L2359" s="109">
        <f t="array" ref="L2359">XLOOKUP('Joining Lists'!$J2359,'Joining Lists'!$A$4:$A$15,'Joining Lists'!$B$4:$B$15)</f>
        <v>23.5</v>
      </c>
      <c r="M2359" s="110">
        <f>'Joining Lists'!$K2359*'Joining Lists'!$L2359</f>
        <v>47</v>
      </c>
    </row>
    <row r="2360" ht="14.25" customHeight="1">
      <c r="G2360" s="106">
        <v>44520.0</v>
      </c>
      <c r="H2360" s="105" t="s">
        <v>300</v>
      </c>
      <c r="I2360" s="105" t="str">
        <f t="array" ref="I2360">XLOOKUP('Joining Lists'!$H2360,'Joining Lists'!$D$4:$D$75,'Joining Lists'!$E$4:$E$75)</f>
        <v>MidWest</v>
      </c>
      <c r="J2360" s="105" t="s">
        <v>218</v>
      </c>
      <c r="K2360" s="105">
        <v>3.0</v>
      </c>
      <c r="L2360" s="104">
        <f t="array" ref="L2360">XLOOKUP('Joining Lists'!$J2360,'Joining Lists'!$A$4:$A$15,'Joining Lists'!$B$4:$B$15)</f>
        <v>22.95</v>
      </c>
      <c r="M2360" s="105">
        <f>'Joining Lists'!$K2360*'Joining Lists'!$L2360</f>
        <v>68.85</v>
      </c>
    </row>
    <row r="2361" ht="14.25" customHeight="1">
      <c r="G2361" s="111">
        <v>44520.0</v>
      </c>
      <c r="H2361" s="110" t="s">
        <v>312</v>
      </c>
      <c r="I2361" s="110" t="str">
        <f t="array" ref="I2361">XLOOKUP('Joining Lists'!$H2361,'Joining Lists'!$D$4:$D$75,'Joining Lists'!$E$4:$E$75)</f>
        <v>East</v>
      </c>
      <c r="J2361" s="110" t="s">
        <v>243</v>
      </c>
      <c r="K2361" s="110">
        <v>2.0</v>
      </c>
      <c r="L2361" s="109">
        <f t="array" ref="L2361">XLOOKUP('Joining Lists'!$J2361,'Joining Lists'!$A$4:$A$15,'Joining Lists'!$B$4:$B$15)</f>
        <v>25</v>
      </c>
      <c r="M2361" s="110">
        <f>'Joining Lists'!$K2361*'Joining Lists'!$L2361</f>
        <v>50</v>
      </c>
    </row>
    <row r="2362" ht="14.25" customHeight="1">
      <c r="G2362" s="106">
        <v>44520.0</v>
      </c>
      <c r="H2362" s="105" t="s">
        <v>291</v>
      </c>
      <c r="I2362" s="105" t="str">
        <f t="array" ref="I2362">XLOOKUP('Joining Lists'!$H2362,'Joining Lists'!$D$4:$D$75,'Joining Lists'!$E$4:$E$75)</f>
        <v>West</v>
      </c>
      <c r="J2362" s="105" t="s">
        <v>243</v>
      </c>
      <c r="K2362" s="105">
        <v>3.0</v>
      </c>
      <c r="L2362" s="104">
        <f t="array" ref="L2362">XLOOKUP('Joining Lists'!$J2362,'Joining Lists'!$A$4:$A$15,'Joining Lists'!$B$4:$B$15)</f>
        <v>25</v>
      </c>
      <c r="M2362" s="105">
        <f>'Joining Lists'!$K2362*'Joining Lists'!$L2362</f>
        <v>75</v>
      </c>
    </row>
    <row r="2363" ht="14.25" customHeight="1">
      <c r="G2363" s="111">
        <v>44520.0</v>
      </c>
      <c r="H2363" s="110" t="s">
        <v>234</v>
      </c>
      <c r="I2363" s="110" t="str">
        <f t="array" ref="I2363">XLOOKUP('Joining Lists'!$H2363,'Joining Lists'!$D$4:$D$75,'Joining Lists'!$E$4:$E$75)</f>
        <v>East</v>
      </c>
      <c r="J2363" s="110" t="s">
        <v>240</v>
      </c>
      <c r="K2363" s="110">
        <v>4.0</v>
      </c>
      <c r="L2363" s="109">
        <f t="array" ref="L2363">XLOOKUP('Joining Lists'!$J2363,'Joining Lists'!$A$4:$A$15,'Joining Lists'!$B$4:$B$15)</f>
        <v>34</v>
      </c>
      <c r="M2363" s="110">
        <f>'Joining Lists'!$K2363*'Joining Lists'!$L2363</f>
        <v>136</v>
      </c>
    </row>
    <row r="2364" ht="14.25" customHeight="1">
      <c r="G2364" s="106">
        <v>44520.0</v>
      </c>
      <c r="H2364" s="105" t="s">
        <v>251</v>
      </c>
      <c r="I2364" s="105" t="str">
        <f t="array" ref="I2364">XLOOKUP('Joining Lists'!$H2364,'Joining Lists'!$D$4:$D$75,'Joining Lists'!$E$4:$E$75)</f>
        <v>MidWest</v>
      </c>
      <c r="J2364" s="105" t="s">
        <v>212</v>
      </c>
      <c r="K2364" s="105">
        <v>1.0</v>
      </c>
      <c r="L2364" s="104">
        <f t="array" ref="L2364">XLOOKUP('Joining Lists'!$J2364,'Joining Lists'!$A$4:$A$15,'Joining Lists'!$B$4:$B$15)</f>
        <v>21</v>
      </c>
      <c r="M2364" s="105">
        <f>'Joining Lists'!$K2364*'Joining Lists'!$L2364</f>
        <v>21</v>
      </c>
    </row>
    <row r="2365" ht="14.25" customHeight="1">
      <c r="G2365" s="111">
        <v>44520.0</v>
      </c>
      <c r="H2365" s="110" t="s">
        <v>302</v>
      </c>
      <c r="I2365" s="110" t="str">
        <f t="array" ref="I2365">XLOOKUP('Joining Lists'!$H2365,'Joining Lists'!$D$4:$D$75,'Joining Lists'!$E$4:$E$75)</f>
        <v>MidWest</v>
      </c>
      <c r="J2365" s="110" t="s">
        <v>233</v>
      </c>
      <c r="K2365" s="110">
        <v>2.0</v>
      </c>
      <c r="L2365" s="109">
        <f t="array" ref="L2365">XLOOKUP('Joining Lists'!$J2365,'Joining Lists'!$A$4:$A$15,'Joining Lists'!$B$4:$B$15)</f>
        <v>27.5</v>
      </c>
      <c r="M2365" s="110">
        <f>'Joining Lists'!$K2365*'Joining Lists'!$L2365</f>
        <v>55</v>
      </c>
    </row>
    <row r="2366" ht="14.25" customHeight="1">
      <c r="G2366" s="106">
        <v>44520.0</v>
      </c>
      <c r="H2366" s="105" t="s">
        <v>269</v>
      </c>
      <c r="I2366" s="105" t="str">
        <f t="array" ref="I2366">XLOOKUP('Joining Lists'!$H2366,'Joining Lists'!$D$4:$D$75,'Joining Lists'!$E$4:$E$75)</f>
        <v>MidWest</v>
      </c>
      <c r="J2366" s="105" t="s">
        <v>245</v>
      </c>
      <c r="K2366" s="105">
        <v>3.0</v>
      </c>
      <c r="L2366" s="104">
        <f t="array" ref="L2366">XLOOKUP('Joining Lists'!$J2366,'Joining Lists'!$A$4:$A$15,'Joining Lists'!$B$4:$B$15)</f>
        <v>23.5</v>
      </c>
      <c r="M2366" s="105">
        <f>'Joining Lists'!$K2366*'Joining Lists'!$L2366</f>
        <v>70.5</v>
      </c>
    </row>
    <row r="2367" ht="14.25" customHeight="1">
      <c r="G2367" s="111">
        <v>44520.0</v>
      </c>
      <c r="H2367" s="110" t="s">
        <v>257</v>
      </c>
      <c r="I2367" s="110" t="str">
        <f t="array" ref="I2367">XLOOKUP('Joining Lists'!$H2367,'Joining Lists'!$D$4:$D$75,'Joining Lists'!$E$4:$E$75)</f>
        <v>South</v>
      </c>
      <c r="J2367" s="110" t="s">
        <v>227</v>
      </c>
      <c r="K2367" s="110">
        <v>3.0</v>
      </c>
      <c r="L2367" s="109">
        <f t="array" ref="L2367">XLOOKUP('Joining Lists'!$J2367,'Joining Lists'!$A$4:$A$15,'Joining Lists'!$B$4:$B$15)</f>
        <v>25</v>
      </c>
      <c r="M2367" s="110">
        <f>'Joining Lists'!$K2367*'Joining Lists'!$L2367</f>
        <v>75</v>
      </c>
    </row>
    <row r="2368" ht="14.25" customHeight="1">
      <c r="G2368" s="106">
        <v>44520.0</v>
      </c>
      <c r="H2368" s="105" t="s">
        <v>257</v>
      </c>
      <c r="I2368" s="105" t="str">
        <f t="array" ref="I2368">XLOOKUP('Joining Lists'!$H2368,'Joining Lists'!$D$4:$D$75,'Joining Lists'!$E$4:$E$75)</f>
        <v>South</v>
      </c>
      <c r="J2368" s="105" t="s">
        <v>243</v>
      </c>
      <c r="K2368" s="105">
        <v>1.0</v>
      </c>
      <c r="L2368" s="104">
        <f t="array" ref="L2368">XLOOKUP('Joining Lists'!$J2368,'Joining Lists'!$A$4:$A$15,'Joining Lists'!$B$4:$B$15)</f>
        <v>25</v>
      </c>
      <c r="M2368" s="105">
        <f>'Joining Lists'!$K2368*'Joining Lists'!$L2368</f>
        <v>25</v>
      </c>
    </row>
    <row r="2369" ht="14.25" customHeight="1">
      <c r="G2369" s="111">
        <v>44520.0</v>
      </c>
      <c r="H2369" s="110" t="s">
        <v>244</v>
      </c>
      <c r="I2369" s="110" t="str">
        <f t="array" ref="I2369">XLOOKUP('Joining Lists'!$H2369,'Joining Lists'!$D$4:$D$75,'Joining Lists'!$E$4:$E$75)</f>
        <v>MidWest</v>
      </c>
      <c r="J2369" s="110" t="s">
        <v>218</v>
      </c>
      <c r="K2369" s="110">
        <v>2.0</v>
      </c>
      <c r="L2369" s="109">
        <f t="array" ref="L2369">XLOOKUP('Joining Lists'!$J2369,'Joining Lists'!$A$4:$A$15,'Joining Lists'!$B$4:$B$15)</f>
        <v>22.95</v>
      </c>
      <c r="M2369" s="110">
        <f>'Joining Lists'!$K2369*'Joining Lists'!$L2369</f>
        <v>45.9</v>
      </c>
    </row>
    <row r="2370" ht="14.25" customHeight="1">
      <c r="G2370" s="106">
        <v>44520.0</v>
      </c>
      <c r="H2370" s="105" t="s">
        <v>265</v>
      </c>
      <c r="I2370" s="105" t="str">
        <f t="array" ref="I2370">XLOOKUP('Joining Lists'!$H2370,'Joining Lists'!$D$4:$D$75,'Joining Lists'!$E$4:$E$75)</f>
        <v>MidWest</v>
      </c>
      <c r="J2370" s="105" t="s">
        <v>243</v>
      </c>
      <c r="K2370" s="105">
        <v>3.0</v>
      </c>
      <c r="L2370" s="104">
        <f t="array" ref="L2370">XLOOKUP('Joining Lists'!$J2370,'Joining Lists'!$A$4:$A$15,'Joining Lists'!$B$4:$B$15)</f>
        <v>25</v>
      </c>
      <c r="M2370" s="105">
        <f>'Joining Lists'!$K2370*'Joining Lists'!$L2370</f>
        <v>75</v>
      </c>
    </row>
    <row r="2371" ht="14.25" customHeight="1">
      <c r="G2371" s="111">
        <v>44520.0</v>
      </c>
      <c r="H2371" s="110" t="s">
        <v>231</v>
      </c>
      <c r="I2371" s="110" t="str">
        <f t="array" ref="I2371">XLOOKUP('Joining Lists'!$H2371,'Joining Lists'!$D$4:$D$75,'Joining Lists'!$E$4:$E$75)</f>
        <v>West</v>
      </c>
      <c r="J2371" s="110" t="s">
        <v>235</v>
      </c>
      <c r="K2371" s="110">
        <v>1.0</v>
      </c>
      <c r="L2371" s="109">
        <f t="array" ref="L2371">XLOOKUP('Joining Lists'!$J2371,'Joining Lists'!$A$4:$A$15,'Joining Lists'!$B$4:$B$15)</f>
        <v>19.95</v>
      </c>
      <c r="M2371" s="110">
        <f>'Joining Lists'!$K2371*'Joining Lists'!$L2371</f>
        <v>19.95</v>
      </c>
    </row>
    <row r="2372" ht="14.25" customHeight="1">
      <c r="G2372" s="106">
        <v>44520.0</v>
      </c>
      <c r="H2372" s="105" t="s">
        <v>251</v>
      </c>
      <c r="I2372" s="105" t="str">
        <f t="array" ref="I2372">XLOOKUP('Joining Lists'!$H2372,'Joining Lists'!$D$4:$D$75,'Joining Lists'!$E$4:$E$75)</f>
        <v>MidWest</v>
      </c>
      <c r="J2372" s="105" t="s">
        <v>243</v>
      </c>
      <c r="K2372" s="105">
        <v>3.0</v>
      </c>
      <c r="L2372" s="104">
        <f t="array" ref="L2372">XLOOKUP('Joining Lists'!$J2372,'Joining Lists'!$A$4:$A$15,'Joining Lists'!$B$4:$B$15)</f>
        <v>25</v>
      </c>
      <c r="M2372" s="105">
        <f>'Joining Lists'!$K2372*'Joining Lists'!$L2372</f>
        <v>75</v>
      </c>
    </row>
    <row r="2373" ht="14.25" customHeight="1">
      <c r="G2373" s="111">
        <v>44520.0</v>
      </c>
      <c r="H2373" s="110" t="s">
        <v>268</v>
      </c>
      <c r="I2373" s="110" t="str">
        <f t="array" ref="I2373">XLOOKUP('Joining Lists'!$H2373,'Joining Lists'!$D$4:$D$75,'Joining Lists'!$E$4:$E$75)</f>
        <v>East</v>
      </c>
      <c r="J2373" s="110" t="s">
        <v>240</v>
      </c>
      <c r="K2373" s="110">
        <v>1.0</v>
      </c>
      <c r="L2373" s="109">
        <f t="array" ref="L2373">XLOOKUP('Joining Lists'!$J2373,'Joining Lists'!$A$4:$A$15,'Joining Lists'!$B$4:$B$15)</f>
        <v>34</v>
      </c>
      <c r="M2373" s="110">
        <f>'Joining Lists'!$K2373*'Joining Lists'!$L2373</f>
        <v>34</v>
      </c>
    </row>
    <row r="2374" ht="14.25" customHeight="1">
      <c r="G2374" s="106">
        <v>44520.0</v>
      </c>
      <c r="H2374" s="105" t="s">
        <v>219</v>
      </c>
      <c r="I2374" s="105" t="str">
        <f t="array" ref="I2374">XLOOKUP('Joining Lists'!$H2374,'Joining Lists'!$D$4:$D$75,'Joining Lists'!$E$4:$E$75)</f>
        <v>West</v>
      </c>
      <c r="J2374" s="105" t="s">
        <v>218</v>
      </c>
      <c r="K2374" s="105">
        <v>3.0</v>
      </c>
      <c r="L2374" s="104">
        <f t="array" ref="L2374">XLOOKUP('Joining Lists'!$J2374,'Joining Lists'!$A$4:$A$15,'Joining Lists'!$B$4:$B$15)</f>
        <v>22.95</v>
      </c>
      <c r="M2374" s="105">
        <f>'Joining Lists'!$K2374*'Joining Lists'!$L2374</f>
        <v>68.85</v>
      </c>
    </row>
    <row r="2375" ht="14.25" customHeight="1">
      <c r="G2375" s="111">
        <v>44520.0</v>
      </c>
      <c r="H2375" s="110" t="s">
        <v>276</v>
      </c>
      <c r="I2375" s="110" t="str">
        <f t="array" ref="I2375">XLOOKUP('Joining Lists'!$H2375,'Joining Lists'!$D$4:$D$75,'Joining Lists'!$E$4:$E$75)</f>
        <v>East</v>
      </c>
      <c r="J2375" s="110" t="s">
        <v>216</v>
      </c>
      <c r="K2375" s="110">
        <v>1.0</v>
      </c>
      <c r="L2375" s="109">
        <f t="array" ref="L2375">XLOOKUP('Joining Lists'!$J2375,'Joining Lists'!$A$4:$A$15,'Joining Lists'!$B$4:$B$15)</f>
        <v>22.95</v>
      </c>
      <c r="M2375" s="110">
        <f>'Joining Lists'!$K2375*'Joining Lists'!$L2375</f>
        <v>22.95</v>
      </c>
    </row>
    <row r="2376" ht="14.25" customHeight="1">
      <c r="G2376" s="106">
        <v>44520.0</v>
      </c>
      <c r="H2376" s="105" t="s">
        <v>228</v>
      </c>
      <c r="I2376" s="105" t="str">
        <f t="array" ref="I2376">XLOOKUP('Joining Lists'!$H2376,'Joining Lists'!$D$4:$D$75,'Joining Lists'!$E$4:$E$75)</f>
        <v>MidWest</v>
      </c>
      <c r="J2376" s="105" t="s">
        <v>243</v>
      </c>
      <c r="K2376" s="105">
        <v>3.0</v>
      </c>
      <c r="L2376" s="104">
        <f t="array" ref="L2376">XLOOKUP('Joining Lists'!$J2376,'Joining Lists'!$A$4:$A$15,'Joining Lists'!$B$4:$B$15)</f>
        <v>25</v>
      </c>
      <c r="M2376" s="105">
        <f>'Joining Lists'!$K2376*'Joining Lists'!$L2376</f>
        <v>75</v>
      </c>
    </row>
    <row r="2377" ht="14.25" customHeight="1">
      <c r="G2377" s="111">
        <v>44520.0</v>
      </c>
      <c r="H2377" s="110" t="s">
        <v>268</v>
      </c>
      <c r="I2377" s="110" t="str">
        <f t="array" ref="I2377">XLOOKUP('Joining Lists'!$H2377,'Joining Lists'!$D$4:$D$75,'Joining Lists'!$E$4:$E$75)</f>
        <v>East</v>
      </c>
      <c r="J2377" s="110" t="s">
        <v>212</v>
      </c>
      <c r="K2377" s="110">
        <v>2.0</v>
      </c>
      <c r="L2377" s="109">
        <f t="array" ref="L2377">XLOOKUP('Joining Lists'!$J2377,'Joining Lists'!$A$4:$A$15,'Joining Lists'!$B$4:$B$15)</f>
        <v>21</v>
      </c>
      <c r="M2377" s="110">
        <f>'Joining Lists'!$K2377*'Joining Lists'!$L2377</f>
        <v>42</v>
      </c>
    </row>
    <row r="2378" ht="14.25" customHeight="1">
      <c r="G2378" s="106">
        <v>44520.0</v>
      </c>
      <c r="H2378" s="105" t="s">
        <v>258</v>
      </c>
      <c r="I2378" s="105" t="str">
        <f t="array" ref="I2378">XLOOKUP('Joining Lists'!$H2378,'Joining Lists'!$D$4:$D$75,'Joining Lists'!$E$4:$E$75)</f>
        <v>MidWest</v>
      </c>
      <c r="J2378" s="105" t="s">
        <v>240</v>
      </c>
      <c r="K2378" s="105">
        <v>1.0</v>
      </c>
      <c r="L2378" s="104">
        <f t="array" ref="L2378">XLOOKUP('Joining Lists'!$J2378,'Joining Lists'!$A$4:$A$15,'Joining Lists'!$B$4:$B$15)</f>
        <v>34</v>
      </c>
      <c r="M2378" s="105">
        <f>'Joining Lists'!$K2378*'Joining Lists'!$L2378</f>
        <v>34</v>
      </c>
    </row>
    <row r="2379" ht="14.25" customHeight="1">
      <c r="G2379" s="111">
        <v>44520.0</v>
      </c>
      <c r="H2379" s="110" t="s">
        <v>302</v>
      </c>
      <c r="I2379" s="110" t="str">
        <f t="array" ref="I2379">XLOOKUP('Joining Lists'!$H2379,'Joining Lists'!$D$4:$D$75,'Joining Lists'!$E$4:$E$75)</f>
        <v>MidWest</v>
      </c>
      <c r="J2379" s="110" t="s">
        <v>233</v>
      </c>
      <c r="K2379" s="110">
        <v>2.0</v>
      </c>
      <c r="L2379" s="109">
        <f t="array" ref="L2379">XLOOKUP('Joining Lists'!$J2379,'Joining Lists'!$A$4:$A$15,'Joining Lists'!$B$4:$B$15)</f>
        <v>27.5</v>
      </c>
      <c r="M2379" s="110">
        <f>'Joining Lists'!$K2379*'Joining Lists'!$L2379</f>
        <v>55</v>
      </c>
    </row>
    <row r="2380" ht="14.25" customHeight="1">
      <c r="G2380" s="106">
        <v>44520.0</v>
      </c>
      <c r="H2380" s="105" t="s">
        <v>295</v>
      </c>
      <c r="I2380" s="105" t="str">
        <f t="array" ref="I2380">XLOOKUP('Joining Lists'!$H2380,'Joining Lists'!$D$4:$D$75,'Joining Lists'!$E$4:$E$75)</f>
        <v>MidWest</v>
      </c>
      <c r="J2380" s="105" t="s">
        <v>236</v>
      </c>
      <c r="K2380" s="105">
        <v>3.0</v>
      </c>
      <c r="L2380" s="104">
        <f t="array" ref="L2380">XLOOKUP('Joining Lists'!$J2380,'Joining Lists'!$A$4:$A$15,'Joining Lists'!$B$4:$B$15)</f>
        <v>30</v>
      </c>
      <c r="M2380" s="105">
        <f>'Joining Lists'!$K2380*'Joining Lists'!$L2380</f>
        <v>90</v>
      </c>
    </row>
    <row r="2381" ht="14.25" customHeight="1">
      <c r="G2381" s="111">
        <v>44520.0</v>
      </c>
      <c r="H2381" s="110" t="s">
        <v>278</v>
      </c>
      <c r="I2381" s="110" t="str">
        <f t="array" ref="I2381">XLOOKUP('Joining Lists'!$H2381,'Joining Lists'!$D$4:$D$75,'Joining Lists'!$E$4:$E$75)</f>
        <v>MidWest</v>
      </c>
      <c r="J2381" s="110" t="s">
        <v>216</v>
      </c>
      <c r="K2381" s="110">
        <v>2.0</v>
      </c>
      <c r="L2381" s="109">
        <f t="array" ref="L2381">XLOOKUP('Joining Lists'!$J2381,'Joining Lists'!$A$4:$A$15,'Joining Lists'!$B$4:$B$15)</f>
        <v>22.95</v>
      </c>
      <c r="M2381" s="110">
        <f>'Joining Lists'!$K2381*'Joining Lists'!$L2381</f>
        <v>45.9</v>
      </c>
    </row>
    <row r="2382" ht="14.25" customHeight="1">
      <c r="G2382" s="106">
        <v>44520.0</v>
      </c>
      <c r="H2382" s="105" t="s">
        <v>231</v>
      </c>
      <c r="I2382" s="105" t="str">
        <f t="array" ref="I2382">XLOOKUP('Joining Lists'!$H2382,'Joining Lists'!$D$4:$D$75,'Joining Lists'!$E$4:$E$75)</f>
        <v>West</v>
      </c>
      <c r="J2382" s="105" t="s">
        <v>218</v>
      </c>
      <c r="K2382" s="105">
        <v>2.0</v>
      </c>
      <c r="L2382" s="104">
        <f t="array" ref="L2382">XLOOKUP('Joining Lists'!$J2382,'Joining Lists'!$A$4:$A$15,'Joining Lists'!$B$4:$B$15)</f>
        <v>22.95</v>
      </c>
      <c r="M2382" s="105">
        <f>'Joining Lists'!$K2382*'Joining Lists'!$L2382</f>
        <v>45.9</v>
      </c>
    </row>
    <row r="2383" ht="14.25" customHeight="1">
      <c r="G2383" s="111">
        <v>44520.0</v>
      </c>
      <c r="H2383" s="110" t="s">
        <v>295</v>
      </c>
      <c r="I2383" s="110" t="str">
        <f t="array" ref="I2383">XLOOKUP('Joining Lists'!$H2383,'Joining Lists'!$D$4:$D$75,'Joining Lists'!$E$4:$E$75)</f>
        <v>MidWest</v>
      </c>
      <c r="J2383" s="110" t="s">
        <v>240</v>
      </c>
      <c r="K2383" s="110">
        <v>1.0</v>
      </c>
      <c r="L2383" s="109">
        <f t="array" ref="L2383">XLOOKUP('Joining Lists'!$J2383,'Joining Lists'!$A$4:$A$15,'Joining Lists'!$B$4:$B$15)</f>
        <v>34</v>
      </c>
      <c r="M2383" s="110">
        <f>'Joining Lists'!$K2383*'Joining Lists'!$L2383</f>
        <v>34</v>
      </c>
    </row>
    <row r="2384" ht="14.25" customHeight="1">
      <c r="G2384" s="106">
        <v>44520.0</v>
      </c>
      <c r="H2384" s="105" t="s">
        <v>231</v>
      </c>
      <c r="I2384" s="105" t="str">
        <f t="array" ref="I2384">XLOOKUP('Joining Lists'!$H2384,'Joining Lists'!$D$4:$D$75,'Joining Lists'!$E$4:$E$75)</f>
        <v>West</v>
      </c>
      <c r="J2384" s="105" t="s">
        <v>240</v>
      </c>
      <c r="K2384" s="105">
        <v>1.0</v>
      </c>
      <c r="L2384" s="104">
        <f t="array" ref="L2384">XLOOKUP('Joining Lists'!$J2384,'Joining Lists'!$A$4:$A$15,'Joining Lists'!$B$4:$B$15)</f>
        <v>34</v>
      </c>
      <c r="M2384" s="105">
        <f>'Joining Lists'!$K2384*'Joining Lists'!$L2384</f>
        <v>34</v>
      </c>
    </row>
    <row r="2385" ht="14.25" customHeight="1">
      <c r="G2385" s="111">
        <v>44520.0</v>
      </c>
      <c r="H2385" s="110" t="s">
        <v>250</v>
      </c>
      <c r="I2385" s="110" t="str">
        <f t="array" ref="I2385">XLOOKUP('Joining Lists'!$H2385,'Joining Lists'!$D$4:$D$75,'Joining Lists'!$E$4:$E$75)</f>
        <v>West</v>
      </c>
      <c r="J2385" s="110" t="s">
        <v>240</v>
      </c>
      <c r="K2385" s="110">
        <v>3.0</v>
      </c>
      <c r="L2385" s="109">
        <f t="array" ref="L2385">XLOOKUP('Joining Lists'!$J2385,'Joining Lists'!$A$4:$A$15,'Joining Lists'!$B$4:$B$15)</f>
        <v>34</v>
      </c>
      <c r="M2385" s="110">
        <f>'Joining Lists'!$K2385*'Joining Lists'!$L2385</f>
        <v>102</v>
      </c>
    </row>
    <row r="2386" ht="14.25" customHeight="1">
      <c r="G2386" s="106">
        <v>44520.0</v>
      </c>
      <c r="H2386" s="105" t="s">
        <v>250</v>
      </c>
      <c r="I2386" s="105" t="str">
        <f t="array" ref="I2386">XLOOKUP('Joining Lists'!$H2386,'Joining Lists'!$D$4:$D$75,'Joining Lists'!$E$4:$E$75)</f>
        <v>West</v>
      </c>
      <c r="J2386" s="105" t="s">
        <v>227</v>
      </c>
      <c r="K2386" s="105">
        <v>3.0</v>
      </c>
      <c r="L2386" s="104">
        <f t="array" ref="L2386">XLOOKUP('Joining Lists'!$J2386,'Joining Lists'!$A$4:$A$15,'Joining Lists'!$B$4:$B$15)</f>
        <v>25</v>
      </c>
      <c r="M2386" s="105">
        <f>'Joining Lists'!$K2386*'Joining Lists'!$L2386</f>
        <v>75</v>
      </c>
    </row>
    <row r="2387" ht="14.25" customHeight="1">
      <c r="G2387" s="111">
        <v>44520.0</v>
      </c>
      <c r="H2387" s="110" t="s">
        <v>234</v>
      </c>
      <c r="I2387" s="110" t="str">
        <f t="array" ref="I2387">XLOOKUP('Joining Lists'!$H2387,'Joining Lists'!$D$4:$D$75,'Joining Lists'!$E$4:$E$75)</f>
        <v>East</v>
      </c>
      <c r="J2387" s="110" t="s">
        <v>212</v>
      </c>
      <c r="K2387" s="110">
        <v>2.0</v>
      </c>
      <c r="L2387" s="109">
        <f t="array" ref="L2387">XLOOKUP('Joining Lists'!$J2387,'Joining Lists'!$A$4:$A$15,'Joining Lists'!$B$4:$B$15)</f>
        <v>21</v>
      </c>
      <c r="M2387" s="110">
        <f>'Joining Lists'!$K2387*'Joining Lists'!$L2387</f>
        <v>42</v>
      </c>
    </row>
    <row r="2388" ht="14.25" customHeight="1">
      <c r="G2388" s="106">
        <v>44520.0</v>
      </c>
      <c r="H2388" s="105" t="s">
        <v>294</v>
      </c>
      <c r="I2388" s="105" t="str">
        <f t="array" ref="I2388">XLOOKUP('Joining Lists'!$H2388,'Joining Lists'!$D$4:$D$75,'Joining Lists'!$E$4:$E$75)</f>
        <v>West</v>
      </c>
      <c r="J2388" s="105" t="s">
        <v>240</v>
      </c>
      <c r="K2388" s="105">
        <v>1.0</v>
      </c>
      <c r="L2388" s="104">
        <f t="array" ref="L2388">XLOOKUP('Joining Lists'!$J2388,'Joining Lists'!$A$4:$A$15,'Joining Lists'!$B$4:$B$15)</f>
        <v>34</v>
      </c>
      <c r="M2388" s="105">
        <f>'Joining Lists'!$K2388*'Joining Lists'!$L2388</f>
        <v>34</v>
      </c>
    </row>
    <row r="2389" ht="14.25" customHeight="1">
      <c r="G2389" s="111">
        <v>44520.0</v>
      </c>
      <c r="H2389" s="110" t="s">
        <v>292</v>
      </c>
      <c r="I2389" s="110" t="str">
        <f t="array" ref="I2389">XLOOKUP('Joining Lists'!$H2389,'Joining Lists'!$D$4:$D$75,'Joining Lists'!$E$4:$E$75)</f>
        <v>East</v>
      </c>
      <c r="J2389" s="110" t="s">
        <v>235</v>
      </c>
      <c r="K2389" s="110">
        <v>3.0</v>
      </c>
      <c r="L2389" s="109">
        <f t="array" ref="L2389">XLOOKUP('Joining Lists'!$J2389,'Joining Lists'!$A$4:$A$15,'Joining Lists'!$B$4:$B$15)</f>
        <v>19.95</v>
      </c>
      <c r="M2389" s="110">
        <f>'Joining Lists'!$K2389*'Joining Lists'!$L2389</f>
        <v>59.85</v>
      </c>
    </row>
    <row r="2390" ht="14.25" customHeight="1">
      <c r="G2390" s="106">
        <v>44520.0</v>
      </c>
      <c r="H2390" s="105" t="s">
        <v>254</v>
      </c>
      <c r="I2390" s="105" t="str">
        <f t="array" ref="I2390">XLOOKUP('Joining Lists'!$H2390,'Joining Lists'!$D$4:$D$75,'Joining Lists'!$E$4:$E$75)</f>
        <v>South</v>
      </c>
      <c r="J2390" s="105" t="s">
        <v>235</v>
      </c>
      <c r="K2390" s="105">
        <v>1.0</v>
      </c>
      <c r="L2390" s="104">
        <f t="array" ref="L2390">XLOOKUP('Joining Lists'!$J2390,'Joining Lists'!$A$4:$A$15,'Joining Lists'!$B$4:$B$15)</f>
        <v>19.95</v>
      </c>
      <c r="M2390" s="105">
        <f>'Joining Lists'!$K2390*'Joining Lists'!$L2390</f>
        <v>19.95</v>
      </c>
    </row>
    <row r="2391" ht="14.25" customHeight="1">
      <c r="G2391" s="111">
        <v>44520.0</v>
      </c>
      <c r="H2391" s="110" t="s">
        <v>291</v>
      </c>
      <c r="I2391" s="110" t="str">
        <f t="array" ref="I2391">XLOOKUP('Joining Lists'!$H2391,'Joining Lists'!$D$4:$D$75,'Joining Lists'!$E$4:$E$75)</f>
        <v>West</v>
      </c>
      <c r="J2391" s="110" t="s">
        <v>218</v>
      </c>
      <c r="K2391" s="110">
        <v>1.0</v>
      </c>
      <c r="L2391" s="109">
        <f t="array" ref="L2391">XLOOKUP('Joining Lists'!$J2391,'Joining Lists'!$A$4:$A$15,'Joining Lists'!$B$4:$B$15)</f>
        <v>22.95</v>
      </c>
      <c r="M2391" s="110">
        <f>'Joining Lists'!$K2391*'Joining Lists'!$L2391</f>
        <v>22.95</v>
      </c>
    </row>
    <row r="2392" ht="14.25" customHeight="1">
      <c r="G2392" s="106">
        <v>44520.0</v>
      </c>
      <c r="H2392" s="105" t="s">
        <v>316</v>
      </c>
      <c r="I2392" s="105" t="str">
        <f t="array" ref="I2392">XLOOKUP('Joining Lists'!$H2392,'Joining Lists'!$D$4:$D$75,'Joining Lists'!$E$4:$E$75)</f>
        <v>West</v>
      </c>
      <c r="J2392" s="105" t="s">
        <v>236</v>
      </c>
      <c r="K2392" s="105">
        <v>4.0</v>
      </c>
      <c r="L2392" s="104">
        <f t="array" ref="L2392">XLOOKUP('Joining Lists'!$J2392,'Joining Lists'!$A$4:$A$15,'Joining Lists'!$B$4:$B$15)</f>
        <v>30</v>
      </c>
      <c r="M2392" s="105">
        <f>'Joining Lists'!$K2392*'Joining Lists'!$L2392</f>
        <v>120</v>
      </c>
    </row>
    <row r="2393" ht="14.25" customHeight="1">
      <c r="G2393" s="111">
        <v>44520.0</v>
      </c>
      <c r="H2393" s="110" t="s">
        <v>225</v>
      </c>
      <c r="I2393" s="110" t="str">
        <f t="array" ref="I2393">XLOOKUP('Joining Lists'!$H2393,'Joining Lists'!$D$4:$D$75,'Joining Lists'!$E$4:$E$75)</f>
        <v>South</v>
      </c>
      <c r="J2393" s="110" t="s">
        <v>245</v>
      </c>
      <c r="K2393" s="110">
        <v>1.0</v>
      </c>
      <c r="L2393" s="109">
        <f t="array" ref="L2393">XLOOKUP('Joining Lists'!$J2393,'Joining Lists'!$A$4:$A$15,'Joining Lists'!$B$4:$B$15)</f>
        <v>23.5</v>
      </c>
      <c r="M2393" s="110">
        <f>'Joining Lists'!$K2393*'Joining Lists'!$L2393</f>
        <v>23.5</v>
      </c>
    </row>
    <row r="2394" ht="14.25" customHeight="1">
      <c r="G2394" s="106">
        <v>44520.0</v>
      </c>
      <c r="H2394" s="105" t="s">
        <v>260</v>
      </c>
      <c r="I2394" s="105" t="str">
        <f t="array" ref="I2394">XLOOKUP('Joining Lists'!$H2394,'Joining Lists'!$D$4:$D$75,'Joining Lists'!$E$4:$E$75)</f>
        <v>MidWest</v>
      </c>
      <c r="J2394" s="105" t="s">
        <v>212</v>
      </c>
      <c r="K2394" s="105">
        <v>20.0</v>
      </c>
      <c r="L2394" s="104">
        <f t="array" ref="L2394">XLOOKUP('Joining Lists'!$J2394,'Joining Lists'!$A$4:$A$15,'Joining Lists'!$B$4:$B$15)</f>
        <v>21</v>
      </c>
      <c r="M2394" s="105">
        <f>'Joining Lists'!$K2394*'Joining Lists'!$L2394</f>
        <v>420</v>
      </c>
    </row>
    <row r="2395" ht="14.25" customHeight="1">
      <c r="G2395" s="111">
        <v>44520.0</v>
      </c>
      <c r="H2395" s="110" t="s">
        <v>292</v>
      </c>
      <c r="I2395" s="110" t="str">
        <f t="array" ref="I2395">XLOOKUP('Joining Lists'!$H2395,'Joining Lists'!$D$4:$D$75,'Joining Lists'!$E$4:$E$75)</f>
        <v>East</v>
      </c>
      <c r="J2395" s="110" t="s">
        <v>240</v>
      </c>
      <c r="K2395" s="110">
        <v>3.0</v>
      </c>
      <c r="L2395" s="109">
        <f t="array" ref="L2395">XLOOKUP('Joining Lists'!$J2395,'Joining Lists'!$A$4:$A$15,'Joining Lists'!$B$4:$B$15)</f>
        <v>34</v>
      </c>
      <c r="M2395" s="110">
        <f>'Joining Lists'!$K2395*'Joining Lists'!$L2395</f>
        <v>102</v>
      </c>
    </row>
    <row r="2396" ht="14.25" customHeight="1">
      <c r="G2396" s="106">
        <v>44520.0</v>
      </c>
      <c r="H2396" s="105" t="s">
        <v>300</v>
      </c>
      <c r="I2396" s="105" t="str">
        <f t="array" ref="I2396">XLOOKUP('Joining Lists'!$H2396,'Joining Lists'!$D$4:$D$75,'Joining Lists'!$E$4:$E$75)</f>
        <v>MidWest</v>
      </c>
      <c r="J2396" s="105" t="s">
        <v>245</v>
      </c>
      <c r="K2396" s="105">
        <v>1.0</v>
      </c>
      <c r="L2396" s="104">
        <f t="array" ref="L2396">XLOOKUP('Joining Lists'!$J2396,'Joining Lists'!$A$4:$A$15,'Joining Lists'!$B$4:$B$15)</f>
        <v>23.5</v>
      </c>
      <c r="M2396" s="105">
        <f>'Joining Lists'!$K2396*'Joining Lists'!$L2396</f>
        <v>23.5</v>
      </c>
    </row>
    <row r="2397" ht="14.25" customHeight="1">
      <c r="G2397" s="111">
        <v>44520.0</v>
      </c>
      <c r="H2397" s="110" t="s">
        <v>256</v>
      </c>
      <c r="I2397" s="110" t="str">
        <f t="array" ref="I2397">XLOOKUP('Joining Lists'!$H2397,'Joining Lists'!$D$4:$D$75,'Joining Lists'!$E$4:$E$75)</f>
        <v>MidWest</v>
      </c>
      <c r="J2397" s="110" t="s">
        <v>230</v>
      </c>
      <c r="K2397" s="110">
        <v>3.0</v>
      </c>
      <c r="L2397" s="109">
        <f t="array" ref="L2397">XLOOKUP('Joining Lists'!$J2397,'Joining Lists'!$A$4:$A$15,'Joining Lists'!$B$4:$B$15)</f>
        <v>79.95</v>
      </c>
      <c r="M2397" s="110">
        <f>'Joining Lists'!$K2397*'Joining Lists'!$L2397</f>
        <v>239.85</v>
      </c>
    </row>
    <row r="2398" ht="14.25" customHeight="1">
      <c r="G2398" s="106">
        <v>44520.0</v>
      </c>
      <c r="H2398" s="105" t="s">
        <v>219</v>
      </c>
      <c r="I2398" s="105" t="str">
        <f t="array" ref="I2398">XLOOKUP('Joining Lists'!$H2398,'Joining Lists'!$D$4:$D$75,'Joining Lists'!$E$4:$E$75)</f>
        <v>West</v>
      </c>
      <c r="J2398" s="105" t="s">
        <v>243</v>
      </c>
      <c r="K2398" s="105">
        <v>3.0</v>
      </c>
      <c r="L2398" s="104">
        <f t="array" ref="L2398">XLOOKUP('Joining Lists'!$J2398,'Joining Lists'!$A$4:$A$15,'Joining Lists'!$B$4:$B$15)</f>
        <v>25</v>
      </c>
      <c r="M2398" s="105">
        <f>'Joining Lists'!$K2398*'Joining Lists'!$L2398</f>
        <v>75</v>
      </c>
    </row>
    <row r="2399" ht="14.25" customHeight="1">
      <c r="G2399" s="111">
        <v>44520.0</v>
      </c>
      <c r="H2399" s="110" t="s">
        <v>228</v>
      </c>
      <c r="I2399" s="110" t="str">
        <f t="array" ref="I2399">XLOOKUP('Joining Lists'!$H2399,'Joining Lists'!$D$4:$D$75,'Joining Lists'!$E$4:$E$75)</f>
        <v>MidWest</v>
      </c>
      <c r="J2399" s="110" t="s">
        <v>212</v>
      </c>
      <c r="K2399" s="110">
        <v>24.0</v>
      </c>
      <c r="L2399" s="109">
        <f t="array" ref="L2399">XLOOKUP('Joining Lists'!$J2399,'Joining Lists'!$A$4:$A$15,'Joining Lists'!$B$4:$B$15)</f>
        <v>21</v>
      </c>
      <c r="M2399" s="110">
        <f>'Joining Lists'!$K2399*'Joining Lists'!$L2399</f>
        <v>504</v>
      </c>
    </row>
    <row r="2400" ht="14.25" customHeight="1">
      <c r="G2400" s="106">
        <v>44519.0</v>
      </c>
      <c r="H2400" s="105" t="s">
        <v>269</v>
      </c>
      <c r="I2400" s="105" t="str">
        <f t="array" ref="I2400">XLOOKUP('Joining Lists'!$H2400,'Joining Lists'!$D$4:$D$75,'Joining Lists'!$E$4:$E$75)</f>
        <v>MidWest</v>
      </c>
      <c r="J2400" s="105" t="s">
        <v>227</v>
      </c>
      <c r="K2400" s="105">
        <v>1.0</v>
      </c>
      <c r="L2400" s="104">
        <f t="array" ref="L2400">XLOOKUP('Joining Lists'!$J2400,'Joining Lists'!$A$4:$A$15,'Joining Lists'!$B$4:$B$15)</f>
        <v>25</v>
      </c>
      <c r="M2400" s="105">
        <f>'Joining Lists'!$K2400*'Joining Lists'!$L2400</f>
        <v>25</v>
      </c>
    </row>
    <row r="2401" ht="14.25" customHeight="1">
      <c r="G2401" s="111">
        <v>44519.0</v>
      </c>
      <c r="H2401" s="110" t="s">
        <v>308</v>
      </c>
      <c r="I2401" s="110" t="str">
        <f t="array" ref="I2401">XLOOKUP('Joining Lists'!$H2401,'Joining Lists'!$D$4:$D$75,'Joining Lists'!$E$4:$E$75)</f>
        <v>West</v>
      </c>
      <c r="J2401" s="110" t="s">
        <v>218</v>
      </c>
      <c r="K2401" s="110">
        <v>4.0</v>
      </c>
      <c r="L2401" s="109">
        <f t="array" ref="L2401">XLOOKUP('Joining Lists'!$J2401,'Joining Lists'!$A$4:$A$15,'Joining Lists'!$B$4:$B$15)</f>
        <v>22.95</v>
      </c>
      <c r="M2401" s="110">
        <f>'Joining Lists'!$K2401*'Joining Lists'!$L2401</f>
        <v>91.8</v>
      </c>
    </row>
    <row r="2402" ht="14.25" customHeight="1">
      <c r="G2402" s="106">
        <v>44519.0</v>
      </c>
      <c r="H2402" s="105" t="s">
        <v>234</v>
      </c>
      <c r="I2402" s="105" t="str">
        <f t="array" ref="I2402">XLOOKUP('Joining Lists'!$H2402,'Joining Lists'!$D$4:$D$75,'Joining Lists'!$E$4:$E$75)</f>
        <v>East</v>
      </c>
      <c r="J2402" s="105" t="s">
        <v>227</v>
      </c>
      <c r="K2402" s="105">
        <v>1.0</v>
      </c>
      <c r="L2402" s="104">
        <f t="array" ref="L2402">XLOOKUP('Joining Lists'!$J2402,'Joining Lists'!$A$4:$A$15,'Joining Lists'!$B$4:$B$15)</f>
        <v>25</v>
      </c>
      <c r="M2402" s="105">
        <f>'Joining Lists'!$K2402*'Joining Lists'!$L2402</f>
        <v>25</v>
      </c>
    </row>
    <row r="2403" ht="14.25" customHeight="1">
      <c r="G2403" s="111">
        <v>44519.0</v>
      </c>
      <c r="H2403" s="110" t="s">
        <v>248</v>
      </c>
      <c r="I2403" s="110" t="str">
        <f t="array" ref="I2403">XLOOKUP('Joining Lists'!$H2403,'Joining Lists'!$D$4:$D$75,'Joining Lists'!$E$4:$E$75)</f>
        <v>MidWest</v>
      </c>
      <c r="J2403" s="110" t="s">
        <v>239</v>
      </c>
      <c r="K2403" s="110">
        <v>1.0</v>
      </c>
      <c r="L2403" s="109">
        <f t="array" ref="L2403">XLOOKUP('Joining Lists'!$J2403,'Joining Lists'!$A$4:$A$15,'Joining Lists'!$B$4:$B$15)</f>
        <v>19</v>
      </c>
      <c r="M2403" s="110">
        <f>'Joining Lists'!$K2403*'Joining Lists'!$L2403</f>
        <v>19</v>
      </c>
    </row>
    <row r="2404" ht="14.25" customHeight="1">
      <c r="G2404" s="106">
        <v>44519.0</v>
      </c>
      <c r="H2404" s="105" t="s">
        <v>252</v>
      </c>
      <c r="I2404" s="105" t="str">
        <f t="array" ref="I2404">XLOOKUP('Joining Lists'!$H2404,'Joining Lists'!$D$4:$D$75,'Joining Lists'!$E$4:$E$75)</f>
        <v>West</v>
      </c>
      <c r="J2404" s="105" t="s">
        <v>218</v>
      </c>
      <c r="K2404" s="105">
        <v>3.0</v>
      </c>
      <c r="L2404" s="104">
        <f t="array" ref="L2404">XLOOKUP('Joining Lists'!$J2404,'Joining Lists'!$A$4:$A$15,'Joining Lists'!$B$4:$B$15)</f>
        <v>22.95</v>
      </c>
      <c r="M2404" s="105">
        <f>'Joining Lists'!$K2404*'Joining Lists'!$L2404</f>
        <v>68.85</v>
      </c>
    </row>
    <row r="2405" ht="14.25" customHeight="1">
      <c r="G2405" s="111">
        <v>44519.0</v>
      </c>
      <c r="H2405" s="110" t="s">
        <v>225</v>
      </c>
      <c r="I2405" s="110" t="str">
        <f t="array" ref="I2405">XLOOKUP('Joining Lists'!$H2405,'Joining Lists'!$D$4:$D$75,'Joining Lists'!$E$4:$E$75)</f>
        <v>South</v>
      </c>
      <c r="J2405" s="110" t="s">
        <v>240</v>
      </c>
      <c r="K2405" s="110">
        <v>5.0</v>
      </c>
      <c r="L2405" s="109">
        <f t="array" ref="L2405">XLOOKUP('Joining Lists'!$J2405,'Joining Lists'!$A$4:$A$15,'Joining Lists'!$B$4:$B$15)</f>
        <v>34</v>
      </c>
      <c r="M2405" s="110">
        <f>'Joining Lists'!$K2405*'Joining Lists'!$L2405</f>
        <v>170</v>
      </c>
    </row>
    <row r="2406" ht="14.25" customHeight="1">
      <c r="G2406" s="106">
        <v>44519.0</v>
      </c>
      <c r="H2406" s="105" t="s">
        <v>299</v>
      </c>
      <c r="I2406" s="105" t="str">
        <f t="array" ref="I2406">XLOOKUP('Joining Lists'!$H2406,'Joining Lists'!$D$4:$D$75,'Joining Lists'!$E$4:$E$75)</f>
        <v>South</v>
      </c>
      <c r="J2406" s="105" t="s">
        <v>235</v>
      </c>
      <c r="K2406" s="105">
        <v>5.0</v>
      </c>
      <c r="L2406" s="104">
        <f t="array" ref="L2406">XLOOKUP('Joining Lists'!$J2406,'Joining Lists'!$A$4:$A$15,'Joining Lists'!$B$4:$B$15)</f>
        <v>19.95</v>
      </c>
      <c r="M2406" s="105">
        <f>'Joining Lists'!$K2406*'Joining Lists'!$L2406</f>
        <v>99.75</v>
      </c>
    </row>
    <row r="2407" ht="14.25" customHeight="1">
      <c r="G2407" s="111">
        <v>44519.0</v>
      </c>
      <c r="H2407" s="110" t="s">
        <v>255</v>
      </c>
      <c r="I2407" s="110" t="str">
        <f t="array" ref="I2407">XLOOKUP('Joining Lists'!$H2407,'Joining Lists'!$D$4:$D$75,'Joining Lists'!$E$4:$E$75)</f>
        <v>MidWest</v>
      </c>
      <c r="J2407" s="110" t="s">
        <v>235</v>
      </c>
      <c r="K2407" s="110">
        <v>2.0</v>
      </c>
      <c r="L2407" s="109">
        <f t="array" ref="L2407">XLOOKUP('Joining Lists'!$J2407,'Joining Lists'!$A$4:$A$15,'Joining Lists'!$B$4:$B$15)</f>
        <v>19.95</v>
      </c>
      <c r="M2407" s="110">
        <f>'Joining Lists'!$K2407*'Joining Lists'!$L2407</f>
        <v>39.9</v>
      </c>
    </row>
    <row r="2408" ht="14.25" customHeight="1">
      <c r="G2408" s="106">
        <v>44519.0</v>
      </c>
      <c r="H2408" s="105" t="s">
        <v>225</v>
      </c>
      <c r="I2408" s="105" t="str">
        <f t="array" ref="I2408">XLOOKUP('Joining Lists'!$H2408,'Joining Lists'!$D$4:$D$75,'Joining Lists'!$E$4:$E$75)</f>
        <v>South</v>
      </c>
      <c r="J2408" s="105" t="s">
        <v>243</v>
      </c>
      <c r="K2408" s="105">
        <v>1.0</v>
      </c>
      <c r="L2408" s="104">
        <f t="array" ref="L2408">XLOOKUP('Joining Lists'!$J2408,'Joining Lists'!$A$4:$A$15,'Joining Lists'!$B$4:$B$15)</f>
        <v>25</v>
      </c>
      <c r="M2408" s="105">
        <f>'Joining Lists'!$K2408*'Joining Lists'!$L2408</f>
        <v>25</v>
      </c>
    </row>
    <row r="2409" ht="14.25" customHeight="1">
      <c r="G2409" s="111">
        <v>44519.0</v>
      </c>
      <c r="H2409" s="110" t="s">
        <v>219</v>
      </c>
      <c r="I2409" s="110" t="str">
        <f t="array" ref="I2409">XLOOKUP('Joining Lists'!$H2409,'Joining Lists'!$D$4:$D$75,'Joining Lists'!$E$4:$E$75)</f>
        <v>West</v>
      </c>
      <c r="J2409" s="110" t="s">
        <v>243</v>
      </c>
      <c r="K2409" s="110">
        <v>4.0</v>
      </c>
      <c r="L2409" s="109">
        <f t="array" ref="L2409">XLOOKUP('Joining Lists'!$J2409,'Joining Lists'!$A$4:$A$15,'Joining Lists'!$B$4:$B$15)</f>
        <v>25</v>
      </c>
      <c r="M2409" s="110">
        <f>'Joining Lists'!$K2409*'Joining Lists'!$L2409</f>
        <v>100</v>
      </c>
    </row>
    <row r="2410" ht="14.25" customHeight="1">
      <c r="G2410" s="106">
        <v>44519.0</v>
      </c>
      <c r="H2410" s="105" t="s">
        <v>215</v>
      </c>
      <c r="I2410" s="105" t="str">
        <f t="array" ref="I2410">XLOOKUP('Joining Lists'!$H2410,'Joining Lists'!$D$4:$D$75,'Joining Lists'!$E$4:$E$75)</f>
        <v>East</v>
      </c>
      <c r="J2410" s="105" t="s">
        <v>240</v>
      </c>
      <c r="K2410" s="105">
        <v>2.0</v>
      </c>
      <c r="L2410" s="104">
        <f t="array" ref="L2410">XLOOKUP('Joining Lists'!$J2410,'Joining Lists'!$A$4:$A$15,'Joining Lists'!$B$4:$B$15)</f>
        <v>34</v>
      </c>
      <c r="M2410" s="105">
        <f>'Joining Lists'!$K2410*'Joining Lists'!$L2410</f>
        <v>68</v>
      </c>
    </row>
    <row r="2411" ht="14.25" customHeight="1">
      <c r="G2411" s="111">
        <v>44519.0</v>
      </c>
      <c r="H2411" s="110" t="s">
        <v>251</v>
      </c>
      <c r="I2411" s="110" t="str">
        <f t="array" ref="I2411">XLOOKUP('Joining Lists'!$H2411,'Joining Lists'!$D$4:$D$75,'Joining Lists'!$E$4:$E$75)</f>
        <v>MidWest</v>
      </c>
      <c r="J2411" s="110" t="s">
        <v>236</v>
      </c>
      <c r="K2411" s="110">
        <v>1.0</v>
      </c>
      <c r="L2411" s="109">
        <f t="array" ref="L2411">XLOOKUP('Joining Lists'!$J2411,'Joining Lists'!$A$4:$A$15,'Joining Lists'!$B$4:$B$15)</f>
        <v>30</v>
      </c>
      <c r="M2411" s="110">
        <f>'Joining Lists'!$K2411*'Joining Lists'!$L2411</f>
        <v>30</v>
      </c>
    </row>
    <row r="2412" ht="14.25" customHeight="1">
      <c r="G2412" s="106">
        <v>44519.0</v>
      </c>
      <c r="H2412" s="105" t="s">
        <v>303</v>
      </c>
      <c r="I2412" s="105" t="str">
        <f t="array" ref="I2412">XLOOKUP('Joining Lists'!$H2412,'Joining Lists'!$D$4:$D$75,'Joining Lists'!$E$4:$E$75)</f>
        <v>West</v>
      </c>
      <c r="J2412" s="105" t="s">
        <v>216</v>
      </c>
      <c r="K2412" s="105">
        <v>3.0</v>
      </c>
      <c r="L2412" s="104">
        <f t="array" ref="L2412">XLOOKUP('Joining Lists'!$J2412,'Joining Lists'!$A$4:$A$15,'Joining Lists'!$B$4:$B$15)</f>
        <v>22.95</v>
      </c>
      <c r="M2412" s="105">
        <f>'Joining Lists'!$K2412*'Joining Lists'!$L2412</f>
        <v>68.85</v>
      </c>
    </row>
    <row r="2413" ht="14.25" customHeight="1">
      <c r="G2413" s="111">
        <v>44519.0</v>
      </c>
      <c r="H2413" s="110" t="s">
        <v>242</v>
      </c>
      <c r="I2413" s="110" t="str">
        <f t="array" ref="I2413">XLOOKUP('Joining Lists'!$H2413,'Joining Lists'!$D$4:$D$75,'Joining Lists'!$E$4:$E$75)</f>
        <v>MidWest</v>
      </c>
      <c r="J2413" s="110" t="s">
        <v>243</v>
      </c>
      <c r="K2413" s="110">
        <v>16.0</v>
      </c>
      <c r="L2413" s="109">
        <f t="array" ref="L2413">XLOOKUP('Joining Lists'!$J2413,'Joining Lists'!$A$4:$A$15,'Joining Lists'!$B$4:$B$15)</f>
        <v>25</v>
      </c>
      <c r="M2413" s="110">
        <f>'Joining Lists'!$K2413*'Joining Lists'!$L2413</f>
        <v>400</v>
      </c>
    </row>
    <row r="2414" ht="14.25" customHeight="1">
      <c r="G2414" s="106">
        <v>44519.0</v>
      </c>
      <c r="H2414" s="105" t="s">
        <v>260</v>
      </c>
      <c r="I2414" s="105" t="str">
        <f t="array" ref="I2414">XLOOKUP('Joining Lists'!$H2414,'Joining Lists'!$D$4:$D$75,'Joining Lists'!$E$4:$E$75)</f>
        <v>MidWest</v>
      </c>
      <c r="J2414" s="105" t="s">
        <v>240</v>
      </c>
      <c r="K2414" s="105">
        <v>2.0</v>
      </c>
      <c r="L2414" s="104">
        <f t="array" ref="L2414">XLOOKUP('Joining Lists'!$J2414,'Joining Lists'!$A$4:$A$15,'Joining Lists'!$B$4:$B$15)</f>
        <v>34</v>
      </c>
      <c r="M2414" s="105">
        <f>'Joining Lists'!$K2414*'Joining Lists'!$L2414</f>
        <v>68</v>
      </c>
    </row>
    <row r="2415" ht="14.25" customHeight="1">
      <c r="G2415" s="111">
        <v>44519.0</v>
      </c>
      <c r="H2415" s="110" t="s">
        <v>248</v>
      </c>
      <c r="I2415" s="110" t="str">
        <f t="array" ref="I2415">XLOOKUP('Joining Lists'!$H2415,'Joining Lists'!$D$4:$D$75,'Joining Lists'!$E$4:$E$75)</f>
        <v>MidWest</v>
      </c>
      <c r="J2415" s="110" t="s">
        <v>239</v>
      </c>
      <c r="K2415" s="110">
        <v>3.0</v>
      </c>
      <c r="L2415" s="109">
        <f t="array" ref="L2415">XLOOKUP('Joining Lists'!$J2415,'Joining Lists'!$A$4:$A$15,'Joining Lists'!$B$4:$B$15)</f>
        <v>19</v>
      </c>
      <c r="M2415" s="110">
        <f>'Joining Lists'!$K2415*'Joining Lists'!$L2415</f>
        <v>57</v>
      </c>
    </row>
    <row r="2416" ht="14.25" customHeight="1">
      <c r="G2416" s="106">
        <v>44519.0</v>
      </c>
      <c r="H2416" s="105" t="s">
        <v>252</v>
      </c>
      <c r="I2416" s="105" t="str">
        <f t="array" ref="I2416">XLOOKUP('Joining Lists'!$H2416,'Joining Lists'!$D$4:$D$75,'Joining Lists'!$E$4:$E$75)</f>
        <v>West</v>
      </c>
      <c r="J2416" s="105" t="s">
        <v>216</v>
      </c>
      <c r="K2416" s="105">
        <v>2.0</v>
      </c>
      <c r="L2416" s="104">
        <f t="array" ref="L2416">XLOOKUP('Joining Lists'!$J2416,'Joining Lists'!$A$4:$A$15,'Joining Lists'!$B$4:$B$15)</f>
        <v>22.95</v>
      </c>
      <c r="M2416" s="105">
        <f>'Joining Lists'!$K2416*'Joining Lists'!$L2416</f>
        <v>45.9</v>
      </c>
    </row>
    <row r="2417" ht="14.25" customHeight="1">
      <c r="G2417" s="111">
        <v>44519.0</v>
      </c>
      <c r="H2417" s="110" t="s">
        <v>264</v>
      </c>
      <c r="I2417" s="110" t="str">
        <f t="array" ref="I2417">XLOOKUP('Joining Lists'!$H2417,'Joining Lists'!$D$4:$D$75,'Joining Lists'!$E$4:$E$75)</f>
        <v>MidWest</v>
      </c>
      <c r="J2417" s="110" t="s">
        <v>216</v>
      </c>
      <c r="K2417" s="110">
        <v>10.0</v>
      </c>
      <c r="L2417" s="109">
        <f t="array" ref="L2417">XLOOKUP('Joining Lists'!$J2417,'Joining Lists'!$A$4:$A$15,'Joining Lists'!$B$4:$B$15)</f>
        <v>22.95</v>
      </c>
      <c r="M2417" s="110">
        <f>'Joining Lists'!$K2417*'Joining Lists'!$L2417</f>
        <v>229.5</v>
      </c>
    </row>
    <row r="2418" ht="14.25" customHeight="1">
      <c r="G2418" s="106">
        <v>44519.0</v>
      </c>
      <c r="H2418" s="105" t="s">
        <v>312</v>
      </c>
      <c r="I2418" s="105" t="str">
        <f t="array" ref="I2418">XLOOKUP('Joining Lists'!$H2418,'Joining Lists'!$D$4:$D$75,'Joining Lists'!$E$4:$E$75)</f>
        <v>East</v>
      </c>
      <c r="J2418" s="105" t="s">
        <v>240</v>
      </c>
      <c r="K2418" s="105">
        <v>2.0</v>
      </c>
      <c r="L2418" s="104">
        <f t="array" ref="L2418">XLOOKUP('Joining Lists'!$J2418,'Joining Lists'!$A$4:$A$15,'Joining Lists'!$B$4:$B$15)</f>
        <v>34</v>
      </c>
      <c r="M2418" s="105">
        <f>'Joining Lists'!$K2418*'Joining Lists'!$L2418</f>
        <v>68</v>
      </c>
    </row>
    <row r="2419" ht="14.25" customHeight="1">
      <c r="G2419" s="111">
        <v>44519.0</v>
      </c>
      <c r="H2419" s="110" t="s">
        <v>313</v>
      </c>
      <c r="I2419" s="110" t="str">
        <f t="array" ref="I2419">XLOOKUP('Joining Lists'!$H2419,'Joining Lists'!$D$4:$D$75,'Joining Lists'!$E$4:$E$75)</f>
        <v>West</v>
      </c>
      <c r="J2419" s="110" t="s">
        <v>240</v>
      </c>
      <c r="K2419" s="110">
        <v>19.0</v>
      </c>
      <c r="L2419" s="109">
        <f t="array" ref="L2419">XLOOKUP('Joining Lists'!$J2419,'Joining Lists'!$A$4:$A$15,'Joining Lists'!$B$4:$B$15)</f>
        <v>34</v>
      </c>
      <c r="M2419" s="110">
        <f>'Joining Lists'!$K2419*'Joining Lists'!$L2419</f>
        <v>646</v>
      </c>
    </row>
    <row r="2420" ht="14.25" customHeight="1">
      <c r="G2420" s="106">
        <v>44519.0</v>
      </c>
      <c r="H2420" s="105" t="s">
        <v>292</v>
      </c>
      <c r="I2420" s="105" t="str">
        <f t="array" ref="I2420">XLOOKUP('Joining Lists'!$H2420,'Joining Lists'!$D$4:$D$75,'Joining Lists'!$E$4:$E$75)</f>
        <v>East</v>
      </c>
      <c r="J2420" s="105" t="s">
        <v>240</v>
      </c>
      <c r="K2420" s="105">
        <v>1.0</v>
      </c>
      <c r="L2420" s="104">
        <f t="array" ref="L2420">XLOOKUP('Joining Lists'!$J2420,'Joining Lists'!$A$4:$A$15,'Joining Lists'!$B$4:$B$15)</f>
        <v>34</v>
      </c>
      <c r="M2420" s="105">
        <f>'Joining Lists'!$K2420*'Joining Lists'!$L2420</f>
        <v>34</v>
      </c>
    </row>
    <row r="2421" ht="14.25" customHeight="1">
      <c r="G2421" s="111">
        <v>44519.0</v>
      </c>
      <c r="H2421" s="110" t="s">
        <v>234</v>
      </c>
      <c r="I2421" s="110" t="str">
        <f t="array" ref="I2421">XLOOKUP('Joining Lists'!$H2421,'Joining Lists'!$D$4:$D$75,'Joining Lists'!$E$4:$E$75)</f>
        <v>East</v>
      </c>
      <c r="J2421" s="110" t="s">
        <v>218</v>
      </c>
      <c r="K2421" s="110">
        <v>14.0</v>
      </c>
      <c r="L2421" s="109">
        <f t="array" ref="L2421">XLOOKUP('Joining Lists'!$J2421,'Joining Lists'!$A$4:$A$15,'Joining Lists'!$B$4:$B$15)</f>
        <v>22.95</v>
      </c>
      <c r="M2421" s="110">
        <f>'Joining Lists'!$K2421*'Joining Lists'!$L2421</f>
        <v>321.3</v>
      </c>
    </row>
    <row r="2422" ht="14.25" customHeight="1">
      <c r="G2422" s="106">
        <v>44519.0</v>
      </c>
      <c r="H2422" s="105" t="s">
        <v>311</v>
      </c>
      <c r="I2422" s="105" t="str">
        <f t="array" ref="I2422">XLOOKUP('Joining Lists'!$H2422,'Joining Lists'!$D$4:$D$75,'Joining Lists'!$E$4:$E$75)</f>
        <v>MidWest</v>
      </c>
      <c r="J2422" s="105" t="s">
        <v>212</v>
      </c>
      <c r="K2422" s="105">
        <v>1.0</v>
      </c>
      <c r="L2422" s="104">
        <f t="array" ref="L2422">XLOOKUP('Joining Lists'!$J2422,'Joining Lists'!$A$4:$A$15,'Joining Lists'!$B$4:$B$15)</f>
        <v>21</v>
      </c>
      <c r="M2422" s="105">
        <f>'Joining Lists'!$K2422*'Joining Lists'!$L2422</f>
        <v>21</v>
      </c>
    </row>
    <row r="2423" ht="14.25" customHeight="1">
      <c r="G2423" s="111">
        <v>44519.0</v>
      </c>
      <c r="H2423" s="110" t="s">
        <v>244</v>
      </c>
      <c r="I2423" s="110" t="str">
        <f t="array" ref="I2423">XLOOKUP('Joining Lists'!$H2423,'Joining Lists'!$D$4:$D$75,'Joining Lists'!$E$4:$E$75)</f>
        <v>MidWest</v>
      </c>
      <c r="J2423" s="110" t="s">
        <v>243</v>
      </c>
      <c r="K2423" s="110">
        <v>2.0</v>
      </c>
      <c r="L2423" s="109">
        <f t="array" ref="L2423">XLOOKUP('Joining Lists'!$J2423,'Joining Lists'!$A$4:$A$15,'Joining Lists'!$B$4:$B$15)</f>
        <v>25</v>
      </c>
      <c r="M2423" s="110">
        <f>'Joining Lists'!$K2423*'Joining Lists'!$L2423</f>
        <v>50</v>
      </c>
    </row>
    <row r="2424" ht="14.25" customHeight="1">
      <c r="G2424" s="106">
        <v>44519.0</v>
      </c>
      <c r="H2424" s="105" t="s">
        <v>308</v>
      </c>
      <c r="I2424" s="105" t="str">
        <f t="array" ref="I2424">XLOOKUP('Joining Lists'!$H2424,'Joining Lists'!$D$4:$D$75,'Joining Lists'!$E$4:$E$75)</f>
        <v>West</v>
      </c>
      <c r="J2424" s="105" t="s">
        <v>235</v>
      </c>
      <c r="K2424" s="105">
        <v>1.0</v>
      </c>
      <c r="L2424" s="104">
        <f t="array" ref="L2424">XLOOKUP('Joining Lists'!$J2424,'Joining Lists'!$A$4:$A$15,'Joining Lists'!$B$4:$B$15)</f>
        <v>19.95</v>
      </c>
      <c r="M2424" s="105">
        <f>'Joining Lists'!$K2424*'Joining Lists'!$L2424</f>
        <v>19.95</v>
      </c>
    </row>
    <row r="2425" ht="14.25" customHeight="1">
      <c r="G2425" s="111">
        <v>44519.0</v>
      </c>
      <c r="H2425" s="110" t="s">
        <v>276</v>
      </c>
      <c r="I2425" s="110" t="str">
        <f t="array" ref="I2425">XLOOKUP('Joining Lists'!$H2425,'Joining Lists'!$D$4:$D$75,'Joining Lists'!$E$4:$E$75)</f>
        <v>East</v>
      </c>
      <c r="J2425" s="110" t="s">
        <v>243</v>
      </c>
      <c r="K2425" s="110">
        <v>2.0</v>
      </c>
      <c r="L2425" s="109">
        <f t="array" ref="L2425">XLOOKUP('Joining Lists'!$J2425,'Joining Lists'!$A$4:$A$15,'Joining Lists'!$B$4:$B$15)</f>
        <v>25</v>
      </c>
      <c r="M2425" s="110">
        <f>'Joining Lists'!$K2425*'Joining Lists'!$L2425</f>
        <v>50</v>
      </c>
    </row>
    <row r="2426" ht="14.25" customHeight="1">
      <c r="G2426" s="106">
        <v>44519.0</v>
      </c>
      <c r="H2426" s="105" t="s">
        <v>304</v>
      </c>
      <c r="I2426" s="105" t="str">
        <f t="array" ref="I2426">XLOOKUP('Joining Lists'!$H2426,'Joining Lists'!$D$4:$D$75,'Joining Lists'!$E$4:$E$75)</f>
        <v>South</v>
      </c>
      <c r="J2426" s="105" t="s">
        <v>212</v>
      </c>
      <c r="K2426" s="105">
        <v>2.0</v>
      </c>
      <c r="L2426" s="104">
        <f t="array" ref="L2426">XLOOKUP('Joining Lists'!$J2426,'Joining Lists'!$A$4:$A$15,'Joining Lists'!$B$4:$B$15)</f>
        <v>21</v>
      </c>
      <c r="M2426" s="105">
        <f>'Joining Lists'!$K2426*'Joining Lists'!$L2426</f>
        <v>42</v>
      </c>
    </row>
    <row r="2427" ht="14.25" customHeight="1">
      <c r="G2427" s="111">
        <v>44519.0</v>
      </c>
      <c r="H2427" s="110" t="s">
        <v>215</v>
      </c>
      <c r="I2427" s="110" t="str">
        <f t="array" ref="I2427">XLOOKUP('Joining Lists'!$H2427,'Joining Lists'!$D$4:$D$75,'Joining Lists'!$E$4:$E$75)</f>
        <v>East</v>
      </c>
      <c r="J2427" s="110" t="s">
        <v>240</v>
      </c>
      <c r="K2427" s="110">
        <v>1.0</v>
      </c>
      <c r="L2427" s="109">
        <f t="array" ref="L2427">XLOOKUP('Joining Lists'!$J2427,'Joining Lists'!$A$4:$A$15,'Joining Lists'!$B$4:$B$15)</f>
        <v>34</v>
      </c>
      <c r="M2427" s="110">
        <f>'Joining Lists'!$K2427*'Joining Lists'!$L2427</f>
        <v>34</v>
      </c>
    </row>
    <row r="2428" ht="14.25" customHeight="1">
      <c r="G2428" s="106">
        <v>44519.0</v>
      </c>
      <c r="H2428" s="105" t="s">
        <v>254</v>
      </c>
      <c r="I2428" s="105" t="str">
        <f t="array" ref="I2428">XLOOKUP('Joining Lists'!$H2428,'Joining Lists'!$D$4:$D$75,'Joining Lists'!$E$4:$E$75)</f>
        <v>South</v>
      </c>
      <c r="J2428" s="105" t="s">
        <v>240</v>
      </c>
      <c r="K2428" s="105">
        <v>2.0</v>
      </c>
      <c r="L2428" s="104">
        <f t="array" ref="L2428">XLOOKUP('Joining Lists'!$J2428,'Joining Lists'!$A$4:$A$15,'Joining Lists'!$B$4:$B$15)</f>
        <v>34</v>
      </c>
      <c r="M2428" s="105">
        <f>'Joining Lists'!$K2428*'Joining Lists'!$L2428</f>
        <v>68</v>
      </c>
    </row>
    <row r="2429" ht="14.25" customHeight="1">
      <c r="G2429" s="111">
        <v>44519.0</v>
      </c>
      <c r="H2429" s="110" t="s">
        <v>221</v>
      </c>
      <c r="I2429" s="110" t="str">
        <f t="array" ref="I2429">XLOOKUP('Joining Lists'!$H2429,'Joining Lists'!$D$4:$D$75,'Joining Lists'!$E$4:$E$75)</f>
        <v>East</v>
      </c>
      <c r="J2429" s="110" t="s">
        <v>216</v>
      </c>
      <c r="K2429" s="110">
        <v>1.0</v>
      </c>
      <c r="L2429" s="109">
        <f t="array" ref="L2429">XLOOKUP('Joining Lists'!$J2429,'Joining Lists'!$A$4:$A$15,'Joining Lists'!$B$4:$B$15)</f>
        <v>22.95</v>
      </c>
      <c r="M2429" s="110">
        <f>'Joining Lists'!$K2429*'Joining Lists'!$L2429</f>
        <v>22.95</v>
      </c>
    </row>
    <row r="2430" ht="14.25" customHeight="1">
      <c r="G2430" s="106">
        <v>44519.0</v>
      </c>
      <c r="H2430" s="105" t="s">
        <v>225</v>
      </c>
      <c r="I2430" s="105" t="str">
        <f t="array" ref="I2430">XLOOKUP('Joining Lists'!$H2430,'Joining Lists'!$D$4:$D$75,'Joining Lists'!$E$4:$E$75)</f>
        <v>South</v>
      </c>
      <c r="J2430" s="105" t="s">
        <v>235</v>
      </c>
      <c r="K2430" s="105">
        <v>3.0</v>
      </c>
      <c r="L2430" s="104">
        <f t="array" ref="L2430">XLOOKUP('Joining Lists'!$J2430,'Joining Lists'!$A$4:$A$15,'Joining Lists'!$B$4:$B$15)</f>
        <v>19.95</v>
      </c>
      <c r="M2430" s="105">
        <f>'Joining Lists'!$K2430*'Joining Lists'!$L2430</f>
        <v>59.85</v>
      </c>
    </row>
    <row r="2431" ht="14.25" customHeight="1">
      <c r="G2431" s="111">
        <v>44519.0</v>
      </c>
      <c r="H2431" s="110" t="s">
        <v>299</v>
      </c>
      <c r="I2431" s="110" t="str">
        <f t="array" ref="I2431">XLOOKUP('Joining Lists'!$H2431,'Joining Lists'!$D$4:$D$75,'Joining Lists'!$E$4:$E$75)</f>
        <v>South</v>
      </c>
      <c r="J2431" s="110" t="s">
        <v>240</v>
      </c>
      <c r="K2431" s="110">
        <v>2.0</v>
      </c>
      <c r="L2431" s="109">
        <f t="array" ref="L2431">XLOOKUP('Joining Lists'!$J2431,'Joining Lists'!$A$4:$A$15,'Joining Lists'!$B$4:$B$15)</f>
        <v>34</v>
      </c>
      <c r="M2431" s="110">
        <f>'Joining Lists'!$K2431*'Joining Lists'!$L2431</f>
        <v>68</v>
      </c>
    </row>
    <row r="2432" ht="14.25" customHeight="1">
      <c r="G2432" s="106">
        <v>44519.0</v>
      </c>
      <c r="H2432" s="105" t="s">
        <v>249</v>
      </c>
      <c r="I2432" s="105" t="str">
        <f t="array" ref="I2432">XLOOKUP('Joining Lists'!$H2432,'Joining Lists'!$D$4:$D$75,'Joining Lists'!$E$4:$E$75)</f>
        <v>East</v>
      </c>
      <c r="J2432" s="105" t="s">
        <v>218</v>
      </c>
      <c r="K2432" s="105">
        <v>2.0</v>
      </c>
      <c r="L2432" s="104">
        <f t="array" ref="L2432">XLOOKUP('Joining Lists'!$J2432,'Joining Lists'!$A$4:$A$15,'Joining Lists'!$B$4:$B$15)</f>
        <v>22.95</v>
      </c>
      <c r="M2432" s="105">
        <f>'Joining Lists'!$K2432*'Joining Lists'!$L2432</f>
        <v>45.9</v>
      </c>
    </row>
    <row r="2433" ht="14.25" customHeight="1">
      <c r="G2433" s="111">
        <v>44519.0</v>
      </c>
      <c r="H2433" s="110" t="s">
        <v>225</v>
      </c>
      <c r="I2433" s="110" t="str">
        <f t="array" ref="I2433">XLOOKUP('Joining Lists'!$H2433,'Joining Lists'!$D$4:$D$75,'Joining Lists'!$E$4:$E$75)</f>
        <v>South</v>
      </c>
      <c r="J2433" s="110" t="s">
        <v>243</v>
      </c>
      <c r="K2433" s="110">
        <v>1.0</v>
      </c>
      <c r="L2433" s="109">
        <f t="array" ref="L2433">XLOOKUP('Joining Lists'!$J2433,'Joining Lists'!$A$4:$A$15,'Joining Lists'!$B$4:$B$15)</f>
        <v>25</v>
      </c>
      <c r="M2433" s="110">
        <f>'Joining Lists'!$K2433*'Joining Lists'!$L2433</f>
        <v>25</v>
      </c>
    </row>
    <row r="2434" ht="14.25" customHeight="1">
      <c r="G2434" s="106">
        <v>44519.0</v>
      </c>
      <c r="H2434" s="105" t="s">
        <v>284</v>
      </c>
      <c r="I2434" s="105" t="str">
        <f t="array" ref="I2434">XLOOKUP('Joining Lists'!$H2434,'Joining Lists'!$D$4:$D$75,'Joining Lists'!$E$4:$E$75)</f>
        <v>MidWest</v>
      </c>
      <c r="J2434" s="105" t="s">
        <v>240</v>
      </c>
      <c r="K2434" s="105">
        <v>2.0</v>
      </c>
      <c r="L2434" s="104">
        <f t="array" ref="L2434">XLOOKUP('Joining Lists'!$J2434,'Joining Lists'!$A$4:$A$15,'Joining Lists'!$B$4:$B$15)</f>
        <v>34</v>
      </c>
      <c r="M2434" s="105">
        <f>'Joining Lists'!$K2434*'Joining Lists'!$L2434</f>
        <v>68</v>
      </c>
    </row>
    <row r="2435" ht="14.25" customHeight="1">
      <c r="G2435" s="111">
        <v>44519.0</v>
      </c>
      <c r="H2435" s="110" t="s">
        <v>246</v>
      </c>
      <c r="I2435" s="110" t="str">
        <f t="array" ref="I2435">XLOOKUP('Joining Lists'!$H2435,'Joining Lists'!$D$4:$D$75,'Joining Lists'!$E$4:$E$75)</f>
        <v>South</v>
      </c>
      <c r="J2435" s="110" t="s">
        <v>239</v>
      </c>
      <c r="K2435" s="110">
        <v>3.0</v>
      </c>
      <c r="L2435" s="109">
        <f t="array" ref="L2435">XLOOKUP('Joining Lists'!$J2435,'Joining Lists'!$A$4:$A$15,'Joining Lists'!$B$4:$B$15)</f>
        <v>19</v>
      </c>
      <c r="M2435" s="110">
        <f>'Joining Lists'!$K2435*'Joining Lists'!$L2435</f>
        <v>57</v>
      </c>
    </row>
    <row r="2436" ht="14.25" customHeight="1">
      <c r="G2436" s="106">
        <v>44519.0</v>
      </c>
      <c r="H2436" s="105" t="s">
        <v>302</v>
      </c>
      <c r="I2436" s="105" t="str">
        <f t="array" ref="I2436">XLOOKUP('Joining Lists'!$H2436,'Joining Lists'!$D$4:$D$75,'Joining Lists'!$E$4:$E$75)</f>
        <v>MidWest</v>
      </c>
      <c r="J2436" s="105" t="s">
        <v>230</v>
      </c>
      <c r="K2436" s="105">
        <v>15.0</v>
      </c>
      <c r="L2436" s="104">
        <f t="array" ref="L2436">XLOOKUP('Joining Lists'!$J2436,'Joining Lists'!$A$4:$A$15,'Joining Lists'!$B$4:$B$15)</f>
        <v>79.95</v>
      </c>
      <c r="M2436" s="105">
        <f>'Joining Lists'!$K2436*'Joining Lists'!$L2436</f>
        <v>1199.25</v>
      </c>
    </row>
    <row r="2437" ht="14.25" customHeight="1">
      <c r="G2437" s="111">
        <v>44519.0</v>
      </c>
      <c r="H2437" s="110" t="s">
        <v>292</v>
      </c>
      <c r="I2437" s="110" t="str">
        <f t="array" ref="I2437">XLOOKUP('Joining Lists'!$H2437,'Joining Lists'!$D$4:$D$75,'Joining Lists'!$E$4:$E$75)</f>
        <v>East</v>
      </c>
      <c r="J2437" s="110" t="s">
        <v>233</v>
      </c>
      <c r="K2437" s="110">
        <v>1.0</v>
      </c>
      <c r="L2437" s="109">
        <f t="array" ref="L2437">XLOOKUP('Joining Lists'!$J2437,'Joining Lists'!$A$4:$A$15,'Joining Lists'!$B$4:$B$15)</f>
        <v>27.5</v>
      </c>
      <c r="M2437" s="110">
        <f>'Joining Lists'!$K2437*'Joining Lists'!$L2437</f>
        <v>27.5</v>
      </c>
    </row>
    <row r="2438" ht="14.25" customHeight="1">
      <c r="G2438" s="106">
        <v>44519.0</v>
      </c>
      <c r="H2438" s="105" t="s">
        <v>292</v>
      </c>
      <c r="I2438" s="105" t="str">
        <f t="array" ref="I2438">XLOOKUP('Joining Lists'!$H2438,'Joining Lists'!$D$4:$D$75,'Joining Lists'!$E$4:$E$75)</f>
        <v>East</v>
      </c>
      <c r="J2438" s="105" t="s">
        <v>240</v>
      </c>
      <c r="K2438" s="105">
        <v>2.0</v>
      </c>
      <c r="L2438" s="104">
        <f t="array" ref="L2438">XLOOKUP('Joining Lists'!$J2438,'Joining Lists'!$A$4:$A$15,'Joining Lists'!$B$4:$B$15)</f>
        <v>34</v>
      </c>
      <c r="M2438" s="105">
        <f>'Joining Lists'!$K2438*'Joining Lists'!$L2438</f>
        <v>68</v>
      </c>
    </row>
    <row r="2439" ht="14.25" customHeight="1">
      <c r="G2439" s="111">
        <v>44519.0</v>
      </c>
      <c r="H2439" s="110" t="s">
        <v>261</v>
      </c>
      <c r="I2439" s="110" t="str">
        <f t="array" ref="I2439">XLOOKUP('Joining Lists'!$H2439,'Joining Lists'!$D$4:$D$75,'Joining Lists'!$E$4:$E$75)</f>
        <v>South</v>
      </c>
      <c r="J2439" s="110" t="s">
        <v>218</v>
      </c>
      <c r="K2439" s="110">
        <v>1.0</v>
      </c>
      <c r="L2439" s="109">
        <f t="array" ref="L2439">XLOOKUP('Joining Lists'!$J2439,'Joining Lists'!$A$4:$A$15,'Joining Lists'!$B$4:$B$15)</f>
        <v>22.95</v>
      </c>
      <c r="M2439" s="110">
        <f>'Joining Lists'!$K2439*'Joining Lists'!$L2439</f>
        <v>22.95</v>
      </c>
    </row>
    <row r="2440" ht="14.25" customHeight="1">
      <c r="G2440" s="106">
        <v>44519.0</v>
      </c>
      <c r="H2440" s="105" t="s">
        <v>298</v>
      </c>
      <c r="I2440" s="105" t="str">
        <f t="array" ref="I2440">XLOOKUP('Joining Lists'!$H2440,'Joining Lists'!$D$4:$D$75,'Joining Lists'!$E$4:$E$75)</f>
        <v>West</v>
      </c>
      <c r="J2440" s="105" t="s">
        <v>243</v>
      </c>
      <c r="K2440" s="105">
        <v>2.0</v>
      </c>
      <c r="L2440" s="104">
        <f t="array" ref="L2440">XLOOKUP('Joining Lists'!$J2440,'Joining Lists'!$A$4:$A$15,'Joining Lists'!$B$4:$B$15)</f>
        <v>25</v>
      </c>
      <c r="M2440" s="105">
        <f>'Joining Lists'!$K2440*'Joining Lists'!$L2440</f>
        <v>50</v>
      </c>
    </row>
    <row r="2441" ht="14.25" customHeight="1">
      <c r="G2441" s="111">
        <v>44519.0</v>
      </c>
      <c r="H2441" s="110" t="s">
        <v>256</v>
      </c>
      <c r="I2441" s="110" t="str">
        <f t="array" ref="I2441">XLOOKUP('Joining Lists'!$H2441,'Joining Lists'!$D$4:$D$75,'Joining Lists'!$E$4:$E$75)</f>
        <v>MidWest</v>
      </c>
      <c r="J2441" s="110" t="s">
        <v>230</v>
      </c>
      <c r="K2441" s="110">
        <v>2.0</v>
      </c>
      <c r="L2441" s="109">
        <f t="array" ref="L2441">XLOOKUP('Joining Lists'!$J2441,'Joining Lists'!$A$4:$A$15,'Joining Lists'!$B$4:$B$15)</f>
        <v>79.95</v>
      </c>
      <c r="M2441" s="110">
        <f>'Joining Lists'!$K2441*'Joining Lists'!$L2441</f>
        <v>159.9</v>
      </c>
    </row>
    <row r="2442" ht="14.25" customHeight="1">
      <c r="G2442" s="106">
        <v>44519.0</v>
      </c>
      <c r="H2442" s="105" t="s">
        <v>296</v>
      </c>
      <c r="I2442" s="105" t="str">
        <f t="array" ref="I2442">XLOOKUP('Joining Lists'!$H2442,'Joining Lists'!$D$4:$D$75,'Joining Lists'!$E$4:$E$75)</f>
        <v>West</v>
      </c>
      <c r="J2442" s="105" t="s">
        <v>243</v>
      </c>
      <c r="K2442" s="105">
        <v>2.0</v>
      </c>
      <c r="L2442" s="104">
        <f t="array" ref="L2442">XLOOKUP('Joining Lists'!$J2442,'Joining Lists'!$A$4:$A$15,'Joining Lists'!$B$4:$B$15)</f>
        <v>25</v>
      </c>
      <c r="M2442" s="105">
        <f>'Joining Lists'!$K2442*'Joining Lists'!$L2442</f>
        <v>50</v>
      </c>
    </row>
    <row r="2443" ht="14.25" customHeight="1">
      <c r="G2443" s="111">
        <v>44519.0</v>
      </c>
      <c r="H2443" s="110" t="s">
        <v>297</v>
      </c>
      <c r="I2443" s="110" t="str">
        <f t="array" ref="I2443">XLOOKUP('Joining Lists'!$H2443,'Joining Lists'!$D$4:$D$75,'Joining Lists'!$E$4:$E$75)</f>
        <v>MidWest</v>
      </c>
      <c r="J2443" s="110" t="s">
        <v>243</v>
      </c>
      <c r="K2443" s="110">
        <v>2.0</v>
      </c>
      <c r="L2443" s="109">
        <f t="array" ref="L2443">XLOOKUP('Joining Lists'!$J2443,'Joining Lists'!$A$4:$A$15,'Joining Lists'!$B$4:$B$15)</f>
        <v>25</v>
      </c>
      <c r="M2443" s="110">
        <f>'Joining Lists'!$K2443*'Joining Lists'!$L2443</f>
        <v>50</v>
      </c>
    </row>
    <row r="2444" ht="14.25" customHeight="1">
      <c r="G2444" s="106">
        <v>44519.0</v>
      </c>
      <c r="H2444" s="105" t="s">
        <v>255</v>
      </c>
      <c r="I2444" s="105" t="str">
        <f t="array" ref="I2444">XLOOKUP('Joining Lists'!$H2444,'Joining Lists'!$D$4:$D$75,'Joining Lists'!$E$4:$E$75)</f>
        <v>MidWest</v>
      </c>
      <c r="J2444" s="105" t="s">
        <v>235</v>
      </c>
      <c r="K2444" s="105">
        <v>8.0</v>
      </c>
      <c r="L2444" s="104">
        <f t="array" ref="L2444">XLOOKUP('Joining Lists'!$J2444,'Joining Lists'!$A$4:$A$15,'Joining Lists'!$B$4:$B$15)</f>
        <v>19.95</v>
      </c>
      <c r="M2444" s="105">
        <f>'Joining Lists'!$K2444*'Joining Lists'!$L2444</f>
        <v>159.6</v>
      </c>
    </row>
    <row r="2445" ht="14.25" customHeight="1">
      <c r="G2445" s="111">
        <v>44519.0</v>
      </c>
      <c r="H2445" s="110" t="s">
        <v>254</v>
      </c>
      <c r="I2445" s="110" t="str">
        <f t="array" ref="I2445">XLOOKUP('Joining Lists'!$H2445,'Joining Lists'!$D$4:$D$75,'Joining Lists'!$E$4:$E$75)</f>
        <v>South</v>
      </c>
      <c r="J2445" s="110" t="s">
        <v>240</v>
      </c>
      <c r="K2445" s="110">
        <v>12.0</v>
      </c>
      <c r="L2445" s="109">
        <f t="array" ref="L2445">XLOOKUP('Joining Lists'!$J2445,'Joining Lists'!$A$4:$A$15,'Joining Lists'!$B$4:$B$15)</f>
        <v>34</v>
      </c>
      <c r="M2445" s="110">
        <f>'Joining Lists'!$K2445*'Joining Lists'!$L2445</f>
        <v>408</v>
      </c>
    </row>
    <row r="2446" ht="14.25" customHeight="1">
      <c r="G2446" s="106">
        <v>44519.0</v>
      </c>
      <c r="H2446" s="105" t="s">
        <v>234</v>
      </c>
      <c r="I2446" s="105" t="str">
        <f t="array" ref="I2446">XLOOKUP('Joining Lists'!$H2446,'Joining Lists'!$D$4:$D$75,'Joining Lists'!$E$4:$E$75)</f>
        <v>East</v>
      </c>
      <c r="J2446" s="105" t="s">
        <v>227</v>
      </c>
      <c r="K2446" s="105">
        <v>4.0</v>
      </c>
      <c r="L2446" s="104">
        <f t="array" ref="L2446">XLOOKUP('Joining Lists'!$J2446,'Joining Lists'!$A$4:$A$15,'Joining Lists'!$B$4:$B$15)</f>
        <v>25</v>
      </c>
      <c r="M2446" s="105">
        <f>'Joining Lists'!$K2446*'Joining Lists'!$L2446</f>
        <v>100</v>
      </c>
    </row>
    <row r="2447" ht="14.25" customHeight="1">
      <c r="G2447" s="111">
        <v>44519.0</v>
      </c>
      <c r="H2447" s="110" t="s">
        <v>225</v>
      </c>
      <c r="I2447" s="110" t="str">
        <f t="array" ref="I2447">XLOOKUP('Joining Lists'!$H2447,'Joining Lists'!$D$4:$D$75,'Joining Lists'!$E$4:$E$75)</f>
        <v>South</v>
      </c>
      <c r="J2447" s="110" t="s">
        <v>218</v>
      </c>
      <c r="K2447" s="110">
        <v>3.0</v>
      </c>
      <c r="L2447" s="109">
        <f t="array" ref="L2447">XLOOKUP('Joining Lists'!$J2447,'Joining Lists'!$A$4:$A$15,'Joining Lists'!$B$4:$B$15)</f>
        <v>22.95</v>
      </c>
      <c r="M2447" s="110">
        <f>'Joining Lists'!$K2447*'Joining Lists'!$L2447</f>
        <v>68.85</v>
      </c>
    </row>
    <row r="2448" ht="14.25" customHeight="1">
      <c r="G2448" s="106">
        <v>44519.0</v>
      </c>
      <c r="H2448" s="105" t="s">
        <v>316</v>
      </c>
      <c r="I2448" s="105" t="str">
        <f t="array" ref="I2448">XLOOKUP('Joining Lists'!$H2448,'Joining Lists'!$D$4:$D$75,'Joining Lists'!$E$4:$E$75)</f>
        <v>West</v>
      </c>
      <c r="J2448" s="105" t="s">
        <v>212</v>
      </c>
      <c r="K2448" s="105">
        <v>2.0</v>
      </c>
      <c r="L2448" s="104">
        <f t="array" ref="L2448">XLOOKUP('Joining Lists'!$J2448,'Joining Lists'!$A$4:$A$15,'Joining Lists'!$B$4:$B$15)</f>
        <v>21</v>
      </c>
      <c r="M2448" s="105">
        <f>'Joining Lists'!$K2448*'Joining Lists'!$L2448</f>
        <v>42</v>
      </c>
    </row>
    <row r="2449" ht="14.25" customHeight="1">
      <c r="G2449" s="111">
        <v>44519.0</v>
      </c>
      <c r="H2449" s="110" t="s">
        <v>269</v>
      </c>
      <c r="I2449" s="110" t="str">
        <f t="array" ref="I2449">XLOOKUP('Joining Lists'!$H2449,'Joining Lists'!$D$4:$D$75,'Joining Lists'!$E$4:$E$75)</f>
        <v>MidWest</v>
      </c>
      <c r="J2449" s="110" t="s">
        <v>235</v>
      </c>
      <c r="K2449" s="110">
        <v>2.0</v>
      </c>
      <c r="L2449" s="109">
        <f t="array" ref="L2449">XLOOKUP('Joining Lists'!$J2449,'Joining Lists'!$A$4:$A$15,'Joining Lists'!$B$4:$B$15)</f>
        <v>19.95</v>
      </c>
      <c r="M2449" s="110">
        <f>'Joining Lists'!$K2449*'Joining Lists'!$L2449</f>
        <v>39.9</v>
      </c>
    </row>
    <row r="2450" ht="14.25" customHeight="1">
      <c r="G2450" s="106">
        <v>44519.0</v>
      </c>
      <c r="H2450" s="105" t="s">
        <v>316</v>
      </c>
      <c r="I2450" s="105" t="str">
        <f t="array" ref="I2450">XLOOKUP('Joining Lists'!$H2450,'Joining Lists'!$D$4:$D$75,'Joining Lists'!$E$4:$E$75)</f>
        <v>West</v>
      </c>
      <c r="J2450" s="105" t="s">
        <v>245</v>
      </c>
      <c r="K2450" s="105">
        <v>3.0</v>
      </c>
      <c r="L2450" s="104">
        <f t="array" ref="L2450">XLOOKUP('Joining Lists'!$J2450,'Joining Lists'!$A$4:$A$15,'Joining Lists'!$B$4:$B$15)</f>
        <v>23.5</v>
      </c>
      <c r="M2450" s="105">
        <f>'Joining Lists'!$K2450*'Joining Lists'!$L2450</f>
        <v>70.5</v>
      </c>
    </row>
    <row r="2451" ht="14.25" customHeight="1">
      <c r="G2451" s="111">
        <v>44519.0</v>
      </c>
      <c r="H2451" s="110" t="s">
        <v>296</v>
      </c>
      <c r="I2451" s="110" t="str">
        <f t="array" ref="I2451">XLOOKUP('Joining Lists'!$H2451,'Joining Lists'!$D$4:$D$75,'Joining Lists'!$E$4:$E$75)</f>
        <v>West</v>
      </c>
      <c r="J2451" s="110" t="s">
        <v>239</v>
      </c>
      <c r="K2451" s="110">
        <v>3.0</v>
      </c>
      <c r="L2451" s="109">
        <f t="array" ref="L2451">XLOOKUP('Joining Lists'!$J2451,'Joining Lists'!$A$4:$A$15,'Joining Lists'!$B$4:$B$15)</f>
        <v>19</v>
      </c>
      <c r="M2451" s="110">
        <f>'Joining Lists'!$K2451*'Joining Lists'!$L2451</f>
        <v>57</v>
      </c>
    </row>
    <row r="2452" ht="14.25" customHeight="1">
      <c r="G2452" s="106">
        <v>44519.0</v>
      </c>
      <c r="H2452" s="105" t="s">
        <v>292</v>
      </c>
      <c r="I2452" s="105" t="str">
        <f t="array" ref="I2452">XLOOKUP('Joining Lists'!$H2452,'Joining Lists'!$D$4:$D$75,'Joining Lists'!$E$4:$E$75)</f>
        <v>East</v>
      </c>
      <c r="J2452" s="105" t="s">
        <v>243</v>
      </c>
      <c r="K2452" s="105">
        <v>3.0</v>
      </c>
      <c r="L2452" s="104">
        <f t="array" ref="L2452">XLOOKUP('Joining Lists'!$J2452,'Joining Lists'!$A$4:$A$15,'Joining Lists'!$B$4:$B$15)</f>
        <v>25</v>
      </c>
      <c r="M2452" s="105">
        <f>'Joining Lists'!$K2452*'Joining Lists'!$L2452</f>
        <v>75</v>
      </c>
    </row>
    <row r="2453" ht="14.25" customHeight="1">
      <c r="G2453" s="111">
        <v>44519.0</v>
      </c>
      <c r="H2453" s="110" t="s">
        <v>304</v>
      </c>
      <c r="I2453" s="110" t="str">
        <f t="array" ref="I2453">XLOOKUP('Joining Lists'!$H2453,'Joining Lists'!$D$4:$D$75,'Joining Lists'!$E$4:$E$75)</f>
        <v>South</v>
      </c>
      <c r="J2453" s="110" t="s">
        <v>243</v>
      </c>
      <c r="K2453" s="110">
        <v>1.0</v>
      </c>
      <c r="L2453" s="109">
        <f t="array" ref="L2453">XLOOKUP('Joining Lists'!$J2453,'Joining Lists'!$A$4:$A$15,'Joining Lists'!$B$4:$B$15)</f>
        <v>25</v>
      </c>
      <c r="M2453" s="110">
        <f>'Joining Lists'!$K2453*'Joining Lists'!$L2453</f>
        <v>25</v>
      </c>
    </row>
    <row r="2454" ht="14.25" customHeight="1">
      <c r="G2454" s="106">
        <v>44519.0</v>
      </c>
      <c r="H2454" s="105" t="s">
        <v>264</v>
      </c>
      <c r="I2454" s="105" t="str">
        <f t="array" ref="I2454">XLOOKUP('Joining Lists'!$H2454,'Joining Lists'!$D$4:$D$75,'Joining Lists'!$E$4:$E$75)</f>
        <v>MidWest</v>
      </c>
      <c r="J2454" s="105" t="s">
        <v>235</v>
      </c>
      <c r="K2454" s="105">
        <v>1.0</v>
      </c>
      <c r="L2454" s="104">
        <f t="array" ref="L2454">XLOOKUP('Joining Lists'!$J2454,'Joining Lists'!$A$4:$A$15,'Joining Lists'!$B$4:$B$15)</f>
        <v>19.95</v>
      </c>
      <c r="M2454" s="105">
        <f>'Joining Lists'!$K2454*'Joining Lists'!$L2454</f>
        <v>19.95</v>
      </c>
    </row>
    <row r="2455" ht="14.25" customHeight="1">
      <c r="G2455" s="111">
        <v>44519.0</v>
      </c>
      <c r="H2455" s="110" t="s">
        <v>271</v>
      </c>
      <c r="I2455" s="110" t="str">
        <f t="array" ref="I2455">XLOOKUP('Joining Lists'!$H2455,'Joining Lists'!$D$4:$D$75,'Joining Lists'!$E$4:$E$75)</f>
        <v>South</v>
      </c>
      <c r="J2455" s="110" t="s">
        <v>240</v>
      </c>
      <c r="K2455" s="110">
        <v>2.0</v>
      </c>
      <c r="L2455" s="109">
        <f t="array" ref="L2455">XLOOKUP('Joining Lists'!$J2455,'Joining Lists'!$A$4:$A$15,'Joining Lists'!$B$4:$B$15)</f>
        <v>34</v>
      </c>
      <c r="M2455" s="110">
        <f>'Joining Lists'!$K2455*'Joining Lists'!$L2455</f>
        <v>68</v>
      </c>
    </row>
    <row r="2456" ht="14.25" customHeight="1">
      <c r="G2456" s="106">
        <v>44519.0</v>
      </c>
      <c r="H2456" s="105" t="s">
        <v>255</v>
      </c>
      <c r="I2456" s="105" t="str">
        <f t="array" ref="I2456">XLOOKUP('Joining Lists'!$H2456,'Joining Lists'!$D$4:$D$75,'Joining Lists'!$E$4:$E$75)</f>
        <v>MidWest</v>
      </c>
      <c r="J2456" s="105" t="s">
        <v>212</v>
      </c>
      <c r="K2456" s="105">
        <v>3.0</v>
      </c>
      <c r="L2456" s="104">
        <f t="array" ref="L2456">XLOOKUP('Joining Lists'!$J2456,'Joining Lists'!$A$4:$A$15,'Joining Lists'!$B$4:$B$15)</f>
        <v>21</v>
      </c>
      <c r="M2456" s="105">
        <f>'Joining Lists'!$K2456*'Joining Lists'!$L2456</f>
        <v>63</v>
      </c>
    </row>
    <row r="2457" ht="14.25" customHeight="1">
      <c r="G2457" s="111">
        <v>44519.0</v>
      </c>
      <c r="H2457" s="110" t="s">
        <v>312</v>
      </c>
      <c r="I2457" s="110" t="str">
        <f t="array" ref="I2457">XLOOKUP('Joining Lists'!$H2457,'Joining Lists'!$D$4:$D$75,'Joining Lists'!$E$4:$E$75)</f>
        <v>East</v>
      </c>
      <c r="J2457" s="110" t="s">
        <v>245</v>
      </c>
      <c r="K2457" s="110">
        <v>2.0</v>
      </c>
      <c r="L2457" s="109">
        <f t="array" ref="L2457">XLOOKUP('Joining Lists'!$J2457,'Joining Lists'!$A$4:$A$15,'Joining Lists'!$B$4:$B$15)</f>
        <v>23.5</v>
      </c>
      <c r="M2457" s="110">
        <f>'Joining Lists'!$K2457*'Joining Lists'!$L2457</f>
        <v>47</v>
      </c>
    </row>
    <row r="2458" ht="14.25" customHeight="1">
      <c r="G2458" s="106">
        <v>44519.0</v>
      </c>
      <c r="H2458" s="105" t="s">
        <v>308</v>
      </c>
      <c r="I2458" s="105" t="str">
        <f t="array" ref="I2458">XLOOKUP('Joining Lists'!$H2458,'Joining Lists'!$D$4:$D$75,'Joining Lists'!$E$4:$E$75)</f>
        <v>West</v>
      </c>
      <c r="J2458" s="105" t="s">
        <v>243</v>
      </c>
      <c r="K2458" s="105">
        <v>2.0</v>
      </c>
      <c r="L2458" s="104">
        <f t="array" ref="L2458">XLOOKUP('Joining Lists'!$J2458,'Joining Lists'!$A$4:$A$15,'Joining Lists'!$B$4:$B$15)</f>
        <v>25</v>
      </c>
      <c r="M2458" s="105">
        <f>'Joining Lists'!$K2458*'Joining Lists'!$L2458</f>
        <v>50</v>
      </c>
    </row>
    <row r="2459" ht="14.25" customHeight="1">
      <c r="G2459" s="111">
        <v>44518.0</v>
      </c>
      <c r="H2459" s="110" t="s">
        <v>261</v>
      </c>
      <c r="I2459" s="110" t="str">
        <f t="array" ref="I2459">XLOOKUP('Joining Lists'!$H2459,'Joining Lists'!$D$4:$D$75,'Joining Lists'!$E$4:$E$75)</f>
        <v>South</v>
      </c>
      <c r="J2459" s="110" t="s">
        <v>216</v>
      </c>
      <c r="K2459" s="110">
        <v>1.0</v>
      </c>
      <c r="L2459" s="109">
        <f t="array" ref="L2459">XLOOKUP('Joining Lists'!$J2459,'Joining Lists'!$A$4:$A$15,'Joining Lists'!$B$4:$B$15)</f>
        <v>22.95</v>
      </c>
      <c r="M2459" s="110">
        <f>'Joining Lists'!$K2459*'Joining Lists'!$L2459</f>
        <v>22.95</v>
      </c>
    </row>
    <row r="2460" ht="14.25" customHeight="1">
      <c r="G2460" s="106">
        <v>44518.0</v>
      </c>
      <c r="H2460" s="105" t="s">
        <v>296</v>
      </c>
      <c r="I2460" s="105" t="str">
        <f t="array" ref="I2460">XLOOKUP('Joining Lists'!$H2460,'Joining Lists'!$D$4:$D$75,'Joining Lists'!$E$4:$E$75)</f>
        <v>West</v>
      </c>
      <c r="J2460" s="105" t="s">
        <v>240</v>
      </c>
      <c r="K2460" s="105">
        <v>2.0</v>
      </c>
      <c r="L2460" s="104">
        <f t="array" ref="L2460">XLOOKUP('Joining Lists'!$J2460,'Joining Lists'!$A$4:$A$15,'Joining Lists'!$B$4:$B$15)</f>
        <v>34</v>
      </c>
      <c r="M2460" s="105">
        <f>'Joining Lists'!$K2460*'Joining Lists'!$L2460</f>
        <v>68</v>
      </c>
    </row>
    <row r="2461" ht="14.25" customHeight="1">
      <c r="G2461" s="111">
        <v>44518.0</v>
      </c>
      <c r="H2461" s="110" t="s">
        <v>305</v>
      </c>
      <c r="I2461" s="110" t="str">
        <f t="array" ref="I2461">XLOOKUP('Joining Lists'!$H2461,'Joining Lists'!$D$4:$D$75,'Joining Lists'!$E$4:$E$75)</f>
        <v>East</v>
      </c>
      <c r="J2461" s="110" t="s">
        <v>216</v>
      </c>
      <c r="K2461" s="110">
        <v>3.0</v>
      </c>
      <c r="L2461" s="109">
        <f t="array" ref="L2461">XLOOKUP('Joining Lists'!$J2461,'Joining Lists'!$A$4:$A$15,'Joining Lists'!$B$4:$B$15)</f>
        <v>22.95</v>
      </c>
      <c r="M2461" s="110">
        <f>'Joining Lists'!$K2461*'Joining Lists'!$L2461</f>
        <v>68.85</v>
      </c>
    </row>
    <row r="2462" ht="14.25" customHeight="1">
      <c r="G2462" s="106">
        <v>44518.0</v>
      </c>
      <c r="H2462" s="105" t="s">
        <v>315</v>
      </c>
      <c r="I2462" s="105" t="str">
        <f t="array" ref="I2462">XLOOKUP('Joining Lists'!$H2462,'Joining Lists'!$D$4:$D$75,'Joining Lists'!$E$4:$E$75)</f>
        <v>MidWest</v>
      </c>
      <c r="J2462" s="105" t="s">
        <v>236</v>
      </c>
      <c r="K2462" s="105">
        <v>1.0</v>
      </c>
      <c r="L2462" s="104">
        <f t="array" ref="L2462">XLOOKUP('Joining Lists'!$J2462,'Joining Lists'!$A$4:$A$15,'Joining Lists'!$B$4:$B$15)</f>
        <v>30</v>
      </c>
      <c r="M2462" s="105">
        <f>'Joining Lists'!$K2462*'Joining Lists'!$L2462</f>
        <v>30</v>
      </c>
    </row>
    <row r="2463" ht="14.25" customHeight="1">
      <c r="G2463" s="111">
        <v>44518.0</v>
      </c>
      <c r="H2463" s="110" t="s">
        <v>268</v>
      </c>
      <c r="I2463" s="110" t="str">
        <f t="array" ref="I2463">XLOOKUP('Joining Lists'!$H2463,'Joining Lists'!$D$4:$D$75,'Joining Lists'!$E$4:$E$75)</f>
        <v>East</v>
      </c>
      <c r="J2463" s="110" t="s">
        <v>227</v>
      </c>
      <c r="K2463" s="110">
        <v>3.0</v>
      </c>
      <c r="L2463" s="109">
        <f t="array" ref="L2463">XLOOKUP('Joining Lists'!$J2463,'Joining Lists'!$A$4:$A$15,'Joining Lists'!$B$4:$B$15)</f>
        <v>25</v>
      </c>
      <c r="M2463" s="110">
        <f>'Joining Lists'!$K2463*'Joining Lists'!$L2463</f>
        <v>75</v>
      </c>
    </row>
    <row r="2464" ht="14.25" customHeight="1">
      <c r="G2464" s="106">
        <v>44518.0</v>
      </c>
      <c r="H2464" s="105" t="s">
        <v>268</v>
      </c>
      <c r="I2464" s="105" t="str">
        <f t="array" ref="I2464">XLOOKUP('Joining Lists'!$H2464,'Joining Lists'!$D$4:$D$75,'Joining Lists'!$E$4:$E$75)</f>
        <v>East</v>
      </c>
      <c r="J2464" s="105" t="s">
        <v>243</v>
      </c>
      <c r="K2464" s="105">
        <v>1.0</v>
      </c>
      <c r="L2464" s="104">
        <f t="array" ref="L2464">XLOOKUP('Joining Lists'!$J2464,'Joining Lists'!$A$4:$A$15,'Joining Lists'!$B$4:$B$15)</f>
        <v>25</v>
      </c>
      <c r="M2464" s="105">
        <f>'Joining Lists'!$K2464*'Joining Lists'!$L2464</f>
        <v>25</v>
      </c>
    </row>
    <row r="2465" ht="14.25" customHeight="1">
      <c r="G2465" s="111">
        <v>44518.0</v>
      </c>
      <c r="H2465" s="110" t="s">
        <v>269</v>
      </c>
      <c r="I2465" s="110" t="str">
        <f t="array" ref="I2465">XLOOKUP('Joining Lists'!$H2465,'Joining Lists'!$D$4:$D$75,'Joining Lists'!$E$4:$E$75)</f>
        <v>MidWest</v>
      </c>
      <c r="J2465" s="110" t="s">
        <v>235</v>
      </c>
      <c r="K2465" s="110">
        <v>3.0</v>
      </c>
      <c r="L2465" s="109">
        <f t="array" ref="L2465">XLOOKUP('Joining Lists'!$J2465,'Joining Lists'!$A$4:$A$15,'Joining Lists'!$B$4:$B$15)</f>
        <v>19.95</v>
      </c>
      <c r="M2465" s="110">
        <f>'Joining Lists'!$K2465*'Joining Lists'!$L2465</f>
        <v>59.85</v>
      </c>
    </row>
    <row r="2466" ht="14.25" customHeight="1">
      <c r="G2466" s="106">
        <v>44518.0</v>
      </c>
      <c r="H2466" s="105" t="s">
        <v>253</v>
      </c>
      <c r="I2466" s="105" t="str">
        <f t="array" ref="I2466">XLOOKUP('Joining Lists'!$H2466,'Joining Lists'!$D$4:$D$75,'Joining Lists'!$E$4:$E$75)</f>
        <v>MidWest</v>
      </c>
      <c r="J2466" s="105" t="s">
        <v>245</v>
      </c>
      <c r="K2466" s="105">
        <v>2.0</v>
      </c>
      <c r="L2466" s="104">
        <f t="array" ref="L2466">XLOOKUP('Joining Lists'!$J2466,'Joining Lists'!$A$4:$A$15,'Joining Lists'!$B$4:$B$15)</f>
        <v>23.5</v>
      </c>
      <c r="M2466" s="105">
        <f>'Joining Lists'!$K2466*'Joining Lists'!$L2466</f>
        <v>47</v>
      </c>
    </row>
    <row r="2467" ht="14.25" customHeight="1">
      <c r="G2467" s="111">
        <v>44518.0</v>
      </c>
      <c r="H2467" s="110" t="s">
        <v>250</v>
      </c>
      <c r="I2467" s="110" t="str">
        <f t="array" ref="I2467">XLOOKUP('Joining Lists'!$H2467,'Joining Lists'!$D$4:$D$75,'Joining Lists'!$E$4:$E$75)</f>
        <v>West</v>
      </c>
      <c r="J2467" s="110" t="s">
        <v>235</v>
      </c>
      <c r="K2467" s="110">
        <v>4.0</v>
      </c>
      <c r="L2467" s="109">
        <f t="array" ref="L2467">XLOOKUP('Joining Lists'!$J2467,'Joining Lists'!$A$4:$A$15,'Joining Lists'!$B$4:$B$15)</f>
        <v>19.95</v>
      </c>
      <c r="M2467" s="110">
        <f>'Joining Lists'!$K2467*'Joining Lists'!$L2467</f>
        <v>79.8</v>
      </c>
    </row>
    <row r="2468" ht="14.25" customHeight="1">
      <c r="G2468" s="106">
        <v>44518.0</v>
      </c>
      <c r="H2468" s="105" t="s">
        <v>269</v>
      </c>
      <c r="I2468" s="105" t="str">
        <f t="array" ref="I2468">XLOOKUP('Joining Lists'!$H2468,'Joining Lists'!$D$4:$D$75,'Joining Lists'!$E$4:$E$75)</f>
        <v>MidWest</v>
      </c>
      <c r="J2468" s="105" t="s">
        <v>240</v>
      </c>
      <c r="K2468" s="105">
        <v>1.0</v>
      </c>
      <c r="L2468" s="104">
        <f t="array" ref="L2468">XLOOKUP('Joining Lists'!$J2468,'Joining Lists'!$A$4:$A$15,'Joining Lists'!$B$4:$B$15)</f>
        <v>34</v>
      </c>
      <c r="M2468" s="105">
        <f>'Joining Lists'!$K2468*'Joining Lists'!$L2468</f>
        <v>34</v>
      </c>
    </row>
    <row r="2469" ht="14.25" customHeight="1">
      <c r="G2469" s="111">
        <v>44518.0</v>
      </c>
      <c r="H2469" s="110" t="s">
        <v>260</v>
      </c>
      <c r="I2469" s="110" t="str">
        <f t="array" ref="I2469">XLOOKUP('Joining Lists'!$H2469,'Joining Lists'!$D$4:$D$75,'Joining Lists'!$E$4:$E$75)</f>
        <v>MidWest</v>
      </c>
      <c r="J2469" s="110" t="s">
        <v>235</v>
      </c>
      <c r="K2469" s="110">
        <v>2.0</v>
      </c>
      <c r="L2469" s="109">
        <f t="array" ref="L2469">XLOOKUP('Joining Lists'!$J2469,'Joining Lists'!$A$4:$A$15,'Joining Lists'!$B$4:$B$15)</f>
        <v>19.95</v>
      </c>
      <c r="M2469" s="110">
        <f>'Joining Lists'!$K2469*'Joining Lists'!$L2469</f>
        <v>39.9</v>
      </c>
    </row>
    <row r="2470" ht="14.25" customHeight="1">
      <c r="G2470" s="106">
        <v>44518.0</v>
      </c>
      <c r="H2470" s="105" t="s">
        <v>244</v>
      </c>
      <c r="I2470" s="105" t="str">
        <f t="array" ref="I2470">XLOOKUP('Joining Lists'!$H2470,'Joining Lists'!$D$4:$D$75,'Joining Lists'!$E$4:$E$75)</f>
        <v>MidWest</v>
      </c>
      <c r="J2470" s="105" t="s">
        <v>218</v>
      </c>
      <c r="K2470" s="105">
        <v>3.0</v>
      </c>
      <c r="L2470" s="104">
        <f t="array" ref="L2470">XLOOKUP('Joining Lists'!$J2470,'Joining Lists'!$A$4:$A$15,'Joining Lists'!$B$4:$B$15)</f>
        <v>22.95</v>
      </c>
      <c r="M2470" s="105">
        <f>'Joining Lists'!$K2470*'Joining Lists'!$L2470</f>
        <v>68.85</v>
      </c>
    </row>
    <row r="2471" ht="14.25" customHeight="1">
      <c r="G2471" s="111">
        <v>44518.0</v>
      </c>
      <c r="H2471" s="110" t="s">
        <v>291</v>
      </c>
      <c r="I2471" s="110" t="str">
        <f t="array" ref="I2471">XLOOKUP('Joining Lists'!$H2471,'Joining Lists'!$D$4:$D$75,'Joining Lists'!$E$4:$E$75)</f>
        <v>West</v>
      </c>
      <c r="J2471" s="110" t="s">
        <v>218</v>
      </c>
      <c r="K2471" s="110">
        <v>3.0</v>
      </c>
      <c r="L2471" s="109">
        <f t="array" ref="L2471">XLOOKUP('Joining Lists'!$J2471,'Joining Lists'!$A$4:$A$15,'Joining Lists'!$B$4:$B$15)</f>
        <v>22.95</v>
      </c>
      <c r="M2471" s="110">
        <f>'Joining Lists'!$K2471*'Joining Lists'!$L2471</f>
        <v>68.85</v>
      </c>
    </row>
    <row r="2472" ht="14.25" customHeight="1">
      <c r="G2472" s="106">
        <v>44518.0</v>
      </c>
      <c r="H2472" s="105" t="s">
        <v>292</v>
      </c>
      <c r="I2472" s="105" t="str">
        <f t="array" ref="I2472">XLOOKUP('Joining Lists'!$H2472,'Joining Lists'!$D$4:$D$75,'Joining Lists'!$E$4:$E$75)</f>
        <v>East</v>
      </c>
      <c r="J2472" s="105" t="s">
        <v>212</v>
      </c>
      <c r="K2472" s="105">
        <v>2.0</v>
      </c>
      <c r="L2472" s="104">
        <f t="array" ref="L2472">XLOOKUP('Joining Lists'!$J2472,'Joining Lists'!$A$4:$A$15,'Joining Lists'!$B$4:$B$15)</f>
        <v>21</v>
      </c>
      <c r="M2472" s="105">
        <f>'Joining Lists'!$K2472*'Joining Lists'!$L2472</f>
        <v>42</v>
      </c>
    </row>
    <row r="2473" ht="14.25" customHeight="1">
      <c r="G2473" s="111">
        <v>44518.0</v>
      </c>
      <c r="H2473" s="110" t="s">
        <v>231</v>
      </c>
      <c r="I2473" s="110" t="str">
        <f t="array" ref="I2473">XLOOKUP('Joining Lists'!$H2473,'Joining Lists'!$D$4:$D$75,'Joining Lists'!$E$4:$E$75)</f>
        <v>West</v>
      </c>
      <c r="J2473" s="110" t="s">
        <v>235</v>
      </c>
      <c r="K2473" s="110">
        <v>1.0</v>
      </c>
      <c r="L2473" s="109">
        <f t="array" ref="L2473">XLOOKUP('Joining Lists'!$J2473,'Joining Lists'!$A$4:$A$15,'Joining Lists'!$B$4:$B$15)</f>
        <v>19.95</v>
      </c>
      <c r="M2473" s="110">
        <f>'Joining Lists'!$K2473*'Joining Lists'!$L2473</f>
        <v>19.95</v>
      </c>
    </row>
    <row r="2474" ht="14.25" customHeight="1">
      <c r="G2474" s="106">
        <v>44518.0</v>
      </c>
      <c r="H2474" s="105" t="s">
        <v>234</v>
      </c>
      <c r="I2474" s="105" t="str">
        <f t="array" ref="I2474">XLOOKUP('Joining Lists'!$H2474,'Joining Lists'!$D$4:$D$75,'Joining Lists'!$E$4:$E$75)</f>
        <v>East</v>
      </c>
      <c r="J2474" s="105" t="s">
        <v>240</v>
      </c>
      <c r="K2474" s="105">
        <v>2.0</v>
      </c>
      <c r="L2474" s="104">
        <f t="array" ref="L2474">XLOOKUP('Joining Lists'!$J2474,'Joining Lists'!$A$4:$A$15,'Joining Lists'!$B$4:$B$15)</f>
        <v>34</v>
      </c>
      <c r="M2474" s="105">
        <f>'Joining Lists'!$K2474*'Joining Lists'!$L2474</f>
        <v>68</v>
      </c>
    </row>
    <row r="2475" ht="14.25" customHeight="1">
      <c r="G2475" s="111">
        <v>44518.0</v>
      </c>
      <c r="H2475" s="110" t="s">
        <v>255</v>
      </c>
      <c r="I2475" s="110" t="str">
        <f t="array" ref="I2475">XLOOKUP('Joining Lists'!$H2475,'Joining Lists'!$D$4:$D$75,'Joining Lists'!$E$4:$E$75)</f>
        <v>MidWest</v>
      </c>
      <c r="J2475" s="110" t="s">
        <v>240</v>
      </c>
      <c r="K2475" s="110">
        <v>2.0</v>
      </c>
      <c r="L2475" s="109">
        <f t="array" ref="L2475">XLOOKUP('Joining Lists'!$J2475,'Joining Lists'!$A$4:$A$15,'Joining Lists'!$B$4:$B$15)</f>
        <v>34</v>
      </c>
      <c r="M2475" s="110">
        <f>'Joining Lists'!$K2475*'Joining Lists'!$L2475</f>
        <v>68</v>
      </c>
    </row>
    <row r="2476" ht="14.25" customHeight="1">
      <c r="G2476" s="106">
        <v>44518.0</v>
      </c>
      <c r="H2476" s="105" t="s">
        <v>286</v>
      </c>
      <c r="I2476" s="105" t="str">
        <f t="array" ref="I2476">XLOOKUP('Joining Lists'!$H2476,'Joining Lists'!$D$4:$D$75,'Joining Lists'!$E$4:$E$75)</f>
        <v>South</v>
      </c>
      <c r="J2476" s="105" t="s">
        <v>218</v>
      </c>
      <c r="K2476" s="105">
        <v>1.0</v>
      </c>
      <c r="L2476" s="104">
        <f t="array" ref="L2476">XLOOKUP('Joining Lists'!$J2476,'Joining Lists'!$A$4:$A$15,'Joining Lists'!$B$4:$B$15)</f>
        <v>22.95</v>
      </c>
      <c r="M2476" s="105">
        <f>'Joining Lists'!$K2476*'Joining Lists'!$L2476</f>
        <v>22.95</v>
      </c>
    </row>
    <row r="2477" ht="14.25" customHeight="1">
      <c r="G2477" s="111">
        <v>44518.0</v>
      </c>
      <c r="H2477" s="110" t="s">
        <v>244</v>
      </c>
      <c r="I2477" s="110" t="str">
        <f t="array" ref="I2477">XLOOKUP('Joining Lists'!$H2477,'Joining Lists'!$D$4:$D$75,'Joining Lists'!$E$4:$E$75)</f>
        <v>MidWest</v>
      </c>
      <c r="J2477" s="110" t="s">
        <v>235</v>
      </c>
      <c r="K2477" s="110">
        <v>3.0</v>
      </c>
      <c r="L2477" s="109">
        <f t="array" ref="L2477">XLOOKUP('Joining Lists'!$J2477,'Joining Lists'!$A$4:$A$15,'Joining Lists'!$B$4:$B$15)</f>
        <v>19.95</v>
      </c>
      <c r="M2477" s="110">
        <f>'Joining Lists'!$K2477*'Joining Lists'!$L2477</f>
        <v>59.85</v>
      </c>
    </row>
    <row r="2478" ht="14.25" customHeight="1">
      <c r="G2478" s="106">
        <v>44518.0</v>
      </c>
      <c r="H2478" s="105" t="s">
        <v>283</v>
      </c>
      <c r="I2478" s="105" t="str">
        <f t="array" ref="I2478">XLOOKUP('Joining Lists'!$H2478,'Joining Lists'!$D$4:$D$75,'Joining Lists'!$E$4:$E$75)</f>
        <v>South</v>
      </c>
      <c r="J2478" s="105" t="s">
        <v>218</v>
      </c>
      <c r="K2478" s="105">
        <v>1.0</v>
      </c>
      <c r="L2478" s="104">
        <f t="array" ref="L2478">XLOOKUP('Joining Lists'!$J2478,'Joining Lists'!$A$4:$A$15,'Joining Lists'!$B$4:$B$15)</f>
        <v>22.95</v>
      </c>
      <c r="M2478" s="105">
        <f>'Joining Lists'!$K2478*'Joining Lists'!$L2478</f>
        <v>22.95</v>
      </c>
    </row>
    <row r="2479" ht="14.25" customHeight="1">
      <c r="G2479" s="111">
        <v>44518.0</v>
      </c>
      <c r="H2479" s="110" t="s">
        <v>264</v>
      </c>
      <c r="I2479" s="110" t="str">
        <f t="array" ref="I2479">XLOOKUP('Joining Lists'!$H2479,'Joining Lists'!$D$4:$D$75,'Joining Lists'!$E$4:$E$75)</f>
        <v>MidWest</v>
      </c>
      <c r="J2479" s="110" t="s">
        <v>236</v>
      </c>
      <c r="K2479" s="110">
        <v>14.0</v>
      </c>
      <c r="L2479" s="109">
        <f t="array" ref="L2479">XLOOKUP('Joining Lists'!$J2479,'Joining Lists'!$A$4:$A$15,'Joining Lists'!$B$4:$B$15)</f>
        <v>30</v>
      </c>
      <c r="M2479" s="110">
        <f>'Joining Lists'!$K2479*'Joining Lists'!$L2479</f>
        <v>420</v>
      </c>
    </row>
    <row r="2480" ht="14.25" customHeight="1">
      <c r="G2480" s="106">
        <v>44518.0</v>
      </c>
      <c r="H2480" s="105" t="s">
        <v>291</v>
      </c>
      <c r="I2480" s="105" t="str">
        <f t="array" ref="I2480">XLOOKUP('Joining Lists'!$H2480,'Joining Lists'!$D$4:$D$75,'Joining Lists'!$E$4:$E$75)</f>
        <v>West</v>
      </c>
      <c r="J2480" s="105" t="s">
        <v>235</v>
      </c>
      <c r="K2480" s="105">
        <v>1.0</v>
      </c>
      <c r="L2480" s="104">
        <f t="array" ref="L2480">XLOOKUP('Joining Lists'!$J2480,'Joining Lists'!$A$4:$A$15,'Joining Lists'!$B$4:$B$15)</f>
        <v>19.95</v>
      </c>
      <c r="M2480" s="105">
        <f>'Joining Lists'!$K2480*'Joining Lists'!$L2480</f>
        <v>19.95</v>
      </c>
    </row>
    <row r="2481" ht="14.25" customHeight="1">
      <c r="G2481" s="111">
        <v>44518.0</v>
      </c>
      <c r="H2481" s="110" t="s">
        <v>225</v>
      </c>
      <c r="I2481" s="110" t="str">
        <f t="array" ref="I2481">XLOOKUP('Joining Lists'!$H2481,'Joining Lists'!$D$4:$D$75,'Joining Lists'!$E$4:$E$75)</f>
        <v>South</v>
      </c>
      <c r="J2481" s="110" t="s">
        <v>243</v>
      </c>
      <c r="K2481" s="110">
        <v>3.0</v>
      </c>
      <c r="L2481" s="109">
        <f t="array" ref="L2481">XLOOKUP('Joining Lists'!$J2481,'Joining Lists'!$A$4:$A$15,'Joining Lists'!$B$4:$B$15)</f>
        <v>25</v>
      </c>
      <c r="M2481" s="110">
        <f>'Joining Lists'!$K2481*'Joining Lists'!$L2481</f>
        <v>75</v>
      </c>
    </row>
    <row r="2482" ht="14.25" customHeight="1">
      <c r="G2482" s="106">
        <v>44518.0</v>
      </c>
      <c r="H2482" s="105" t="s">
        <v>302</v>
      </c>
      <c r="I2482" s="105" t="str">
        <f t="array" ref="I2482">XLOOKUP('Joining Lists'!$H2482,'Joining Lists'!$D$4:$D$75,'Joining Lists'!$E$4:$E$75)</f>
        <v>MidWest</v>
      </c>
      <c r="J2482" s="105" t="s">
        <v>235</v>
      </c>
      <c r="K2482" s="105">
        <v>3.0</v>
      </c>
      <c r="L2482" s="104">
        <f t="array" ref="L2482">XLOOKUP('Joining Lists'!$J2482,'Joining Lists'!$A$4:$A$15,'Joining Lists'!$B$4:$B$15)</f>
        <v>19.95</v>
      </c>
      <c r="M2482" s="105">
        <f>'Joining Lists'!$K2482*'Joining Lists'!$L2482</f>
        <v>59.85</v>
      </c>
    </row>
    <row r="2483" ht="14.25" customHeight="1">
      <c r="G2483" s="111">
        <v>44518.0</v>
      </c>
      <c r="H2483" s="110" t="s">
        <v>312</v>
      </c>
      <c r="I2483" s="110" t="str">
        <f t="array" ref="I2483">XLOOKUP('Joining Lists'!$H2483,'Joining Lists'!$D$4:$D$75,'Joining Lists'!$E$4:$E$75)</f>
        <v>East</v>
      </c>
      <c r="J2483" s="110" t="s">
        <v>216</v>
      </c>
      <c r="K2483" s="110">
        <v>2.0</v>
      </c>
      <c r="L2483" s="109">
        <f t="array" ref="L2483">XLOOKUP('Joining Lists'!$J2483,'Joining Lists'!$A$4:$A$15,'Joining Lists'!$B$4:$B$15)</f>
        <v>22.95</v>
      </c>
      <c r="M2483" s="110">
        <f>'Joining Lists'!$K2483*'Joining Lists'!$L2483</f>
        <v>45.9</v>
      </c>
    </row>
    <row r="2484" ht="14.25" customHeight="1">
      <c r="G2484" s="106">
        <v>44518.0</v>
      </c>
      <c r="H2484" s="105" t="s">
        <v>248</v>
      </c>
      <c r="I2484" s="105" t="str">
        <f t="array" ref="I2484">XLOOKUP('Joining Lists'!$H2484,'Joining Lists'!$D$4:$D$75,'Joining Lists'!$E$4:$E$75)</f>
        <v>MidWest</v>
      </c>
      <c r="J2484" s="105" t="s">
        <v>245</v>
      </c>
      <c r="K2484" s="105">
        <v>1.0</v>
      </c>
      <c r="L2484" s="104">
        <f t="array" ref="L2484">XLOOKUP('Joining Lists'!$J2484,'Joining Lists'!$A$4:$A$15,'Joining Lists'!$B$4:$B$15)</f>
        <v>23.5</v>
      </c>
      <c r="M2484" s="105">
        <f>'Joining Lists'!$K2484*'Joining Lists'!$L2484</f>
        <v>23.5</v>
      </c>
    </row>
    <row r="2485" ht="14.25" customHeight="1">
      <c r="G2485" s="111">
        <v>44518.0</v>
      </c>
      <c r="H2485" s="110" t="s">
        <v>246</v>
      </c>
      <c r="I2485" s="110" t="str">
        <f t="array" ref="I2485">XLOOKUP('Joining Lists'!$H2485,'Joining Lists'!$D$4:$D$75,'Joining Lists'!$E$4:$E$75)</f>
        <v>South</v>
      </c>
      <c r="J2485" s="110" t="s">
        <v>227</v>
      </c>
      <c r="K2485" s="110">
        <v>3.0</v>
      </c>
      <c r="L2485" s="109">
        <f t="array" ref="L2485">XLOOKUP('Joining Lists'!$J2485,'Joining Lists'!$A$4:$A$15,'Joining Lists'!$B$4:$B$15)</f>
        <v>25</v>
      </c>
      <c r="M2485" s="110">
        <f>'Joining Lists'!$K2485*'Joining Lists'!$L2485</f>
        <v>75</v>
      </c>
    </row>
    <row r="2486" ht="14.25" customHeight="1">
      <c r="G2486" s="106">
        <v>44518.0</v>
      </c>
      <c r="H2486" s="105" t="s">
        <v>315</v>
      </c>
      <c r="I2486" s="105" t="str">
        <f t="array" ref="I2486">XLOOKUP('Joining Lists'!$H2486,'Joining Lists'!$D$4:$D$75,'Joining Lists'!$E$4:$E$75)</f>
        <v>MidWest</v>
      </c>
      <c r="J2486" s="105" t="s">
        <v>235</v>
      </c>
      <c r="K2486" s="105">
        <v>3.0</v>
      </c>
      <c r="L2486" s="104">
        <f t="array" ref="L2486">XLOOKUP('Joining Lists'!$J2486,'Joining Lists'!$A$4:$A$15,'Joining Lists'!$B$4:$B$15)</f>
        <v>19.95</v>
      </c>
      <c r="M2486" s="105">
        <f>'Joining Lists'!$K2486*'Joining Lists'!$L2486</f>
        <v>59.85</v>
      </c>
    </row>
    <row r="2487" ht="14.25" customHeight="1">
      <c r="G2487" s="111">
        <v>44518.0</v>
      </c>
      <c r="H2487" s="110" t="s">
        <v>303</v>
      </c>
      <c r="I2487" s="110" t="str">
        <f t="array" ref="I2487">XLOOKUP('Joining Lists'!$H2487,'Joining Lists'!$D$4:$D$75,'Joining Lists'!$E$4:$E$75)</f>
        <v>West</v>
      </c>
      <c r="J2487" s="110" t="s">
        <v>235</v>
      </c>
      <c r="K2487" s="110">
        <v>2.0</v>
      </c>
      <c r="L2487" s="109">
        <f t="array" ref="L2487">XLOOKUP('Joining Lists'!$J2487,'Joining Lists'!$A$4:$A$15,'Joining Lists'!$B$4:$B$15)</f>
        <v>19.95</v>
      </c>
      <c r="M2487" s="110">
        <f>'Joining Lists'!$K2487*'Joining Lists'!$L2487</f>
        <v>39.9</v>
      </c>
    </row>
    <row r="2488" ht="14.25" customHeight="1">
      <c r="G2488" s="106">
        <v>44518.0</v>
      </c>
      <c r="H2488" s="105" t="s">
        <v>268</v>
      </c>
      <c r="I2488" s="105" t="str">
        <f t="array" ref="I2488">XLOOKUP('Joining Lists'!$H2488,'Joining Lists'!$D$4:$D$75,'Joining Lists'!$E$4:$E$75)</f>
        <v>East</v>
      </c>
      <c r="J2488" s="105" t="s">
        <v>243</v>
      </c>
      <c r="K2488" s="105">
        <v>2.0</v>
      </c>
      <c r="L2488" s="104">
        <f t="array" ref="L2488">XLOOKUP('Joining Lists'!$J2488,'Joining Lists'!$A$4:$A$15,'Joining Lists'!$B$4:$B$15)</f>
        <v>25</v>
      </c>
      <c r="M2488" s="105">
        <f>'Joining Lists'!$K2488*'Joining Lists'!$L2488</f>
        <v>50</v>
      </c>
    </row>
    <row r="2489" ht="14.25" customHeight="1">
      <c r="G2489" s="111">
        <v>44518.0</v>
      </c>
      <c r="H2489" s="110" t="s">
        <v>296</v>
      </c>
      <c r="I2489" s="110" t="str">
        <f t="array" ref="I2489">XLOOKUP('Joining Lists'!$H2489,'Joining Lists'!$D$4:$D$75,'Joining Lists'!$E$4:$E$75)</f>
        <v>West</v>
      </c>
      <c r="J2489" s="110" t="s">
        <v>212</v>
      </c>
      <c r="K2489" s="110">
        <v>3.0</v>
      </c>
      <c r="L2489" s="109">
        <f t="array" ref="L2489">XLOOKUP('Joining Lists'!$J2489,'Joining Lists'!$A$4:$A$15,'Joining Lists'!$B$4:$B$15)</f>
        <v>21</v>
      </c>
      <c r="M2489" s="110">
        <f>'Joining Lists'!$K2489*'Joining Lists'!$L2489</f>
        <v>63</v>
      </c>
    </row>
    <row r="2490" ht="14.25" customHeight="1">
      <c r="G2490" s="106">
        <v>44518.0</v>
      </c>
      <c r="H2490" s="105" t="s">
        <v>246</v>
      </c>
      <c r="I2490" s="105" t="str">
        <f t="array" ref="I2490">XLOOKUP('Joining Lists'!$H2490,'Joining Lists'!$D$4:$D$75,'Joining Lists'!$E$4:$E$75)</f>
        <v>South</v>
      </c>
      <c r="J2490" s="105" t="s">
        <v>245</v>
      </c>
      <c r="K2490" s="105">
        <v>3.0</v>
      </c>
      <c r="L2490" s="104">
        <f t="array" ref="L2490">XLOOKUP('Joining Lists'!$J2490,'Joining Lists'!$A$4:$A$15,'Joining Lists'!$B$4:$B$15)</f>
        <v>23.5</v>
      </c>
      <c r="M2490" s="105">
        <f>'Joining Lists'!$K2490*'Joining Lists'!$L2490</f>
        <v>70.5</v>
      </c>
    </row>
    <row r="2491" ht="14.25" customHeight="1">
      <c r="G2491" s="111">
        <v>44518.0</v>
      </c>
      <c r="H2491" s="110" t="s">
        <v>289</v>
      </c>
      <c r="I2491" s="110" t="str">
        <f t="array" ref="I2491">XLOOKUP('Joining Lists'!$H2491,'Joining Lists'!$D$4:$D$75,'Joining Lists'!$E$4:$E$75)</f>
        <v>West</v>
      </c>
      <c r="J2491" s="110" t="s">
        <v>230</v>
      </c>
      <c r="K2491" s="110">
        <v>1.0</v>
      </c>
      <c r="L2491" s="109">
        <f t="array" ref="L2491">XLOOKUP('Joining Lists'!$J2491,'Joining Lists'!$A$4:$A$15,'Joining Lists'!$B$4:$B$15)</f>
        <v>79.95</v>
      </c>
      <c r="M2491" s="110">
        <f>'Joining Lists'!$K2491*'Joining Lists'!$L2491</f>
        <v>79.95</v>
      </c>
    </row>
    <row r="2492" ht="14.25" customHeight="1">
      <c r="G2492" s="106">
        <v>44518.0</v>
      </c>
      <c r="H2492" s="105" t="s">
        <v>296</v>
      </c>
      <c r="I2492" s="105" t="str">
        <f t="array" ref="I2492">XLOOKUP('Joining Lists'!$H2492,'Joining Lists'!$D$4:$D$75,'Joining Lists'!$E$4:$E$75)</f>
        <v>West</v>
      </c>
      <c r="J2492" s="105" t="s">
        <v>216</v>
      </c>
      <c r="K2492" s="105">
        <v>3.0</v>
      </c>
      <c r="L2492" s="104">
        <f t="array" ref="L2492">XLOOKUP('Joining Lists'!$J2492,'Joining Lists'!$A$4:$A$15,'Joining Lists'!$B$4:$B$15)</f>
        <v>22.95</v>
      </c>
      <c r="M2492" s="105">
        <f>'Joining Lists'!$K2492*'Joining Lists'!$L2492</f>
        <v>68.85</v>
      </c>
    </row>
    <row r="2493" ht="14.25" customHeight="1">
      <c r="G2493" s="111">
        <v>44518.0</v>
      </c>
      <c r="H2493" s="110" t="s">
        <v>266</v>
      </c>
      <c r="I2493" s="110" t="str">
        <f t="array" ref="I2493">XLOOKUP('Joining Lists'!$H2493,'Joining Lists'!$D$4:$D$75,'Joining Lists'!$E$4:$E$75)</f>
        <v>West</v>
      </c>
      <c r="J2493" s="110" t="s">
        <v>243</v>
      </c>
      <c r="K2493" s="110">
        <v>2.0</v>
      </c>
      <c r="L2493" s="109">
        <f t="array" ref="L2493">XLOOKUP('Joining Lists'!$J2493,'Joining Lists'!$A$4:$A$15,'Joining Lists'!$B$4:$B$15)</f>
        <v>25</v>
      </c>
      <c r="M2493" s="110">
        <f>'Joining Lists'!$K2493*'Joining Lists'!$L2493</f>
        <v>50</v>
      </c>
    </row>
    <row r="2494" ht="14.25" customHeight="1">
      <c r="G2494" s="106">
        <v>44518.0</v>
      </c>
      <c r="H2494" s="105" t="s">
        <v>295</v>
      </c>
      <c r="I2494" s="105" t="str">
        <f t="array" ref="I2494">XLOOKUP('Joining Lists'!$H2494,'Joining Lists'!$D$4:$D$75,'Joining Lists'!$E$4:$E$75)</f>
        <v>MidWest</v>
      </c>
      <c r="J2494" s="105" t="s">
        <v>216</v>
      </c>
      <c r="K2494" s="105">
        <v>2.0</v>
      </c>
      <c r="L2494" s="104">
        <f t="array" ref="L2494">XLOOKUP('Joining Lists'!$J2494,'Joining Lists'!$A$4:$A$15,'Joining Lists'!$B$4:$B$15)</f>
        <v>22.95</v>
      </c>
      <c r="M2494" s="105">
        <f>'Joining Lists'!$K2494*'Joining Lists'!$L2494</f>
        <v>45.9</v>
      </c>
    </row>
    <row r="2495" ht="14.25" customHeight="1">
      <c r="G2495" s="111">
        <v>44518.0</v>
      </c>
      <c r="H2495" s="110" t="s">
        <v>283</v>
      </c>
      <c r="I2495" s="110" t="str">
        <f t="array" ref="I2495">XLOOKUP('Joining Lists'!$H2495,'Joining Lists'!$D$4:$D$75,'Joining Lists'!$E$4:$E$75)</f>
        <v>South</v>
      </c>
      <c r="J2495" s="110" t="s">
        <v>243</v>
      </c>
      <c r="K2495" s="110">
        <v>2.0</v>
      </c>
      <c r="L2495" s="109">
        <f t="array" ref="L2495">XLOOKUP('Joining Lists'!$J2495,'Joining Lists'!$A$4:$A$15,'Joining Lists'!$B$4:$B$15)</f>
        <v>25</v>
      </c>
      <c r="M2495" s="110">
        <f>'Joining Lists'!$K2495*'Joining Lists'!$L2495</f>
        <v>50</v>
      </c>
    </row>
    <row r="2496" ht="14.25" customHeight="1">
      <c r="G2496" s="106">
        <v>44518.0</v>
      </c>
      <c r="H2496" s="105" t="s">
        <v>269</v>
      </c>
      <c r="I2496" s="105" t="str">
        <f t="array" ref="I2496">XLOOKUP('Joining Lists'!$H2496,'Joining Lists'!$D$4:$D$75,'Joining Lists'!$E$4:$E$75)</f>
        <v>MidWest</v>
      </c>
      <c r="J2496" s="105" t="s">
        <v>245</v>
      </c>
      <c r="K2496" s="105">
        <v>2.0</v>
      </c>
      <c r="L2496" s="104">
        <f t="array" ref="L2496">XLOOKUP('Joining Lists'!$J2496,'Joining Lists'!$A$4:$A$15,'Joining Lists'!$B$4:$B$15)</f>
        <v>23.5</v>
      </c>
      <c r="M2496" s="105">
        <f>'Joining Lists'!$K2496*'Joining Lists'!$L2496</f>
        <v>47</v>
      </c>
    </row>
    <row r="2497" ht="14.25" customHeight="1">
      <c r="G2497" s="111">
        <v>44518.0</v>
      </c>
      <c r="H2497" s="110" t="s">
        <v>258</v>
      </c>
      <c r="I2497" s="110" t="str">
        <f t="array" ref="I2497">XLOOKUP('Joining Lists'!$H2497,'Joining Lists'!$D$4:$D$75,'Joining Lists'!$E$4:$E$75)</f>
        <v>MidWest</v>
      </c>
      <c r="J2497" s="110" t="s">
        <v>230</v>
      </c>
      <c r="K2497" s="110">
        <v>11.0</v>
      </c>
      <c r="L2497" s="109">
        <f t="array" ref="L2497">XLOOKUP('Joining Lists'!$J2497,'Joining Lists'!$A$4:$A$15,'Joining Lists'!$B$4:$B$15)</f>
        <v>79.95</v>
      </c>
      <c r="M2497" s="110">
        <f>'Joining Lists'!$K2497*'Joining Lists'!$L2497</f>
        <v>879.45</v>
      </c>
    </row>
    <row r="2498" ht="14.25" customHeight="1">
      <c r="G2498" s="106">
        <v>44518.0</v>
      </c>
      <c r="H2498" s="105" t="s">
        <v>225</v>
      </c>
      <c r="I2498" s="105" t="str">
        <f t="array" ref="I2498">XLOOKUP('Joining Lists'!$H2498,'Joining Lists'!$D$4:$D$75,'Joining Lists'!$E$4:$E$75)</f>
        <v>South</v>
      </c>
      <c r="J2498" s="105" t="s">
        <v>240</v>
      </c>
      <c r="K2498" s="105">
        <v>3.0</v>
      </c>
      <c r="L2498" s="104">
        <f t="array" ref="L2498">XLOOKUP('Joining Lists'!$J2498,'Joining Lists'!$A$4:$A$15,'Joining Lists'!$B$4:$B$15)</f>
        <v>34</v>
      </c>
      <c r="M2498" s="105">
        <f>'Joining Lists'!$K2498*'Joining Lists'!$L2498</f>
        <v>102</v>
      </c>
    </row>
    <row r="2499" ht="14.25" customHeight="1">
      <c r="G2499" s="111">
        <v>44518.0</v>
      </c>
      <c r="H2499" s="110" t="s">
        <v>261</v>
      </c>
      <c r="I2499" s="110" t="str">
        <f t="array" ref="I2499">XLOOKUP('Joining Lists'!$H2499,'Joining Lists'!$D$4:$D$75,'Joining Lists'!$E$4:$E$75)</f>
        <v>South</v>
      </c>
      <c r="J2499" s="110" t="s">
        <v>240</v>
      </c>
      <c r="K2499" s="110">
        <v>1.0</v>
      </c>
      <c r="L2499" s="109">
        <f t="array" ref="L2499">XLOOKUP('Joining Lists'!$J2499,'Joining Lists'!$A$4:$A$15,'Joining Lists'!$B$4:$B$15)</f>
        <v>34</v>
      </c>
      <c r="M2499" s="110">
        <f>'Joining Lists'!$K2499*'Joining Lists'!$L2499</f>
        <v>34</v>
      </c>
    </row>
    <row r="2500" ht="14.25" customHeight="1">
      <c r="G2500" s="106">
        <v>44518.0</v>
      </c>
      <c r="H2500" s="105" t="s">
        <v>255</v>
      </c>
      <c r="I2500" s="105" t="str">
        <f t="array" ref="I2500">XLOOKUP('Joining Lists'!$H2500,'Joining Lists'!$D$4:$D$75,'Joining Lists'!$E$4:$E$75)</f>
        <v>MidWest</v>
      </c>
      <c r="J2500" s="105" t="s">
        <v>236</v>
      </c>
      <c r="K2500" s="105">
        <v>21.0</v>
      </c>
      <c r="L2500" s="104">
        <f t="array" ref="L2500">XLOOKUP('Joining Lists'!$J2500,'Joining Lists'!$A$4:$A$15,'Joining Lists'!$B$4:$B$15)</f>
        <v>30</v>
      </c>
      <c r="M2500" s="105">
        <f>'Joining Lists'!$K2500*'Joining Lists'!$L2500</f>
        <v>630</v>
      </c>
    </row>
    <row r="2501" ht="14.25" customHeight="1">
      <c r="G2501" s="111">
        <v>44518.0</v>
      </c>
      <c r="H2501" s="110" t="s">
        <v>221</v>
      </c>
      <c r="I2501" s="110" t="str">
        <f t="array" ref="I2501">XLOOKUP('Joining Lists'!$H2501,'Joining Lists'!$D$4:$D$75,'Joining Lists'!$E$4:$E$75)</f>
        <v>East</v>
      </c>
      <c r="J2501" s="110" t="s">
        <v>216</v>
      </c>
      <c r="K2501" s="110">
        <v>1.0</v>
      </c>
      <c r="L2501" s="109">
        <f t="array" ref="L2501">XLOOKUP('Joining Lists'!$J2501,'Joining Lists'!$A$4:$A$15,'Joining Lists'!$B$4:$B$15)</f>
        <v>22.95</v>
      </c>
      <c r="M2501" s="110">
        <f>'Joining Lists'!$K2501*'Joining Lists'!$L2501</f>
        <v>22.95</v>
      </c>
    </row>
    <row r="2502" ht="14.25" customHeight="1">
      <c r="G2502" s="106">
        <v>44518.0</v>
      </c>
      <c r="H2502" s="105" t="s">
        <v>314</v>
      </c>
      <c r="I2502" s="105" t="str">
        <f t="array" ref="I2502">XLOOKUP('Joining Lists'!$H2502,'Joining Lists'!$D$4:$D$75,'Joining Lists'!$E$4:$E$75)</f>
        <v>West</v>
      </c>
      <c r="J2502" s="105" t="s">
        <v>216</v>
      </c>
      <c r="K2502" s="105">
        <v>1.0</v>
      </c>
      <c r="L2502" s="104">
        <f t="array" ref="L2502">XLOOKUP('Joining Lists'!$J2502,'Joining Lists'!$A$4:$A$15,'Joining Lists'!$B$4:$B$15)</f>
        <v>22.95</v>
      </c>
      <c r="M2502" s="105">
        <f>'Joining Lists'!$K2502*'Joining Lists'!$L2502</f>
        <v>22.95</v>
      </c>
    </row>
    <row r="2503" ht="14.25" customHeight="1">
      <c r="G2503" s="111">
        <v>44518.0</v>
      </c>
      <c r="H2503" s="110" t="s">
        <v>296</v>
      </c>
      <c r="I2503" s="110" t="str">
        <f t="array" ref="I2503">XLOOKUP('Joining Lists'!$H2503,'Joining Lists'!$D$4:$D$75,'Joining Lists'!$E$4:$E$75)</f>
        <v>West</v>
      </c>
      <c r="J2503" s="110" t="s">
        <v>240</v>
      </c>
      <c r="K2503" s="110">
        <v>3.0</v>
      </c>
      <c r="L2503" s="109">
        <f t="array" ref="L2503">XLOOKUP('Joining Lists'!$J2503,'Joining Lists'!$A$4:$A$15,'Joining Lists'!$B$4:$B$15)</f>
        <v>34</v>
      </c>
      <c r="M2503" s="110">
        <f>'Joining Lists'!$K2503*'Joining Lists'!$L2503</f>
        <v>102</v>
      </c>
    </row>
    <row r="2504" ht="14.25" customHeight="1">
      <c r="G2504" s="106">
        <v>44518.0</v>
      </c>
      <c r="H2504" s="105" t="s">
        <v>238</v>
      </c>
      <c r="I2504" s="105" t="str">
        <f t="array" ref="I2504">XLOOKUP('Joining Lists'!$H2504,'Joining Lists'!$D$4:$D$75,'Joining Lists'!$E$4:$E$75)</f>
        <v>West</v>
      </c>
      <c r="J2504" s="105" t="s">
        <v>212</v>
      </c>
      <c r="K2504" s="105">
        <v>4.0</v>
      </c>
      <c r="L2504" s="104">
        <f t="array" ref="L2504">XLOOKUP('Joining Lists'!$J2504,'Joining Lists'!$A$4:$A$15,'Joining Lists'!$B$4:$B$15)</f>
        <v>21</v>
      </c>
      <c r="M2504" s="105">
        <f>'Joining Lists'!$K2504*'Joining Lists'!$L2504</f>
        <v>84</v>
      </c>
    </row>
    <row r="2505" ht="14.25" customHeight="1">
      <c r="G2505" s="111">
        <v>44518.0</v>
      </c>
      <c r="H2505" s="110" t="s">
        <v>228</v>
      </c>
      <c r="I2505" s="110" t="str">
        <f t="array" ref="I2505">XLOOKUP('Joining Lists'!$H2505,'Joining Lists'!$D$4:$D$75,'Joining Lists'!$E$4:$E$75)</f>
        <v>MidWest</v>
      </c>
      <c r="J2505" s="110" t="s">
        <v>235</v>
      </c>
      <c r="K2505" s="110">
        <v>2.0</v>
      </c>
      <c r="L2505" s="109">
        <f t="array" ref="L2505">XLOOKUP('Joining Lists'!$J2505,'Joining Lists'!$A$4:$A$15,'Joining Lists'!$B$4:$B$15)</f>
        <v>19.95</v>
      </c>
      <c r="M2505" s="110">
        <f>'Joining Lists'!$K2505*'Joining Lists'!$L2505</f>
        <v>39.9</v>
      </c>
    </row>
    <row r="2506" ht="14.25" customHeight="1">
      <c r="G2506" s="106">
        <v>44518.0</v>
      </c>
      <c r="H2506" s="105" t="s">
        <v>271</v>
      </c>
      <c r="I2506" s="105" t="str">
        <f t="array" ref="I2506">XLOOKUP('Joining Lists'!$H2506,'Joining Lists'!$D$4:$D$75,'Joining Lists'!$E$4:$E$75)</f>
        <v>South</v>
      </c>
      <c r="J2506" s="105" t="s">
        <v>239</v>
      </c>
      <c r="K2506" s="105">
        <v>1.0</v>
      </c>
      <c r="L2506" s="104">
        <f t="array" ref="L2506">XLOOKUP('Joining Lists'!$J2506,'Joining Lists'!$A$4:$A$15,'Joining Lists'!$B$4:$B$15)</f>
        <v>19</v>
      </c>
      <c r="M2506" s="105">
        <f>'Joining Lists'!$K2506*'Joining Lists'!$L2506</f>
        <v>19</v>
      </c>
    </row>
    <row r="2507" ht="14.25" customHeight="1">
      <c r="G2507" s="111">
        <v>44518.0</v>
      </c>
      <c r="H2507" s="110" t="s">
        <v>295</v>
      </c>
      <c r="I2507" s="110" t="str">
        <f t="array" ref="I2507">XLOOKUP('Joining Lists'!$H2507,'Joining Lists'!$D$4:$D$75,'Joining Lists'!$E$4:$E$75)</f>
        <v>MidWest</v>
      </c>
      <c r="J2507" s="110" t="s">
        <v>245</v>
      </c>
      <c r="K2507" s="110">
        <v>2.0</v>
      </c>
      <c r="L2507" s="109">
        <f t="array" ref="L2507">XLOOKUP('Joining Lists'!$J2507,'Joining Lists'!$A$4:$A$15,'Joining Lists'!$B$4:$B$15)</f>
        <v>23.5</v>
      </c>
      <c r="M2507" s="110">
        <f>'Joining Lists'!$K2507*'Joining Lists'!$L2507</f>
        <v>47</v>
      </c>
    </row>
    <row r="2508" ht="14.25" customHeight="1">
      <c r="G2508" s="106">
        <v>44518.0</v>
      </c>
      <c r="H2508" s="105" t="s">
        <v>296</v>
      </c>
      <c r="I2508" s="105" t="str">
        <f t="array" ref="I2508">XLOOKUP('Joining Lists'!$H2508,'Joining Lists'!$D$4:$D$75,'Joining Lists'!$E$4:$E$75)</f>
        <v>West</v>
      </c>
      <c r="J2508" s="105" t="s">
        <v>235</v>
      </c>
      <c r="K2508" s="105">
        <v>1.0</v>
      </c>
      <c r="L2508" s="104">
        <f t="array" ref="L2508">XLOOKUP('Joining Lists'!$J2508,'Joining Lists'!$A$4:$A$15,'Joining Lists'!$B$4:$B$15)</f>
        <v>19.95</v>
      </c>
      <c r="M2508" s="105">
        <f>'Joining Lists'!$K2508*'Joining Lists'!$L2508</f>
        <v>19.95</v>
      </c>
    </row>
    <row r="2509" ht="14.25" customHeight="1">
      <c r="G2509" s="111">
        <v>44518.0</v>
      </c>
      <c r="H2509" s="110" t="s">
        <v>265</v>
      </c>
      <c r="I2509" s="110" t="str">
        <f t="array" ref="I2509">XLOOKUP('Joining Lists'!$H2509,'Joining Lists'!$D$4:$D$75,'Joining Lists'!$E$4:$E$75)</f>
        <v>MidWest</v>
      </c>
      <c r="J2509" s="110" t="s">
        <v>218</v>
      </c>
      <c r="K2509" s="110">
        <v>3.0</v>
      </c>
      <c r="L2509" s="109">
        <f t="array" ref="L2509">XLOOKUP('Joining Lists'!$J2509,'Joining Lists'!$A$4:$A$15,'Joining Lists'!$B$4:$B$15)</f>
        <v>22.95</v>
      </c>
      <c r="M2509" s="110">
        <f>'Joining Lists'!$K2509*'Joining Lists'!$L2509</f>
        <v>68.85</v>
      </c>
    </row>
    <row r="2510" ht="14.25" customHeight="1">
      <c r="G2510" s="106">
        <v>44518.0</v>
      </c>
      <c r="H2510" s="105" t="s">
        <v>246</v>
      </c>
      <c r="I2510" s="105" t="str">
        <f t="array" ref="I2510">XLOOKUP('Joining Lists'!$H2510,'Joining Lists'!$D$4:$D$75,'Joining Lists'!$E$4:$E$75)</f>
        <v>South</v>
      </c>
      <c r="J2510" s="105" t="s">
        <v>216</v>
      </c>
      <c r="K2510" s="105">
        <v>2.0</v>
      </c>
      <c r="L2510" s="104">
        <f t="array" ref="L2510">XLOOKUP('Joining Lists'!$J2510,'Joining Lists'!$A$4:$A$15,'Joining Lists'!$B$4:$B$15)</f>
        <v>22.95</v>
      </c>
      <c r="M2510" s="105">
        <f>'Joining Lists'!$K2510*'Joining Lists'!$L2510</f>
        <v>45.9</v>
      </c>
    </row>
    <row r="2511" ht="14.25" customHeight="1">
      <c r="G2511" s="111">
        <v>44518.0</v>
      </c>
      <c r="H2511" s="110" t="s">
        <v>265</v>
      </c>
      <c r="I2511" s="110" t="str">
        <f t="array" ref="I2511">XLOOKUP('Joining Lists'!$H2511,'Joining Lists'!$D$4:$D$75,'Joining Lists'!$E$4:$E$75)</f>
        <v>MidWest</v>
      </c>
      <c r="J2511" s="110" t="s">
        <v>212</v>
      </c>
      <c r="K2511" s="110">
        <v>1.0</v>
      </c>
      <c r="L2511" s="109">
        <f t="array" ref="L2511">XLOOKUP('Joining Lists'!$J2511,'Joining Lists'!$A$4:$A$15,'Joining Lists'!$B$4:$B$15)</f>
        <v>21</v>
      </c>
      <c r="M2511" s="110">
        <f>'Joining Lists'!$K2511*'Joining Lists'!$L2511</f>
        <v>21</v>
      </c>
    </row>
    <row r="2512" ht="14.25" customHeight="1">
      <c r="G2512" s="106">
        <v>44518.0</v>
      </c>
      <c r="H2512" s="105" t="s">
        <v>278</v>
      </c>
      <c r="I2512" s="105" t="str">
        <f t="array" ref="I2512">XLOOKUP('Joining Lists'!$H2512,'Joining Lists'!$D$4:$D$75,'Joining Lists'!$E$4:$E$75)</f>
        <v>MidWest</v>
      </c>
      <c r="J2512" s="105" t="s">
        <v>243</v>
      </c>
      <c r="K2512" s="105">
        <v>3.0</v>
      </c>
      <c r="L2512" s="104">
        <f t="array" ref="L2512">XLOOKUP('Joining Lists'!$J2512,'Joining Lists'!$A$4:$A$15,'Joining Lists'!$B$4:$B$15)</f>
        <v>25</v>
      </c>
      <c r="M2512" s="105">
        <f>'Joining Lists'!$K2512*'Joining Lists'!$L2512</f>
        <v>75</v>
      </c>
    </row>
    <row r="2513" ht="14.25" customHeight="1">
      <c r="G2513" s="111">
        <v>44518.0</v>
      </c>
      <c r="H2513" s="110" t="s">
        <v>306</v>
      </c>
      <c r="I2513" s="110" t="str">
        <f t="array" ref="I2513">XLOOKUP('Joining Lists'!$H2513,'Joining Lists'!$D$4:$D$75,'Joining Lists'!$E$4:$E$75)</f>
        <v>West</v>
      </c>
      <c r="J2513" s="110" t="s">
        <v>216</v>
      </c>
      <c r="K2513" s="110">
        <v>2.0</v>
      </c>
      <c r="L2513" s="109">
        <f t="array" ref="L2513">XLOOKUP('Joining Lists'!$J2513,'Joining Lists'!$A$4:$A$15,'Joining Lists'!$B$4:$B$15)</f>
        <v>22.95</v>
      </c>
      <c r="M2513" s="110">
        <f>'Joining Lists'!$K2513*'Joining Lists'!$L2513</f>
        <v>45.9</v>
      </c>
    </row>
    <row r="2514" ht="14.25" customHeight="1">
      <c r="G2514" s="106">
        <v>44518.0</v>
      </c>
      <c r="H2514" s="105" t="s">
        <v>281</v>
      </c>
      <c r="I2514" s="105" t="str">
        <f t="array" ref="I2514">XLOOKUP('Joining Lists'!$H2514,'Joining Lists'!$D$4:$D$75,'Joining Lists'!$E$4:$E$75)</f>
        <v>MidWest</v>
      </c>
      <c r="J2514" s="105" t="s">
        <v>227</v>
      </c>
      <c r="K2514" s="105">
        <v>1.0</v>
      </c>
      <c r="L2514" s="104">
        <f t="array" ref="L2514">XLOOKUP('Joining Lists'!$J2514,'Joining Lists'!$A$4:$A$15,'Joining Lists'!$B$4:$B$15)</f>
        <v>25</v>
      </c>
      <c r="M2514" s="105">
        <f>'Joining Lists'!$K2514*'Joining Lists'!$L2514</f>
        <v>25</v>
      </c>
    </row>
    <row r="2515" ht="14.25" customHeight="1">
      <c r="G2515" s="111">
        <v>44518.0</v>
      </c>
      <c r="H2515" s="110" t="s">
        <v>244</v>
      </c>
      <c r="I2515" s="110" t="str">
        <f t="array" ref="I2515">XLOOKUP('Joining Lists'!$H2515,'Joining Lists'!$D$4:$D$75,'Joining Lists'!$E$4:$E$75)</f>
        <v>MidWest</v>
      </c>
      <c r="J2515" s="110" t="s">
        <v>230</v>
      </c>
      <c r="K2515" s="110">
        <v>3.0</v>
      </c>
      <c r="L2515" s="109">
        <f t="array" ref="L2515">XLOOKUP('Joining Lists'!$J2515,'Joining Lists'!$A$4:$A$15,'Joining Lists'!$B$4:$B$15)</f>
        <v>79.95</v>
      </c>
      <c r="M2515" s="110">
        <f>'Joining Lists'!$K2515*'Joining Lists'!$L2515</f>
        <v>239.85</v>
      </c>
    </row>
    <row r="2516" ht="14.25" customHeight="1">
      <c r="G2516" s="106">
        <v>44518.0</v>
      </c>
      <c r="H2516" s="105" t="s">
        <v>303</v>
      </c>
      <c r="I2516" s="105" t="str">
        <f t="array" ref="I2516">XLOOKUP('Joining Lists'!$H2516,'Joining Lists'!$D$4:$D$75,'Joining Lists'!$E$4:$E$75)</f>
        <v>West</v>
      </c>
      <c r="J2516" s="105" t="s">
        <v>218</v>
      </c>
      <c r="K2516" s="105">
        <v>8.0</v>
      </c>
      <c r="L2516" s="104">
        <f t="array" ref="L2516">XLOOKUP('Joining Lists'!$J2516,'Joining Lists'!$A$4:$A$15,'Joining Lists'!$B$4:$B$15)</f>
        <v>22.95</v>
      </c>
      <c r="M2516" s="105">
        <f>'Joining Lists'!$K2516*'Joining Lists'!$L2516</f>
        <v>183.6</v>
      </c>
    </row>
    <row r="2517" ht="14.25" customHeight="1">
      <c r="G2517" s="111">
        <v>44518.0</v>
      </c>
      <c r="H2517" s="110" t="s">
        <v>296</v>
      </c>
      <c r="I2517" s="110" t="str">
        <f t="array" ref="I2517">XLOOKUP('Joining Lists'!$H2517,'Joining Lists'!$D$4:$D$75,'Joining Lists'!$E$4:$E$75)</f>
        <v>West</v>
      </c>
      <c r="J2517" s="110" t="s">
        <v>227</v>
      </c>
      <c r="K2517" s="110">
        <v>10.0</v>
      </c>
      <c r="L2517" s="109">
        <f t="array" ref="L2517">XLOOKUP('Joining Lists'!$J2517,'Joining Lists'!$A$4:$A$15,'Joining Lists'!$B$4:$B$15)</f>
        <v>25</v>
      </c>
      <c r="M2517" s="110">
        <f>'Joining Lists'!$K2517*'Joining Lists'!$L2517</f>
        <v>250</v>
      </c>
    </row>
    <row r="2518" ht="14.25" customHeight="1">
      <c r="G2518" s="106">
        <v>44518.0</v>
      </c>
      <c r="H2518" s="105" t="s">
        <v>225</v>
      </c>
      <c r="I2518" s="105" t="str">
        <f t="array" ref="I2518">XLOOKUP('Joining Lists'!$H2518,'Joining Lists'!$D$4:$D$75,'Joining Lists'!$E$4:$E$75)</f>
        <v>South</v>
      </c>
      <c r="J2518" s="105" t="s">
        <v>218</v>
      </c>
      <c r="K2518" s="105">
        <v>2.0</v>
      </c>
      <c r="L2518" s="104">
        <f t="array" ref="L2518">XLOOKUP('Joining Lists'!$J2518,'Joining Lists'!$A$4:$A$15,'Joining Lists'!$B$4:$B$15)</f>
        <v>22.95</v>
      </c>
      <c r="M2518" s="105">
        <f>'Joining Lists'!$K2518*'Joining Lists'!$L2518</f>
        <v>45.9</v>
      </c>
    </row>
    <row r="2519" ht="14.25" customHeight="1">
      <c r="G2519" s="111">
        <v>44518.0</v>
      </c>
      <c r="H2519" s="110" t="s">
        <v>266</v>
      </c>
      <c r="I2519" s="110" t="str">
        <f t="array" ref="I2519">XLOOKUP('Joining Lists'!$H2519,'Joining Lists'!$D$4:$D$75,'Joining Lists'!$E$4:$E$75)</f>
        <v>West</v>
      </c>
      <c r="J2519" s="110" t="s">
        <v>216</v>
      </c>
      <c r="K2519" s="110">
        <v>3.0</v>
      </c>
      <c r="L2519" s="109">
        <f t="array" ref="L2519">XLOOKUP('Joining Lists'!$J2519,'Joining Lists'!$A$4:$A$15,'Joining Lists'!$B$4:$B$15)</f>
        <v>22.95</v>
      </c>
      <c r="M2519" s="110">
        <f>'Joining Lists'!$K2519*'Joining Lists'!$L2519</f>
        <v>68.85</v>
      </c>
    </row>
    <row r="2520" ht="14.25" customHeight="1">
      <c r="G2520" s="106">
        <v>44518.0</v>
      </c>
      <c r="H2520" s="105" t="s">
        <v>266</v>
      </c>
      <c r="I2520" s="105" t="str">
        <f t="array" ref="I2520">XLOOKUP('Joining Lists'!$H2520,'Joining Lists'!$D$4:$D$75,'Joining Lists'!$E$4:$E$75)</f>
        <v>West</v>
      </c>
      <c r="J2520" s="105" t="s">
        <v>243</v>
      </c>
      <c r="K2520" s="105">
        <v>2.0</v>
      </c>
      <c r="L2520" s="104">
        <f t="array" ref="L2520">XLOOKUP('Joining Lists'!$J2520,'Joining Lists'!$A$4:$A$15,'Joining Lists'!$B$4:$B$15)</f>
        <v>25</v>
      </c>
      <c r="M2520" s="105">
        <f>'Joining Lists'!$K2520*'Joining Lists'!$L2520</f>
        <v>50</v>
      </c>
    </row>
    <row r="2521" ht="14.25" customHeight="1">
      <c r="G2521" s="111">
        <v>44518.0</v>
      </c>
      <c r="H2521" s="110" t="s">
        <v>295</v>
      </c>
      <c r="I2521" s="110" t="str">
        <f t="array" ref="I2521">XLOOKUP('Joining Lists'!$H2521,'Joining Lists'!$D$4:$D$75,'Joining Lists'!$E$4:$E$75)</f>
        <v>MidWest</v>
      </c>
      <c r="J2521" s="110" t="s">
        <v>216</v>
      </c>
      <c r="K2521" s="110">
        <v>2.0</v>
      </c>
      <c r="L2521" s="109">
        <f t="array" ref="L2521">XLOOKUP('Joining Lists'!$J2521,'Joining Lists'!$A$4:$A$15,'Joining Lists'!$B$4:$B$15)</f>
        <v>22.95</v>
      </c>
      <c r="M2521" s="110">
        <f>'Joining Lists'!$K2521*'Joining Lists'!$L2521</f>
        <v>45.9</v>
      </c>
    </row>
    <row r="2522" ht="14.25" customHeight="1">
      <c r="G2522" s="106">
        <v>44518.0</v>
      </c>
      <c r="H2522" s="105" t="s">
        <v>258</v>
      </c>
      <c r="I2522" s="105" t="str">
        <f t="array" ref="I2522">XLOOKUP('Joining Lists'!$H2522,'Joining Lists'!$D$4:$D$75,'Joining Lists'!$E$4:$E$75)</f>
        <v>MidWest</v>
      </c>
      <c r="J2522" s="105" t="s">
        <v>243</v>
      </c>
      <c r="K2522" s="105">
        <v>1.0</v>
      </c>
      <c r="L2522" s="104">
        <f t="array" ref="L2522">XLOOKUP('Joining Lists'!$J2522,'Joining Lists'!$A$4:$A$15,'Joining Lists'!$B$4:$B$15)</f>
        <v>25</v>
      </c>
      <c r="M2522" s="105">
        <f>'Joining Lists'!$K2522*'Joining Lists'!$L2522</f>
        <v>25</v>
      </c>
    </row>
    <row r="2523" ht="14.25" customHeight="1">
      <c r="G2523" s="111">
        <v>44518.0</v>
      </c>
      <c r="H2523" s="110" t="s">
        <v>304</v>
      </c>
      <c r="I2523" s="110" t="str">
        <f t="array" ref="I2523">XLOOKUP('Joining Lists'!$H2523,'Joining Lists'!$D$4:$D$75,'Joining Lists'!$E$4:$E$75)</f>
        <v>South</v>
      </c>
      <c r="J2523" s="110" t="s">
        <v>218</v>
      </c>
      <c r="K2523" s="110">
        <v>2.0</v>
      </c>
      <c r="L2523" s="109">
        <f t="array" ref="L2523">XLOOKUP('Joining Lists'!$J2523,'Joining Lists'!$A$4:$A$15,'Joining Lists'!$B$4:$B$15)</f>
        <v>22.95</v>
      </c>
      <c r="M2523" s="110">
        <f>'Joining Lists'!$K2523*'Joining Lists'!$L2523</f>
        <v>45.9</v>
      </c>
    </row>
    <row r="2524" ht="14.25" customHeight="1">
      <c r="G2524" s="106">
        <v>44518.0</v>
      </c>
      <c r="H2524" s="105" t="s">
        <v>310</v>
      </c>
      <c r="I2524" s="105" t="str">
        <f t="array" ref="I2524">XLOOKUP('Joining Lists'!$H2524,'Joining Lists'!$D$4:$D$75,'Joining Lists'!$E$4:$E$75)</f>
        <v>West</v>
      </c>
      <c r="J2524" s="105" t="s">
        <v>240</v>
      </c>
      <c r="K2524" s="105">
        <v>1.0</v>
      </c>
      <c r="L2524" s="104">
        <f t="array" ref="L2524">XLOOKUP('Joining Lists'!$J2524,'Joining Lists'!$A$4:$A$15,'Joining Lists'!$B$4:$B$15)</f>
        <v>34</v>
      </c>
      <c r="M2524" s="105">
        <f>'Joining Lists'!$K2524*'Joining Lists'!$L2524</f>
        <v>34</v>
      </c>
    </row>
    <row r="2525" ht="14.25" customHeight="1">
      <c r="G2525" s="111">
        <v>44518.0</v>
      </c>
      <c r="H2525" s="110" t="s">
        <v>241</v>
      </c>
      <c r="I2525" s="110" t="str">
        <f t="array" ref="I2525">XLOOKUP('Joining Lists'!$H2525,'Joining Lists'!$D$4:$D$75,'Joining Lists'!$E$4:$E$75)</f>
        <v>MidWest</v>
      </c>
      <c r="J2525" s="110" t="s">
        <v>235</v>
      </c>
      <c r="K2525" s="110">
        <v>17.0</v>
      </c>
      <c r="L2525" s="109">
        <f t="array" ref="L2525">XLOOKUP('Joining Lists'!$J2525,'Joining Lists'!$A$4:$A$15,'Joining Lists'!$B$4:$B$15)</f>
        <v>19.95</v>
      </c>
      <c r="M2525" s="110">
        <f>'Joining Lists'!$K2525*'Joining Lists'!$L2525</f>
        <v>339.15</v>
      </c>
    </row>
    <row r="2526" ht="14.25" customHeight="1">
      <c r="G2526" s="106">
        <v>44517.0</v>
      </c>
      <c r="H2526" s="105" t="s">
        <v>251</v>
      </c>
      <c r="I2526" s="105" t="str">
        <f t="array" ref="I2526">XLOOKUP('Joining Lists'!$H2526,'Joining Lists'!$D$4:$D$75,'Joining Lists'!$E$4:$E$75)</f>
        <v>MidWest</v>
      </c>
      <c r="J2526" s="105" t="s">
        <v>233</v>
      </c>
      <c r="K2526" s="105">
        <v>3.0</v>
      </c>
      <c r="L2526" s="104">
        <f t="array" ref="L2526">XLOOKUP('Joining Lists'!$J2526,'Joining Lists'!$A$4:$A$15,'Joining Lists'!$B$4:$B$15)</f>
        <v>27.5</v>
      </c>
      <c r="M2526" s="105">
        <f>'Joining Lists'!$K2526*'Joining Lists'!$L2526</f>
        <v>82.5</v>
      </c>
    </row>
    <row r="2527" ht="14.25" customHeight="1">
      <c r="G2527" s="111">
        <v>44517.0</v>
      </c>
      <c r="H2527" s="110" t="s">
        <v>311</v>
      </c>
      <c r="I2527" s="110" t="str">
        <f t="array" ref="I2527">XLOOKUP('Joining Lists'!$H2527,'Joining Lists'!$D$4:$D$75,'Joining Lists'!$E$4:$E$75)</f>
        <v>MidWest</v>
      </c>
      <c r="J2527" s="110" t="s">
        <v>218</v>
      </c>
      <c r="K2527" s="110">
        <v>1.0</v>
      </c>
      <c r="L2527" s="109">
        <f t="array" ref="L2527">XLOOKUP('Joining Lists'!$J2527,'Joining Lists'!$A$4:$A$15,'Joining Lists'!$B$4:$B$15)</f>
        <v>22.95</v>
      </c>
      <c r="M2527" s="110">
        <f>'Joining Lists'!$K2527*'Joining Lists'!$L2527</f>
        <v>22.95</v>
      </c>
    </row>
    <row r="2528" ht="14.25" customHeight="1">
      <c r="G2528" s="106">
        <v>44517.0</v>
      </c>
      <c r="H2528" s="105" t="s">
        <v>260</v>
      </c>
      <c r="I2528" s="105" t="str">
        <f t="array" ref="I2528">XLOOKUP('Joining Lists'!$H2528,'Joining Lists'!$D$4:$D$75,'Joining Lists'!$E$4:$E$75)</f>
        <v>MidWest</v>
      </c>
      <c r="J2528" s="105" t="s">
        <v>240</v>
      </c>
      <c r="K2528" s="105">
        <v>2.0</v>
      </c>
      <c r="L2528" s="104">
        <f t="array" ref="L2528">XLOOKUP('Joining Lists'!$J2528,'Joining Lists'!$A$4:$A$15,'Joining Lists'!$B$4:$B$15)</f>
        <v>34</v>
      </c>
      <c r="M2528" s="105">
        <f>'Joining Lists'!$K2528*'Joining Lists'!$L2528</f>
        <v>68</v>
      </c>
    </row>
    <row r="2529" ht="14.25" customHeight="1">
      <c r="G2529" s="111">
        <v>44517.0</v>
      </c>
      <c r="H2529" s="110" t="s">
        <v>281</v>
      </c>
      <c r="I2529" s="110" t="str">
        <f t="array" ref="I2529">XLOOKUP('Joining Lists'!$H2529,'Joining Lists'!$D$4:$D$75,'Joining Lists'!$E$4:$E$75)</f>
        <v>MidWest</v>
      </c>
      <c r="J2529" s="110" t="s">
        <v>235</v>
      </c>
      <c r="K2529" s="110">
        <v>2.0</v>
      </c>
      <c r="L2529" s="109">
        <f t="array" ref="L2529">XLOOKUP('Joining Lists'!$J2529,'Joining Lists'!$A$4:$A$15,'Joining Lists'!$B$4:$B$15)</f>
        <v>19.95</v>
      </c>
      <c r="M2529" s="110">
        <f>'Joining Lists'!$K2529*'Joining Lists'!$L2529</f>
        <v>39.9</v>
      </c>
    </row>
    <row r="2530" ht="14.25" customHeight="1">
      <c r="G2530" s="106">
        <v>44517.0</v>
      </c>
      <c r="H2530" s="105" t="s">
        <v>309</v>
      </c>
      <c r="I2530" s="105" t="str">
        <f t="array" ref="I2530">XLOOKUP('Joining Lists'!$H2530,'Joining Lists'!$D$4:$D$75,'Joining Lists'!$E$4:$E$75)</f>
        <v>South</v>
      </c>
      <c r="J2530" s="105" t="s">
        <v>240</v>
      </c>
      <c r="K2530" s="105">
        <v>12.0</v>
      </c>
      <c r="L2530" s="104">
        <f t="array" ref="L2530">XLOOKUP('Joining Lists'!$J2530,'Joining Lists'!$A$4:$A$15,'Joining Lists'!$B$4:$B$15)</f>
        <v>34</v>
      </c>
      <c r="M2530" s="105">
        <f>'Joining Lists'!$K2530*'Joining Lists'!$L2530</f>
        <v>408</v>
      </c>
    </row>
    <row r="2531" ht="14.25" customHeight="1">
      <c r="G2531" s="111">
        <v>44517.0</v>
      </c>
      <c r="H2531" s="110" t="s">
        <v>252</v>
      </c>
      <c r="I2531" s="110" t="str">
        <f t="array" ref="I2531">XLOOKUP('Joining Lists'!$H2531,'Joining Lists'!$D$4:$D$75,'Joining Lists'!$E$4:$E$75)</f>
        <v>West</v>
      </c>
      <c r="J2531" s="110" t="s">
        <v>235</v>
      </c>
      <c r="K2531" s="110">
        <v>4.0</v>
      </c>
      <c r="L2531" s="109">
        <f t="array" ref="L2531">XLOOKUP('Joining Lists'!$J2531,'Joining Lists'!$A$4:$A$15,'Joining Lists'!$B$4:$B$15)</f>
        <v>19.95</v>
      </c>
      <c r="M2531" s="110">
        <f>'Joining Lists'!$K2531*'Joining Lists'!$L2531</f>
        <v>79.8</v>
      </c>
    </row>
    <row r="2532" ht="14.25" customHeight="1">
      <c r="G2532" s="106">
        <v>44517.0</v>
      </c>
      <c r="H2532" s="105" t="s">
        <v>258</v>
      </c>
      <c r="I2532" s="105" t="str">
        <f t="array" ref="I2532">XLOOKUP('Joining Lists'!$H2532,'Joining Lists'!$D$4:$D$75,'Joining Lists'!$E$4:$E$75)</f>
        <v>MidWest</v>
      </c>
      <c r="J2532" s="105" t="s">
        <v>216</v>
      </c>
      <c r="K2532" s="105">
        <v>2.0</v>
      </c>
      <c r="L2532" s="104">
        <f t="array" ref="L2532">XLOOKUP('Joining Lists'!$J2532,'Joining Lists'!$A$4:$A$15,'Joining Lists'!$B$4:$B$15)</f>
        <v>22.95</v>
      </c>
      <c r="M2532" s="105">
        <f>'Joining Lists'!$K2532*'Joining Lists'!$L2532</f>
        <v>45.9</v>
      </c>
    </row>
    <row r="2533" ht="14.25" customHeight="1">
      <c r="G2533" s="111">
        <v>44517.0</v>
      </c>
      <c r="H2533" s="110" t="s">
        <v>251</v>
      </c>
      <c r="I2533" s="110" t="str">
        <f t="array" ref="I2533">XLOOKUP('Joining Lists'!$H2533,'Joining Lists'!$D$4:$D$75,'Joining Lists'!$E$4:$E$75)</f>
        <v>MidWest</v>
      </c>
      <c r="J2533" s="110" t="s">
        <v>240</v>
      </c>
      <c r="K2533" s="110">
        <v>1.0</v>
      </c>
      <c r="L2533" s="109">
        <f t="array" ref="L2533">XLOOKUP('Joining Lists'!$J2533,'Joining Lists'!$A$4:$A$15,'Joining Lists'!$B$4:$B$15)</f>
        <v>34</v>
      </c>
      <c r="M2533" s="110">
        <f>'Joining Lists'!$K2533*'Joining Lists'!$L2533</f>
        <v>34</v>
      </c>
    </row>
    <row r="2534" ht="14.25" customHeight="1">
      <c r="G2534" s="106">
        <v>44517.0</v>
      </c>
      <c r="H2534" s="105" t="s">
        <v>316</v>
      </c>
      <c r="I2534" s="105" t="str">
        <f t="array" ref="I2534">XLOOKUP('Joining Lists'!$H2534,'Joining Lists'!$D$4:$D$75,'Joining Lists'!$E$4:$E$75)</f>
        <v>West</v>
      </c>
      <c r="J2534" s="105" t="s">
        <v>240</v>
      </c>
      <c r="K2534" s="105">
        <v>3.0</v>
      </c>
      <c r="L2534" s="104">
        <f t="array" ref="L2534">XLOOKUP('Joining Lists'!$J2534,'Joining Lists'!$A$4:$A$15,'Joining Lists'!$B$4:$B$15)</f>
        <v>34</v>
      </c>
      <c r="M2534" s="105">
        <f>'Joining Lists'!$K2534*'Joining Lists'!$L2534</f>
        <v>102</v>
      </c>
    </row>
    <row r="2535" ht="14.25" customHeight="1">
      <c r="G2535" s="111">
        <v>44517.0</v>
      </c>
      <c r="H2535" s="110" t="s">
        <v>268</v>
      </c>
      <c r="I2535" s="110" t="str">
        <f t="array" ref="I2535">XLOOKUP('Joining Lists'!$H2535,'Joining Lists'!$D$4:$D$75,'Joining Lists'!$E$4:$E$75)</f>
        <v>East</v>
      </c>
      <c r="J2535" s="110" t="s">
        <v>235</v>
      </c>
      <c r="K2535" s="110">
        <v>1.0</v>
      </c>
      <c r="L2535" s="109">
        <f t="array" ref="L2535">XLOOKUP('Joining Lists'!$J2535,'Joining Lists'!$A$4:$A$15,'Joining Lists'!$B$4:$B$15)</f>
        <v>19.95</v>
      </c>
      <c r="M2535" s="110">
        <f>'Joining Lists'!$K2535*'Joining Lists'!$L2535</f>
        <v>19.95</v>
      </c>
    </row>
    <row r="2536" ht="14.25" customHeight="1">
      <c r="G2536" s="106">
        <v>44517.0</v>
      </c>
      <c r="H2536" s="105" t="s">
        <v>312</v>
      </c>
      <c r="I2536" s="105" t="str">
        <f t="array" ref="I2536">XLOOKUP('Joining Lists'!$H2536,'Joining Lists'!$D$4:$D$75,'Joining Lists'!$E$4:$E$75)</f>
        <v>East</v>
      </c>
      <c r="J2536" s="105" t="s">
        <v>236</v>
      </c>
      <c r="K2536" s="105">
        <v>3.0</v>
      </c>
      <c r="L2536" s="104">
        <f t="array" ref="L2536">XLOOKUP('Joining Lists'!$J2536,'Joining Lists'!$A$4:$A$15,'Joining Lists'!$B$4:$B$15)</f>
        <v>30</v>
      </c>
      <c r="M2536" s="105">
        <f>'Joining Lists'!$K2536*'Joining Lists'!$L2536</f>
        <v>90</v>
      </c>
    </row>
    <row r="2537" ht="14.25" customHeight="1">
      <c r="G2537" s="111">
        <v>44517.0</v>
      </c>
      <c r="H2537" s="110" t="s">
        <v>268</v>
      </c>
      <c r="I2537" s="110" t="str">
        <f t="array" ref="I2537">XLOOKUP('Joining Lists'!$H2537,'Joining Lists'!$D$4:$D$75,'Joining Lists'!$E$4:$E$75)</f>
        <v>East</v>
      </c>
      <c r="J2537" s="110" t="s">
        <v>235</v>
      </c>
      <c r="K2537" s="110">
        <v>2.0</v>
      </c>
      <c r="L2537" s="109">
        <f t="array" ref="L2537">XLOOKUP('Joining Lists'!$J2537,'Joining Lists'!$A$4:$A$15,'Joining Lists'!$B$4:$B$15)</f>
        <v>19.95</v>
      </c>
      <c r="M2537" s="110">
        <f>'Joining Lists'!$K2537*'Joining Lists'!$L2537</f>
        <v>39.9</v>
      </c>
    </row>
    <row r="2538" ht="14.25" customHeight="1">
      <c r="G2538" s="106">
        <v>44517.0</v>
      </c>
      <c r="H2538" s="105" t="s">
        <v>231</v>
      </c>
      <c r="I2538" s="105" t="str">
        <f t="array" ref="I2538">XLOOKUP('Joining Lists'!$H2538,'Joining Lists'!$D$4:$D$75,'Joining Lists'!$E$4:$E$75)</f>
        <v>West</v>
      </c>
      <c r="J2538" s="105" t="s">
        <v>240</v>
      </c>
      <c r="K2538" s="105">
        <v>2.0</v>
      </c>
      <c r="L2538" s="104">
        <f t="array" ref="L2538">XLOOKUP('Joining Lists'!$J2538,'Joining Lists'!$A$4:$A$15,'Joining Lists'!$B$4:$B$15)</f>
        <v>34</v>
      </c>
      <c r="M2538" s="105">
        <f>'Joining Lists'!$K2538*'Joining Lists'!$L2538</f>
        <v>68</v>
      </c>
    </row>
    <row r="2539" ht="14.25" customHeight="1">
      <c r="G2539" s="111">
        <v>44517.0</v>
      </c>
      <c r="H2539" s="110" t="s">
        <v>291</v>
      </c>
      <c r="I2539" s="110" t="str">
        <f t="array" ref="I2539">XLOOKUP('Joining Lists'!$H2539,'Joining Lists'!$D$4:$D$75,'Joining Lists'!$E$4:$E$75)</f>
        <v>West</v>
      </c>
      <c r="J2539" s="110" t="s">
        <v>239</v>
      </c>
      <c r="K2539" s="110">
        <v>2.0</v>
      </c>
      <c r="L2539" s="109">
        <f t="array" ref="L2539">XLOOKUP('Joining Lists'!$J2539,'Joining Lists'!$A$4:$A$15,'Joining Lists'!$B$4:$B$15)</f>
        <v>19</v>
      </c>
      <c r="M2539" s="110">
        <f>'Joining Lists'!$K2539*'Joining Lists'!$L2539</f>
        <v>38</v>
      </c>
    </row>
    <row r="2540" ht="14.25" customHeight="1">
      <c r="G2540" s="106">
        <v>44517.0</v>
      </c>
      <c r="H2540" s="105" t="s">
        <v>266</v>
      </c>
      <c r="I2540" s="105" t="str">
        <f t="array" ref="I2540">XLOOKUP('Joining Lists'!$H2540,'Joining Lists'!$D$4:$D$75,'Joining Lists'!$E$4:$E$75)</f>
        <v>West</v>
      </c>
      <c r="J2540" s="105" t="s">
        <v>239</v>
      </c>
      <c r="K2540" s="105">
        <v>3.0</v>
      </c>
      <c r="L2540" s="104">
        <f t="array" ref="L2540">XLOOKUP('Joining Lists'!$J2540,'Joining Lists'!$A$4:$A$15,'Joining Lists'!$B$4:$B$15)</f>
        <v>19</v>
      </c>
      <c r="M2540" s="105">
        <f>'Joining Lists'!$K2540*'Joining Lists'!$L2540</f>
        <v>57</v>
      </c>
    </row>
    <row r="2541" ht="14.25" customHeight="1">
      <c r="G2541" s="111">
        <v>44517.0</v>
      </c>
      <c r="H2541" s="110" t="s">
        <v>316</v>
      </c>
      <c r="I2541" s="110" t="str">
        <f t="array" ref="I2541">XLOOKUP('Joining Lists'!$H2541,'Joining Lists'!$D$4:$D$75,'Joining Lists'!$E$4:$E$75)</f>
        <v>West</v>
      </c>
      <c r="J2541" s="110" t="s">
        <v>243</v>
      </c>
      <c r="K2541" s="110">
        <v>2.0</v>
      </c>
      <c r="L2541" s="109">
        <f t="array" ref="L2541">XLOOKUP('Joining Lists'!$J2541,'Joining Lists'!$A$4:$A$15,'Joining Lists'!$B$4:$B$15)</f>
        <v>25</v>
      </c>
      <c r="M2541" s="110">
        <f>'Joining Lists'!$K2541*'Joining Lists'!$L2541</f>
        <v>50</v>
      </c>
    </row>
    <row r="2542" ht="14.25" customHeight="1">
      <c r="G2542" s="106">
        <v>44517.0</v>
      </c>
      <c r="H2542" s="105" t="s">
        <v>251</v>
      </c>
      <c r="I2542" s="105" t="str">
        <f t="array" ref="I2542">XLOOKUP('Joining Lists'!$H2542,'Joining Lists'!$D$4:$D$75,'Joining Lists'!$E$4:$E$75)</f>
        <v>MidWest</v>
      </c>
      <c r="J2542" s="105" t="s">
        <v>235</v>
      </c>
      <c r="K2542" s="105">
        <v>2.0</v>
      </c>
      <c r="L2542" s="104">
        <f t="array" ref="L2542">XLOOKUP('Joining Lists'!$J2542,'Joining Lists'!$A$4:$A$15,'Joining Lists'!$B$4:$B$15)</f>
        <v>19.95</v>
      </c>
      <c r="M2542" s="105">
        <f>'Joining Lists'!$K2542*'Joining Lists'!$L2542</f>
        <v>39.9</v>
      </c>
    </row>
    <row r="2543" ht="14.25" customHeight="1">
      <c r="G2543" s="111">
        <v>44517.0</v>
      </c>
      <c r="H2543" s="110" t="s">
        <v>251</v>
      </c>
      <c r="I2543" s="110" t="str">
        <f t="array" ref="I2543">XLOOKUP('Joining Lists'!$H2543,'Joining Lists'!$D$4:$D$75,'Joining Lists'!$E$4:$E$75)</f>
        <v>MidWest</v>
      </c>
      <c r="J2543" s="110" t="s">
        <v>216</v>
      </c>
      <c r="K2543" s="110">
        <v>3.0</v>
      </c>
      <c r="L2543" s="109">
        <f t="array" ref="L2543">XLOOKUP('Joining Lists'!$J2543,'Joining Lists'!$A$4:$A$15,'Joining Lists'!$B$4:$B$15)</f>
        <v>22.95</v>
      </c>
      <c r="M2543" s="110">
        <f>'Joining Lists'!$K2543*'Joining Lists'!$L2543</f>
        <v>68.85</v>
      </c>
    </row>
    <row r="2544" ht="14.25" customHeight="1">
      <c r="G2544" s="106">
        <v>44517.0</v>
      </c>
      <c r="H2544" s="105" t="s">
        <v>221</v>
      </c>
      <c r="I2544" s="105" t="str">
        <f t="array" ref="I2544">XLOOKUP('Joining Lists'!$H2544,'Joining Lists'!$D$4:$D$75,'Joining Lists'!$E$4:$E$75)</f>
        <v>East</v>
      </c>
      <c r="J2544" s="105" t="s">
        <v>235</v>
      </c>
      <c r="K2544" s="105">
        <v>2.0</v>
      </c>
      <c r="L2544" s="104">
        <f t="array" ref="L2544">XLOOKUP('Joining Lists'!$J2544,'Joining Lists'!$A$4:$A$15,'Joining Lists'!$B$4:$B$15)</f>
        <v>19.95</v>
      </c>
      <c r="M2544" s="105">
        <f>'Joining Lists'!$K2544*'Joining Lists'!$L2544</f>
        <v>39.9</v>
      </c>
    </row>
    <row r="2545" ht="14.25" customHeight="1">
      <c r="G2545" s="111">
        <v>44517.0</v>
      </c>
      <c r="H2545" s="110" t="s">
        <v>253</v>
      </c>
      <c r="I2545" s="110" t="str">
        <f t="array" ref="I2545">XLOOKUP('Joining Lists'!$H2545,'Joining Lists'!$D$4:$D$75,'Joining Lists'!$E$4:$E$75)</f>
        <v>MidWest</v>
      </c>
      <c r="J2545" s="110" t="s">
        <v>240</v>
      </c>
      <c r="K2545" s="110">
        <v>2.0</v>
      </c>
      <c r="L2545" s="109">
        <f t="array" ref="L2545">XLOOKUP('Joining Lists'!$J2545,'Joining Lists'!$A$4:$A$15,'Joining Lists'!$B$4:$B$15)</f>
        <v>34</v>
      </c>
      <c r="M2545" s="110">
        <f>'Joining Lists'!$K2545*'Joining Lists'!$L2545</f>
        <v>68</v>
      </c>
    </row>
    <row r="2546" ht="14.25" customHeight="1">
      <c r="G2546" s="106">
        <v>44517.0</v>
      </c>
      <c r="H2546" s="105" t="s">
        <v>292</v>
      </c>
      <c r="I2546" s="105" t="str">
        <f t="array" ref="I2546">XLOOKUP('Joining Lists'!$H2546,'Joining Lists'!$D$4:$D$75,'Joining Lists'!$E$4:$E$75)</f>
        <v>East</v>
      </c>
      <c r="J2546" s="105" t="s">
        <v>212</v>
      </c>
      <c r="K2546" s="105">
        <v>1.0</v>
      </c>
      <c r="L2546" s="104">
        <f t="array" ref="L2546">XLOOKUP('Joining Lists'!$J2546,'Joining Lists'!$A$4:$A$15,'Joining Lists'!$B$4:$B$15)</f>
        <v>21</v>
      </c>
      <c r="M2546" s="105">
        <f>'Joining Lists'!$K2546*'Joining Lists'!$L2546</f>
        <v>21</v>
      </c>
    </row>
    <row r="2547" ht="14.25" customHeight="1">
      <c r="G2547" s="111">
        <v>44517.0</v>
      </c>
      <c r="H2547" s="110" t="s">
        <v>253</v>
      </c>
      <c r="I2547" s="110" t="str">
        <f t="array" ref="I2547">XLOOKUP('Joining Lists'!$H2547,'Joining Lists'!$D$4:$D$75,'Joining Lists'!$E$4:$E$75)</f>
        <v>MidWest</v>
      </c>
      <c r="J2547" s="110" t="s">
        <v>240</v>
      </c>
      <c r="K2547" s="110">
        <v>1.0</v>
      </c>
      <c r="L2547" s="109">
        <f t="array" ref="L2547">XLOOKUP('Joining Lists'!$J2547,'Joining Lists'!$A$4:$A$15,'Joining Lists'!$B$4:$B$15)</f>
        <v>34</v>
      </c>
      <c r="M2547" s="110">
        <f>'Joining Lists'!$K2547*'Joining Lists'!$L2547</f>
        <v>34</v>
      </c>
    </row>
    <row r="2548" ht="14.25" customHeight="1">
      <c r="G2548" s="106">
        <v>44517.0</v>
      </c>
      <c r="H2548" s="105" t="s">
        <v>293</v>
      </c>
      <c r="I2548" s="105" t="str">
        <f t="array" ref="I2548">XLOOKUP('Joining Lists'!$H2548,'Joining Lists'!$D$4:$D$75,'Joining Lists'!$E$4:$E$75)</f>
        <v>West</v>
      </c>
      <c r="J2548" s="105" t="s">
        <v>227</v>
      </c>
      <c r="K2548" s="105">
        <v>1.0</v>
      </c>
      <c r="L2548" s="104">
        <f t="array" ref="L2548">XLOOKUP('Joining Lists'!$J2548,'Joining Lists'!$A$4:$A$15,'Joining Lists'!$B$4:$B$15)</f>
        <v>25</v>
      </c>
      <c r="M2548" s="105">
        <f>'Joining Lists'!$K2548*'Joining Lists'!$L2548</f>
        <v>25</v>
      </c>
    </row>
    <row r="2549" ht="14.25" customHeight="1">
      <c r="G2549" s="111">
        <v>44517.0</v>
      </c>
      <c r="H2549" s="110" t="s">
        <v>255</v>
      </c>
      <c r="I2549" s="110" t="str">
        <f t="array" ref="I2549">XLOOKUP('Joining Lists'!$H2549,'Joining Lists'!$D$4:$D$75,'Joining Lists'!$E$4:$E$75)</f>
        <v>MidWest</v>
      </c>
      <c r="J2549" s="110" t="s">
        <v>212</v>
      </c>
      <c r="K2549" s="110">
        <v>2.0</v>
      </c>
      <c r="L2549" s="109">
        <f t="array" ref="L2549">XLOOKUP('Joining Lists'!$J2549,'Joining Lists'!$A$4:$A$15,'Joining Lists'!$B$4:$B$15)</f>
        <v>21</v>
      </c>
      <c r="M2549" s="110">
        <f>'Joining Lists'!$K2549*'Joining Lists'!$L2549</f>
        <v>42</v>
      </c>
    </row>
    <row r="2550" ht="14.25" customHeight="1">
      <c r="G2550" s="106">
        <v>44517.0</v>
      </c>
      <c r="H2550" s="105" t="s">
        <v>260</v>
      </c>
      <c r="I2550" s="105" t="str">
        <f t="array" ref="I2550">XLOOKUP('Joining Lists'!$H2550,'Joining Lists'!$D$4:$D$75,'Joining Lists'!$E$4:$E$75)</f>
        <v>MidWest</v>
      </c>
      <c r="J2550" s="105" t="s">
        <v>240</v>
      </c>
      <c r="K2550" s="105">
        <v>24.0</v>
      </c>
      <c r="L2550" s="104">
        <f t="array" ref="L2550">XLOOKUP('Joining Lists'!$J2550,'Joining Lists'!$A$4:$A$15,'Joining Lists'!$B$4:$B$15)</f>
        <v>34</v>
      </c>
      <c r="M2550" s="105">
        <f>'Joining Lists'!$K2550*'Joining Lists'!$L2550</f>
        <v>816</v>
      </c>
    </row>
    <row r="2551" ht="14.25" customHeight="1">
      <c r="G2551" s="111">
        <v>44517.0</v>
      </c>
      <c r="H2551" s="110" t="s">
        <v>294</v>
      </c>
      <c r="I2551" s="110" t="str">
        <f t="array" ref="I2551">XLOOKUP('Joining Lists'!$H2551,'Joining Lists'!$D$4:$D$75,'Joining Lists'!$E$4:$E$75)</f>
        <v>West</v>
      </c>
      <c r="J2551" s="110" t="s">
        <v>216</v>
      </c>
      <c r="K2551" s="110">
        <v>1.0</v>
      </c>
      <c r="L2551" s="109">
        <f t="array" ref="L2551">XLOOKUP('Joining Lists'!$J2551,'Joining Lists'!$A$4:$A$15,'Joining Lists'!$B$4:$B$15)</f>
        <v>22.95</v>
      </c>
      <c r="M2551" s="110">
        <f>'Joining Lists'!$K2551*'Joining Lists'!$L2551</f>
        <v>22.95</v>
      </c>
    </row>
    <row r="2552" ht="14.25" customHeight="1">
      <c r="G2552" s="106">
        <v>44517.0</v>
      </c>
      <c r="H2552" s="105" t="s">
        <v>303</v>
      </c>
      <c r="I2552" s="105" t="str">
        <f t="array" ref="I2552">XLOOKUP('Joining Lists'!$H2552,'Joining Lists'!$D$4:$D$75,'Joining Lists'!$E$4:$E$75)</f>
        <v>West</v>
      </c>
      <c r="J2552" s="105" t="s">
        <v>240</v>
      </c>
      <c r="K2552" s="105">
        <v>1.0</v>
      </c>
      <c r="L2552" s="104">
        <f t="array" ref="L2552">XLOOKUP('Joining Lists'!$J2552,'Joining Lists'!$A$4:$A$15,'Joining Lists'!$B$4:$B$15)</f>
        <v>34</v>
      </c>
      <c r="M2552" s="105">
        <f>'Joining Lists'!$K2552*'Joining Lists'!$L2552</f>
        <v>34</v>
      </c>
    </row>
    <row r="2553" ht="14.25" customHeight="1">
      <c r="G2553" s="111">
        <v>44517.0</v>
      </c>
      <c r="H2553" s="110" t="s">
        <v>288</v>
      </c>
      <c r="I2553" s="110" t="str">
        <f t="array" ref="I2553">XLOOKUP('Joining Lists'!$H2553,'Joining Lists'!$D$4:$D$75,'Joining Lists'!$E$4:$E$75)</f>
        <v>MidWest</v>
      </c>
      <c r="J2553" s="110" t="s">
        <v>233</v>
      </c>
      <c r="K2553" s="110">
        <v>3.0</v>
      </c>
      <c r="L2553" s="109">
        <f t="array" ref="L2553">XLOOKUP('Joining Lists'!$J2553,'Joining Lists'!$A$4:$A$15,'Joining Lists'!$B$4:$B$15)</f>
        <v>27.5</v>
      </c>
      <c r="M2553" s="110">
        <f>'Joining Lists'!$K2553*'Joining Lists'!$L2553</f>
        <v>82.5</v>
      </c>
    </row>
    <row r="2554" ht="14.25" customHeight="1">
      <c r="G2554" s="106">
        <v>44517.0</v>
      </c>
      <c r="H2554" s="105" t="s">
        <v>256</v>
      </c>
      <c r="I2554" s="105" t="str">
        <f t="array" ref="I2554">XLOOKUP('Joining Lists'!$H2554,'Joining Lists'!$D$4:$D$75,'Joining Lists'!$E$4:$E$75)</f>
        <v>MidWest</v>
      </c>
      <c r="J2554" s="105" t="s">
        <v>212</v>
      </c>
      <c r="K2554" s="105">
        <v>3.0</v>
      </c>
      <c r="L2554" s="104">
        <f t="array" ref="L2554">XLOOKUP('Joining Lists'!$J2554,'Joining Lists'!$A$4:$A$15,'Joining Lists'!$B$4:$B$15)</f>
        <v>21</v>
      </c>
      <c r="M2554" s="105">
        <f>'Joining Lists'!$K2554*'Joining Lists'!$L2554</f>
        <v>63</v>
      </c>
    </row>
    <row r="2555" ht="14.25" customHeight="1">
      <c r="G2555" s="111">
        <v>44517.0</v>
      </c>
      <c r="H2555" s="110" t="s">
        <v>268</v>
      </c>
      <c r="I2555" s="110" t="str">
        <f t="array" ref="I2555">XLOOKUP('Joining Lists'!$H2555,'Joining Lists'!$D$4:$D$75,'Joining Lists'!$E$4:$E$75)</f>
        <v>East</v>
      </c>
      <c r="J2555" s="110" t="s">
        <v>240</v>
      </c>
      <c r="K2555" s="110">
        <v>3.0</v>
      </c>
      <c r="L2555" s="109">
        <f t="array" ref="L2555">XLOOKUP('Joining Lists'!$J2555,'Joining Lists'!$A$4:$A$15,'Joining Lists'!$B$4:$B$15)</f>
        <v>34</v>
      </c>
      <c r="M2555" s="110">
        <f>'Joining Lists'!$K2555*'Joining Lists'!$L2555</f>
        <v>102</v>
      </c>
    </row>
    <row r="2556" ht="14.25" customHeight="1">
      <c r="G2556" s="106">
        <v>44517.0</v>
      </c>
      <c r="H2556" s="105" t="s">
        <v>302</v>
      </c>
      <c r="I2556" s="105" t="str">
        <f t="array" ref="I2556">XLOOKUP('Joining Lists'!$H2556,'Joining Lists'!$D$4:$D$75,'Joining Lists'!$E$4:$E$75)</f>
        <v>MidWest</v>
      </c>
      <c r="J2556" s="105" t="s">
        <v>236</v>
      </c>
      <c r="K2556" s="105">
        <v>2.0</v>
      </c>
      <c r="L2556" s="104">
        <f t="array" ref="L2556">XLOOKUP('Joining Lists'!$J2556,'Joining Lists'!$A$4:$A$15,'Joining Lists'!$B$4:$B$15)</f>
        <v>30</v>
      </c>
      <c r="M2556" s="105">
        <f>'Joining Lists'!$K2556*'Joining Lists'!$L2556</f>
        <v>60</v>
      </c>
    </row>
    <row r="2557" ht="14.25" customHeight="1">
      <c r="G2557" s="111">
        <v>44517.0</v>
      </c>
      <c r="H2557" s="110" t="s">
        <v>264</v>
      </c>
      <c r="I2557" s="110" t="str">
        <f t="array" ref="I2557">XLOOKUP('Joining Lists'!$H2557,'Joining Lists'!$D$4:$D$75,'Joining Lists'!$E$4:$E$75)</f>
        <v>MidWest</v>
      </c>
      <c r="J2557" s="110" t="s">
        <v>218</v>
      </c>
      <c r="K2557" s="110">
        <v>3.0</v>
      </c>
      <c r="L2557" s="109">
        <f t="array" ref="L2557">XLOOKUP('Joining Lists'!$J2557,'Joining Lists'!$A$4:$A$15,'Joining Lists'!$B$4:$B$15)</f>
        <v>22.95</v>
      </c>
      <c r="M2557" s="110">
        <f>'Joining Lists'!$K2557*'Joining Lists'!$L2557</f>
        <v>68.85</v>
      </c>
    </row>
    <row r="2558" ht="14.25" customHeight="1">
      <c r="G2558" s="106">
        <v>44517.0</v>
      </c>
      <c r="H2558" s="105" t="s">
        <v>292</v>
      </c>
      <c r="I2558" s="105" t="str">
        <f t="array" ref="I2558">XLOOKUP('Joining Lists'!$H2558,'Joining Lists'!$D$4:$D$75,'Joining Lists'!$E$4:$E$75)</f>
        <v>East</v>
      </c>
      <c r="J2558" s="105" t="s">
        <v>235</v>
      </c>
      <c r="K2558" s="105">
        <v>1.0</v>
      </c>
      <c r="L2558" s="104">
        <f t="array" ref="L2558">XLOOKUP('Joining Lists'!$J2558,'Joining Lists'!$A$4:$A$15,'Joining Lists'!$B$4:$B$15)</f>
        <v>19.95</v>
      </c>
      <c r="M2558" s="105">
        <f>'Joining Lists'!$K2558*'Joining Lists'!$L2558</f>
        <v>19.95</v>
      </c>
    </row>
    <row r="2559" ht="14.25" customHeight="1">
      <c r="G2559" s="111">
        <v>44517.0</v>
      </c>
      <c r="H2559" s="110" t="s">
        <v>253</v>
      </c>
      <c r="I2559" s="110" t="str">
        <f t="array" ref="I2559">XLOOKUP('Joining Lists'!$H2559,'Joining Lists'!$D$4:$D$75,'Joining Lists'!$E$4:$E$75)</f>
        <v>MidWest</v>
      </c>
      <c r="J2559" s="110" t="s">
        <v>236</v>
      </c>
      <c r="K2559" s="110">
        <v>1.0</v>
      </c>
      <c r="L2559" s="109">
        <f t="array" ref="L2559">XLOOKUP('Joining Lists'!$J2559,'Joining Lists'!$A$4:$A$15,'Joining Lists'!$B$4:$B$15)</f>
        <v>30</v>
      </c>
      <c r="M2559" s="110">
        <f>'Joining Lists'!$K2559*'Joining Lists'!$L2559</f>
        <v>30</v>
      </c>
    </row>
    <row r="2560" ht="14.25" customHeight="1">
      <c r="G2560" s="106">
        <v>44517.0</v>
      </c>
      <c r="H2560" s="105" t="s">
        <v>297</v>
      </c>
      <c r="I2560" s="105" t="str">
        <f t="array" ref="I2560">XLOOKUP('Joining Lists'!$H2560,'Joining Lists'!$D$4:$D$75,'Joining Lists'!$E$4:$E$75)</f>
        <v>MidWest</v>
      </c>
      <c r="J2560" s="105" t="s">
        <v>240</v>
      </c>
      <c r="K2560" s="105">
        <v>3.0</v>
      </c>
      <c r="L2560" s="104">
        <f t="array" ref="L2560">XLOOKUP('Joining Lists'!$J2560,'Joining Lists'!$A$4:$A$15,'Joining Lists'!$B$4:$B$15)</f>
        <v>34</v>
      </c>
      <c r="M2560" s="105">
        <f>'Joining Lists'!$K2560*'Joining Lists'!$L2560</f>
        <v>102</v>
      </c>
    </row>
    <row r="2561" ht="14.25" customHeight="1">
      <c r="G2561" s="111">
        <v>44517.0</v>
      </c>
      <c r="H2561" s="110" t="s">
        <v>278</v>
      </c>
      <c r="I2561" s="110" t="str">
        <f t="array" ref="I2561">XLOOKUP('Joining Lists'!$H2561,'Joining Lists'!$D$4:$D$75,'Joining Lists'!$E$4:$E$75)</f>
        <v>MidWest</v>
      </c>
      <c r="J2561" s="110" t="s">
        <v>239</v>
      </c>
      <c r="K2561" s="110">
        <v>3.0</v>
      </c>
      <c r="L2561" s="109">
        <f t="array" ref="L2561">XLOOKUP('Joining Lists'!$J2561,'Joining Lists'!$A$4:$A$15,'Joining Lists'!$B$4:$B$15)</f>
        <v>19</v>
      </c>
      <c r="M2561" s="110">
        <f>'Joining Lists'!$K2561*'Joining Lists'!$L2561</f>
        <v>57</v>
      </c>
    </row>
    <row r="2562" ht="14.25" customHeight="1">
      <c r="G2562" s="106">
        <v>44517.0</v>
      </c>
      <c r="H2562" s="105" t="s">
        <v>315</v>
      </c>
      <c r="I2562" s="105" t="str">
        <f t="array" ref="I2562">XLOOKUP('Joining Lists'!$H2562,'Joining Lists'!$D$4:$D$75,'Joining Lists'!$E$4:$E$75)</f>
        <v>MidWest</v>
      </c>
      <c r="J2562" s="105" t="s">
        <v>230</v>
      </c>
      <c r="K2562" s="105">
        <v>3.0</v>
      </c>
      <c r="L2562" s="104">
        <f t="array" ref="L2562">XLOOKUP('Joining Lists'!$J2562,'Joining Lists'!$A$4:$A$15,'Joining Lists'!$B$4:$B$15)</f>
        <v>79.95</v>
      </c>
      <c r="M2562" s="105">
        <f>'Joining Lists'!$K2562*'Joining Lists'!$L2562</f>
        <v>239.85</v>
      </c>
    </row>
    <row r="2563" ht="14.25" customHeight="1">
      <c r="G2563" s="111">
        <v>44517.0</v>
      </c>
      <c r="H2563" s="110" t="s">
        <v>280</v>
      </c>
      <c r="I2563" s="110" t="str">
        <f t="array" ref="I2563">XLOOKUP('Joining Lists'!$H2563,'Joining Lists'!$D$4:$D$75,'Joining Lists'!$E$4:$E$75)</f>
        <v>South</v>
      </c>
      <c r="J2563" s="110" t="s">
        <v>218</v>
      </c>
      <c r="K2563" s="110">
        <v>2.0</v>
      </c>
      <c r="L2563" s="109">
        <f t="array" ref="L2563">XLOOKUP('Joining Lists'!$J2563,'Joining Lists'!$A$4:$A$15,'Joining Lists'!$B$4:$B$15)</f>
        <v>22.95</v>
      </c>
      <c r="M2563" s="110">
        <f>'Joining Lists'!$K2563*'Joining Lists'!$L2563</f>
        <v>45.9</v>
      </c>
    </row>
    <row r="2564" ht="14.25" customHeight="1">
      <c r="G2564" s="106">
        <v>44517.0</v>
      </c>
      <c r="H2564" s="105" t="s">
        <v>305</v>
      </c>
      <c r="I2564" s="105" t="str">
        <f t="array" ref="I2564">XLOOKUP('Joining Lists'!$H2564,'Joining Lists'!$D$4:$D$75,'Joining Lists'!$E$4:$E$75)</f>
        <v>East</v>
      </c>
      <c r="J2564" s="105" t="s">
        <v>218</v>
      </c>
      <c r="K2564" s="105">
        <v>3.0</v>
      </c>
      <c r="L2564" s="104">
        <f t="array" ref="L2564">XLOOKUP('Joining Lists'!$J2564,'Joining Lists'!$A$4:$A$15,'Joining Lists'!$B$4:$B$15)</f>
        <v>22.95</v>
      </c>
      <c r="M2564" s="105">
        <f>'Joining Lists'!$K2564*'Joining Lists'!$L2564</f>
        <v>68.85</v>
      </c>
    </row>
    <row r="2565" ht="14.25" customHeight="1">
      <c r="G2565" s="111">
        <v>44517.0</v>
      </c>
      <c r="H2565" s="110" t="s">
        <v>264</v>
      </c>
      <c r="I2565" s="110" t="str">
        <f t="array" ref="I2565">XLOOKUP('Joining Lists'!$H2565,'Joining Lists'!$D$4:$D$75,'Joining Lists'!$E$4:$E$75)</f>
        <v>MidWest</v>
      </c>
      <c r="J2565" s="110" t="s">
        <v>245</v>
      </c>
      <c r="K2565" s="110">
        <v>3.0</v>
      </c>
      <c r="L2565" s="109">
        <f t="array" ref="L2565">XLOOKUP('Joining Lists'!$J2565,'Joining Lists'!$A$4:$A$15,'Joining Lists'!$B$4:$B$15)</f>
        <v>23.5</v>
      </c>
      <c r="M2565" s="110">
        <f>'Joining Lists'!$K2565*'Joining Lists'!$L2565</f>
        <v>70.5</v>
      </c>
    </row>
    <row r="2566" ht="14.25" customHeight="1">
      <c r="G2566" s="106">
        <v>44517.0</v>
      </c>
      <c r="H2566" s="105" t="s">
        <v>286</v>
      </c>
      <c r="I2566" s="105" t="str">
        <f t="array" ref="I2566">XLOOKUP('Joining Lists'!$H2566,'Joining Lists'!$D$4:$D$75,'Joining Lists'!$E$4:$E$75)</f>
        <v>South</v>
      </c>
      <c r="J2566" s="105" t="s">
        <v>243</v>
      </c>
      <c r="K2566" s="105">
        <v>2.0</v>
      </c>
      <c r="L2566" s="104">
        <f t="array" ref="L2566">XLOOKUP('Joining Lists'!$J2566,'Joining Lists'!$A$4:$A$15,'Joining Lists'!$B$4:$B$15)</f>
        <v>25</v>
      </c>
      <c r="M2566" s="105">
        <f>'Joining Lists'!$K2566*'Joining Lists'!$L2566</f>
        <v>50</v>
      </c>
    </row>
    <row r="2567" ht="14.25" customHeight="1">
      <c r="G2567" s="111">
        <v>44517.0</v>
      </c>
      <c r="H2567" s="110" t="s">
        <v>269</v>
      </c>
      <c r="I2567" s="110" t="str">
        <f t="array" ref="I2567">XLOOKUP('Joining Lists'!$H2567,'Joining Lists'!$D$4:$D$75,'Joining Lists'!$E$4:$E$75)</f>
        <v>MidWest</v>
      </c>
      <c r="J2567" s="110" t="s">
        <v>216</v>
      </c>
      <c r="K2567" s="110">
        <v>2.0</v>
      </c>
      <c r="L2567" s="109">
        <f t="array" ref="L2567">XLOOKUP('Joining Lists'!$J2567,'Joining Lists'!$A$4:$A$15,'Joining Lists'!$B$4:$B$15)</f>
        <v>22.95</v>
      </c>
      <c r="M2567" s="110">
        <f>'Joining Lists'!$K2567*'Joining Lists'!$L2567</f>
        <v>45.9</v>
      </c>
    </row>
    <row r="2568" ht="14.25" customHeight="1">
      <c r="G2568" s="106">
        <v>44517.0</v>
      </c>
      <c r="H2568" s="105" t="s">
        <v>302</v>
      </c>
      <c r="I2568" s="105" t="str">
        <f t="array" ref="I2568">XLOOKUP('Joining Lists'!$H2568,'Joining Lists'!$D$4:$D$75,'Joining Lists'!$E$4:$E$75)</f>
        <v>MidWest</v>
      </c>
      <c r="J2568" s="105" t="s">
        <v>216</v>
      </c>
      <c r="K2568" s="105">
        <v>1.0</v>
      </c>
      <c r="L2568" s="104">
        <f t="array" ref="L2568">XLOOKUP('Joining Lists'!$J2568,'Joining Lists'!$A$4:$A$15,'Joining Lists'!$B$4:$B$15)</f>
        <v>22.95</v>
      </c>
      <c r="M2568" s="105">
        <f>'Joining Lists'!$K2568*'Joining Lists'!$L2568</f>
        <v>22.95</v>
      </c>
    </row>
    <row r="2569" ht="14.25" customHeight="1">
      <c r="G2569" s="111">
        <v>44517.0</v>
      </c>
      <c r="H2569" s="110" t="s">
        <v>296</v>
      </c>
      <c r="I2569" s="110" t="str">
        <f t="array" ref="I2569">XLOOKUP('Joining Lists'!$H2569,'Joining Lists'!$D$4:$D$75,'Joining Lists'!$E$4:$E$75)</f>
        <v>West</v>
      </c>
      <c r="J2569" s="110" t="s">
        <v>212</v>
      </c>
      <c r="K2569" s="110">
        <v>3.0</v>
      </c>
      <c r="L2569" s="109">
        <f t="array" ref="L2569">XLOOKUP('Joining Lists'!$J2569,'Joining Lists'!$A$4:$A$15,'Joining Lists'!$B$4:$B$15)</f>
        <v>21</v>
      </c>
      <c r="M2569" s="110">
        <f>'Joining Lists'!$K2569*'Joining Lists'!$L2569</f>
        <v>63</v>
      </c>
    </row>
    <row r="2570" ht="14.25" customHeight="1">
      <c r="G2570" s="106">
        <v>44517.0</v>
      </c>
      <c r="H2570" s="105" t="s">
        <v>307</v>
      </c>
      <c r="I2570" s="105" t="str">
        <f t="array" ref="I2570">XLOOKUP('Joining Lists'!$H2570,'Joining Lists'!$D$4:$D$75,'Joining Lists'!$E$4:$E$75)</f>
        <v>East</v>
      </c>
      <c r="J2570" s="105" t="s">
        <v>236</v>
      </c>
      <c r="K2570" s="105">
        <v>2.0</v>
      </c>
      <c r="L2570" s="104">
        <f t="array" ref="L2570">XLOOKUP('Joining Lists'!$J2570,'Joining Lists'!$A$4:$A$15,'Joining Lists'!$B$4:$B$15)</f>
        <v>30</v>
      </c>
      <c r="M2570" s="105">
        <f>'Joining Lists'!$K2570*'Joining Lists'!$L2570</f>
        <v>60</v>
      </c>
    </row>
    <row r="2571" ht="14.25" customHeight="1">
      <c r="G2571" s="111">
        <v>44517.0</v>
      </c>
      <c r="H2571" s="110" t="s">
        <v>251</v>
      </c>
      <c r="I2571" s="110" t="str">
        <f t="array" ref="I2571">XLOOKUP('Joining Lists'!$H2571,'Joining Lists'!$D$4:$D$75,'Joining Lists'!$E$4:$E$75)</f>
        <v>MidWest</v>
      </c>
      <c r="J2571" s="110" t="s">
        <v>235</v>
      </c>
      <c r="K2571" s="110">
        <v>2.0</v>
      </c>
      <c r="L2571" s="109">
        <f t="array" ref="L2571">XLOOKUP('Joining Lists'!$J2571,'Joining Lists'!$A$4:$A$15,'Joining Lists'!$B$4:$B$15)</f>
        <v>19.95</v>
      </c>
      <c r="M2571" s="110">
        <f>'Joining Lists'!$K2571*'Joining Lists'!$L2571</f>
        <v>39.9</v>
      </c>
    </row>
    <row r="2572" ht="14.25" customHeight="1">
      <c r="G2572" s="106">
        <v>44517.0</v>
      </c>
      <c r="H2572" s="105" t="s">
        <v>301</v>
      </c>
      <c r="I2572" s="105" t="str">
        <f t="array" ref="I2572">XLOOKUP('Joining Lists'!$H2572,'Joining Lists'!$D$4:$D$75,'Joining Lists'!$E$4:$E$75)</f>
        <v>East</v>
      </c>
      <c r="J2572" s="105" t="s">
        <v>240</v>
      </c>
      <c r="K2572" s="105">
        <v>2.0</v>
      </c>
      <c r="L2572" s="104">
        <f t="array" ref="L2572">XLOOKUP('Joining Lists'!$J2572,'Joining Lists'!$A$4:$A$15,'Joining Lists'!$B$4:$B$15)</f>
        <v>34</v>
      </c>
      <c r="M2572" s="105">
        <f>'Joining Lists'!$K2572*'Joining Lists'!$L2572</f>
        <v>68</v>
      </c>
    </row>
    <row r="2573" ht="14.25" customHeight="1">
      <c r="G2573" s="111">
        <v>44517.0</v>
      </c>
      <c r="H2573" s="110" t="s">
        <v>304</v>
      </c>
      <c r="I2573" s="110" t="str">
        <f t="array" ref="I2573">XLOOKUP('Joining Lists'!$H2573,'Joining Lists'!$D$4:$D$75,'Joining Lists'!$E$4:$E$75)</f>
        <v>South</v>
      </c>
      <c r="J2573" s="110" t="s">
        <v>227</v>
      </c>
      <c r="K2573" s="110">
        <v>2.0</v>
      </c>
      <c r="L2573" s="109">
        <f t="array" ref="L2573">XLOOKUP('Joining Lists'!$J2573,'Joining Lists'!$A$4:$A$15,'Joining Lists'!$B$4:$B$15)</f>
        <v>25</v>
      </c>
      <c r="M2573" s="110">
        <f>'Joining Lists'!$K2573*'Joining Lists'!$L2573</f>
        <v>50</v>
      </c>
    </row>
    <row r="2574" ht="14.25" customHeight="1">
      <c r="G2574" s="106">
        <v>44517.0</v>
      </c>
      <c r="H2574" s="105" t="s">
        <v>311</v>
      </c>
      <c r="I2574" s="105" t="str">
        <f t="array" ref="I2574">XLOOKUP('Joining Lists'!$H2574,'Joining Lists'!$D$4:$D$75,'Joining Lists'!$E$4:$E$75)</f>
        <v>MidWest</v>
      </c>
      <c r="J2574" s="105" t="s">
        <v>245</v>
      </c>
      <c r="K2574" s="105">
        <v>3.0</v>
      </c>
      <c r="L2574" s="104">
        <f t="array" ref="L2574">XLOOKUP('Joining Lists'!$J2574,'Joining Lists'!$A$4:$A$15,'Joining Lists'!$B$4:$B$15)</f>
        <v>23.5</v>
      </c>
      <c r="M2574" s="105">
        <f>'Joining Lists'!$K2574*'Joining Lists'!$L2574</f>
        <v>70.5</v>
      </c>
    </row>
    <row r="2575" ht="14.25" customHeight="1">
      <c r="G2575" s="111">
        <v>44517.0</v>
      </c>
      <c r="H2575" s="110" t="s">
        <v>259</v>
      </c>
      <c r="I2575" s="110" t="str">
        <f t="array" ref="I2575">XLOOKUP('Joining Lists'!$H2575,'Joining Lists'!$D$4:$D$75,'Joining Lists'!$E$4:$E$75)</f>
        <v>West</v>
      </c>
      <c r="J2575" s="110" t="s">
        <v>227</v>
      </c>
      <c r="K2575" s="110">
        <v>1.0</v>
      </c>
      <c r="L2575" s="109">
        <f t="array" ref="L2575">XLOOKUP('Joining Lists'!$J2575,'Joining Lists'!$A$4:$A$15,'Joining Lists'!$B$4:$B$15)</f>
        <v>25</v>
      </c>
      <c r="M2575" s="110">
        <f>'Joining Lists'!$K2575*'Joining Lists'!$L2575</f>
        <v>25</v>
      </c>
    </row>
    <row r="2576" ht="14.25" customHeight="1">
      <c r="G2576" s="106">
        <v>44517.0</v>
      </c>
      <c r="H2576" s="105" t="s">
        <v>251</v>
      </c>
      <c r="I2576" s="105" t="str">
        <f t="array" ref="I2576">XLOOKUP('Joining Lists'!$H2576,'Joining Lists'!$D$4:$D$75,'Joining Lists'!$E$4:$E$75)</f>
        <v>MidWest</v>
      </c>
      <c r="J2576" s="105" t="s">
        <v>216</v>
      </c>
      <c r="K2576" s="105">
        <v>1.0</v>
      </c>
      <c r="L2576" s="104">
        <f t="array" ref="L2576">XLOOKUP('Joining Lists'!$J2576,'Joining Lists'!$A$4:$A$15,'Joining Lists'!$B$4:$B$15)</f>
        <v>22.95</v>
      </c>
      <c r="M2576" s="105">
        <f>'Joining Lists'!$K2576*'Joining Lists'!$L2576</f>
        <v>22.95</v>
      </c>
    </row>
    <row r="2577" ht="14.25" customHeight="1">
      <c r="G2577" s="111">
        <v>44517.0</v>
      </c>
      <c r="H2577" s="110" t="s">
        <v>261</v>
      </c>
      <c r="I2577" s="110" t="str">
        <f t="array" ref="I2577">XLOOKUP('Joining Lists'!$H2577,'Joining Lists'!$D$4:$D$75,'Joining Lists'!$E$4:$E$75)</f>
        <v>South</v>
      </c>
      <c r="J2577" s="110" t="s">
        <v>218</v>
      </c>
      <c r="K2577" s="110">
        <v>2.0</v>
      </c>
      <c r="L2577" s="109">
        <f t="array" ref="L2577">XLOOKUP('Joining Lists'!$J2577,'Joining Lists'!$A$4:$A$15,'Joining Lists'!$B$4:$B$15)</f>
        <v>22.95</v>
      </c>
      <c r="M2577" s="110">
        <f>'Joining Lists'!$K2577*'Joining Lists'!$L2577</f>
        <v>45.9</v>
      </c>
    </row>
    <row r="2578" ht="14.25" customHeight="1">
      <c r="G2578" s="106">
        <v>44517.0</v>
      </c>
      <c r="H2578" s="105" t="s">
        <v>294</v>
      </c>
      <c r="I2578" s="105" t="str">
        <f t="array" ref="I2578">XLOOKUP('Joining Lists'!$H2578,'Joining Lists'!$D$4:$D$75,'Joining Lists'!$E$4:$E$75)</f>
        <v>West</v>
      </c>
      <c r="J2578" s="105" t="s">
        <v>239</v>
      </c>
      <c r="K2578" s="105">
        <v>2.0</v>
      </c>
      <c r="L2578" s="104">
        <f t="array" ref="L2578">XLOOKUP('Joining Lists'!$J2578,'Joining Lists'!$A$4:$A$15,'Joining Lists'!$B$4:$B$15)</f>
        <v>19</v>
      </c>
      <c r="M2578" s="105">
        <f>'Joining Lists'!$K2578*'Joining Lists'!$L2578</f>
        <v>38</v>
      </c>
    </row>
    <row r="2579" ht="14.25" customHeight="1">
      <c r="G2579" s="111">
        <v>44517.0</v>
      </c>
      <c r="H2579" s="110" t="s">
        <v>258</v>
      </c>
      <c r="I2579" s="110" t="str">
        <f t="array" ref="I2579">XLOOKUP('Joining Lists'!$H2579,'Joining Lists'!$D$4:$D$75,'Joining Lists'!$E$4:$E$75)</f>
        <v>MidWest</v>
      </c>
      <c r="J2579" s="110" t="s">
        <v>245</v>
      </c>
      <c r="K2579" s="110">
        <v>3.0</v>
      </c>
      <c r="L2579" s="109">
        <f t="array" ref="L2579">XLOOKUP('Joining Lists'!$J2579,'Joining Lists'!$A$4:$A$15,'Joining Lists'!$B$4:$B$15)</f>
        <v>23.5</v>
      </c>
      <c r="M2579" s="110">
        <f>'Joining Lists'!$K2579*'Joining Lists'!$L2579</f>
        <v>70.5</v>
      </c>
    </row>
    <row r="2580" ht="14.25" customHeight="1">
      <c r="G2580" s="106">
        <v>44517.0</v>
      </c>
      <c r="H2580" s="105" t="s">
        <v>261</v>
      </c>
      <c r="I2580" s="105" t="str">
        <f t="array" ref="I2580">XLOOKUP('Joining Lists'!$H2580,'Joining Lists'!$D$4:$D$75,'Joining Lists'!$E$4:$E$75)</f>
        <v>South</v>
      </c>
      <c r="J2580" s="105" t="s">
        <v>236</v>
      </c>
      <c r="K2580" s="105">
        <v>2.0</v>
      </c>
      <c r="L2580" s="104">
        <f t="array" ref="L2580">XLOOKUP('Joining Lists'!$J2580,'Joining Lists'!$A$4:$A$15,'Joining Lists'!$B$4:$B$15)</f>
        <v>30</v>
      </c>
      <c r="M2580" s="105">
        <f>'Joining Lists'!$K2580*'Joining Lists'!$L2580</f>
        <v>60</v>
      </c>
    </row>
    <row r="2581" ht="14.25" customHeight="1">
      <c r="G2581" s="111">
        <v>44517.0</v>
      </c>
      <c r="H2581" s="110" t="s">
        <v>268</v>
      </c>
      <c r="I2581" s="110" t="str">
        <f t="array" ref="I2581">XLOOKUP('Joining Lists'!$H2581,'Joining Lists'!$D$4:$D$75,'Joining Lists'!$E$4:$E$75)</f>
        <v>East</v>
      </c>
      <c r="J2581" s="110" t="s">
        <v>243</v>
      </c>
      <c r="K2581" s="110">
        <v>2.0</v>
      </c>
      <c r="L2581" s="109">
        <f t="array" ref="L2581">XLOOKUP('Joining Lists'!$J2581,'Joining Lists'!$A$4:$A$15,'Joining Lists'!$B$4:$B$15)</f>
        <v>25</v>
      </c>
      <c r="M2581" s="110">
        <f>'Joining Lists'!$K2581*'Joining Lists'!$L2581</f>
        <v>50</v>
      </c>
    </row>
    <row r="2582" ht="14.25" customHeight="1">
      <c r="G2582" s="106">
        <v>44517.0</v>
      </c>
      <c r="H2582" s="105" t="s">
        <v>223</v>
      </c>
      <c r="I2582" s="105" t="str">
        <f t="array" ref="I2582">XLOOKUP('Joining Lists'!$H2582,'Joining Lists'!$D$4:$D$75,'Joining Lists'!$E$4:$E$75)</f>
        <v>East</v>
      </c>
      <c r="J2582" s="105" t="s">
        <v>243</v>
      </c>
      <c r="K2582" s="105">
        <v>2.0</v>
      </c>
      <c r="L2582" s="104">
        <f t="array" ref="L2582">XLOOKUP('Joining Lists'!$J2582,'Joining Lists'!$A$4:$A$15,'Joining Lists'!$B$4:$B$15)</f>
        <v>25</v>
      </c>
      <c r="M2582" s="105">
        <f>'Joining Lists'!$K2582*'Joining Lists'!$L2582</f>
        <v>50</v>
      </c>
    </row>
    <row r="2583" ht="14.25" customHeight="1">
      <c r="G2583" s="111">
        <v>44516.0</v>
      </c>
      <c r="H2583" s="110" t="s">
        <v>225</v>
      </c>
      <c r="I2583" s="110" t="str">
        <f t="array" ref="I2583">XLOOKUP('Joining Lists'!$H2583,'Joining Lists'!$D$4:$D$75,'Joining Lists'!$E$4:$E$75)</f>
        <v>South</v>
      </c>
      <c r="J2583" s="110" t="s">
        <v>235</v>
      </c>
      <c r="K2583" s="110">
        <v>3.0</v>
      </c>
      <c r="L2583" s="109">
        <f t="array" ref="L2583">XLOOKUP('Joining Lists'!$J2583,'Joining Lists'!$A$4:$A$15,'Joining Lists'!$B$4:$B$15)</f>
        <v>19.95</v>
      </c>
      <c r="M2583" s="110">
        <f>'Joining Lists'!$K2583*'Joining Lists'!$L2583</f>
        <v>59.85</v>
      </c>
    </row>
    <row r="2584" ht="14.25" customHeight="1">
      <c r="G2584" s="106">
        <v>44516.0</v>
      </c>
      <c r="H2584" s="105" t="s">
        <v>283</v>
      </c>
      <c r="I2584" s="105" t="str">
        <f t="array" ref="I2584">XLOOKUP('Joining Lists'!$H2584,'Joining Lists'!$D$4:$D$75,'Joining Lists'!$E$4:$E$75)</f>
        <v>South</v>
      </c>
      <c r="J2584" s="105" t="s">
        <v>235</v>
      </c>
      <c r="K2584" s="105">
        <v>1.0</v>
      </c>
      <c r="L2584" s="104">
        <f t="array" ref="L2584">XLOOKUP('Joining Lists'!$J2584,'Joining Lists'!$A$4:$A$15,'Joining Lists'!$B$4:$B$15)</f>
        <v>19.95</v>
      </c>
      <c r="M2584" s="105">
        <f>'Joining Lists'!$K2584*'Joining Lists'!$L2584</f>
        <v>19.95</v>
      </c>
    </row>
    <row r="2585" ht="14.25" customHeight="1">
      <c r="G2585" s="111">
        <v>44516.0</v>
      </c>
      <c r="H2585" s="110" t="s">
        <v>258</v>
      </c>
      <c r="I2585" s="110" t="str">
        <f t="array" ref="I2585">XLOOKUP('Joining Lists'!$H2585,'Joining Lists'!$D$4:$D$75,'Joining Lists'!$E$4:$E$75)</f>
        <v>MidWest</v>
      </c>
      <c r="J2585" s="110" t="s">
        <v>216</v>
      </c>
      <c r="K2585" s="110">
        <v>2.0</v>
      </c>
      <c r="L2585" s="109">
        <f t="array" ref="L2585">XLOOKUP('Joining Lists'!$J2585,'Joining Lists'!$A$4:$A$15,'Joining Lists'!$B$4:$B$15)</f>
        <v>22.95</v>
      </c>
      <c r="M2585" s="110">
        <f>'Joining Lists'!$K2585*'Joining Lists'!$L2585</f>
        <v>45.9</v>
      </c>
    </row>
    <row r="2586" ht="14.25" customHeight="1">
      <c r="G2586" s="106">
        <v>44516.0</v>
      </c>
      <c r="H2586" s="105" t="s">
        <v>268</v>
      </c>
      <c r="I2586" s="105" t="str">
        <f t="array" ref="I2586">XLOOKUP('Joining Lists'!$H2586,'Joining Lists'!$D$4:$D$75,'Joining Lists'!$E$4:$E$75)</f>
        <v>East</v>
      </c>
      <c r="J2586" s="105" t="s">
        <v>240</v>
      </c>
      <c r="K2586" s="105">
        <v>2.0</v>
      </c>
      <c r="L2586" s="104">
        <f t="array" ref="L2586">XLOOKUP('Joining Lists'!$J2586,'Joining Lists'!$A$4:$A$15,'Joining Lists'!$B$4:$B$15)</f>
        <v>34</v>
      </c>
      <c r="M2586" s="105">
        <f>'Joining Lists'!$K2586*'Joining Lists'!$L2586</f>
        <v>68</v>
      </c>
    </row>
    <row r="2587" ht="14.25" customHeight="1">
      <c r="G2587" s="111">
        <v>44516.0</v>
      </c>
      <c r="H2587" s="110" t="s">
        <v>284</v>
      </c>
      <c r="I2587" s="110" t="str">
        <f t="array" ref="I2587">XLOOKUP('Joining Lists'!$H2587,'Joining Lists'!$D$4:$D$75,'Joining Lists'!$E$4:$E$75)</f>
        <v>MidWest</v>
      </c>
      <c r="J2587" s="110" t="s">
        <v>240</v>
      </c>
      <c r="K2587" s="110">
        <v>2.0</v>
      </c>
      <c r="L2587" s="109">
        <f t="array" ref="L2587">XLOOKUP('Joining Lists'!$J2587,'Joining Lists'!$A$4:$A$15,'Joining Lists'!$B$4:$B$15)</f>
        <v>34</v>
      </c>
      <c r="M2587" s="110">
        <f>'Joining Lists'!$K2587*'Joining Lists'!$L2587</f>
        <v>68</v>
      </c>
    </row>
    <row r="2588" ht="14.25" customHeight="1">
      <c r="G2588" s="106">
        <v>44516.0</v>
      </c>
      <c r="H2588" s="105" t="s">
        <v>299</v>
      </c>
      <c r="I2588" s="105" t="str">
        <f t="array" ref="I2588">XLOOKUP('Joining Lists'!$H2588,'Joining Lists'!$D$4:$D$75,'Joining Lists'!$E$4:$E$75)</f>
        <v>South</v>
      </c>
      <c r="J2588" s="105" t="s">
        <v>235</v>
      </c>
      <c r="K2588" s="105">
        <v>9.0</v>
      </c>
      <c r="L2588" s="104">
        <f t="array" ref="L2588">XLOOKUP('Joining Lists'!$J2588,'Joining Lists'!$A$4:$A$15,'Joining Lists'!$B$4:$B$15)</f>
        <v>19.95</v>
      </c>
      <c r="M2588" s="105">
        <f>'Joining Lists'!$K2588*'Joining Lists'!$L2588</f>
        <v>179.55</v>
      </c>
    </row>
    <row r="2589" ht="14.25" customHeight="1">
      <c r="G2589" s="111">
        <v>44516.0</v>
      </c>
      <c r="H2589" s="110" t="s">
        <v>297</v>
      </c>
      <c r="I2589" s="110" t="str">
        <f t="array" ref="I2589">XLOOKUP('Joining Lists'!$H2589,'Joining Lists'!$D$4:$D$75,'Joining Lists'!$E$4:$E$75)</f>
        <v>MidWest</v>
      </c>
      <c r="J2589" s="110" t="s">
        <v>240</v>
      </c>
      <c r="K2589" s="110">
        <v>2.0</v>
      </c>
      <c r="L2589" s="109">
        <f t="array" ref="L2589">XLOOKUP('Joining Lists'!$J2589,'Joining Lists'!$A$4:$A$15,'Joining Lists'!$B$4:$B$15)</f>
        <v>34</v>
      </c>
      <c r="M2589" s="110">
        <f>'Joining Lists'!$K2589*'Joining Lists'!$L2589</f>
        <v>68</v>
      </c>
    </row>
    <row r="2590" ht="14.25" customHeight="1">
      <c r="G2590" s="106">
        <v>44516.0</v>
      </c>
      <c r="H2590" s="105" t="s">
        <v>311</v>
      </c>
      <c r="I2590" s="105" t="str">
        <f t="array" ref="I2590">XLOOKUP('Joining Lists'!$H2590,'Joining Lists'!$D$4:$D$75,'Joining Lists'!$E$4:$E$75)</f>
        <v>MidWest</v>
      </c>
      <c r="J2590" s="105" t="s">
        <v>240</v>
      </c>
      <c r="K2590" s="105">
        <v>3.0</v>
      </c>
      <c r="L2590" s="104">
        <f t="array" ref="L2590">XLOOKUP('Joining Lists'!$J2590,'Joining Lists'!$A$4:$A$15,'Joining Lists'!$B$4:$B$15)</f>
        <v>34</v>
      </c>
      <c r="M2590" s="105">
        <f>'Joining Lists'!$K2590*'Joining Lists'!$L2590</f>
        <v>102</v>
      </c>
    </row>
    <row r="2591" ht="14.25" customHeight="1">
      <c r="G2591" s="111">
        <v>44516.0</v>
      </c>
      <c r="H2591" s="110" t="s">
        <v>260</v>
      </c>
      <c r="I2591" s="110" t="str">
        <f t="array" ref="I2591">XLOOKUP('Joining Lists'!$H2591,'Joining Lists'!$D$4:$D$75,'Joining Lists'!$E$4:$E$75)</f>
        <v>MidWest</v>
      </c>
      <c r="J2591" s="110" t="s">
        <v>235</v>
      </c>
      <c r="K2591" s="110">
        <v>3.0</v>
      </c>
      <c r="L2591" s="109">
        <f t="array" ref="L2591">XLOOKUP('Joining Lists'!$J2591,'Joining Lists'!$A$4:$A$15,'Joining Lists'!$B$4:$B$15)</f>
        <v>19.95</v>
      </c>
      <c r="M2591" s="110">
        <f>'Joining Lists'!$K2591*'Joining Lists'!$L2591</f>
        <v>59.85</v>
      </c>
    </row>
    <row r="2592" ht="14.25" customHeight="1">
      <c r="G2592" s="106">
        <v>44516.0</v>
      </c>
      <c r="H2592" s="105" t="s">
        <v>281</v>
      </c>
      <c r="I2592" s="105" t="str">
        <f t="array" ref="I2592">XLOOKUP('Joining Lists'!$H2592,'Joining Lists'!$D$4:$D$75,'Joining Lists'!$E$4:$E$75)</f>
        <v>MidWest</v>
      </c>
      <c r="J2592" s="105" t="s">
        <v>243</v>
      </c>
      <c r="K2592" s="105">
        <v>3.0</v>
      </c>
      <c r="L2592" s="104">
        <f t="array" ref="L2592">XLOOKUP('Joining Lists'!$J2592,'Joining Lists'!$A$4:$A$15,'Joining Lists'!$B$4:$B$15)</f>
        <v>25</v>
      </c>
      <c r="M2592" s="105">
        <f>'Joining Lists'!$K2592*'Joining Lists'!$L2592</f>
        <v>75</v>
      </c>
    </row>
    <row r="2593" ht="14.25" customHeight="1">
      <c r="G2593" s="111">
        <v>44516.0</v>
      </c>
      <c r="H2593" s="110" t="s">
        <v>215</v>
      </c>
      <c r="I2593" s="110" t="str">
        <f t="array" ref="I2593">XLOOKUP('Joining Lists'!$H2593,'Joining Lists'!$D$4:$D$75,'Joining Lists'!$E$4:$E$75)</f>
        <v>East</v>
      </c>
      <c r="J2593" s="110" t="s">
        <v>218</v>
      </c>
      <c r="K2593" s="110">
        <v>2.0</v>
      </c>
      <c r="L2593" s="109">
        <f t="array" ref="L2593">XLOOKUP('Joining Lists'!$J2593,'Joining Lists'!$A$4:$A$15,'Joining Lists'!$B$4:$B$15)</f>
        <v>22.95</v>
      </c>
      <c r="M2593" s="110">
        <f>'Joining Lists'!$K2593*'Joining Lists'!$L2593</f>
        <v>45.9</v>
      </c>
    </row>
    <row r="2594" ht="14.25" customHeight="1">
      <c r="G2594" s="106">
        <v>44516.0</v>
      </c>
      <c r="H2594" s="105" t="s">
        <v>310</v>
      </c>
      <c r="I2594" s="105" t="str">
        <f t="array" ref="I2594">XLOOKUP('Joining Lists'!$H2594,'Joining Lists'!$D$4:$D$75,'Joining Lists'!$E$4:$E$75)</f>
        <v>West</v>
      </c>
      <c r="J2594" s="105" t="s">
        <v>216</v>
      </c>
      <c r="K2594" s="105">
        <v>24.0</v>
      </c>
      <c r="L2594" s="104">
        <f t="array" ref="L2594">XLOOKUP('Joining Lists'!$J2594,'Joining Lists'!$A$4:$A$15,'Joining Lists'!$B$4:$B$15)</f>
        <v>22.95</v>
      </c>
      <c r="M2594" s="105">
        <f>'Joining Lists'!$K2594*'Joining Lists'!$L2594</f>
        <v>550.8</v>
      </c>
    </row>
    <row r="2595" ht="14.25" customHeight="1">
      <c r="G2595" s="111">
        <v>44516.0</v>
      </c>
      <c r="H2595" s="110" t="s">
        <v>306</v>
      </c>
      <c r="I2595" s="110" t="str">
        <f t="array" ref="I2595">XLOOKUP('Joining Lists'!$H2595,'Joining Lists'!$D$4:$D$75,'Joining Lists'!$E$4:$E$75)</f>
        <v>West</v>
      </c>
      <c r="J2595" s="110" t="s">
        <v>240</v>
      </c>
      <c r="K2595" s="110">
        <v>2.0</v>
      </c>
      <c r="L2595" s="109">
        <f t="array" ref="L2595">XLOOKUP('Joining Lists'!$J2595,'Joining Lists'!$A$4:$A$15,'Joining Lists'!$B$4:$B$15)</f>
        <v>34</v>
      </c>
      <c r="M2595" s="110">
        <f>'Joining Lists'!$K2595*'Joining Lists'!$L2595</f>
        <v>68</v>
      </c>
    </row>
    <row r="2596" ht="14.25" customHeight="1">
      <c r="G2596" s="106">
        <v>44516.0</v>
      </c>
      <c r="H2596" s="105" t="s">
        <v>260</v>
      </c>
      <c r="I2596" s="105" t="str">
        <f t="array" ref="I2596">XLOOKUP('Joining Lists'!$H2596,'Joining Lists'!$D$4:$D$75,'Joining Lists'!$E$4:$E$75)</f>
        <v>MidWest</v>
      </c>
      <c r="J2596" s="105" t="s">
        <v>235</v>
      </c>
      <c r="K2596" s="105">
        <v>1.0</v>
      </c>
      <c r="L2596" s="104">
        <f t="array" ref="L2596">XLOOKUP('Joining Lists'!$J2596,'Joining Lists'!$A$4:$A$15,'Joining Lists'!$B$4:$B$15)</f>
        <v>19.95</v>
      </c>
      <c r="M2596" s="105">
        <f>'Joining Lists'!$K2596*'Joining Lists'!$L2596</f>
        <v>19.95</v>
      </c>
    </row>
    <row r="2597" ht="14.25" customHeight="1">
      <c r="G2597" s="111">
        <v>44516.0</v>
      </c>
      <c r="H2597" s="110" t="s">
        <v>284</v>
      </c>
      <c r="I2597" s="110" t="str">
        <f t="array" ref="I2597">XLOOKUP('Joining Lists'!$H2597,'Joining Lists'!$D$4:$D$75,'Joining Lists'!$E$4:$E$75)</f>
        <v>MidWest</v>
      </c>
      <c r="J2597" s="110" t="s">
        <v>245</v>
      </c>
      <c r="K2597" s="110">
        <v>2.0</v>
      </c>
      <c r="L2597" s="109">
        <f t="array" ref="L2597">XLOOKUP('Joining Lists'!$J2597,'Joining Lists'!$A$4:$A$15,'Joining Lists'!$B$4:$B$15)</f>
        <v>23.5</v>
      </c>
      <c r="M2597" s="110">
        <f>'Joining Lists'!$K2597*'Joining Lists'!$L2597</f>
        <v>47</v>
      </c>
    </row>
    <row r="2598" ht="14.25" customHeight="1">
      <c r="G2598" s="106">
        <v>44516.0</v>
      </c>
      <c r="H2598" s="105" t="s">
        <v>228</v>
      </c>
      <c r="I2598" s="105" t="str">
        <f t="array" ref="I2598">XLOOKUP('Joining Lists'!$H2598,'Joining Lists'!$D$4:$D$75,'Joining Lists'!$E$4:$E$75)</f>
        <v>MidWest</v>
      </c>
      <c r="J2598" s="105" t="s">
        <v>216</v>
      </c>
      <c r="K2598" s="105">
        <v>3.0</v>
      </c>
      <c r="L2598" s="104">
        <f t="array" ref="L2598">XLOOKUP('Joining Lists'!$J2598,'Joining Lists'!$A$4:$A$15,'Joining Lists'!$B$4:$B$15)</f>
        <v>22.95</v>
      </c>
      <c r="M2598" s="105">
        <f>'Joining Lists'!$K2598*'Joining Lists'!$L2598</f>
        <v>68.85</v>
      </c>
    </row>
    <row r="2599" ht="14.25" customHeight="1">
      <c r="G2599" s="111">
        <v>44516.0</v>
      </c>
      <c r="H2599" s="110" t="s">
        <v>292</v>
      </c>
      <c r="I2599" s="110" t="str">
        <f t="array" ref="I2599">XLOOKUP('Joining Lists'!$H2599,'Joining Lists'!$D$4:$D$75,'Joining Lists'!$E$4:$E$75)</f>
        <v>East</v>
      </c>
      <c r="J2599" s="110" t="s">
        <v>218</v>
      </c>
      <c r="K2599" s="110">
        <v>2.0</v>
      </c>
      <c r="L2599" s="109">
        <f t="array" ref="L2599">XLOOKUP('Joining Lists'!$J2599,'Joining Lists'!$A$4:$A$15,'Joining Lists'!$B$4:$B$15)</f>
        <v>22.95</v>
      </c>
      <c r="M2599" s="110">
        <f>'Joining Lists'!$K2599*'Joining Lists'!$L2599</f>
        <v>45.9</v>
      </c>
    </row>
    <row r="2600" ht="14.25" customHeight="1">
      <c r="G2600" s="106">
        <v>44516.0</v>
      </c>
      <c r="H2600" s="105" t="s">
        <v>234</v>
      </c>
      <c r="I2600" s="105" t="str">
        <f t="array" ref="I2600">XLOOKUP('Joining Lists'!$H2600,'Joining Lists'!$D$4:$D$75,'Joining Lists'!$E$4:$E$75)</f>
        <v>East</v>
      </c>
      <c r="J2600" s="105" t="s">
        <v>235</v>
      </c>
      <c r="K2600" s="105">
        <v>2.0</v>
      </c>
      <c r="L2600" s="104">
        <f t="array" ref="L2600">XLOOKUP('Joining Lists'!$J2600,'Joining Lists'!$A$4:$A$15,'Joining Lists'!$B$4:$B$15)</f>
        <v>19.95</v>
      </c>
      <c r="M2600" s="105">
        <f>'Joining Lists'!$K2600*'Joining Lists'!$L2600</f>
        <v>39.9</v>
      </c>
    </row>
    <row r="2601" ht="14.25" customHeight="1">
      <c r="G2601" s="111">
        <v>44516.0</v>
      </c>
      <c r="H2601" s="110" t="s">
        <v>306</v>
      </c>
      <c r="I2601" s="110" t="str">
        <f t="array" ref="I2601">XLOOKUP('Joining Lists'!$H2601,'Joining Lists'!$D$4:$D$75,'Joining Lists'!$E$4:$E$75)</f>
        <v>West</v>
      </c>
      <c r="J2601" s="110" t="s">
        <v>243</v>
      </c>
      <c r="K2601" s="110">
        <v>3.0</v>
      </c>
      <c r="L2601" s="109">
        <f t="array" ref="L2601">XLOOKUP('Joining Lists'!$J2601,'Joining Lists'!$A$4:$A$15,'Joining Lists'!$B$4:$B$15)</f>
        <v>25</v>
      </c>
      <c r="M2601" s="110">
        <f>'Joining Lists'!$K2601*'Joining Lists'!$L2601</f>
        <v>75</v>
      </c>
    </row>
    <row r="2602" ht="14.25" customHeight="1">
      <c r="G2602" s="106">
        <v>44516.0</v>
      </c>
      <c r="H2602" s="105" t="s">
        <v>304</v>
      </c>
      <c r="I2602" s="105" t="str">
        <f t="array" ref="I2602">XLOOKUP('Joining Lists'!$H2602,'Joining Lists'!$D$4:$D$75,'Joining Lists'!$E$4:$E$75)</f>
        <v>South</v>
      </c>
      <c r="J2602" s="105" t="s">
        <v>235</v>
      </c>
      <c r="K2602" s="105">
        <v>3.0</v>
      </c>
      <c r="L2602" s="104">
        <f t="array" ref="L2602">XLOOKUP('Joining Lists'!$J2602,'Joining Lists'!$A$4:$A$15,'Joining Lists'!$B$4:$B$15)</f>
        <v>19.95</v>
      </c>
      <c r="M2602" s="105">
        <f>'Joining Lists'!$K2602*'Joining Lists'!$L2602</f>
        <v>59.85</v>
      </c>
    </row>
    <row r="2603" ht="14.25" customHeight="1">
      <c r="G2603" s="111">
        <v>44516.0</v>
      </c>
      <c r="H2603" s="110" t="s">
        <v>310</v>
      </c>
      <c r="I2603" s="110" t="str">
        <f t="array" ref="I2603">XLOOKUP('Joining Lists'!$H2603,'Joining Lists'!$D$4:$D$75,'Joining Lists'!$E$4:$E$75)</f>
        <v>West</v>
      </c>
      <c r="J2603" s="110" t="s">
        <v>235</v>
      </c>
      <c r="K2603" s="110">
        <v>3.0</v>
      </c>
      <c r="L2603" s="109">
        <f t="array" ref="L2603">XLOOKUP('Joining Lists'!$J2603,'Joining Lists'!$A$4:$A$15,'Joining Lists'!$B$4:$B$15)</f>
        <v>19.95</v>
      </c>
      <c r="M2603" s="110">
        <f>'Joining Lists'!$K2603*'Joining Lists'!$L2603</f>
        <v>59.85</v>
      </c>
    </row>
    <row r="2604" ht="14.25" customHeight="1">
      <c r="G2604" s="106">
        <v>44516.0</v>
      </c>
      <c r="H2604" s="105" t="s">
        <v>238</v>
      </c>
      <c r="I2604" s="105" t="str">
        <f t="array" ref="I2604">XLOOKUP('Joining Lists'!$H2604,'Joining Lists'!$D$4:$D$75,'Joining Lists'!$E$4:$E$75)</f>
        <v>West</v>
      </c>
      <c r="J2604" s="105" t="s">
        <v>235</v>
      </c>
      <c r="K2604" s="105">
        <v>2.0</v>
      </c>
      <c r="L2604" s="104">
        <f t="array" ref="L2604">XLOOKUP('Joining Lists'!$J2604,'Joining Lists'!$A$4:$A$15,'Joining Lists'!$B$4:$B$15)</f>
        <v>19.95</v>
      </c>
      <c r="M2604" s="105">
        <f>'Joining Lists'!$K2604*'Joining Lists'!$L2604</f>
        <v>39.9</v>
      </c>
    </row>
    <row r="2605" ht="14.25" customHeight="1">
      <c r="G2605" s="111">
        <v>44516.0</v>
      </c>
      <c r="H2605" s="110" t="s">
        <v>255</v>
      </c>
      <c r="I2605" s="110" t="str">
        <f t="array" ref="I2605">XLOOKUP('Joining Lists'!$H2605,'Joining Lists'!$D$4:$D$75,'Joining Lists'!$E$4:$E$75)</f>
        <v>MidWest</v>
      </c>
      <c r="J2605" s="110" t="s">
        <v>218</v>
      </c>
      <c r="K2605" s="110">
        <v>1.0</v>
      </c>
      <c r="L2605" s="109">
        <f t="array" ref="L2605">XLOOKUP('Joining Lists'!$J2605,'Joining Lists'!$A$4:$A$15,'Joining Lists'!$B$4:$B$15)</f>
        <v>22.95</v>
      </c>
      <c r="M2605" s="110">
        <f>'Joining Lists'!$K2605*'Joining Lists'!$L2605</f>
        <v>22.95</v>
      </c>
    </row>
    <row r="2606" ht="14.25" customHeight="1">
      <c r="G2606" s="106">
        <v>44516.0</v>
      </c>
      <c r="H2606" s="105" t="s">
        <v>300</v>
      </c>
      <c r="I2606" s="105" t="str">
        <f t="array" ref="I2606">XLOOKUP('Joining Lists'!$H2606,'Joining Lists'!$D$4:$D$75,'Joining Lists'!$E$4:$E$75)</f>
        <v>MidWest</v>
      </c>
      <c r="J2606" s="105" t="s">
        <v>240</v>
      </c>
      <c r="K2606" s="105">
        <v>3.0</v>
      </c>
      <c r="L2606" s="104">
        <f t="array" ref="L2606">XLOOKUP('Joining Lists'!$J2606,'Joining Lists'!$A$4:$A$15,'Joining Lists'!$B$4:$B$15)</f>
        <v>34</v>
      </c>
      <c r="M2606" s="105">
        <f>'Joining Lists'!$K2606*'Joining Lists'!$L2606</f>
        <v>102</v>
      </c>
    </row>
    <row r="2607" ht="14.25" customHeight="1">
      <c r="G2607" s="111">
        <v>44516.0</v>
      </c>
      <c r="H2607" s="110" t="s">
        <v>309</v>
      </c>
      <c r="I2607" s="110" t="str">
        <f t="array" ref="I2607">XLOOKUP('Joining Lists'!$H2607,'Joining Lists'!$D$4:$D$75,'Joining Lists'!$E$4:$E$75)</f>
        <v>South</v>
      </c>
      <c r="J2607" s="110" t="s">
        <v>212</v>
      </c>
      <c r="K2607" s="110">
        <v>3.0</v>
      </c>
      <c r="L2607" s="109">
        <f t="array" ref="L2607">XLOOKUP('Joining Lists'!$J2607,'Joining Lists'!$A$4:$A$15,'Joining Lists'!$B$4:$B$15)</f>
        <v>21</v>
      </c>
      <c r="M2607" s="110">
        <f>'Joining Lists'!$K2607*'Joining Lists'!$L2607</f>
        <v>63</v>
      </c>
    </row>
    <row r="2608" ht="14.25" customHeight="1">
      <c r="G2608" s="106">
        <v>44516.0</v>
      </c>
      <c r="H2608" s="105" t="s">
        <v>238</v>
      </c>
      <c r="I2608" s="105" t="str">
        <f t="array" ref="I2608">XLOOKUP('Joining Lists'!$H2608,'Joining Lists'!$D$4:$D$75,'Joining Lists'!$E$4:$E$75)</f>
        <v>West</v>
      </c>
      <c r="J2608" s="105" t="s">
        <v>212</v>
      </c>
      <c r="K2608" s="105">
        <v>13.0</v>
      </c>
      <c r="L2608" s="104">
        <f t="array" ref="L2608">XLOOKUP('Joining Lists'!$J2608,'Joining Lists'!$A$4:$A$15,'Joining Lists'!$B$4:$B$15)</f>
        <v>21</v>
      </c>
      <c r="M2608" s="105">
        <f>'Joining Lists'!$K2608*'Joining Lists'!$L2608</f>
        <v>273</v>
      </c>
    </row>
    <row r="2609" ht="14.25" customHeight="1">
      <c r="G2609" s="111">
        <v>44516.0</v>
      </c>
      <c r="H2609" s="110" t="s">
        <v>258</v>
      </c>
      <c r="I2609" s="110" t="str">
        <f t="array" ref="I2609">XLOOKUP('Joining Lists'!$H2609,'Joining Lists'!$D$4:$D$75,'Joining Lists'!$E$4:$E$75)</f>
        <v>MidWest</v>
      </c>
      <c r="J2609" s="110" t="s">
        <v>212</v>
      </c>
      <c r="K2609" s="110">
        <v>2.0</v>
      </c>
      <c r="L2609" s="109">
        <f t="array" ref="L2609">XLOOKUP('Joining Lists'!$J2609,'Joining Lists'!$A$4:$A$15,'Joining Lists'!$B$4:$B$15)</f>
        <v>21</v>
      </c>
      <c r="M2609" s="110">
        <f>'Joining Lists'!$K2609*'Joining Lists'!$L2609</f>
        <v>42</v>
      </c>
    </row>
    <row r="2610" ht="14.25" customHeight="1">
      <c r="G2610" s="106">
        <v>44516.0</v>
      </c>
      <c r="H2610" s="105" t="s">
        <v>223</v>
      </c>
      <c r="I2610" s="105" t="str">
        <f t="array" ref="I2610">XLOOKUP('Joining Lists'!$H2610,'Joining Lists'!$D$4:$D$75,'Joining Lists'!$E$4:$E$75)</f>
        <v>East</v>
      </c>
      <c r="J2610" s="105" t="s">
        <v>218</v>
      </c>
      <c r="K2610" s="105">
        <v>2.0</v>
      </c>
      <c r="L2610" s="104">
        <f t="array" ref="L2610">XLOOKUP('Joining Lists'!$J2610,'Joining Lists'!$A$4:$A$15,'Joining Lists'!$B$4:$B$15)</f>
        <v>22.95</v>
      </c>
      <c r="M2610" s="105">
        <f>'Joining Lists'!$K2610*'Joining Lists'!$L2610</f>
        <v>45.9</v>
      </c>
    </row>
    <row r="2611" ht="14.25" customHeight="1">
      <c r="G2611" s="111">
        <v>44516.0</v>
      </c>
      <c r="H2611" s="110" t="s">
        <v>288</v>
      </c>
      <c r="I2611" s="110" t="str">
        <f t="array" ref="I2611">XLOOKUP('Joining Lists'!$H2611,'Joining Lists'!$D$4:$D$75,'Joining Lists'!$E$4:$E$75)</f>
        <v>MidWest</v>
      </c>
      <c r="J2611" s="110" t="s">
        <v>216</v>
      </c>
      <c r="K2611" s="110">
        <v>2.0</v>
      </c>
      <c r="L2611" s="109">
        <f t="array" ref="L2611">XLOOKUP('Joining Lists'!$J2611,'Joining Lists'!$A$4:$A$15,'Joining Lists'!$B$4:$B$15)</f>
        <v>22.95</v>
      </c>
      <c r="M2611" s="110">
        <f>'Joining Lists'!$K2611*'Joining Lists'!$L2611</f>
        <v>45.9</v>
      </c>
    </row>
    <row r="2612" ht="14.25" customHeight="1">
      <c r="G2612" s="106">
        <v>44516.0</v>
      </c>
      <c r="H2612" s="105" t="s">
        <v>281</v>
      </c>
      <c r="I2612" s="105" t="str">
        <f t="array" ref="I2612">XLOOKUP('Joining Lists'!$H2612,'Joining Lists'!$D$4:$D$75,'Joining Lists'!$E$4:$E$75)</f>
        <v>MidWest</v>
      </c>
      <c r="J2612" s="105" t="s">
        <v>243</v>
      </c>
      <c r="K2612" s="105">
        <v>2.0</v>
      </c>
      <c r="L2612" s="104">
        <f t="array" ref="L2612">XLOOKUP('Joining Lists'!$J2612,'Joining Lists'!$A$4:$A$15,'Joining Lists'!$B$4:$B$15)</f>
        <v>25</v>
      </c>
      <c r="M2612" s="105">
        <f>'Joining Lists'!$K2612*'Joining Lists'!$L2612</f>
        <v>50</v>
      </c>
    </row>
    <row r="2613" ht="14.25" customHeight="1">
      <c r="G2613" s="111">
        <v>44516.0</v>
      </c>
      <c r="H2613" s="110" t="s">
        <v>310</v>
      </c>
      <c r="I2613" s="110" t="str">
        <f t="array" ref="I2613">XLOOKUP('Joining Lists'!$H2613,'Joining Lists'!$D$4:$D$75,'Joining Lists'!$E$4:$E$75)</f>
        <v>West</v>
      </c>
      <c r="J2613" s="110" t="s">
        <v>245</v>
      </c>
      <c r="K2613" s="110">
        <v>3.0</v>
      </c>
      <c r="L2613" s="109">
        <f t="array" ref="L2613">XLOOKUP('Joining Lists'!$J2613,'Joining Lists'!$A$4:$A$15,'Joining Lists'!$B$4:$B$15)</f>
        <v>23.5</v>
      </c>
      <c r="M2613" s="110">
        <f>'Joining Lists'!$K2613*'Joining Lists'!$L2613</f>
        <v>70.5</v>
      </c>
    </row>
    <row r="2614" ht="14.25" customHeight="1">
      <c r="G2614" s="106">
        <v>44516.0</v>
      </c>
      <c r="H2614" s="105" t="s">
        <v>315</v>
      </c>
      <c r="I2614" s="105" t="str">
        <f t="array" ref="I2614">XLOOKUP('Joining Lists'!$H2614,'Joining Lists'!$D$4:$D$75,'Joining Lists'!$E$4:$E$75)</f>
        <v>MidWest</v>
      </c>
      <c r="J2614" s="105" t="s">
        <v>235</v>
      </c>
      <c r="K2614" s="105">
        <v>2.0</v>
      </c>
      <c r="L2614" s="104">
        <f t="array" ref="L2614">XLOOKUP('Joining Lists'!$J2614,'Joining Lists'!$A$4:$A$15,'Joining Lists'!$B$4:$B$15)</f>
        <v>19.95</v>
      </c>
      <c r="M2614" s="105">
        <f>'Joining Lists'!$K2614*'Joining Lists'!$L2614</f>
        <v>39.9</v>
      </c>
    </row>
    <row r="2615" ht="14.25" customHeight="1">
      <c r="G2615" s="111">
        <v>44516.0</v>
      </c>
      <c r="H2615" s="110" t="s">
        <v>269</v>
      </c>
      <c r="I2615" s="110" t="str">
        <f t="array" ref="I2615">XLOOKUP('Joining Lists'!$H2615,'Joining Lists'!$D$4:$D$75,'Joining Lists'!$E$4:$E$75)</f>
        <v>MidWest</v>
      </c>
      <c r="J2615" s="110" t="s">
        <v>212</v>
      </c>
      <c r="K2615" s="110">
        <v>3.0</v>
      </c>
      <c r="L2615" s="109">
        <f t="array" ref="L2615">XLOOKUP('Joining Lists'!$J2615,'Joining Lists'!$A$4:$A$15,'Joining Lists'!$B$4:$B$15)</f>
        <v>21</v>
      </c>
      <c r="M2615" s="110">
        <f>'Joining Lists'!$K2615*'Joining Lists'!$L2615</f>
        <v>63</v>
      </c>
    </row>
    <row r="2616" ht="14.25" customHeight="1">
      <c r="G2616" s="106">
        <v>44516.0</v>
      </c>
      <c r="H2616" s="105" t="s">
        <v>219</v>
      </c>
      <c r="I2616" s="105" t="str">
        <f t="array" ref="I2616">XLOOKUP('Joining Lists'!$H2616,'Joining Lists'!$D$4:$D$75,'Joining Lists'!$E$4:$E$75)</f>
        <v>West</v>
      </c>
      <c r="J2616" s="105" t="s">
        <v>243</v>
      </c>
      <c r="K2616" s="105">
        <v>1.0</v>
      </c>
      <c r="L2616" s="104">
        <f t="array" ref="L2616">XLOOKUP('Joining Lists'!$J2616,'Joining Lists'!$A$4:$A$15,'Joining Lists'!$B$4:$B$15)</f>
        <v>25</v>
      </c>
      <c r="M2616" s="105">
        <f>'Joining Lists'!$K2616*'Joining Lists'!$L2616</f>
        <v>25</v>
      </c>
    </row>
    <row r="2617" ht="14.25" customHeight="1">
      <c r="G2617" s="111">
        <v>44516.0</v>
      </c>
      <c r="H2617" s="110" t="s">
        <v>241</v>
      </c>
      <c r="I2617" s="110" t="str">
        <f t="array" ref="I2617">XLOOKUP('Joining Lists'!$H2617,'Joining Lists'!$D$4:$D$75,'Joining Lists'!$E$4:$E$75)</f>
        <v>MidWest</v>
      </c>
      <c r="J2617" s="110" t="s">
        <v>218</v>
      </c>
      <c r="K2617" s="110">
        <v>3.0</v>
      </c>
      <c r="L2617" s="109">
        <f t="array" ref="L2617">XLOOKUP('Joining Lists'!$J2617,'Joining Lists'!$A$4:$A$15,'Joining Lists'!$B$4:$B$15)</f>
        <v>22.95</v>
      </c>
      <c r="M2617" s="110">
        <f>'Joining Lists'!$K2617*'Joining Lists'!$L2617</f>
        <v>68.85</v>
      </c>
    </row>
    <row r="2618" ht="14.25" customHeight="1">
      <c r="G2618" s="106">
        <v>44516.0</v>
      </c>
      <c r="H2618" s="105" t="s">
        <v>221</v>
      </c>
      <c r="I2618" s="105" t="str">
        <f t="array" ref="I2618">XLOOKUP('Joining Lists'!$H2618,'Joining Lists'!$D$4:$D$75,'Joining Lists'!$E$4:$E$75)</f>
        <v>East</v>
      </c>
      <c r="J2618" s="105" t="s">
        <v>227</v>
      </c>
      <c r="K2618" s="105">
        <v>1.0</v>
      </c>
      <c r="L2618" s="104">
        <f t="array" ref="L2618">XLOOKUP('Joining Lists'!$J2618,'Joining Lists'!$A$4:$A$15,'Joining Lists'!$B$4:$B$15)</f>
        <v>25</v>
      </c>
      <c r="M2618" s="105">
        <f>'Joining Lists'!$K2618*'Joining Lists'!$L2618</f>
        <v>25</v>
      </c>
    </row>
    <row r="2619" ht="14.25" customHeight="1">
      <c r="G2619" s="111">
        <v>44516.0</v>
      </c>
      <c r="H2619" s="110" t="s">
        <v>238</v>
      </c>
      <c r="I2619" s="110" t="str">
        <f t="array" ref="I2619">XLOOKUP('Joining Lists'!$H2619,'Joining Lists'!$D$4:$D$75,'Joining Lists'!$E$4:$E$75)</f>
        <v>West</v>
      </c>
      <c r="J2619" s="110" t="s">
        <v>227</v>
      </c>
      <c r="K2619" s="110">
        <v>3.0</v>
      </c>
      <c r="L2619" s="109">
        <f t="array" ref="L2619">XLOOKUP('Joining Lists'!$J2619,'Joining Lists'!$A$4:$A$15,'Joining Lists'!$B$4:$B$15)</f>
        <v>25</v>
      </c>
      <c r="M2619" s="110">
        <f>'Joining Lists'!$K2619*'Joining Lists'!$L2619</f>
        <v>75</v>
      </c>
    </row>
    <row r="2620" ht="14.25" customHeight="1">
      <c r="G2620" s="106">
        <v>44516.0</v>
      </c>
      <c r="H2620" s="105" t="s">
        <v>260</v>
      </c>
      <c r="I2620" s="105" t="str">
        <f t="array" ref="I2620">XLOOKUP('Joining Lists'!$H2620,'Joining Lists'!$D$4:$D$75,'Joining Lists'!$E$4:$E$75)</f>
        <v>MidWest</v>
      </c>
      <c r="J2620" s="105" t="s">
        <v>230</v>
      </c>
      <c r="K2620" s="105">
        <v>2.0</v>
      </c>
      <c r="L2620" s="104">
        <f t="array" ref="L2620">XLOOKUP('Joining Lists'!$J2620,'Joining Lists'!$A$4:$A$15,'Joining Lists'!$B$4:$B$15)</f>
        <v>79.95</v>
      </c>
      <c r="M2620" s="105">
        <f>'Joining Lists'!$K2620*'Joining Lists'!$L2620</f>
        <v>159.9</v>
      </c>
    </row>
    <row r="2621" ht="14.25" customHeight="1">
      <c r="G2621" s="111">
        <v>44516.0</v>
      </c>
      <c r="H2621" s="110" t="s">
        <v>286</v>
      </c>
      <c r="I2621" s="110" t="str">
        <f t="array" ref="I2621">XLOOKUP('Joining Lists'!$H2621,'Joining Lists'!$D$4:$D$75,'Joining Lists'!$E$4:$E$75)</f>
        <v>South</v>
      </c>
      <c r="J2621" s="110" t="s">
        <v>240</v>
      </c>
      <c r="K2621" s="110">
        <v>1.0</v>
      </c>
      <c r="L2621" s="109">
        <f t="array" ref="L2621">XLOOKUP('Joining Lists'!$J2621,'Joining Lists'!$A$4:$A$15,'Joining Lists'!$B$4:$B$15)</f>
        <v>34</v>
      </c>
      <c r="M2621" s="110">
        <f>'Joining Lists'!$K2621*'Joining Lists'!$L2621</f>
        <v>34</v>
      </c>
    </row>
    <row r="2622" ht="14.25" customHeight="1">
      <c r="G2622" s="106">
        <v>44516.0</v>
      </c>
      <c r="H2622" s="105" t="s">
        <v>261</v>
      </c>
      <c r="I2622" s="105" t="str">
        <f t="array" ref="I2622">XLOOKUP('Joining Lists'!$H2622,'Joining Lists'!$D$4:$D$75,'Joining Lists'!$E$4:$E$75)</f>
        <v>South</v>
      </c>
      <c r="J2622" s="105" t="s">
        <v>216</v>
      </c>
      <c r="K2622" s="105">
        <v>2.0</v>
      </c>
      <c r="L2622" s="104">
        <f t="array" ref="L2622">XLOOKUP('Joining Lists'!$J2622,'Joining Lists'!$A$4:$A$15,'Joining Lists'!$B$4:$B$15)</f>
        <v>22.95</v>
      </c>
      <c r="M2622" s="105">
        <f>'Joining Lists'!$K2622*'Joining Lists'!$L2622</f>
        <v>45.9</v>
      </c>
    </row>
    <row r="2623" ht="14.25" customHeight="1">
      <c r="G2623" s="111">
        <v>44516.0</v>
      </c>
      <c r="H2623" s="110" t="s">
        <v>244</v>
      </c>
      <c r="I2623" s="110" t="str">
        <f t="array" ref="I2623">XLOOKUP('Joining Lists'!$H2623,'Joining Lists'!$D$4:$D$75,'Joining Lists'!$E$4:$E$75)</f>
        <v>MidWest</v>
      </c>
      <c r="J2623" s="110" t="s">
        <v>212</v>
      </c>
      <c r="K2623" s="110">
        <v>2.0</v>
      </c>
      <c r="L2623" s="109">
        <f t="array" ref="L2623">XLOOKUP('Joining Lists'!$J2623,'Joining Lists'!$A$4:$A$15,'Joining Lists'!$B$4:$B$15)</f>
        <v>21</v>
      </c>
      <c r="M2623" s="110">
        <f>'Joining Lists'!$K2623*'Joining Lists'!$L2623</f>
        <v>42</v>
      </c>
    </row>
    <row r="2624" ht="14.25" customHeight="1">
      <c r="G2624" s="106">
        <v>44516.0</v>
      </c>
      <c r="H2624" s="105" t="s">
        <v>254</v>
      </c>
      <c r="I2624" s="105" t="str">
        <f t="array" ref="I2624">XLOOKUP('Joining Lists'!$H2624,'Joining Lists'!$D$4:$D$75,'Joining Lists'!$E$4:$E$75)</f>
        <v>South</v>
      </c>
      <c r="J2624" s="105" t="s">
        <v>235</v>
      </c>
      <c r="K2624" s="105">
        <v>3.0</v>
      </c>
      <c r="L2624" s="104">
        <f t="array" ref="L2624">XLOOKUP('Joining Lists'!$J2624,'Joining Lists'!$A$4:$A$15,'Joining Lists'!$B$4:$B$15)</f>
        <v>19.95</v>
      </c>
      <c r="M2624" s="105">
        <f>'Joining Lists'!$K2624*'Joining Lists'!$L2624</f>
        <v>59.85</v>
      </c>
    </row>
    <row r="2625" ht="14.25" customHeight="1">
      <c r="G2625" s="111">
        <v>44516.0</v>
      </c>
      <c r="H2625" s="110" t="s">
        <v>228</v>
      </c>
      <c r="I2625" s="110" t="str">
        <f t="array" ref="I2625">XLOOKUP('Joining Lists'!$H2625,'Joining Lists'!$D$4:$D$75,'Joining Lists'!$E$4:$E$75)</f>
        <v>MidWest</v>
      </c>
      <c r="J2625" s="110" t="s">
        <v>243</v>
      </c>
      <c r="K2625" s="110">
        <v>4.0</v>
      </c>
      <c r="L2625" s="109">
        <f t="array" ref="L2625">XLOOKUP('Joining Lists'!$J2625,'Joining Lists'!$A$4:$A$15,'Joining Lists'!$B$4:$B$15)</f>
        <v>25</v>
      </c>
      <c r="M2625" s="110">
        <f>'Joining Lists'!$K2625*'Joining Lists'!$L2625</f>
        <v>100</v>
      </c>
    </row>
    <row r="2626" ht="14.25" customHeight="1">
      <c r="G2626" s="106">
        <v>44516.0</v>
      </c>
      <c r="H2626" s="105" t="s">
        <v>314</v>
      </c>
      <c r="I2626" s="105" t="str">
        <f t="array" ref="I2626">XLOOKUP('Joining Lists'!$H2626,'Joining Lists'!$D$4:$D$75,'Joining Lists'!$E$4:$E$75)</f>
        <v>West</v>
      </c>
      <c r="J2626" s="105" t="s">
        <v>236</v>
      </c>
      <c r="K2626" s="105">
        <v>4.0</v>
      </c>
      <c r="L2626" s="104">
        <f t="array" ref="L2626">XLOOKUP('Joining Lists'!$J2626,'Joining Lists'!$A$4:$A$15,'Joining Lists'!$B$4:$B$15)</f>
        <v>30</v>
      </c>
      <c r="M2626" s="105">
        <f>'Joining Lists'!$K2626*'Joining Lists'!$L2626</f>
        <v>120</v>
      </c>
    </row>
    <row r="2627" ht="14.25" customHeight="1">
      <c r="G2627" s="111">
        <v>44516.0</v>
      </c>
      <c r="H2627" s="110" t="s">
        <v>264</v>
      </c>
      <c r="I2627" s="110" t="str">
        <f t="array" ref="I2627">XLOOKUP('Joining Lists'!$H2627,'Joining Lists'!$D$4:$D$75,'Joining Lists'!$E$4:$E$75)</f>
        <v>MidWest</v>
      </c>
      <c r="J2627" s="110" t="s">
        <v>245</v>
      </c>
      <c r="K2627" s="110">
        <v>2.0</v>
      </c>
      <c r="L2627" s="109">
        <f t="array" ref="L2627">XLOOKUP('Joining Lists'!$J2627,'Joining Lists'!$A$4:$A$15,'Joining Lists'!$B$4:$B$15)</f>
        <v>23.5</v>
      </c>
      <c r="M2627" s="110">
        <f>'Joining Lists'!$K2627*'Joining Lists'!$L2627</f>
        <v>47</v>
      </c>
    </row>
    <row r="2628" ht="14.25" customHeight="1">
      <c r="G2628" s="106">
        <v>44516.0</v>
      </c>
      <c r="H2628" s="105" t="s">
        <v>238</v>
      </c>
      <c r="I2628" s="105" t="str">
        <f t="array" ref="I2628">XLOOKUP('Joining Lists'!$H2628,'Joining Lists'!$D$4:$D$75,'Joining Lists'!$E$4:$E$75)</f>
        <v>West</v>
      </c>
      <c r="J2628" s="105" t="s">
        <v>218</v>
      </c>
      <c r="K2628" s="105">
        <v>3.0</v>
      </c>
      <c r="L2628" s="104">
        <f t="array" ref="L2628">XLOOKUP('Joining Lists'!$J2628,'Joining Lists'!$A$4:$A$15,'Joining Lists'!$B$4:$B$15)</f>
        <v>22.95</v>
      </c>
      <c r="M2628" s="105">
        <f>'Joining Lists'!$K2628*'Joining Lists'!$L2628</f>
        <v>68.85</v>
      </c>
    </row>
    <row r="2629" ht="14.25" customHeight="1">
      <c r="G2629" s="111">
        <v>44516.0</v>
      </c>
      <c r="H2629" s="110" t="s">
        <v>311</v>
      </c>
      <c r="I2629" s="110" t="str">
        <f t="array" ref="I2629">XLOOKUP('Joining Lists'!$H2629,'Joining Lists'!$D$4:$D$75,'Joining Lists'!$E$4:$E$75)</f>
        <v>MidWest</v>
      </c>
      <c r="J2629" s="110" t="s">
        <v>240</v>
      </c>
      <c r="K2629" s="110">
        <v>3.0</v>
      </c>
      <c r="L2629" s="109">
        <f t="array" ref="L2629">XLOOKUP('Joining Lists'!$J2629,'Joining Lists'!$A$4:$A$15,'Joining Lists'!$B$4:$B$15)</f>
        <v>34</v>
      </c>
      <c r="M2629" s="110">
        <f>'Joining Lists'!$K2629*'Joining Lists'!$L2629</f>
        <v>102</v>
      </c>
    </row>
    <row r="2630" ht="14.25" customHeight="1">
      <c r="G2630" s="106">
        <v>44516.0</v>
      </c>
      <c r="H2630" s="105" t="s">
        <v>265</v>
      </c>
      <c r="I2630" s="105" t="str">
        <f t="array" ref="I2630">XLOOKUP('Joining Lists'!$H2630,'Joining Lists'!$D$4:$D$75,'Joining Lists'!$E$4:$E$75)</f>
        <v>MidWest</v>
      </c>
      <c r="J2630" s="105" t="s">
        <v>216</v>
      </c>
      <c r="K2630" s="105">
        <v>2.0</v>
      </c>
      <c r="L2630" s="104">
        <f t="array" ref="L2630">XLOOKUP('Joining Lists'!$J2630,'Joining Lists'!$A$4:$A$15,'Joining Lists'!$B$4:$B$15)</f>
        <v>22.95</v>
      </c>
      <c r="M2630" s="105">
        <f>'Joining Lists'!$K2630*'Joining Lists'!$L2630</f>
        <v>45.9</v>
      </c>
    </row>
    <row r="2631" ht="14.25" customHeight="1">
      <c r="G2631" s="111">
        <v>44516.0</v>
      </c>
      <c r="H2631" s="110" t="s">
        <v>238</v>
      </c>
      <c r="I2631" s="110" t="str">
        <f t="array" ref="I2631">XLOOKUP('Joining Lists'!$H2631,'Joining Lists'!$D$4:$D$75,'Joining Lists'!$E$4:$E$75)</f>
        <v>West</v>
      </c>
      <c r="J2631" s="110" t="s">
        <v>216</v>
      </c>
      <c r="K2631" s="110">
        <v>3.0</v>
      </c>
      <c r="L2631" s="109">
        <f t="array" ref="L2631">XLOOKUP('Joining Lists'!$J2631,'Joining Lists'!$A$4:$A$15,'Joining Lists'!$B$4:$B$15)</f>
        <v>22.95</v>
      </c>
      <c r="M2631" s="110">
        <f>'Joining Lists'!$K2631*'Joining Lists'!$L2631</f>
        <v>68.85</v>
      </c>
    </row>
    <row r="2632" ht="14.25" customHeight="1">
      <c r="G2632" s="106">
        <v>44516.0</v>
      </c>
      <c r="H2632" s="105" t="s">
        <v>283</v>
      </c>
      <c r="I2632" s="105" t="str">
        <f t="array" ref="I2632">XLOOKUP('Joining Lists'!$H2632,'Joining Lists'!$D$4:$D$75,'Joining Lists'!$E$4:$E$75)</f>
        <v>South</v>
      </c>
      <c r="J2632" s="105" t="s">
        <v>218</v>
      </c>
      <c r="K2632" s="105">
        <v>2.0</v>
      </c>
      <c r="L2632" s="104">
        <f t="array" ref="L2632">XLOOKUP('Joining Lists'!$J2632,'Joining Lists'!$A$4:$A$15,'Joining Lists'!$B$4:$B$15)</f>
        <v>22.95</v>
      </c>
      <c r="M2632" s="105">
        <f>'Joining Lists'!$K2632*'Joining Lists'!$L2632</f>
        <v>45.9</v>
      </c>
    </row>
    <row r="2633" ht="14.25" customHeight="1">
      <c r="G2633" s="111">
        <v>44516.0</v>
      </c>
      <c r="H2633" s="110" t="s">
        <v>291</v>
      </c>
      <c r="I2633" s="110" t="str">
        <f t="array" ref="I2633">XLOOKUP('Joining Lists'!$H2633,'Joining Lists'!$D$4:$D$75,'Joining Lists'!$E$4:$E$75)</f>
        <v>West</v>
      </c>
      <c r="J2633" s="110" t="s">
        <v>235</v>
      </c>
      <c r="K2633" s="110">
        <v>2.0</v>
      </c>
      <c r="L2633" s="109">
        <f t="array" ref="L2633">XLOOKUP('Joining Lists'!$J2633,'Joining Lists'!$A$4:$A$15,'Joining Lists'!$B$4:$B$15)</f>
        <v>19.95</v>
      </c>
      <c r="M2633" s="110">
        <f>'Joining Lists'!$K2633*'Joining Lists'!$L2633</f>
        <v>39.9</v>
      </c>
    </row>
    <row r="2634" ht="14.25" customHeight="1">
      <c r="G2634" s="106">
        <v>44516.0</v>
      </c>
      <c r="H2634" s="105" t="s">
        <v>281</v>
      </c>
      <c r="I2634" s="105" t="str">
        <f t="array" ref="I2634">XLOOKUP('Joining Lists'!$H2634,'Joining Lists'!$D$4:$D$75,'Joining Lists'!$E$4:$E$75)</f>
        <v>MidWest</v>
      </c>
      <c r="J2634" s="105" t="s">
        <v>227</v>
      </c>
      <c r="K2634" s="105">
        <v>2.0</v>
      </c>
      <c r="L2634" s="104">
        <f t="array" ref="L2634">XLOOKUP('Joining Lists'!$J2634,'Joining Lists'!$A$4:$A$15,'Joining Lists'!$B$4:$B$15)</f>
        <v>25</v>
      </c>
      <c r="M2634" s="105">
        <f>'Joining Lists'!$K2634*'Joining Lists'!$L2634</f>
        <v>50</v>
      </c>
    </row>
    <row r="2635" ht="14.25" customHeight="1">
      <c r="G2635" s="111">
        <v>44516.0</v>
      </c>
      <c r="H2635" s="110" t="s">
        <v>315</v>
      </c>
      <c r="I2635" s="110" t="str">
        <f t="array" ref="I2635">XLOOKUP('Joining Lists'!$H2635,'Joining Lists'!$D$4:$D$75,'Joining Lists'!$E$4:$E$75)</f>
        <v>MidWest</v>
      </c>
      <c r="J2635" s="110" t="s">
        <v>240</v>
      </c>
      <c r="K2635" s="110">
        <v>2.0</v>
      </c>
      <c r="L2635" s="109">
        <f t="array" ref="L2635">XLOOKUP('Joining Lists'!$J2635,'Joining Lists'!$A$4:$A$15,'Joining Lists'!$B$4:$B$15)</f>
        <v>34</v>
      </c>
      <c r="M2635" s="110">
        <f>'Joining Lists'!$K2635*'Joining Lists'!$L2635</f>
        <v>68</v>
      </c>
    </row>
    <row r="2636" ht="14.25" customHeight="1">
      <c r="G2636" s="106">
        <v>44516.0</v>
      </c>
      <c r="H2636" s="105" t="s">
        <v>278</v>
      </c>
      <c r="I2636" s="105" t="str">
        <f t="array" ref="I2636">XLOOKUP('Joining Lists'!$H2636,'Joining Lists'!$D$4:$D$75,'Joining Lists'!$E$4:$E$75)</f>
        <v>MidWest</v>
      </c>
      <c r="J2636" s="105" t="s">
        <v>212</v>
      </c>
      <c r="K2636" s="105">
        <v>3.0</v>
      </c>
      <c r="L2636" s="104">
        <f t="array" ref="L2636">XLOOKUP('Joining Lists'!$J2636,'Joining Lists'!$A$4:$A$15,'Joining Lists'!$B$4:$B$15)</f>
        <v>21</v>
      </c>
      <c r="M2636" s="105">
        <f>'Joining Lists'!$K2636*'Joining Lists'!$L2636</f>
        <v>63</v>
      </c>
    </row>
    <row r="2637" ht="14.25" customHeight="1">
      <c r="G2637" s="111">
        <v>44516.0</v>
      </c>
      <c r="H2637" s="110" t="s">
        <v>306</v>
      </c>
      <c r="I2637" s="110" t="str">
        <f t="array" ref="I2637">XLOOKUP('Joining Lists'!$H2637,'Joining Lists'!$D$4:$D$75,'Joining Lists'!$E$4:$E$75)</f>
        <v>West</v>
      </c>
      <c r="J2637" s="110" t="s">
        <v>240</v>
      </c>
      <c r="K2637" s="110">
        <v>3.0</v>
      </c>
      <c r="L2637" s="109">
        <f t="array" ref="L2637">XLOOKUP('Joining Lists'!$J2637,'Joining Lists'!$A$4:$A$15,'Joining Lists'!$B$4:$B$15)</f>
        <v>34</v>
      </c>
      <c r="M2637" s="110">
        <f>'Joining Lists'!$K2637*'Joining Lists'!$L2637</f>
        <v>102</v>
      </c>
    </row>
    <row r="2638" ht="14.25" customHeight="1">
      <c r="G2638" s="106">
        <v>44516.0</v>
      </c>
      <c r="H2638" s="105" t="s">
        <v>301</v>
      </c>
      <c r="I2638" s="105" t="str">
        <f t="array" ref="I2638">XLOOKUP('Joining Lists'!$H2638,'Joining Lists'!$D$4:$D$75,'Joining Lists'!$E$4:$E$75)</f>
        <v>East</v>
      </c>
      <c r="J2638" s="105" t="s">
        <v>218</v>
      </c>
      <c r="K2638" s="105">
        <v>2.0</v>
      </c>
      <c r="L2638" s="104">
        <f t="array" ref="L2638">XLOOKUP('Joining Lists'!$J2638,'Joining Lists'!$A$4:$A$15,'Joining Lists'!$B$4:$B$15)</f>
        <v>22.95</v>
      </c>
      <c r="M2638" s="105">
        <f>'Joining Lists'!$K2638*'Joining Lists'!$L2638</f>
        <v>45.9</v>
      </c>
    </row>
    <row r="2639" ht="14.25" customHeight="1">
      <c r="G2639" s="111">
        <v>44516.0</v>
      </c>
      <c r="H2639" s="110" t="s">
        <v>271</v>
      </c>
      <c r="I2639" s="110" t="str">
        <f t="array" ref="I2639">XLOOKUP('Joining Lists'!$H2639,'Joining Lists'!$D$4:$D$75,'Joining Lists'!$E$4:$E$75)</f>
        <v>South</v>
      </c>
      <c r="J2639" s="110" t="s">
        <v>240</v>
      </c>
      <c r="K2639" s="110">
        <v>23.0</v>
      </c>
      <c r="L2639" s="109">
        <f t="array" ref="L2639">XLOOKUP('Joining Lists'!$J2639,'Joining Lists'!$A$4:$A$15,'Joining Lists'!$B$4:$B$15)</f>
        <v>34</v>
      </c>
      <c r="M2639" s="110">
        <f>'Joining Lists'!$K2639*'Joining Lists'!$L2639</f>
        <v>782</v>
      </c>
    </row>
    <row r="2640" ht="14.25" customHeight="1">
      <c r="G2640" s="106">
        <v>44516.0</v>
      </c>
      <c r="H2640" s="105" t="s">
        <v>213</v>
      </c>
      <c r="I2640" s="105" t="str">
        <f t="array" ref="I2640">XLOOKUP('Joining Lists'!$H2640,'Joining Lists'!$D$4:$D$75,'Joining Lists'!$E$4:$E$75)</f>
        <v>MidWest</v>
      </c>
      <c r="J2640" s="105" t="s">
        <v>235</v>
      </c>
      <c r="K2640" s="105">
        <v>2.0</v>
      </c>
      <c r="L2640" s="104">
        <f t="array" ref="L2640">XLOOKUP('Joining Lists'!$J2640,'Joining Lists'!$A$4:$A$15,'Joining Lists'!$B$4:$B$15)</f>
        <v>19.95</v>
      </c>
      <c r="M2640" s="105">
        <f>'Joining Lists'!$K2640*'Joining Lists'!$L2640</f>
        <v>39.9</v>
      </c>
    </row>
    <row r="2641" ht="14.25" customHeight="1">
      <c r="G2641" s="111">
        <v>44516.0</v>
      </c>
      <c r="H2641" s="110" t="s">
        <v>241</v>
      </c>
      <c r="I2641" s="110" t="str">
        <f t="array" ref="I2641">XLOOKUP('Joining Lists'!$H2641,'Joining Lists'!$D$4:$D$75,'Joining Lists'!$E$4:$E$75)</f>
        <v>MidWest</v>
      </c>
      <c r="J2641" s="110" t="s">
        <v>240</v>
      </c>
      <c r="K2641" s="110">
        <v>2.0</v>
      </c>
      <c r="L2641" s="109">
        <f t="array" ref="L2641">XLOOKUP('Joining Lists'!$J2641,'Joining Lists'!$A$4:$A$15,'Joining Lists'!$B$4:$B$15)</f>
        <v>34</v>
      </c>
      <c r="M2641" s="110">
        <f>'Joining Lists'!$K2641*'Joining Lists'!$L2641</f>
        <v>68</v>
      </c>
    </row>
    <row r="2642" ht="14.25" customHeight="1">
      <c r="G2642" s="106">
        <v>44516.0</v>
      </c>
      <c r="H2642" s="105" t="s">
        <v>310</v>
      </c>
      <c r="I2642" s="105" t="str">
        <f t="array" ref="I2642">XLOOKUP('Joining Lists'!$H2642,'Joining Lists'!$D$4:$D$75,'Joining Lists'!$E$4:$E$75)</f>
        <v>West</v>
      </c>
      <c r="J2642" s="105" t="s">
        <v>218</v>
      </c>
      <c r="K2642" s="105">
        <v>2.0</v>
      </c>
      <c r="L2642" s="104">
        <f t="array" ref="L2642">XLOOKUP('Joining Lists'!$J2642,'Joining Lists'!$A$4:$A$15,'Joining Lists'!$B$4:$B$15)</f>
        <v>22.95</v>
      </c>
      <c r="M2642" s="105">
        <f>'Joining Lists'!$K2642*'Joining Lists'!$L2642</f>
        <v>45.9</v>
      </c>
    </row>
    <row r="2643" ht="14.25" customHeight="1">
      <c r="G2643" s="111">
        <v>44516.0</v>
      </c>
      <c r="H2643" s="110" t="s">
        <v>249</v>
      </c>
      <c r="I2643" s="110" t="str">
        <f t="array" ref="I2643">XLOOKUP('Joining Lists'!$H2643,'Joining Lists'!$D$4:$D$75,'Joining Lists'!$E$4:$E$75)</f>
        <v>East</v>
      </c>
      <c r="J2643" s="110" t="s">
        <v>212</v>
      </c>
      <c r="K2643" s="110">
        <v>1.0</v>
      </c>
      <c r="L2643" s="109">
        <f t="array" ref="L2643">XLOOKUP('Joining Lists'!$J2643,'Joining Lists'!$A$4:$A$15,'Joining Lists'!$B$4:$B$15)</f>
        <v>21</v>
      </c>
      <c r="M2643" s="110">
        <f>'Joining Lists'!$K2643*'Joining Lists'!$L2643</f>
        <v>21</v>
      </c>
    </row>
    <row r="2644" ht="14.25" customHeight="1">
      <c r="G2644" s="106">
        <v>44516.0</v>
      </c>
      <c r="H2644" s="105" t="s">
        <v>292</v>
      </c>
      <c r="I2644" s="105" t="str">
        <f t="array" ref="I2644">XLOOKUP('Joining Lists'!$H2644,'Joining Lists'!$D$4:$D$75,'Joining Lists'!$E$4:$E$75)</f>
        <v>East</v>
      </c>
      <c r="J2644" s="105" t="s">
        <v>218</v>
      </c>
      <c r="K2644" s="105">
        <v>25.0</v>
      </c>
      <c r="L2644" s="104">
        <f t="array" ref="L2644">XLOOKUP('Joining Lists'!$J2644,'Joining Lists'!$A$4:$A$15,'Joining Lists'!$B$4:$B$15)</f>
        <v>22.95</v>
      </c>
      <c r="M2644" s="105">
        <f>'Joining Lists'!$K2644*'Joining Lists'!$L2644</f>
        <v>573.75</v>
      </c>
    </row>
    <row r="2645" ht="14.25" customHeight="1">
      <c r="G2645" s="111">
        <v>44516.0</v>
      </c>
      <c r="H2645" s="110" t="s">
        <v>305</v>
      </c>
      <c r="I2645" s="110" t="str">
        <f t="array" ref="I2645">XLOOKUP('Joining Lists'!$H2645,'Joining Lists'!$D$4:$D$75,'Joining Lists'!$E$4:$E$75)</f>
        <v>East</v>
      </c>
      <c r="J2645" s="110" t="s">
        <v>240</v>
      </c>
      <c r="K2645" s="110">
        <v>2.0</v>
      </c>
      <c r="L2645" s="109">
        <f t="array" ref="L2645">XLOOKUP('Joining Lists'!$J2645,'Joining Lists'!$A$4:$A$15,'Joining Lists'!$B$4:$B$15)</f>
        <v>34</v>
      </c>
      <c r="M2645" s="110">
        <f>'Joining Lists'!$K2645*'Joining Lists'!$L2645</f>
        <v>68</v>
      </c>
    </row>
    <row r="2646" ht="14.25" customHeight="1">
      <c r="G2646" s="106">
        <v>44516.0</v>
      </c>
      <c r="H2646" s="105" t="s">
        <v>238</v>
      </c>
      <c r="I2646" s="105" t="str">
        <f t="array" ref="I2646">XLOOKUP('Joining Lists'!$H2646,'Joining Lists'!$D$4:$D$75,'Joining Lists'!$E$4:$E$75)</f>
        <v>West</v>
      </c>
      <c r="J2646" s="105" t="s">
        <v>243</v>
      </c>
      <c r="K2646" s="105">
        <v>1.0</v>
      </c>
      <c r="L2646" s="104">
        <f t="array" ref="L2646">XLOOKUP('Joining Lists'!$J2646,'Joining Lists'!$A$4:$A$15,'Joining Lists'!$B$4:$B$15)</f>
        <v>25</v>
      </c>
      <c r="M2646" s="105">
        <f>'Joining Lists'!$K2646*'Joining Lists'!$L2646</f>
        <v>25</v>
      </c>
    </row>
    <row r="2647" ht="14.25" customHeight="1">
      <c r="G2647" s="111">
        <v>44516.0</v>
      </c>
      <c r="H2647" s="110" t="s">
        <v>228</v>
      </c>
      <c r="I2647" s="110" t="str">
        <f t="array" ref="I2647">XLOOKUP('Joining Lists'!$H2647,'Joining Lists'!$D$4:$D$75,'Joining Lists'!$E$4:$E$75)</f>
        <v>MidWest</v>
      </c>
      <c r="J2647" s="110" t="s">
        <v>216</v>
      </c>
      <c r="K2647" s="110">
        <v>2.0</v>
      </c>
      <c r="L2647" s="109">
        <f t="array" ref="L2647">XLOOKUP('Joining Lists'!$J2647,'Joining Lists'!$A$4:$A$15,'Joining Lists'!$B$4:$B$15)</f>
        <v>22.95</v>
      </c>
      <c r="M2647" s="110">
        <f>'Joining Lists'!$K2647*'Joining Lists'!$L2647</f>
        <v>45.9</v>
      </c>
    </row>
    <row r="2648" ht="14.25" customHeight="1">
      <c r="G2648" s="106">
        <v>44516.0</v>
      </c>
      <c r="H2648" s="105" t="s">
        <v>296</v>
      </c>
      <c r="I2648" s="105" t="str">
        <f t="array" ref="I2648">XLOOKUP('Joining Lists'!$H2648,'Joining Lists'!$D$4:$D$75,'Joining Lists'!$E$4:$E$75)</f>
        <v>West</v>
      </c>
      <c r="J2648" s="105" t="s">
        <v>218</v>
      </c>
      <c r="K2648" s="105">
        <v>2.0</v>
      </c>
      <c r="L2648" s="104">
        <f t="array" ref="L2648">XLOOKUP('Joining Lists'!$J2648,'Joining Lists'!$A$4:$A$15,'Joining Lists'!$B$4:$B$15)</f>
        <v>22.95</v>
      </c>
      <c r="M2648" s="105">
        <f>'Joining Lists'!$K2648*'Joining Lists'!$L2648</f>
        <v>45.9</v>
      </c>
    </row>
    <row r="2649" ht="14.25" customHeight="1">
      <c r="G2649" s="111">
        <v>44516.0</v>
      </c>
      <c r="H2649" s="110" t="s">
        <v>228</v>
      </c>
      <c r="I2649" s="110" t="str">
        <f t="array" ref="I2649">XLOOKUP('Joining Lists'!$H2649,'Joining Lists'!$D$4:$D$75,'Joining Lists'!$E$4:$E$75)</f>
        <v>MidWest</v>
      </c>
      <c r="J2649" s="110" t="s">
        <v>239</v>
      </c>
      <c r="K2649" s="110">
        <v>3.0</v>
      </c>
      <c r="L2649" s="109">
        <f t="array" ref="L2649">XLOOKUP('Joining Lists'!$J2649,'Joining Lists'!$A$4:$A$15,'Joining Lists'!$B$4:$B$15)</f>
        <v>19</v>
      </c>
      <c r="M2649" s="110">
        <f>'Joining Lists'!$K2649*'Joining Lists'!$L2649</f>
        <v>57</v>
      </c>
    </row>
    <row r="2650" ht="14.25" customHeight="1">
      <c r="G2650" s="106">
        <v>44516.0</v>
      </c>
      <c r="H2650" s="105" t="s">
        <v>258</v>
      </c>
      <c r="I2650" s="105" t="str">
        <f t="array" ref="I2650">XLOOKUP('Joining Lists'!$H2650,'Joining Lists'!$D$4:$D$75,'Joining Lists'!$E$4:$E$75)</f>
        <v>MidWest</v>
      </c>
      <c r="J2650" s="105" t="s">
        <v>240</v>
      </c>
      <c r="K2650" s="105">
        <v>1.0</v>
      </c>
      <c r="L2650" s="104">
        <f t="array" ref="L2650">XLOOKUP('Joining Lists'!$J2650,'Joining Lists'!$A$4:$A$15,'Joining Lists'!$B$4:$B$15)</f>
        <v>34</v>
      </c>
      <c r="M2650" s="105">
        <f>'Joining Lists'!$K2650*'Joining Lists'!$L2650</f>
        <v>34</v>
      </c>
    </row>
    <row r="2651" ht="14.25" customHeight="1">
      <c r="G2651" s="111">
        <v>44516.0</v>
      </c>
      <c r="H2651" s="110" t="s">
        <v>303</v>
      </c>
      <c r="I2651" s="110" t="str">
        <f t="array" ref="I2651">XLOOKUP('Joining Lists'!$H2651,'Joining Lists'!$D$4:$D$75,'Joining Lists'!$E$4:$E$75)</f>
        <v>West</v>
      </c>
      <c r="J2651" s="110" t="s">
        <v>240</v>
      </c>
      <c r="K2651" s="110">
        <v>6.0</v>
      </c>
      <c r="L2651" s="109">
        <f t="array" ref="L2651">XLOOKUP('Joining Lists'!$J2651,'Joining Lists'!$A$4:$A$15,'Joining Lists'!$B$4:$B$15)</f>
        <v>34</v>
      </c>
      <c r="M2651" s="110">
        <f>'Joining Lists'!$K2651*'Joining Lists'!$L2651</f>
        <v>204</v>
      </c>
    </row>
    <row r="2652" ht="14.25" customHeight="1">
      <c r="G2652" s="106">
        <v>44515.0</v>
      </c>
      <c r="H2652" s="105" t="s">
        <v>231</v>
      </c>
      <c r="I2652" s="105" t="str">
        <f t="array" ref="I2652">XLOOKUP('Joining Lists'!$H2652,'Joining Lists'!$D$4:$D$75,'Joining Lists'!$E$4:$E$75)</f>
        <v>West</v>
      </c>
      <c r="J2652" s="105" t="s">
        <v>218</v>
      </c>
      <c r="K2652" s="105">
        <v>1.0</v>
      </c>
      <c r="L2652" s="104">
        <f t="array" ref="L2652">XLOOKUP('Joining Lists'!$J2652,'Joining Lists'!$A$4:$A$15,'Joining Lists'!$B$4:$B$15)</f>
        <v>22.95</v>
      </c>
      <c r="M2652" s="105">
        <f>'Joining Lists'!$K2652*'Joining Lists'!$L2652</f>
        <v>22.95</v>
      </c>
    </row>
    <row r="2653" ht="14.25" customHeight="1">
      <c r="G2653" s="111">
        <v>44515.0</v>
      </c>
      <c r="H2653" s="110" t="s">
        <v>293</v>
      </c>
      <c r="I2653" s="110" t="str">
        <f t="array" ref="I2653">XLOOKUP('Joining Lists'!$H2653,'Joining Lists'!$D$4:$D$75,'Joining Lists'!$E$4:$E$75)</f>
        <v>West</v>
      </c>
      <c r="J2653" s="110" t="s">
        <v>216</v>
      </c>
      <c r="K2653" s="110">
        <v>3.0</v>
      </c>
      <c r="L2653" s="109">
        <f t="array" ref="L2653">XLOOKUP('Joining Lists'!$J2653,'Joining Lists'!$A$4:$A$15,'Joining Lists'!$B$4:$B$15)</f>
        <v>22.95</v>
      </c>
      <c r="M2653" s="110">
        <f>'Joining Lists'!$K2653*'Joining Lists'!$L2653</f>
        <v>68.85</v>
      </c>
    </row>
    <row r="2654" ht="14.25" customHeight="1">
      <c r="G2654" s="106">
        <v>44515.0</v>
      </c>
      <c r="H2654" s="105" t="s">
        <v>255</v>
      </c>
      <c r="I2654" s="105" t="str">
        <f t="array" ref="I2654">XLOOKUP('Joining Lists'!$H2654,'Joining Lists'!$D$4:$D$75,'Joining Lists'!$E$4:$E$75)</f>
        <v>MidWest</v>
      </c>
      <c r="J2654" s="105" t="s">
        <v>235</v>
      </c>
      <c r="K2654" s="105">
        <v>3.0</v>
      </c>
      <c r="L2654" s="104">
        <f t="array" ref="L2654">XLOOKUP('Joining Lists'!$J2654,'Joining Lists'!$A$4:$A$15,'Joining Lists'!$B$4:$B$15)</f>
        <v>19.95</v>
      </c>
      <c r="M2654" s="105">
        <f>'Joining Lists'!$K2654*'Joining Lists'!$L2654</f>
        <v>59.85</v>
      </c>
    </row>
    <row r="2655" ht="14.25" customHeight="1">
      <c r="G2655" s="111">
        <v>44515.0</v>
      </c>
      <c r="H2655" s="110" t="s">
        <v>292</v>
      </c>
      <c r="I2655" s="110" t="str">
        <f t="array" ref="I2655">XLOOKUP('Joining Lists'!$H2655,'Joining Lists'!$D$4:$D$75,'Joining Lists'!$E$4:$E$75)</f>
        <v>East</v>
      </c>
      <c r="J2655" s="110" t="s">
        <v>216</v>
      </c>
      <c r="K2655" s="110">
        <v>1.0</v>
      </c>
      <c r="L2655" s="109">
        <f t="array" ref="L2655">XLOOKUP('Joining Lists'!$J2655,'Joining Lists'!$A$4:$A$15,'Joining Lists'!$B$4:$B$15)</f>
        <v>22.95</v>
      </c>
      <c r="M2655" s="110">
        <f>'Joining Lists'!$K2655*'Joining Lists'!$L2655</f>
        <v>22.95</v>
      </c>
    </row>
    <row r="2656" ht="14.25" customHeight="1">
      <c r="G2656" s="106">
        <v>44515.0</v>
      </c>
      <c r="H2656" s="105" t="s">
        <v>294</v>
      </c>
      <c r="I2656" s="105" t="str">
        <f t="array" ref="I2656">XLOOKUP('Joining Lists'!$H2656,'Joining Lists'!$D$4:$D$75,'Joining Lists'!$E$4:$E$75)</f>
        <v>West</v>
      </c>
      <c r="J2656" s="105" t="s">
        <v>245</v>
      </c>
      <c r="K2656" s="105">
        <v>3.0</v>
      </c>
      <c r="L2656" s="104">
        <f t="array" ref="L2656">XLOOKUP('Joining Lists'!$J2656,'Joining Lists'!$A$4:$A$15,'Joining Lists'!$B$4:$B$15)</f>
        <v>23.5</v>
      </c>
      <c r="M2656" s="105">
        <f>'Joining Lists'!$K2656*'Joining Lists'!$L2656</f>
        <v>70.5</v>
      </c>
    </row>
    <row r="2657" ht="14.25" customHeight="1">
      <c r="G2657" s="111">
        <v>44515.0</v>
      </c>
      <c r="H2657" s="110" t="s">
        <v>255</v>
      </c>
      <c r="I2657" s="110" t="str">
        <f t="array" ref="I2657">XLOOKUP('Joining Lists'!$H2657,'Joining Lists'!$D$4:$D$75,'Joining Lists'!$E$4:$E$75)</f>
        <v>MidWest</v>
      </c>
      <c r="J2657" s="110" t="s">
        <v>243</v>
      </c>
      <c r="K2657" s="110">
        <v>7.0</v>
      </c>
      <c r="L2657" s="109">
        <f t="array" ref="L2657">XLOOKUP('Joining Lists'!$J2657,'Joining Lists'!$A$4:$A$15,'Joining Lists'!$B$4:$B$15)</f>
        <v>25</v>
      </c>
      <c r="M2657" s="110">
        <f>'Joining Lists'!$K2657*'Joining Lists'!$L2657</f>
        <v>175</v>
      </c>
    </row>
    <row r="2658" ht="14.25" customHeight="1">
      <c r="G2658" s="106">
        <v>44515.0</v>
      </c>
      <c r="H2658" s="105" t="s">
        <v>302</v>
      </c>
      <c r="I2658" s="105" t="str">
        <f t="array" ref="I2658">XLOOKUP('Joining Lists'!$H2658,'Joining Lists'!$D$4:$D$75,'Joining Lists'!$E$4:$E$75)</f>
        <v>MidWest</v>
      </c>
      <c r="J2658" s="105" t="s">
        <v>240</v>
      </c>
      <c r="K2658" s="105">
        <v>4.0</v>
      </c>
      <c r="L2658" s="104">
        <f t="array" ref="L2658">XLOOKUP('Joining Lists'!$J2658,'Joining Lists'!$A$4:$A$15,'Joining Lists'!$B$4:$B$15)</f>
        <v>34</v>
      </c>
      <c r="M2658" s="105">
        <f>'Joining Lists'!$K2658*'Joining Lists'!$L2658</f>
        <v>136</v>
      </c>
    </row>
    <row r="2659" ht="14.25" customHeight="1">
      <c r="G2659" s="111">
        <v>44515.0</v>
      </c>
      <c r="H2659" s="110" t="s">
        <v>251</v>
      </c>
      <c r="I2659" s="110" t="str">
        <f t="array" ref="I2659">XLOOKUP('Joining Lists'!$H2659,'Joining Lists'!$D$4:$D$75,'Joining Lists'!$E$4:$E$75)</f>
        <v>MidWest</v>
      </c>
      <c r="J2659" s="110" t="s">
        <v>218</v>
      </c>
      <c r="K2659" s="110">
        <v>3.0</v>
      </c>
      <c r="L2659" s="109">
        <f t="array" ref="L2659">XLOOKUP('Joining Lists'!$J2659,'Joining Lists'!$A$4:$A$15,'Joining Lists'!$B$4:$B$15)</f>
        <v>22.95</v>
      </c>
      <c r="M2659" s="110">
        <f>'Joining Lists'!$K2659*'Joining Lists'!$L2659</f>
        <v>68.85</v>
      </c>
    </row>
    <row r="2660" ht="14.25" customHeight="1">
      <c r="G2660" s="106">
        <v>44515.0</v>
      </c>
      <c r="H2660" s="105" t="s">
        <v>260</v>
      </c>
      <c r="I2660" s="105" t="str">
        <f t="array" ref="I2660">XLOOKUP('Joining Lists'!$H2660,'Joining Lists'!$D$4:$D$75,'Joining Lists'!$E$4:$E$75)</f>
        <v>MidWest</v>
      </c>
      <c r="J2660" s="105" t="s">
        <v>230</v>
      </c>
      <c r="K2660" s="105">
        <v>1.0</v>
      </c>
      <c r="L2660" s="104">
        <f t="array" ref="L2660">XLOOKUP('Joining Lists'!$J2660,'Joining Lists'!$A$4:$A$15,'Joining Lists'!$B$4:$B$15)</f>
        <v>79.95</v>
      </c>
      <c r="M2660" s="105">
        <f>'Joining Lists'!$K2660*'Joining Lists'!$L2660</f>
        <v>79.95</v>
      </c>
    </row>
    <row r="2661" ht="14.25" customHeight="1">
      <c r="G2661" s="111">
        <v>44515.0</v>
      </c>
      <c r="H2661" s="110" t="s">
        <v>255</v>
      </c>
      <c r="I2661" s="110" t="str">
        <f t="array" ref="I2661">XLOOKUP('Joining Lists'!$H2661,'Joining Lists'!$D$4:$D$75,'Joining Lists'!$E$4:$E$75)</f>
        <v>MidWest</v>
      </c>
      <c r="J2661" s="110" t="s">
        <v>243</v>
      </c>
      <c r="K2661" s="110">
        <v>4.0</v>
      </c>
      <c r="L2661" s="109">
        <f t="array" ref="L2661">XLOOKUP('Joining Lists'!$J2661,'Joining Lists'!$A$4:$A$15,'Joining Lists'!$B$4:$B$15)</f>
        <v>25</v>
      </c>
      <c r="M2661" s="110">
        <f>'Joining Lists'!$K2661*'Joining Lists'!$L2661</f>
        <v>100</v>
      </c>
    </row>
    <row r="2662" ht="14.25" customHeight="1">
      <c r="G2662" s="106">
        <v>44515.0</v>
      </c>
      <c r="H2662" s="105" t="s">
        <v>306</v>
      </c>
      <c r="I2662" s="105" t="str">
        <f t="array" ref="I2662">XLOOKUP('Joining Lists'!$H2662,'Joining Lists'!$D$4:$D$75,'Joining Lists'!$E$4:$E$75)</f>
        <v>West</v>
      </c>
      <c r="J2662" s="105" t="s">
        <v>227</v>
      </c>
      <c r="K2662" s="105">
        <v>8.0</v>
      </c>
      <c r="L2662" s="104">
        <f t="array" ref="L2662">XLOOKUP('Joining Lists'!$J2662,'Joining Lists'!$A$4:$A$15,'Joining Lists'!$B$4:$B$15)</f>
        <v>25</v>
      </c>
      <c r="M2662" s="105">
        <f>'Joining Lists'!$K2662*'Joining Lists'!$L2662</f>
        <v>200</v>
      </c>
    </row>
    <row r="2663" ht="14.25" customHeight="1">
      <c r="G2663" s="111">
        <v>44515.0</v>
      </c>
      <c r="H2663" s="110" t="s">
        <v>244</v>
      </c>
      <c r="I2663" s="110" t="str">
        <f t="array" ref="I2663">XLOOKUP('Joining Lists'!$H2663,'Joining Lists'!$D$4:$D$75,'Joining Lists'!$E$4:$E$75)</f>
        <v>MidWest</v>
      </c>
      <c r="J2663" s="110" t="s">
        <v>227</v>
      </c>
      <c r="K2663" s="110">
        <v>2.0</v>
      </c>
      <c r="L2663" s="109">
        <f t="array" ref="L2663">XLOOKUP('Joining Lists'!$J2663,'Joining Lists'!$A$4:$A$15,'Joining Lists'!$B$4:$B$15)</f>
        <v>25</v>
      </c>
      <c r="M2663" s="110">
        <f>'Joining Lists'!$K2663*'Joining Lists'!$L2663</f>
        <v>50</v>
      </c>
    </row>
    <row r="2664" ht="14.25" customHeight="1">
      <c r="G2664" s="106">
        <v>44515.0</v>
      </c>
      <c r="H2664" s="105" t="s">
        <v>293</v>
      </c>
      <c r="I2664" s="105" t="str">
        <f t="array" ref="I2664">XLOOKUP('Joining Lists'!$H2664,'Joining Lists'!$D$4:$D$75,'Joining Lists'!$E$4:$E$75)</f>
        <v>West</v>
      </c>
      <c r="J2664" s="105" t="s">
        <v>227</v>
      </c>
      <c r="K2664" s="105">
        <v>2.0</v>
      </c>
      <c r="L2664" s="104">
        <f t="array" ref="L2664">XLOOKUP('Joining Lists'!$J2664,'Joining Lists'!$A$4:$A$15,'Joining Lists'!$B$4:$B$15)</f>
        <v>25</v>
      </c>
      <c r="M2664" s="105">
        <f>'Joining Lists'!$K2664*'Joining Lists'!$L2664</f>
        <v>50</v>
      </c>
    </row>
    <row r="2665" ht="14.25" customHeight="1">
      <c r="G2665" s="111">
        <v>44515.0</v>
      </c>
      <c r="H2665" s="110" t="s">
        <v>281</v>
      </c>
      <c r="I2665" s="110" t="str">
        <f t="array" ref="I2665">XLOOKUP('Joining Lists'!$H2665,'Joining Lists'!$D$4:$D$75,'Joining Lists'!$E$4:$E$75)</f>
        <v>MidWest</v>
      </c>
      <c r="J2665" s="110" t="s">
        <v>218</v>
      </c>
      <c r="K2665" s="110">
        <v>1.0</v>
      </c>
      <c r="L2665" s="109">
        <f t="array" ref="L2665">XLOOKUP('Joining Lists'!$J2665,'Joining Lists'!$A$4:$A$15,'Joining Lists'!$B$4:$B$15)</f>
        <v>22.95</v>
      </c>
      <c r="M2665" s="110">
        <f>'Joining Lists'!$K2665*'Joining Lists'!$L2665</f>
        <v>22.95</v>
      </c>
    </row>
    <row r="2666" ht="14.25" customHeight="1">
      <c r="G2666" s="106">
        <v>44515.0</v>
      </c>
      <c r="H2666" s="105" t="s">
        <v>278</v>
      </c>
      <c r="I2666" s="105" t="str">
        <f t="array" ref="I2666">XLOOKUP('Joining Lists'!$H2666,'Joining Lists'!$D$4:$D$75,'Joining Lists'!$E$4:$E$75)</f>
        <v>MidWest</v>
      </c>
      <c r="J2666" s="105" t="s">
        <v>240</v>
      </c>
      <c r="K2666" s="105">
        <v>2.0</v>
      </c>
      <c r="L2666" s="104">
        <f t="array" ref="L2666">XLOOKUP('Joining Lists'!$J2666,'Joining Lists'!$A$4:$A$15,'Joining Lists'!$B$4:$B$15)</f>
        <v>34</v>
      </c>
      <c r="M2666" s="105">
        <f>'Joining Lists'!$K2666*'Joining Lists'!$L2666</f>
        <v>68</v>
      </c>
    </row>
    <row r="2667" ht="14.25" customHeight="1">
      <c r="G2667" s="111">
        <v>44515.0</v>
      </c>
      <c r="H2667" s="110" t="s">
        <v>298</v>
      </c>
      <c r="I2667" s="110" t="str">
        <f t="array" ref="I2667">XLOOKUP('Joining Lists'!$H2667,'Joining Lists'!$D$4:$D$75,'Joining Lists'!$E$4:$E$75)</f>
        <v>West</v>
      </c>
      <c r="J2667" s="110" t="s">
        <v>218</v>
      </c>
      <c r="K2667" s="110">
        <v>3.0</v>
      </c>
      <c r="L2667" s="109">
        <f t="array" ref="L2667">XLOOKUP('Joining Lists'!$J2667,'Joining Lists'!$A$4:$A$15,'Joining Lists'!$B$4:$B$15)</f>
        <v>22.95</v>
      </c>
      <c r="M2667" s="110">
        <f>'Joining Lists'!$K2667*'Joining Lists'!$L2667</f>
        <v>68.85</v>
      </c>
    </row>
    <row r="2668" ht="14.25" customHeight="1">
      <c r="G2668" s="106">
        <v>44515.0</v>
      </c>
      <c r="H2668" s="105" t="s">
        <v>259</v>
      </c>
      <c r="I2668" s="105" t="str">
        <f t="array" ref="I2668">XLOOKUP('Joining Lists'!$H2668,'Joining Lists'!$D$4:$D$75,'Joining Lists'!$E$4:$E$75)</f>
        <v>West</v>
      </c>
      <c r="J2668" s="105" t="s">
        <v>227</v>
      </c>
      <c r="K2668" s="105">
        <v>2.0</v>
      </c>
      <c r="L2668" s="104">
        <f t="array" ref="L2668">XLOOKUP('Joining Lists'!$J2668,'Joining Lists'!$A$4:$A$15,'Joining Lists'!$B$4:$B$15)</f>
        <v>25</v>
      </c>
      <c r="M2668" s="105">
        <f>'Joining Lists'!$K2668*'Joining Lists'!$L2668</f>
        <v>50</v>
      </c>
    </row>
    <row r="2669" ht="14.25" customHeight="1">
      <c r="G2669" s="111">
        <v>44515.0</v>
      </c>
      <c r="H2669" s="110" t="s">
        <v>283</v>
      </c>
      <c r="I2669" s="110" t="str">
        <f t="array" ref="I2669">XLOOKUP('Joining Lists'!$H2669,'Joining Lists'!$D$4:$D$75,'Joining Lists'!$E$4:$E$75)</f>
        <v>South</v>
      </c>
      <c r="J2669" s="110" t="s">
        <v>240</v>
      </c>
      <c r="K2669" s="110">
        <v>2.0</v>
      </c>
      <c r="L2669" s="109">
        <f t="array" ref="L2669">XLOOKUP('Joining Lists'!$J2669,'Joining Lists'!$A$4:$A$15,'Joining Lists'!$B$4:$B$15)</f>
        <v>34</v>
      </c>
      <c r="M2669" s="110">
        <f>'Joining Lists'!$K2669*'Joining Lists'!$L2669</f>
        <v>68</v>
      </c>
    </row>
    <row r="2670" ht="14.25" customHeight="1">
      <c r="G2670" s="106">
        <v>44515.0</v>
      </c>
      <c r="H2670" s="105" t="s">
        <v>312</v>
      </c>
      <c r="I2670" s="105" t="str">
        <f t="array" ref="I2670">XLOOKUP('Joining Lists'!$H2670,'Joining Lists'!$D$4:$D$75,'Joining Lists'!$E$4:$E$75)</f>
        <v>East</v>
      </c>
      <c r="J2670" s="105" t="s">
        <v>212</v>
      </c>
      <c r="K2670" s="105">
        <v>2.0</v>
      </c>
      <c r="L2670" s="104">
        <f t="array" ref="L2670">XLOOKUP('Joining Lists'!$J2670,'Joining Lists'!$A$4:$A$15,'Joining Lists'!$B$4:$B$15)</f>
        <v>21</v>
      </c>
      <c r="M2670" s="105">
        <f>'Joining Lists'!$K2670*'Joining Lists'!$L2670</f>
        <v>42</v>
      </c>
    </row>
    <row r="2671" ht="14.25" customHeight="1">
      <c r="G2671" s="111">
        <v>44515.0</v>
      </c>
      <c r="H2671" s="110" t="s">
        <v>234</v>
      </c>
      <c r="I2671" s="110" t="str">
        <f t="array" ref="I2671">XLOOKUP('Joining Lists'!$H2671,'Joining Lists'!$D$4:$D$75,'Joining Lists'!$E$4:$E$75)</f>
        <v>East</v>
      </c>
      <c r="J2671" s="110" t="s">
        <v>218</v>
      </c>
      <c r="K2671" s="110">
        <v>2.0</v>
      </c>
      <c r="L2671" s="109">
        <f t="array" ref="L2671">XLOOKUP('Joining Lists'!$J2671,'Joining Lists'!$A$4:$A$15,'Joining Lists'!$B$4:$B$15)</f>
        <v>22.95</v>
      </c>
      <c r="M2671" s="110">
        <f>'Joining Lists'!$K2671*'Joining Lists'!$L2671</f>
        <v>45.9</v>
      </c>
    </row>
    <row r="2672" ht="14.25" customHeight="1">
      <c r="G2672" s="106">
        <v>44515.0</v>
      </c>
      <c r="H2672" s="105" t="s">
        <v>264</v>
      </c>
      <c r="I2672" s="105" t="str">
        <f t="array" ref="I2672">XLOOKUP('Joining Lists'!$H2672,'Joining Lists'!$D$4:$D$75,'Joining Lists'!$E$4:$E$75)</f>
        <v>MidWest</v>
      </c>
      <c r="J2672" s="105" t="s">
        <v>235</v>
      </c>
      <c r="K2672" s="105">
        <v>2.0</v>
      </c>
      <c r="L2672" s="104">
        <f t="array" ref="L2672">XLOOKUP('Joining Lists'!$J2672,'Joining Lists'!$A$4:$A$15,'Joining Lists'!$B$4:$B$15)</f>
        <v>19.95</v>
      </c>
      <c r="M2672" s="105">
        <f>'Joining Lists'!$K2672*'Joining Lists'!$L2672</f>
        <v>39.9</v>
      </c>
    </row>
    <row r="2673" ht="14.25" customHeight="1">
      <c r="G2673" s="111">
        <v>44515.0</v>
      </c>
      <c r="H2673" s="110" t="s">
        <v>225</v>
      </c>
      <c r="I2673" s="110" t="str">
        <f t="array" ref="I2673">XLOOKUP('Joining Lists'!$H2673,'Joining Lists'!$D$4:$D$75,'Joining Lists'!$E$4:$E$75)</f>
        <v>South</v>
      </c>
      <c r="J2673" s="110" t="s">
        <v>236</v>
      </c>
      <c r="K2673" s="110">
        <v>3.0</v>
      </c>
      <c r="L2673" s="109">
        <f t="array" ref="L2673">XLOOKUP('Joining Lists'!$J2673,'Joining Lists'!$A$4:$A$15,'Joining Lists'!$B$4:$B$15)</f>
        <v>30</v>
      </c>
      <c r="M2673" s="110">
        <f>'Joining Lists'!$K2673*'Joining Lists'!$L2673</f>
        <v>90</v>
      </c>
    </row>
    <row r="2674" ht="14.25" customHeight="1">
      <c r="G2674" s="106">
        <v>44515.0</v>
      </c>
      <c r="H2674" s="105" t="s">
        <v>302</v>
      </c>
      <c r="I2674" s="105" t="str">
        <f t="array" ref="I2674">XLOOKUP('Joining Lists'!$H2674,'Joining Lists'!$D$4:$D$75,'Joining Lists'!$E$4:$E$75)</f>
        <v>MidWest</v>
      </c>
      <c r="J2674" s="105" t="s">
        <v>245</v>
      </c>
      <c r="K2674" s="105">
        <v>1.0</v>
      </c>
      <c r="L2674" s="104">
        <f t="array" ref="L2674">XLOOKUP('Joining Lists'!$J2674,'Joining Lists'!$A$4:$A$15,'Joining Lists'!$B$4:$B$15)</f>
        <v>23.5</v>
      </c>
      <c r="M2674" s="105">
        <f>'Joining Lists'!$K2674*'Joining Lists'!$L2674</f>
        <v>23.5</v>
      </c>
    </row>
    <row r="2675" ht="14.25" customHeight="1">
      <c r="G2675" s="111">
        <v>44515.0</v>
      </c>
      <c r="H2675" s="110" t="s">
        <v>284</v>
      </c>
      <c r="I2675" s="110" t="str">
        <f t="array" ref="I2675">XLOOKUP('Joining Lists'!$H2675,'Joining Lists'!$D$4:$D$75,'Joining Lists'!$E$4:$E$75)</f>
        <v>MidWest</v>
      </c>
      <c r="J2675" s="110" t="s">
        <v>227</v>
      </c>
      <c r="K2675" s="110">
        <v>3.0</v>
      </c>
      <c r="L2675" s="109">
        <f t="array" ref="L2675">XLOOKUP('Joining Lists'!$J2675,'Joining Lists'!$A$4:$A$15,'Joining Lists'!$B$4:$B$15)</f>
        <v>25</v>
      </c>
      <c r="M2675" s="110">
        <f>'Joining Lists'!$K2675*'Joining Lists'!$L2675</f>
        <v>75</v>
      </c>
    </row>
    <row r="2676" ht="14.25" customHeight="1">
      <c r="G2676" s="106">
        <v>44515.0</v>
      </c>
      <c r="H2676" s="105" t="s">
        <v>298</v>
      </c>
      <c r="I2676" s="105" t="str">
        <f t="array" ref="I2676">XLOOKUP('Joining Lists'!$H2676,'Joining Lists'!$D$4:$D$75,'Joining Lists'!$E$4:$E$75)</f>
        <v>West</v>
      </c>
      <c r="J2676" s="105" t="s">
        <v>236</v>
      </c>
      <c r="K2676" s="105">
        <v>2.0</v>
      </c>
      <c r="L2676" s="104">
        <f t="array" ref="L2676">XLOOKUP('Joining Lists'!$J2676,'Joining Lists'!$A$4:$A$15,'Joining Lists'!$B$4:$B$15)</f>
        <v>30</v>
      </c>
      <c r="M2676" s="105">
        <f>'Joining Lists'!$K2676*'Joining Lists'!$L2676</f>
        <v>60</v>
      </c>
    </row>
    <row r="2677" ht="14.25" customHeight="1">
      <c r="G2677" s="111">
        <v>44515.0</v>
      </c>
      <c r="H2677" s="110" t="s">
        <v>293</v>
      </c>
      <c r="I2677" s="110" t="str">
        <f t="array" ref="I2677">XLOOKUP('Joining Lists'!$H2677,'Joining Lists'!$D$4:$D$75,'Joining Lists'!$E$4:$E$75)</f>
        <v>West</v>
      </c>
      <c r="J2677" s="110" t="s">
        <v>245</v>
      </c>
      <c r="K2677" s="110">
        <v>3.0</v>
      </c>
      <c r="L2677" s="109">
        <f t="array" ref="L2677">XLOOKUP('Joining Lists'!$J2677,'Joining Lists'!$A$4:$A$15,'Joining Lists'!$B$4:$B$15)</f>
        <v>23.5</v>
      </c>
      <c r="M2677" s="110">
        <f>'Joining Lists'!$K2677*'Joining Lists'!$L2677</f>
        <v>70.5</v>
      </c>
    </row>
    <row r="2678" ht="14.25" customHeight="1">
      <c r="G2678" s="106">
        <v>44515.0</v>
      </c>
      <c r="H2678" s="105" t="s">
        <v>288</v>
      </c>
      <c r="I2678" s="105" t="str">
        <f t="array" ref="I2678">XLOOKUP('Joining Lists'!$H2678,'Joining Lists'!$D$4:$D$75,'Joining Lists'!$E$4:$E$75)</f>
        <v>MidWest</v>
      </c>
      <c r="J2678" s="105" t="s">
        <v>227</v>
      </c>
      <c r="K2678" s="105">
        <v>3.0</v>
      </c>
      <c r="L2678" s="104">
        <f t="array" ref="L2678">XLOOKUP('Joining Lists'!$J2678,'Joining Lists'!$A$4:$A$15,'Joining Lists'!$B$4:$B$15)</f>
        <v>25</v>
      </c>
      <c r="M2678" s="105">
        <f>'Joining Lists'!$K2678*'Joining Lists'!$L2678</f>
        <v>75</v>
      </c>
    </row>
    <row r="2679" ht="14.25" customHeight="1">
      <c r="G2679" s="111">
        <v>44515.0</v>
      </c>
      <c r="H2679" s="110" t="s">
        <v>296</v>
      </c>
      <c r="I2679" s="110" t="str">
        <f t="array" ref="I2679">XLOOKUP('Joining Lists'!$H2679,'Joining Lists'!$D$4:$D$75,'Joining Lists'!$E$4:$E$75)</f>
        <v>West</v>
      </c>
      <c r="J2679" s="110" t="s">
        <v>212</v>
      </c>
      <c r="K2679" s="110">
        <v>3.0</v>
      </c>
      <c r="L2679" s="109">
        <f t="array" ref="L2679">XLOOKUP('Joining Lists'!$J2679,'Joining Lists'!$A$4:$A$15,'Joining Lists'!$B$4:$B$15)</f>
        <v>21</v>
      </c>
      <c r="M2679" s="110">
        <f>'Joining Lists'!$K2679*'Joining Lists'!$L2679</f>
        <v>63</v>
      </c>
    </row>
    <row r="2680" ht="14.25" customHeight="1">
      <c r="G2680" s="106">
        <v>44515.0</v>
      </c>
      <c r="H2680" s="105" t="s">
        <v>306</v>
      </c>
      <c r="I2680" s="105" t="str">
        <f t="array" ref="I2680">XLOOKUP('Joining Lists'!$H2680,'Joining Lists'!$D$4:$D$75,'Joining Lists'!$E$4:$E$75)</f>
        <v>West</v>
      </c>
      <c r="J2680" s="105" t="s">
        <v>218</v>
      </c>
      <c r="K2680" s="105">
        <v>1.0</v>
      </c>
      <c r="L2680" s="104">
        <f t="array" ref="L2680">XLOOKUP('Joining Lists'!$J2680,'Joining Lists'!$A$4:$A$15,'Joining Lists'!$B$4:$B$15)</f>
        <v>22.95</v>
      </c>
      <c r="M2680" s="105">
        <f>'Joining Lists'!$K2680*'Joining Lists'!$L2680</f>
        <v>22.95</v>
      </c>
    </row>
    <row r="2681" ht="14.25" customHeight="1">
      <c r="G2681" s="111">
        <v>44515.0</v>
      </c>
      <c r="H2681" s="110" t="s">
        <v>213</v>
      </c>
      <c r="I2681" s="110" t="str">
        <f t="array" ref="I2681">XLOOKUP('Joining Lists'!$H2681,'Joining Lists'!$D$4:$D$75,'Joining Lists'!$E$4:$E$75)</f>
        <v>MidWest</v>
      </c>
      <c r="J2681" s="110" t="s">
        <v>235</v>
      </c>
      <c r="K2681" s="110">
        <v>3.0</v>
      </c>
      <c r="L2681" s="109">
        <f t="array" ref="L2681">XLOOKUP('Joining Lists'!$J2681,'Joining Lists'!$A$4:$A$15,'Joining Lists'!$B$4:$B$15)</f>
        <v>19.95</v>
      </c>
      <c r="M2681" s="110">
        <f>'Joining Lists'!$K2681*'Joining Lists'!$L2681</f>
        <v>59.85</v>
      </c>
    </row>
    <row r="2682" ht="14.25" customHeight="1">
      <c r="G2682" s="106">
        <v>44515.0</v>
      </c>
      <c r="H2682" s="105" t="s">
        <v>294</v>
      </c>
      <c r="I2682" s="105" t="str">
        <f t="array" ref="I2682">XLOOKUP('Joining Lists'!$H2682,'Joining Lists'!$D$4:$D$75,'Joining Lists'!$E$4:$E$75)</f>
        <v>West</v>
      </c>
      <c r="J2682" s="105" t="s">
        <v>245</v>
      </c>
      <c r="K2682" s="105">
        <v>24.0</v>
      </c>
      <c r="L2682" s="104">
        <f t="array" ref="L2682">XLOOKUP('Joining Lists'!$J2682,'Joining Lists'!$A$4:$A$15,'Joining Lists'!$B$4:$B$15)</f>
        <v>23.5</v>
      </c>
      <c r="M2682" s="105">
        <f>'Joining Lists'!$K2682*'Joining Lists'!$L2682</f>
        <v>564</v>
      </c>
    </row>
    <row r="2683" ht="14.25" customHeight="1">
      <c r="G2683" s="111">
        <v>44515.0</v>
      </c>
      <c r="H2683" s="110" t="s">
        <v>258</v>
      </c>
      <c r="I2683" s="110" t="str">
        <f t="array" ref="I2683">XLOOKUP('Joining Lists'!$H2683,'Joining Lists'!$D$4:$D$75,'Joining Lists'!$E$4:$E$75)</f>
        <v>MidWest</v>
      </c>
      <c r="J2683" s="110" t="s">
        <v>240</v>
      </c>
      <c r="K2683" s="110">
        <v>1.0</v>
      </c>
      <c r="L2683" s="109">
        <f t="array" ref="L2683">XLOOKUP('Joining Lists'!$J2683,'Joining Lists'!$A$4:$A$15,'Joining Lists'!$B$4:$B$15)</f>
        <v>34</v>
      </c>
      <c r="M2683" s="110">
        <f>'Joining Lists'!$K2683*'Joining Lists'!$L2683</f>
        <v>34</v>
      </c>
    </row>
    <row r="2684" ht="14.25" customHeight="1">
      <c r="G2684" s="106">
        <v>44515.0</v>
      </c>
      <c r="H2684" s="105" t="s">
        <v>295</v>
      </c>
      <c r="I2684" s="105" t="str">
        <f t="array" ref="I2684">XLOOKUP('Joining Lists'!$H2684,'Joining Lists'!$D$4:$D$75,'Joining Lists'!$E$4:$E$75)</f>
        <v>MidWest</v>
      </c>
      <c r="J2684" s="105" t="s">
        <v>216</v>
      </c>
      <c r="K2684" s="105">
        <v>3.0</v>
      </c>
      <c r="L2684" s="104">
        <f t="array" ref="L2684">XLOOKUP('Joining Lists'!$J2684,'Joining Lists'!$A$4:$A$15,'Joining Lists'!$B$4:$B$15)</f>
        <v>22.95</v>
      </c>
      <c r="M2684" s="105">
        <f>'Joining Lists'!$K2684*'Joining Lists'!$L2684</f>
        <v>68.85</v>
      </c>
    </row>
    <row r="2685" ht="14.25" customHeight="1">
      <c r="G2685" s="111">
        <v>44515.0</v>
      </c>
      <c r="H2685" s="110" t="s">
        <v>298</v>
      </c>
      <c r="I2685" s="110" t="str">
        <f t="array" ref="I2685">XLOOKUP('Joining Lists'!$H2685,'Joining Lists'!$D$4:$D$75,'Joining Lists'!$E$4:$E$75)</f>
        <v>West</v>
      </c>
      <c r="J2685" s="110" t="s">
        <v>212</v>
      </c>
      <c r="K2685" s="110">
        <v>2.0</v>
      </c>
      <c r="L2685" s="109">
        <f t="array" ref="L2685">XLOOKUP('Joining Lists'!$J2685,'Joining Lists'!$A$4:$A$15,'Joining Lists'!$B$4:$B$15)</f>
        <v>21</v>
      </c>
      <c r="M2685" s="110">
        <f>'Joining Lists'!$K2685*'Joining Lists'!$L2685</f>
        <v>42</v>
      </c>
    </row>
    <row r="2686" ht="14.25" customHeight="1">
      <c r="G2686" s="106">
        <v>44515.0</v>
      </c>
      <c r="H2686" s="105" t="s">
        <v>252</v>
      </c>
      <c r="I2686" s="105" t="str">
        <f t="array" ref="I2686">XLOOKUP('Joining Lists'!$H2686,'Joining Lists'!$D$4:$D$75,'Joining Lists'!$E$4:$E$75)</f>
        <v>West</v>
      </c>
      <c r="J2686" s="105" t="s">
        <v>240</v>
      </c>
      <c r="K2686" s="105">
        <v>2.0</v>
      </c>
      <c r="L2686" s="104">
        <f t="array" ref="L2686">XLOOKUP('Joining Lists'!$J2686,'Joining Lists'!$A$4:$A$15,'Joining Lists'!$B$4:$B$15)</f>
        <v>34</v>
      </c>
      <c r="M2686" s="105">
        <f>'Joining Lists'!$K2686*'Joining Lists'!$L2686</f>
        <v>68</v>
      </c>
    </row>
    <row r="2687" ht="14.25" customHeight="1">
      <c r="G2687" s="111">
        <v>44515.0</v>
      </c>
      <c r="H2687" s="110" t="s">
        <v>306</v>
      </c>
      <c r="I2687" s="110" t="str">
        <f t="array" ref="I2687">XLOOKUP('Joining Lists'!$H2687,'Joining Lists'!$D$4:$D$75,'Joining Lists'!$E$4:$E$75)</f>
        <v>West</v>
      </c>
      <c r="J2687" s="110" t="s">
        <v>216</v>
      </c>
      <c r="K2687" s="110">
        <v>2.0</v>
      </c>
      <c r="L2687" s="109">
        <f t="array" ref="L2687">XLOOKUP('Joining Lists'!$J2687,'Joining Lists'!$A$4:$A$15,'Joining Lists'!$B$4:$B$15)</f>
        <v>22.95</v>
      </c>
      <c r="M2687" s="110">
        <f>'Joining Lists'!$K2687*'Joining Lists'!$L2687</f>
        <v>45.9</v>
      </c>
    </row>
    <row r="2688" ht="14.25" customHeight="1">
      <c r="G2688" s="106">
        <v>44515.0</v>
      </c>
      <c r="H2688" s="105" t="s">
        <v>251</v>
      </c>
      <c r="I2688" s="105" t="str">
        <f t="array" ref="I2688">XLOOKUP('Joining Lists'!$H2688,'Joining Lists'!$D$4:$D$75,'Joining Lists'!$E$4:$E$75)</f>
        <v>MidWest</v>
      </c>
      <c r="J2688" s="105" t="s">
        <v>243</v>
      </c>
      <c r="K2688" s="105">
        <v>1.0</v>
      </c>
      <c r="L2688" s="104">
        <f t="array" ref="L2688">XLOOKUP('Joining Lists'!$J2688,'Joining Lists'!$A$4:$A$15,'Joining Lists'!$B$4:$B$15)</f>
        <v>25</v>
      </c>
      <c r="M2688" s="105">
        <f>'Joining Lists'!$K2688*'Joining Lists'!$L2688</f>
        <v>25</v>
      </c>
    </row>
    <row r="2689" ht="14.25" customHeight="1">
      <c r="G2689" s="111">
        <v>44515.0</v>
      </c>
      <c r="H2689" s="110" t="s">
        <v>264</v>
      </c>
      <c r="I2689" s="110" t="str">
        <f t="array" ref="I2689">XLOOKUP('Joining Lists'!$H2689,'Joining Lists'!$D$4:$D$75,'Joining Lists'!$E$4:$E$75)</f>
        <v>MidWest</v>
      </c>
      <c r="J2689" s="110" t="s">
        <v>218</v>
      </c>
      <c r="K2689" s="110">
        <v>3.0</v>
      </c>
      <c r="L2689" s="109">
        <f t="array" ref="L2689">XLOOKUP('Joining Lists'!$J2689,'Joining Lists'!$A$4:$A$15,'Joining Lists'!$B$4:$B$15)</f>
        <v>22.95</v>
      </c>
      <c r="M2689" s="110">
        <f>'Joining Lists'!$K2689*'Joining Lists'!$L2689</f>
        <v>68.85</v>
      </c>
    </row>
    <row r="2690" ht="14.25" customHeight="1">
      <c r="G2690" s="106">
        <v>44515.0</v>
      </c>
      <c r="H2690" s="105" t="s">
        <v>292</v>
      </c>
      <c r="I2690" s="105" t="str">
        <f t="array" ref="I2690">XLOOKUP('Joining Lists'!$H2690,'Joining Lists'!$D$4:$D$75,'Joining Lists'!$E$4:$E$75)</f>
        <v>East</v>
      </c>
      <c r="J2690" s="105" t="s">
        <v>216</v>
      </c>
      <c r="K2690" s="105">
        <v>1.0</v>
      </c>
      <c r="L2690" s="104">
        <f t="array" ref="L2690">XLOOKUP('Joining Lists'!$J2690,'Joining Lists'!$A$4:$A$15,'Joining Lists'!$B$4:$B$15)</f>
        <v>22.95</v>
      </c>
      <c r="M2690" s="105">
        <f>'Joining Lists'!$K2690*'Joining Lists'!$L2690</f>
        <v>22.95</v>
      </c>
    </row>
    <row r="2691" ht="14.25" customHeight="1">
      <c r="G2691" s="111">
        <v>44515.0</v>
      </c>
      <c r="H2691" s="110" t="s">
        <v>248</v>
      </c>
      <c r="I2691" s="110" t="str">
        <f t="array" ref="I2691">XLOOKUP('Joining Lists'!$H2691,'Joining Lists'!$D$4:$D$75,'Joining Lists'!$E$4:$E$75)</f>
        <v>MidWest</v>
      </c>
      <c r="J2691" s="110" t="s">
        <v>236</v>
      </c>
      <c r="K2691" s="110">
        <v>2.0</v>
      </c>
      <c r="L2691" s="109">
        <f t="array" ref="L2691">XLOOKUP('Joining Lists'!$J2691,'Joining Lists'!$A$4:$A$15,'Joining Lists'!$B$4:$B$15)</f>
        <v>30</v>
      </c>
      <c r="M2691" s="110">
        <f>'Joining Lists'!$K2691*'Joining Lists'!$L2691</f>
        <v>60</v>
      </c>
    </row>
    <row r="2692" ht="14.25" customHeight="1">
      <c r="G2692" s="106">
        <v>44515.0</v>
      </c>
      <c r="H2692" s="105" t="s">
        <v>231</v>
      </c>
      <c r="I2692" s="105" t="str">
        <f t="array" ref="I2692">XLOOKUP('Joining Lists'!$H2692,'Joining Lists'!$D$4:$D$75,'Joining Lists'!$E$4:$E$75)</f>
        <v>West</v>
      </c>
      <c r="J2692" s="105" t="s">
        <v>218</v>
      </c>
      <c r="K2692" s="105">
        <v>2.0</v>
      </c>
      <c r="L2692" s="104">
        <f t="array" ref="L2692">XLOOKUP('Joining Lists'!$J2692,'Joining Lists'!$A$4:$A$15,'Joining Lists'!$B$4:$B$15)</f>
        <v>22.95</v>
      </c>
      <c r="M2692" s="105">
        <f>'Joining Lists'!$K2692*'Joining Lists'!$L2692</f>
        <v>45.9</v>
      </c>
    </row>
    <row r="2693" ht="14.25" customHeight="1">
      <c r="G2693" s="111">
        <v>44515.0</v>
      </c>
      <c r="H2693" s="110" t="s">
        <v>286</v>
      </c>
      <c r="I2693" s="110" t="str">
        <f t="array" ref="I2693">XLOOKUP('Joining Lists'!$H2693,'Joining Lists'!$D$4:$D$75,'Joining Lists'!$E$4:$E$75)</f>
        <v>South</v>
      </c>
      <c r="J2693" s="110" t="s">
        <v>235</v>
      </c>
      <c r="K2693" s="110">
        <v>2.0</v>
      </c>
      <c r="L2693" s="109">
        <f t="array" ref="L2693">XLOOKUP('Joining Lists'!$J2693,'Joining Lists'!$A$4:$A$15,'Joining Lists'!$B$4:$B$15)</f>
        <v>19.95</v>
      </c>
      <c r="M2693" s="110">
        <f>'Joining Lists'!$K2693*'Joining Lists'!$L2693</f>
        <v>39.9</v>
      </c>
    </row>
    <row r="2694" ht="14.25" customHeight="1">
      <c r="G2694" s="106">
        <v>44515.0</v>
      </c>
      <c r="H2694" s="105" t="s">
        <v>309</v>
      </c>
      <c r="I2694" s="105" t="str">
        <f t="array" ref="I2694">XLOOKUP('Joining Lists'!$H2694,'Joining Lists'!$D$4:$D$75,'Joining Lists'!$E$4:$E$75)</f>
        <v>South</v>
      </c>
      <c r="J2694" s="105" t="s">
        <v>218</v>
      </c>
      <c r="K2694" s="105">
        <v>2.0</v>
      </c>
      <c r="L2694" s="104">
        <f t="array" ref="L2694">XLOOKUP('Joining Lists'!$J2694,'Joining Lists'!$A$4:$A$15,'Joining Lists'!$B$4:$B$15)</f>
        <v>22.95</v>
      </c>
      <c r="M2694" s="105">
        <f>'Joining Lists'!$K2694*'Joining Lists'!$L2694</f>
        <v>45.9</v>
      </c>
    </row>
    <row r="2695" ht="14.25" customHeight="1">
      <c r="G2695" s="111">
        <v>44515.0</v>
      </c>
      <c r="H2695" s="110" t="s">
        <v>310</v>
      </c>
      <c r="I2695" s="110" t="str">
        <f t="array" ref="I2695">XLOOKUP('Joining Lists'!$H2695,'Joining Lists'!$D$4:$D$75,'Joining Lists'!$E$4:$E$75)</f>
        <v>West</v>
      </c>
      <c r="J2695" s="110" t="s">
        <v>227</v>
      </c>
      <c r="K2695" s="110">
        <v>25.0</v>
      </c>
      <c r="L2695" s="109">
        <f t="array" ref="L2695">XLOOKUP('Joining Lists'!$J2695,'Joining Lists'!$A$4:$A$15,'Joining Lists'!$B$4:$B$15)</f>
        <v>25</v>
      </c>
      <c r="M2695" s="110">
        <f>'Joining Lists'!$K2695*'Joining Lists'!$L2695</f>
        <v>625</v>
      </c>
    </row>
    <row r="2696" ht="14.25" customHeight="1">
      <c r="G2696" s="106">
        <v>44515.0</v>
      </c>
      <c r="H2696" s="105" t="s">
        <v>264</v>
      </c>
      <c r="I2696" s="105" t="str">
        <f t="array" ref="I2696">XLOOKUP('Joining Lists'!$H2696,'Joining Lists'!$D$4:$D$75,'Joining Lists'!$E$4:$E$75)</f>
        <v>MidWest</v>
      </c>
      <c r="J2696" s="105" t="s">
        <v>212</v>
      </c>
      <c r="K2696" s="105">
        <v>7.0</v>
      </c>
      <c r="L2696" s="104">
        <f t="array" ref="L2696">XLOOKUP('Joining Lists'!$J2696,'Joining Lists'!$A$4:$A$15,'Joining Lists'!$B$4:$B$15)</f>
        <v>21</v>
      </c>
      <c r="M2696" s="105">
        <f>'Joining Lists'!$K2696*'Joining Lists'!$L2696</f>
        <v>147</v>
      </c>
    </row>
    <row r="2697" ht="14.25" customHeight="1">
      <c r="G2697" s="111">
        <v>44515.0</v>
      </c>
      <c r="H2697" s="110" t="s">
        <v>225</v>
      </c>
      <c r="I2697" s="110" t="str">
        <f t="array" ref="I2697">XLOOKUP('Joining Lists'!$H2697,'Joining Lists'!$D$4:$D$75,'Joining Lists'!$E$4:$E$75)</f>
        <v>South</v>
      </c>
      <c r="J2697" s="110" t="s">
        <v>216</v>
      </c>
      <c r="K2697" s="110">
        <v>4.0</v>
      </c>
      <c r="L2697" s="109">
        <f t="array" ref="L2697">XLOOKUP('Joining Lists'!$J2697,'Joining Lists'!$A$4:$A$15,'Joining Lists'!$B$4:$B$15)</f>
        <v>22.95</v>
      </c>
      <c r="M2697" s="110">
        <f>'Joining Lists'!$K2697*'Joining Lists'!$L2697</f>
        <v>91.8</v>
      </c>
    </row>
    <row r="2698" ht="14.25" customHeight="1">
      <c r="G2698" s="106">
        <v>44515.0</v>
      </c>
      <c r="H2698" s="105" t="s">
        <v>261</v>
      </c>
      <c r="I2698" s="105" t="str">
        <f t="array" ref="I2698">XLOOKUP('Joining Lists'!$H2698,'Joining Lists'!$D$4:$D$75,'Joining Lists'!$E$4:$E$75)</f>
        <v>South</v>
      </c>
      <c r="J2698" s="105" t="s">
        <v>216</v>
      </c>
      <c r="K2698" s="105">
        <v>1.0</v>
      </c>
      <c r="L2698" s="104">
        <f t="array" ref="L2698">XLOOKUP('Joining Lists'!$J2698,'Joining Lists'!$A$4:$A$15,'Joining Lists'!$B$4:$B$15)</f>
        <v>22.95</v>
      </c>
      <c r="M2698" s="105">
        <f>'Joining Lists'!$K2698*'Joining Lists'!$L2698</f>
        <v>22.95</v>
      </c>
    </row>
    <row r="2699" ht="14.25" customHeight="1">
      <c r="G2699" s="111">
        <v>44515.0</v>
      </c>
      <c r="H2699" s="110" t="s">
        <v>219</v>
      </c>
      <c r="I2699" s="110" t="str">
        <f t="array" ref="I2699">XLOOKUP('Joining Lists'!$H2699,'Joining Lists'!$D$4:$D$75,'Joining Lists'!$E$4:$E$75)</f>
        <v>West</v>
      </c>
      <c r="J2699" s="110" t="s">
        <v>240</v>
      </c>
      <c r="K2699" s="110">
        <v>3.0</v>
      </c>
      <c r="L2699" s="109">
        <f t="array" ref="L2699">XLOOKUP('Joining Lists'!$J2699,'Joining Lists'!$A$4:$A$15,'Joining Lists'!$B$4:$B$15)</f>
        <v>34</v>
      </c>
      <c r="M2699" s="110">
        <f>'Joining Lists'!$K2699*'Joining Lists'!$L2699</f>
        <v>102</v>
      </c>
    </row>
    <row r="2700" ht="14.25" customHeight="1">
      <c r="G2700" s="106">
        <v>44515.0</v>
      </c>
      <c r="H2700" s="105" t="s">
        <v>281</v>
      </c>
      <c r="I2700" s="105" t="str">
        <f t="array" ref="I2700">XLOOKUP('Joining Lists'!$H2700,'Joining Lists'!$D$4:$D$75,'Joining Lists'!$E$4:$E$75)</f>
        <v>MidWest</v>
      </c>
      <c r="J2700" s="105" t="s">
        <v>235</v>
      </c>
      <c r="K2700" s="105">
        <v>1.0</v>
      </c>
      <c r="L2700" s="104">
        <f t="array" ref="L2700">XLOOKUP('Joining Lists'!$J2700,'Joining Lists'!$A$4:$A$15,'Joining Lists'!$B$4:$B$15)</f>
        <v>19.95</v>
      </c>
      <c r="M2700" s="105">
        <f>'Joining Lists'!$K2700*'Joining Lists'!$L2700</f>
        <v>19.95</v>
      </c>
    </row>
    <row r="2701" ht="14.25" customHeight="1">
      <c r="G2701" s="111">
        <v>44515.0</v>
      </c>
      <c r="H2701" s="110" t="s">
        <v>215</v>
      </c>
      <c r="I2701" s="110" t="str">
        <f t="array" ref="I2701">XLOOKUP('Joining Lists'!$H2701,'Joining Lists'!$D$4:$D$75,'Joining Lists'!$E$4:$E$75)</f>
        <v>East</v>
      </c>
      <c r="J2701" s="110" t="s">
        <v>240</v>
      </c>
      <c r="K2701" s="110">
        <v>1.0</v>
      </c>
      <c r="L2701" s="109">
        <f t="array" ref="L2701">XLOOKUP('Joining Lists'!$J2701,'Joining Lists'!$A$4:$A$15,'Joining Lists'!$B$4:$B$15)</f>
        <v>34</v>
      </c>
      <c r="M2701" s="110">
        <f>'Joining Lists'!$K2701*'Joining Lists'!$L2701</f>
        <v>34</v>
      </c>
    </row>
    <row r="2702" ht="14.25" customHeight="1">
      <c r="G2702" s="106">
        <v>44515.0</v>
      </c>
      <c r="H2702" s="105" t="s">
        <v>292</v>
      </c>
      <c r="I2702" s="105" t="str">
        <f t="array" ref="I2702">XLOOKUP('Joining Lists'!$H2702,'Joining Lists'!$D$4:$D$75,'Joining Lists'!$E$4:$E$75)</f>
        <v>East</v>
      </c>
      <c r="J2702" s="105" t="s">
        <v>240</v>
      </c>
      <c r="K2702" s="105">
        <v>2.0</v>
      </c>
      <c r="L2702" s="104">
        <f t="array" ref="L2702">XLOOKUP('Joining Lists'!$J2702,'Joining Lists'!$A$4:$A$15,'Joining Lists'!$B$4:$B$15)</f>
        <v>34</v>
      </c>
      <c r="M2702" s="105">
        <f>'Joining Lists'!$K2702*'Joining Lists'!$L2702</f>
        <v>68</v>
      </c>
    </row>
    <row r="2703" ht="14.25" customHeight="1">
      <c r="G2703" s="111">
        <v>44515.0</v>
      </c>
      <c r="H2703" s="110" t="s">
        <v>292</v>
      </c>
      <c r="I2703" s="110" t="str">
        <f t="array" ref="I2703">XLOOKUP('Joining Lists'!$H2703,'Joining Lists'!$D$4:$D$75,'Joining Lists'!$E$4:$E$75)</f>
        <v>East</v>
      </c>
      <c r="J2703" s="110" t="s">
        <v>236</v>
      </c>
      <c r="K2703" s="110">
        <v>3.0</v>
      </c>
      <c r="L2703" s="109">
        <f t="array" ref="L2703">XLOOKUP('Joining Lists'!$J2703,'Joining Lists'!$A$4:$A$15,'Joining Lists'!$B$4:$B$15)</f>
        <v>30</v>
      </c>
      <c r="M2703" s="110">
        <f>'Joining Lists'!$K2703*'Joining Lists'!$L2703</f>
        <v>90</v>
      </c>
    </row>
    <row r="2704" ht="14.25" customHeight="1">
      <c r="G2704" s="106">
        <v>44515.0</v>
      </c>
      <c r="H2704" s="105" t="s">
        <v>296</v>
      </c>
      <c r="I2704" s="105" t="str">
        <f t="array" ref="I2704">XLOOKUP('Joining Lists'!$H2704,'Joining Lists'!$D$4:$D$75,'Joining Lists'!$E$4:$E$75)</f>
        <v>West</v>
      </c>
      <c r="J2704" s="105" t="s">
        <v>235</v>
      </c>
      <c r="K2704" s="105">
        <v>3.0</v>
      </c>
      <c r="L2704" s="104">
        <f t="array" ref="L2704">XLOOKUP('Joining Lists'!$J2704,'Joining Lists'!$A$4:$A$15,'Joining Lists'!$B$4:$B$15)</f>
        <v>19.95</v>
      </c>
      <c r="M2704" s="105">
        <f>'Joining Lists'!$K2704*'Joining Lists'!$L2704</f>
        <v>59.85</v>
      </c>
    </row>
    <row r="2705" ht="14.25" customHeight="1">
      <c r="G2705" s="111">
        <v>44515.0</v>
      </c>
      <c r="H2705" s="110" t="s">
        <v>257</v>
      </c>
      <c r="I2705" s="110" t="str">
        <f t="array" ref="I2705">XLOOKUP('Joining Lists'!$H2705,'Joining Lists'!$D$4:$D$75,'Joining Lists'!$E$4:$E$75)</f>
        <v>South</v>
      </c>
      <c r="J2705" s="110" t="s">
        <v>239</v>
      </c>
      <c r="K2705" s="110">
        <v>15.0</v>
      </c>
      <c r="L2705" s="109">
        <f t="array" ref="L2705">XLOOKUP('Joining Lists'!$J2705,'Joining Lists'!$A$4:$A$15,'Joining Lists'!$B$4:$B$15)</f>
        <v>19</v>
      </c>
      <c r="M2705" s="110">
        <f>'Joining Lists'!$K2705*'Joining Lists'!$L2705</f>
        <v>285</v>
      </c>
    </row>
    <row r="2706" ht="14.25" customHeight="1">
      <c r="G2706" s="106">
        <v>44515.0</v>
      </c>
      <c r="H2706" s="105" t="s">
        <v>244</v>
      </c>
      <c r="I2706" s="105" t="str">
        <f t="array" ref="I2706">XLOOKUP('Joining Lists'!$H2706,'Joining Lists'!$D$4:$D$75,'Joining Lists'!$E$4:$E$75)</f>
        <v>MidWest</v>
      </c>
      <c r="J2706" s="105" t="s">
        <v>218</v>
      </c>
      <c r="K2706" s="105">
        <v>2.0</v>
      </c>
      <c r="L2706" s="104">
        <f t="array" ref="L2706">XLOOKUP('Joining Lists'!$J2706,'Joining Lists'!$A$4:$A$15,'Joining Lists'!$B$4:$B$15)</f>
        <v>22.95</v>
      </c>
      <c r="M2706" s="105">
        <f>'Joining Lists'!$K2706*'Joining Lists'!$L2706</f>
        <v>45.9</v>
      </c>
    </row>
    <row r="2707" ht="14.25" customHeight="1">
      <c r="G2707" s="111">
        <v>44515.0</v>
      </c>
      <c r="H2707" s="110" t="s">
        <v>238</v>
      </c>
      <c r="I2707" s="110" t="str">
        <f t="array" ref="I2707">XLOOKUP('Joining Lists'!$H2707,'Joining Lists'!$D$4:$D$75,'Joining Lists'!$E$4:$E$75)</f>
        <v>West</v>
      </c>
      <c r="J2707" s="110" t="s">
        <v>227</v>
      </c>
      <c r="K2707" s="110">
        <v>3.0</v>
      </c>
      <c r="L2707" s="109">
        <f t="array" ref="L2707">XLOOKUP('Joining Lists'!$J2707,'Joining Lists'!$A$4:$A$15,'Joining Lists'!$B$4:$B$15)</f>
        <v>25</v>
      </c>
      <c r="M2707" s="110">
        <f>'Joining Lists'!$K2707*'Joining Lists'!$L2707</f>
        <v>75</v>
      </c>
    </row>
    <row r="2708" ht="14.25" customHeight="1">
      <c r="G2708" s="106">
        <v>44514.0</v>
      </c>
      <c r="H2708" s="105" t="s">
        <v>260</v>
      </c>
      <c r="I2708" s="105" t="str">
        <f t="array" ref="I2708">XLOOKUP('Joining Lists'!$H2708,'Joining Lists'!$D$4:$D$75,'Joining Lists'!$E$4:$E$75)</f>
        <v>MidWest</v>
      </c>
      <c r="J2708" s="105" t="s">
        <v>235</v>
      </c>
      <c r="K2708" s="105">
        <v>2.0</v>
      </c>
      <c r="L2708" s="104">
        <f t="array" ref="L2708">XLOOKUP('Joining Lists'!$J2708,'Joining Lists'!$A$4:$A$15,'Joining Lists'!$B$4:$B$15)</f>
        <v>19.95</v>
      </c>
      <c r="M2708" s="105">
        <f>'Joining Lists'!$K2708*'Joining Lists'!$L2708</f>
        <v>39.9</v>
      </c>
    </row>
    <row r="2709" ht="14.25" customHeight="1">
      <c r="G2709" s="111">
        <v>44514.0</v>
      </c>
      <c r="H2709" s="110" t="s">
        <v>296</v>
      </c>
      <c r="I2709" s="110" t="str">
        <f t="array" ref="I2709">XLOOKUP('Joining Lists'!$H2709,'Joining Lists'!$D$4:$D$75,'Joining Lists'!$E$4:$E$75)</f>
        <v>West</v>
      </c>
      <c r="J2709" s="110" t="s">
        <v>218</v>
      </c>
      <c r="K2709" s="110">
        <v>1.0</v>
      </c>
      <c r="L2709" s="109">
        <f t="array" ref="L2709">XLOOKUP('Joining Lists'!$J2709,'Joining Lists'!$A$4:$A$15,'Joining Lists'!$B$4:$B$15)</f>
        <v>22.95</v>
      </c>
      <c r="M2709" s="110">
        <f>'Joining Lists'!$K2709*'Joining Lists'!$L2709</f>
        <v>22.95</v>
      </c>
    </row>
    <row r="2710" ht="14.25" customHeight="1">
      <c r="G2710" s="106">
        <v>44514.0</v>
      </c>
      <c r="H2710" s="105" t="s">
        <v>283</v>
      </c>
      <c r="I2710" s="105" t="str">
        <f t="array" ref="I2710">XLOOKUP('Joining Lists'!$H2710,'Joining Lists'!$D$4:$D$75,'Joining Lists'!$E$4:$E$75)</f>
        <v>South</v>
      </c>
      <c r="J2710" s="105" t="s">
        <v>243</v>
      </c>
      <c r="K2710" s="105">
        <v>2.0</v>
      </c>
      <c r="L2710" s="104">
        <f t="array" ref="L2710">XLOOKUP('Joining Lists'!$J2710,'Joining Lists'!$A$4:$A$15,'Joining Lists'!$B$4:$B$15)</f>
        <v>25</v>
      </c>
      <c r="M2710" s="105">
        <f>'Joining Lists'!$K2710*'Joining Lists'!$L2710</f>
        <v>50</v>
      </c>
    </row>
    <row r="2711" ht="14.25" customHeight="1">
      <c r="G2711" s="111">
        <v>44514.0</v>
      </c>
      <c r="H2711" s="110" t="s">
        <v>308</v>
      </c>
      <c r="I2711" s="110" t="str">
        <f t="array" ref="I2711">XLOOKUP('Joining Lists'!$H2711,'Joining Lists'!$D$4:$D$75,'Joining Lists'!$E$4:$E$75)</f>
        <v>West</v>
      </c>
      <c r="J2711" s="110" t="s">
        <v>240</v>
      </c>
      <c r="K2711" s="110">
        <v>3.0</v>
      </c>
      <c r="L2711" s="109">
        <f t="array" ref="L2711">XLOOKUP('Joining Lists'!$J2711,'Joining Lists'!$A$4:$A$15,'Joining Lists'!$B$4:$B$15)</f>
        <v>34</v>
      </c>
      <c r="M2711" s="110">
        <f>'Joining Lists'!$K2711*'Joining Lists'!$L2711</f>
        <v>102</v>
      </c>
    </row>
    <row r="2712" ht="14.25" customHeight="1">
      <c r="G2712" s="106">
        <v>44514.0</v>
      </c>
      <c r="H2712" s="105" t="s">
        <v>283</v>
      </c>
      <c r="I2712" s="105" t="str">
        <f t="array" ref="I2712">XLOOKUP('Joining Lists'!$H2712,'Joining Lists'!$D$4:$D$75,'Joining Lists'!$E$4:$E$75)</f>
        <v>South</v>
      </c>
      <c r="J2712" s="105" t="s">
        <v>236</v>
      </c>
      <c r="K2712" s="105">
        <v>21.0</v>
      </c>
      <c r="L2712" s="104">
        <f t="array" ref="L2712">XLOOKUP('Joining Lists'!$J2712,'Joining Lists'!$A$4:$A$15,'Joining Lists'!$B$4:$B$15)</f>
        <v>30</v>
      </c>
      <c r="M2712" s="105">
        <f>'Joining Lists'!$K2712*'Joining Lists'!$L2712</f>
        <v>630</v>
      </c>
    </row>
    <row r="2713" ht="14.25" customHeight="1">
      <c r="G2713" s="111">
        <v>44514.0</v>
      </c>
      <c r="H2713" s="110" t="s">
        <v>306</v>
      </c>
      <c r="I2713" s="110" t="str">
        <f t="array" ref="I2713">XLOOKUP('Joining Lists'!$H2713,'Joining Lists'!$D$4:$D$75,'Joining Lists'!$E$4:$E$75)</f>
        <v>West</v>
      </c>
      <c r="J2713" s="110" t="s">
        <v>218</v>
      </c>
      <c r="K2713" s="110">
        <v>2.0</v>
      </c>
      <c r="L2713" s="109">
        <f t="array" ref="L2713">XLOOKUP('Joining Lists'!$J2713,'Joining Lists'!$A$4:$A$15,'Joining Lists'!$B$4:$B$15)</f>
        <v>22.95</v>
      </c>
      <c r="M2713" s="110">
        <f>'Joining Lists'!$K2713*'Joining Lists'!$L2713</f>
        <v>45.9</v>
      </c>
    </row>
    <row r="2714" ht="14.25" customHeight="1">
      <c r="G2714" s="106">
        <v>44514.0</v>
      </c>
      <c r="H2714" s="105" t="s">
        <v>246</v>
      </c>
      <c r="I2714" s="105" t="str">
        <f t="array" ref="I2714">XLOOKUP('Joining Lists'!$H2714,'Joining Lists'!$D$4:$D$75,'Joining Lists'!$E$4:$E$75)</f>
        <v>South</v>
      </c>
      <c r="J2714" s="105" t="s">
        <v>230</v>
      </c>
      <c r="K2714" s="105">
        <v>22.0</v>
      </c>
      <c r="L2714" s="104">
        <f t="array" ref="L2714">XLOOKUP('Joining Lists'!$J2714,'Joining Lists'!$A$4:$A$15,'Joining Lists'!$B$4:$B$15)</f>
        <v>79.95</v>
      </c>
      <c r="M2714" s="105">
        <f>'Joining Lists'!$K2714*'Joining Lists'!$L2714</f>
        <v>1758.9</v>
      </c>
    </row>
    <row r="2715" ht="14.25" customHeight="1">
      <c r="G2715" s="111">
        <v>44514.0</v>
      </c>
      <c r="H2715" s="110" t="s">
        <v>296</v>
      </c>
      <c r="I2715" s="110" t="str">
        <f t="array" ref="I2715">XLOOKUP('Joining Lists'!$H2715,'Joining Lists'!$D$4:$D$75,'Joining Lists'!$E$4:$E$75)</f>
        <v>West</v>
      </c>
      <c r="J2715" s="110" t="s">
        <v>243</v>
      </c>
      <c r="K2715" s="110">
        <v>1.0</v>
      </c>
      <c r="L2715" s="109">
        <f t="array" ref="L2715">XLOOKUP('Joining Lists'!$J2715,'Joining Lists'!$A$4:$A$15,'Joining Lists'!$B$4:$B$15)</f>
        <v>25</v>
      </c>
      <c r="M2715" s="110">
        <f>'Joining Lists'!$K2715*'Joining Lists'!$L2715</f>
        <v>25</v>
      </c>
    </row>
    <row r="2716" ht="14.25" customHeight="1">
      <c r="G2716" s="106">
        <v>44514.0</v>
      </c>
      <c r="H2716" s="105" t="s">
        <v>256</v>
      </c>
      <c r="I2716" s="105" t="str">
        <f t="array" ref="I2716">XLOOKUP('Joining Lists'!$H2716,'Joining Lists'!$D$4:$D$75,'Joining Lists'!$E$4:$E$75)</f>
        <v>MidWest</v>
      </c>
      <c r="J2716" s="105" t="s">
        <v>218</v>
      </c>
      <c r="K2716" s="105">
        <v>1.0</v>
      </c>
      <c r="L2716" s="104">
        <f t="array" ref="L2716">XLOOKUP('Joining Lists'!$J2716,'Joining Lists'!$A$4:$A$15,'Joining Lists'!$B$4:$B$15)</f>
        <v>22.95</v>
      </c>
      <c r="M2716" s="105">
        <f>'Joining Lists'!$K2716*'Joining Lists'!$L2716</f>
        <v>22.95</v>
      </c>
    </row>
    <row r="2717" ht="14.25" customHeight="1">
      <c r="G2717" s="111">
        <v>44514.0</v>
      </c>
      <c r="H2717" s="110" t="s">
        <v>308</v>
      </c>
      <c r="I2717" s="110" t="str">
        <f t="array" ref="I2717">XLOOKUP('Joining Lists'!$H2717,'Joining Lists'!$D$4:$D$75,'Joining Lists'!$E$4:$E$75)</f>
        <v>West</v>
      </c>
      <c r="J2717" s="110" t="s">
        <v>216</v>
      </c>
      <c r="K2717" s="110">
        <v>2.0</v>
      </c>
      <c r="L2717" s="109">
        <f t="array" ref="L2717">XLOOKUP('Joining Lists'!$J2717,'Joining Lists'!$A$4:$A$15,'Joining Lists'!$B$4:$B$15)</f>
        <v>22.95</v>
      </c>
      <c r="M2717" s="110">
        <f>'Joining Lists'!$K2717*'Joining Lists'!$L2717</f>
        <v>45.9</v>
      </c>
    </row>
    <row r="2718" ht="14.25" customHeight="1">
      <c r="G2718" s="106">
        <v>44514.0</v>
      </c>
      <c r="H2718" s="105" t="s">
        <v>234</v>
      </c>
      <c r="I2718" s="105" t="str">
        <f t="array" ref="I2718">XLOOKUP('Joining Lists'!$H2718,'Joining Lists'!$D$4:$D$75,'Joining Lists'!$E$4:$E$75)</f>
        <v>East</v>
      </c>
      <c r="J2718" s="105" t="s">
        <v>243</v>
      </c>
      <c r="K2718" s="105">
        <v>9.0</v>
      </c>
      <c r="L2718" s="104">
        <f t="array" ref="L2718">XLOOKUP('Joining Lists'!$J2718,'Joining Lists'!$A$4:$A$15,'Joining Lists'!$B$4:$B$15)</f>
        <v>25</v>
      </c>
      <c r="M2718" s="105">
        <f>'Joining Lists'!$K2718*'Joining Lists'!$L2718</f>
        <v>225</v>
      </c>
    </row>
    <row r="2719" ht="14.25" customHeight="1">
      <c r="G2719" s="111">
        <v>44514.0</v>
      </c>
      <c r="H2719" s="110" t="s">
        <v>302</v>
      </c>
      <c r="I2719" s="110" t="str">
        <f t="array" ref="I2719">XLOOKUP('Joining Lists'!$H2719,'Joining Lists'!$D$4:$D$75,'Joining Lists'!$E$4:$E$75)</f>
        <v>MidWest</v>
      </c>
      <c r="J2719" s="110" t="s">
        <v>216</v>
      </c>
      <c r="K2719" s="110">
        <v>1.0</v>
      </c>
      <c r="L2719" s="109">
        <f t="array" ref="L2719">XLOOKUP('Joining Lists'!$J2719,'Joining Lists'!$A$4:$A$15,'Joining Lists'!$B$4:$B$15)</f>
        <v>22.95</v>
      </c>
      <c r="M2719" s="110">
        <f>'Joining Lists'!$K2719*'Joining Lists'!$L2719</f>
        <v>22.95</v>
      </c>
    </row>
    <row r="2720" ht="14.25" customHeight="1">
      <c r="G2720" s="106">
        <v>44514.0</v>
      </c>
      <c r="H2720" s="105" t="s">
        <v>300</v>
      </c>
      <c r="I2720" s="105" t="str">
        <f t="array" ref="I2720">XLOOKUP('Joining Lists'!$H2720,'Joining Lists'!$D$4:$D$75,'Joining Lists'!$E$4:$E$75)</f>
        <v>MidWest</v>
      </c>
      <c r="J2720" s="105" t="s">
        <v>240</v>
      </c>
      <c r="K2720" s="105">
        <v>3.0</v>
      </c>
      <c r="L2720" s="104">
        <f t="array" ref="L2720">XLOOKUP('Joining Lists'!$J2720,'Joining Lists'!$A$4:$A$15,'Joining Lists'!$B$4:$B$15)</f>
        <v>34</v>
      </c>
      <c r="M2720" s="105">
        <f>'Joining Lists'!$K2720*'Joining Lists'!$L2720</f>
        <v>102</v>
      </c>
    </row>
    <row r="2721" ht="14.25" customHeight="1">
      <c r="G2721" s="111">
        <v>44514.0</v>
      </c>
      <c r="H2721" s="110" t="s">
        <v>307</v>
      </c>
      <c r="I2721" s="110" t="str">
        <f t="array" ref="I2721">XLOOKUP('Joining Lists'!$H2721,'Joining Lists'!$D$4:$D$75,'Joining Lists'!$E$4:$E$75)</f>
        <v>East</v>
      </c>
      <c r="J2721" s="110" t="s">
        <v>212</v>
      </c>
      <c r="K2721" s="110">
        <v>3.0</v>
      </c>
      <c r="L2721" s="109">
        <f t="array" ref="L2721">XLOOKUP('Joining Lists'!$J2721,'Joining Lists'!$A$4:$A$15,'Joining Lists'!$B$4:$B$15)</f>
        <v>21</v>
      </c>
      <c r="M2721" s="110">
        <f>'Joining Lists'!$K2721*'Joining Lists'!$L2721</f>
        <v>63</v>
      </c>
    </row>
    <row r="2722" ht="14.25" customHeight="1">
      <c r="G2722" s="106">
        <v>44514.0</v>
      </c>
      <c r="H2722" s="105" t="s">
        <v>296</v>
      </c>
      <c r="I2722" s="105" t="str">
        <f t="array" ref="I2722">XLOOKUP('Joining Lists'!$H2722,'Joining Lists'!$D$4:$D$75,'Joining Lists'!$E$4:$E$75)</f>
        <v>West</v>
      </c>
      <c r="J2722" s="105" t="s">
        <v>216</v>
      </c>
      <c r="K2722" s="105">
        <v>4.0</v>
      </c>
      <c r="L2722" s="104">
        <f t="array" ref="L2722">XLOOKUP('Joining Lists'!$J2722,'Joining Lists'!$A$4:$A$15,'Joining Lists'!$B$4:$B$15)</f>
        <v>22.95</v>
      </c>
      <c r="M2722" s="105">
        <f>'Joining Lists'!$K2722*'Joining Lists'!$L2722</f>
        <v>91.8</v>
      </c>
    </row>
    <row r="2723" ht="14.25" customHeight="1">
      <c r="G2723" s="111">
        <v>44514.0</v>
      </c>
      <c r="H2723" s="110" t="s">
        <v>316</v>
      </c>
      <c r="I2723" s="110" t="str">
        <f t="array" ref="I2723">XLOOKUP('Joining Lists'!$H2723,'Joining Lists'!$D$4:$D$75,'Joining Lists'!$E$4:$E$75)</f>
        <v>West</v>
      </c>
      <c r="J2723" s="110" t="s">
        <v>240</v>
      </c>
      <c r="K2723" s="110">
        <v>17.0</v>
      </c>
      <c r="L2723" s="109">
        <f t="array" ref="L2723">XLOOKUP('Joining Lists'!$J2723,'Joining Lists'!$A$4:$A$15,'Joining Lists'!$B$4:$B$15)</f>
        <v>34</v>
      </c>
      <c r="M2723" s="110">
        <f>'Joining Lists'!$K2723*'Joining Lists'!$L2723</f>
        <v>578</v>
      </c>
    </row>
    <row r="2724" ht="14.25" customHeight="1">
      <c r="G2724" s="106">
        <v>44514.0</v>
      </c>
      <c r="H2724" s="105" t="s">
        <v>263</v>
      </c>
      <c r="I2724" s="105" t="str">
        <f t="array" ref="I2724">XLOOKUP('Joining Lists'!$H2724,'Joining Lists'!$D$4:$D$75,'Joining Lists'!$E$4:$E$75)</f>
        <v>West</v>
      </c>
      <c r="J2724" s="105" t="s">
        <v>240</v>
      </c>
      <c r="K2724" s="105">
        <v>2.0</v>
      </c>
      <c r="L2724" s="104">
        <f t="array" ref="L2724">XLOOKUP('Joining Lists'!$J2724,'Joining Lists'!$A$4:$A$15,'Joining Lists'!$B$4:$B$15)</f>
        <v>34</v>
      </c>
      <c r="M2724" s="105">
        <f>'Joining Lists'!$K2724*'Joining Lists'!$L2724</f>
        <v>68</v>
      </c>
    </row>
    <row r="2725" ht="14.25" customHeight="1">
      <c r="G2725" s="111">
        <v>44514.0</v>
      </c>
      <c r="H2725" s="110" t="s">
        <v>223</v>
      </c>
      <c r="I2725" s="110" t="str">
        <f t="array" ref="I2725">XLOOKUP('Joining Lists'!$H2725,'Joining Lists'!$D$4:$D$75,'Joining Lists'!$E$4:$E$75)</f>
        <v>East</v>
      </c>
      <c r="J2725" s="110" t="s">
        <v>235</v>
      </c>
      <c r="K2725" s="110">
        <v>2.0</v>
      </c>
      <c r="L2725" s="109">
        <f t="array" ref="L2725">XLOOKUP('Joining Lists'!$J2725,'Joining Lists'!$A$4:$A$15,'Joining Lists'!$B$4:$B$15)</f>
        <v>19.95</v>
      </c>
      <c r="M2725" s="110">
        <f>'Joining Lists'!$K2725*'Joining Lists'!$L2725</f>
        <v>39.9</v>
      </c>
    </row>
    <row r="2726" ht="14.25" customHeight="1">
      <c r="G2726" s="106">
        <v>44514.0</v>
      </c>
      <c r="H2726" s="105" t="s">
        <v>255</v>
      </c>
      <c r="I2726" s="105" t="str">
        <f t="array" ref="I2726">XLOOKUP('Joining Lists'!$H2726,'Joining Lists'!$D$4:$D$75,'Joining Lists'!$E$4:$E$75)</f>
        <v>MidWest</v>
      </c>
      <c r="J2726" s="105" t="s">
        <v>216</v>
      </c>
      <c r="K2726" s="105">
        <v>3.0</v>
      </c>
      <c r="L2726" s="104">
        <f t="array" ref="L2726">XLOOKUP('Joining Lists'!$J2726,'Joining Lists'!$A$4:$A$15,'Joining Lists'!$B$4:$B$15)</f>
        <v>22.95</v>
      </c>
      <c r="M2726" s="105">
        <f>'Joining Lists'!$K2726*'Joining Lists'!$L2726</f>
        <v>68.85</v>
      </c>
    </row>
    <row r="2727" ht="14.25" customHeight="1">
      <c r="G2727" s="111">
        <v>44514.0</v>
      </c>
      <c r="H2727" s="110" t="s">
        <v>258</v>
      </c>
      <c r="I2727" s="110" t="str">
        <f t="array" ref="I2727">XLOOKUP('Joining Lists'!$H2727,'Joining Lists'!$D$4:$D$75,'Joining Lists'!$E$4:$E$75)</f>
        <v>MidWest</v>
      </c>
      <c r="J2727" s="110" t="s">
        <v>240</v>
      </c>
      <c r="K2727" s="110">
        <v>4.0</v>
      </c>
      <c r="L2727" s="109">
        <f t="array" ref="L2727">XLOOKUP('Joining Lists'!$J2727,'Joining Lists'!$A$4:$A$15,'Joining Lists'!$B$4:$B$15)</f>
        <v>34</v>
      </c>
      <c r="M2727" s="110">
        <f>'Joining Lists'!$K2727*'Joining Lists'!$L2727</f>
        <v>136</v>
      </c>
    </row>
    <row r="2728" ht="14.25" customHeight="1">
      <c r="G2728" s="106">
        <v>44514.0</v>
      </c>
      <c r="H2728" s="105" t="s">
        <v>231</v>
      </c>
      <c r="I2728" s="105" t="str">
        <f t="array" ref="I2728">XLOOKUP('Joining Lists'!$H2728,'Joining Lists'!$D$4:$D$75,'Joining Lists'!$E$4:$E$75)</f>
        <v>West</v>
      </c>
      <c r="J2728" s="105" t="s">
        <v>218</v>
      </c>
      <c r="K2728" s="105">
        <v>2.0</v>
      </c>
      <c r="L2728" s="104">
        <f t="array" ref="L2728">XLOOKUP('Joining Lists'!$J2728,'Joining Lists'!$A$4:$A$15,'Joining Lists'!$B$4:$B$15)</f>
        <v>22.95</v>
      </c>
      <c r="M2728" s="105">
        <f>'Joining Lists'!$K2728*'Joining Lists'!$L2728</f>
        <v>45.9</v>
      </c>
    </row>
    <row r="2729" ht="14.25" customHeight="1">
      <c r="G2729" s="111">
        <v>44514.0</v>
      </c>
      <c r="H2729" s="110" t="s">
        <v>269</v>
      </c>
      <c r="I2729" s="110" t="str">
        <f t="array" ref="I2729">XLOOKUP('Joining Lists'!$H2729,'Joining Lists'!$D$4:$D$75,'Joining Lists'!$E$4:$E$75)</f>
        <v>MidWest</v>
      </c>
      <c r="J2729" s="110" t="s">
        <v>212</v>
      </c>
      <c r="K2729" s="110">
        <v>6.0</v>
      </c>
      <c r="L2729" s="109">
        <f t="array" ref="L2729">XLOOKUP('Joining Lists'!$J2729,'Joining Lists'!$A$4:$A$15,'Joining Lists'!$B$4:$B$15)</f>
        <v>21</v>
      </c>
      <c r="M2729" s="110">
        <f>'Joining Lists'!$K2729*'Joining Lists'!$L2729</f>
        <v>126</v>
      </c>
    </row>
    <row r="2730" ht="14.25" customHeight="1">
      <c r="G2730" s="106">
        <v>44514.0</v>
      </c>
      <c r="H2730" s="105" t="s">
        <v>246</v>
      </c>
      <c r="I2730" s="105" t="str">
        <f t="array" ref="I2730">XLOOKUP('Joining Lists'!$H2730,'Joining Lists'!$D$4:$D$75,'Joining Lists'!$E$4:$E$75)</f>
        <v>South</v>
      </c>
      <c r="J2730" s="105" t="s">
        <v>218</v>
      </c>
      <c r="K2730" s="105">
        <v>20.0</v>
      </c>
      <c r="L2730" s="104">
        <f t="array" ref="L2730">XLOOKUP('Joining Lists'!$J2730,'Joining Lists'!$A$4:$A$15,'Joining Lists'!$B$4:$B$15)</f>
        <v>22.95</v>
      </c>
      <c r="M2730" s="105">
        <f>'Joining Lists'!$K2730*'Joining Lists'!$L2730</f>
        <v>459</v>
      </c>
    </row>
    <row r="2731" ht="14.25" customHeight="1">
      <c r="G2731" s="111">
        <v>44514.0</v>
      </c>
      <c r="H2731" s="110" t="s">
        <v>278</v>
      </c>
      <c r="I2731" s="110" t="str">
        <f t="array" ref="I2731">XLOOKUP('Joining Lists'!$H2731,'Joining Lists'!$D$4:$D$75,'Joining Lists'!$E$4:$E$75)</f>
        <v>MidWest</v>
      </c>
      <c r="J2731" s="110" t="s">
        <v>216</v>
      </c>
      <c r="K2731" s="110">
        <v>2.0</v>
      </c>
      <c r="L2731" s="109">
        <f t="array" ref="L2731">XLOOKUP('Joining Lists'!$J2731,'Joining Lists'!$A$4:$A$15,'Joining Lists'!$B$4:$B$15)</f>
        <v>22.95</v>
      </c>
      <c r="M2731" s="110">
        <f>'Joining Lists'!$K2731*'Joining Lists'!$L2731</f>
        <v>45.9</v>
      </c>
    </row>
    <row r="2732" ht="14.25" customHeight="1">
      <c r="G2732" s="106">
        <v>44514.0</v>
      </c>
      <c r="H2732" s="105" t="s">
        <v>252</v>
      </c>
      <c r="I2732" s="105" t="str">
        <f t="array" ref="I2732">XLOOKUP('Joining Lists'!$H2732,'Joining Lists'!$D$4:$D$75,'Joining Lists'!$E$4:$E$75)</f>
        <v>West</v>
      </c>
      <c r="J2732" s="105" t="s">
        <v>216</v>
      </c>
      <c r="K2732" s="105">
        <v>3.0</v>
      </c>
      <c r="L2732" s="104">
        <f t="array" ref="L2732">XLOOKUP('Joining Lists'!$J2732,'Joining Lists'!$A$4:$A$15,'Joining Lists'!$B$4:$B$15)</f>
        <v>22.95</v>
      </c>
      <c r="M2732" s="105">
        <f>'Joining Lists'!$K2732*'Joining Lists'!$L2732</f>
        <v>68.85</v>
      </c>
    </row>
    <row r="2733" ht="14.25" customHeight="1">
      <c r="G2733" s="111">
        <v>44514.0</v>
      </c>
      <c r="H2733" s="110" t="s">
        <v>281</v>
      </c>
      <c r="I2733" s="110" t="str">
        <f t="array" ref="I2733">XLOOKUP('Joining Lists'!$H2733,'Joining Lists'!$D$4:$D$75,'Joining Lists'!$E$4:$E$75)</f>
        <v>MidWest</v>
      </c>
      <c r="J2733" s="110" t="s">
        <v>235</v>
      </c>
      <c r="K2733" s="110">
        <v>4.0</v>
      </c>
      <c r="L2733" s="109">
        <f t="array" ref="L2733">XLOOKUP('Joining Lists'!$J2733,'Joining Lists'!$A$4:$A$15,'Joining Lists'!$B$4:$B$15)</f>
        <v>19.95</v>
      </c>
      <c r="M2733" s="110">
        <f>'Joining Lists'!$K2733*'Joining Lists'!$L2733</f>
        <v>79.8</v>
      </c>
    </row>
    <row r="2734" ht="14.25" customHeight="1">
      <c r="G2734" s="106">
        <v>44514.0</v>
      </c>
      <c r="H2734" s="105" t="s">
        <v>314</v>
      </c>
      <c r="I2734" s="105" t="str">
        <f t="array" ref="I2734">XLOOKUP('Joining Lists'!$H2734,'Joining Lists'!$D$4:$D$75,'Joining Lists'!$E$4:$E$75)</f>
        <v>West</v>
      </c>
      <c r="J2734" s="105" t="s">
        <v>218</v>
      </c>
      <c r="K2734" s="105">
        <v>1.0</v>
      </c>
      <c r="L2734" s="104">
        <f t="array" ref="L2734">XLOOKUP('Joining Lists'!$J2734,'Joining Lists'!$A$4:$A$15,'Joining Lists'!$B$4:$B$15)</f>
        <v>22.95</v>
      </c>
      <c r="M2734" s="105">
        <f>'Joining Lists'!$K2734*'Joining Lists'!$L2734</f>
        <v>22.95</v>
      </c>
    </row>
    <row r="2735" ht="14.25" customHeight="1">
      <c r="G2735" s="111">
        <v>44514.0</v>
      </c>
      <c r="H2735" s="110" t="s">
        <v>251</v>
      </c>
      <c r="I2735" s="110" t="str">
        <f t="array" ref="I2735">XLOOKUP('Joining Lists'!$H2735,'Joining Lists'!$D$4:$D$75,'Joining Lists'!$E$4:$E$75)</f>
        <v>MidWest</v>
      </c>
      <c r="J2735" s="110" t="s">
        <v>216</v>
      </c>
      <c r="K2735" s="110">
        <v>2.0</v>
      </c>
      <c r="L2735" s="109">
        <f t="array" ref="L2735">XLOOKUP('Joining Lists'!$J2735,'Joining Lists'!$A$4:$A$15,'Joining Lists'!$B$4:$B$15)</f>
        <v>22.95</v>
      </c>
      <c r="M2735" s="110">
        <f>'Joining Lists'!$K2735*'Joining Lists'!$L2735</f>
        <v>45.9</v>
      </c>
    </row>
    <row r="2736" ht="14.25" customHeight="1">
      <c r="G2736" s="106">
        <v>44514.0</v>
      </c>
      <c r="H2736" s="105" t="s">
        <v>257</v>
      </c>
      <c r="I2736" s="105" t="str">
        <f t="array" ref="I2736">XLOOKUP('Joining Lists'!$H2736,'Joining Lists'!$D$4:$D$75,'Joining Lists'!$E$4:$E$75)</f>
        <v>South</v>
      </c>
      <c r="J2736" s="105" t="s">
        <v>235</v>
      </c>
      <c r="K2736" s="105">
        <v>4.0</v>
      </c>
      <c r="L2736" s="104">
        <f t="array" ref="L2736">XLOOKUP('Joining Lists'!$J2736,'Joining Lists'!$A$4:$A$15,'Joining Lists'!$B$4:$B$15)</f>
        <v>19.95</v>
      </c>
      <c r="M2736" s="105">
        <f>'Joining Lists'!$K2736*'Joining Lists'!$L2736</f>
        <v>79.8</v>
      </c>
    </row>
    <row r="2737" ht="14.25" customHeight="1">
      <c r="G2737" s="111">
        <v>44514.0</v>
      </c>
      <c r="H2737" s="110" t="s">
        <v>241</v>
      </c>
      <c r="I2737" s="110" t="str">
        <f t="array" ref="I2737">XLOOKUP('Joining Lists'!$H2737,'Joining Lists'!$D$4:$D$75,'Joining Lists'!$E$4:$E$75)</f>
        <v>MidWest</v>
      </c>
      <c r="J2737" s="110" t="s">
        <v>235</v>
      </c>
      <c r="K2737" s="110">
        <v>2.0</v>
      </c>
      <c r="L2737" s="109">
        <f t="array" ref="L2737">XLOOKUP('Joining Lists'!$J2737,'Joining Lists'!$A$4:$A$15,'Joining Lists'!$B$4:$B$15)</f>
        <v>19.95</v>
      </c>
      <c r="M2737" s="110">
        <f>'Joining Lists'!$K2737*'Joining Lists'!$L2737</f>
        <v>39.9</v>
      </c>
    </row>
    <row r="2738" ht="14.25" customHeight="1">
      <c r="G2738" s="106">
        <v>44514.0</v>
      </c>
      <c r="H2738" s="105" t="s">
        <v>284</v>
      </c>
      <c r="I2738" s="105" t="str">
        <f t="array" ref="I2738">XLOOKUP('Joining Lists'!$H2738,'Joining Lists'!$D$4:$D$75,'Joining Lists'!$E$4:$E$75)</f>
        <v>MidWest</v>
      </c>
      <c r="J2738" s="105" t="s">
        <v>218</v>
      </c>
      <c r="K2738" s="105">
        <v>3.0</v>
      </c>
      <c r="L2738" s="104">
        <f t="array" ref="L2738">XLOOKUP('Joining Lists'!$J2738,'Joining Lists'!$A$4:$A$15,'Joining Lists'!$B$4:$B$15)</f>
        <v>22.95</v>
      </c>
      <c r="M2738" s="105">
        <f>'Joining Lists'!$K2738*'Joining Lists'!$L2738</f>
        <v>68.85</v>
      </c>
    </row>
    <row r="2739" ht="14.25" customHeight="1">
      <c r="G2739" s="111">
        <v>44514.0</v>
      </c>
      <c r="H2739" s="110" t="s">
        <v>248</v>
      </c>
      <c r="I2739" s="110" t="str">
        <f t="array" ref="I2739">XLOOKUP('Joining Lists'!$H2739,'Joining Lists'!$D$4:$D$75,'Joining Lists'!$E$4:$E$75)</f>
        <v>MidWest</v>
      </c>
      <c r="J2739" s="110" t="s">
        <v>230</v>
      </c>
      <c r="K2739" s="110">
        <v>2.0</v>
      </c>
      <c r="L2739" s="109">
        <f t="array" ref="L2739">XLOOKUP('Joining Lists'!$J2739,'Joining Lists'!$A$4:$A$15,'Joining Lists'!$B$4:$B$15)</f>
        <v>79.95</v>
      </c>
      <c r="M2739" s="110">
        <f>'Joining Lists'!$K2739*'Joining Lists'!$L2739</f>
        <v>159.9</v>
      </c>
    </row>
    <row r="2740" ht="14.25" customHeight="1">
      <c r="G2740" s="106">
        <v>44514.0</v>
      </c>
      <c r="H2740" s="105" t="s">
        <v>268</v>
      </c>
      <c r="I2740" s="105" t="str">
        <f t="array" ref="I2740">XLOOKUP('Joining Lists'!$H2740,'Joining Lists'!$D$4:$D$75,'Joining Lists'!$E$4:$E$75)</f>
        <v>East</v>
      </c>
      <c r="J2740" s="105" t="s">
        <v>212</v>
      </c>
      <c r="K2740" s="105">
        <v>3.0</v>
      </c>
      <c r="L2740" s="104">
        <f t="array" ref="L2740">XLOOKUP('Joining Lists'!$J2740,'Joining Lists'!$A$4:$A$15,'Joining Lists'!$B$4:$B$15)</f>
        <v>21</v>
      </c>
      <c r="M2740" s="105">
        <f>'Joining Lists'!$K2740*'Joining Lists'!$L2740</f>
        <v>63</v>
      </c>
    </row>
    <row r="2741" ht="14.25" customHeight="1">
      <c r="G2741" s="111">
        <v>44514.0</v>
      </c>
      <c r="H2741" s="110" t="s">
        <v>293</v>
      </c>
      <c r="I2741" s="110" t="str">
        <f t="array" ref="I2741">XLOOKUP('Joining Lists'!$H2741,'Joining Lists'!$D$4:$D$75,'Joining Lists'!$E$4:$E$75)</f>
        <v>West</v>
      </c>
      <c r="J2741" s="110" t="s">
        <v>230</v>
      </c>
      <c r="K2741" s="110">
        <v>24.0</v>
      </c>
      <c r="L2741" s="109">
        <f t="array" ref="L2741">XLOOKUP('Joining Lists'!$J2741,'Joining Lists'!$A$4:$A$15,'Joining Lists'!$B$4:$B$15)</f>
        <v>79.95</v>
      </c>
      <c r="M2741" s="110">
        <f>'Joining Lists'!$K2741*'Joining Lists'!$L2741</f>
        <v>1918.8</v>
      </c>
    </row>
    <row r="2742" ht="14.25" customHeight="1">
      <c r="G2742" s="106">
        <v>44514.0</v>
      </c>
      <c r="H2742" s="105" t="s">
        <v>221</v>
      </c>
      <c r="I2742" s="105" t="str">
        <f t="array" ref="I2742">XLOOKUP('Joining Lists'!$H2742,'Joining Lists'!$D$4:$D$75,'Joining Lists'!$E$4:$E$75)</f>
        <v>East</v>
      </c>
      <c r="J2742" s="105" t="s">
        <v>218</v>
      </c>
      <c r="K2742" s="105">
        <v>1.0</v>
      </c>
      <c r="L2742" s="104">
        <f t="array" ref="L2742">XLOOKUP('Joining Lists'!$J2742,'Joining Lists'!$A$4:$A$15,'Joining Lists'!$B$4:$B$15)</f>
        <v>22.95</v>
      </c>
      <c r="M2742" s="105">
        <f>'Joining Lists'!$K2742*'Joining Lists'!$L2742</f>
        <v>22.95</v>
      </c>
    </row>
    <row r="2743" ht="14.25" customHeight="1">
      <c r="G2743" s="111">
        <v>44514.0</v>
      </c>
      <c r="H2743" s="110" t="s">
        <v>231</v>
      </c>
      <c r="I2743" s="110" t="str">
        <f t="array" ref="I2743">XLOOKUP('Joining Lists'!$H2743,'Joining Lists'!$D$4:$D$75,'Joining Lists'!$E$4:$E$75)</f>
        <v>West</v>
      </c>
      <c r="J2743" s="110" t="s">
        <v>243</v>
      </c>
      <c r="K2743" s="110">
        <v>1.0</v>
      </c>
      <c r="L2743" s="109">
        <f t="array" ref="L2743">XLOOKUP('Joining Lists'!$J2743,'Joining Lists'!$A$4:$A$15,'Joining Lists'!$B$4:$B$15)</f>
        <v>25</v>
      </c>
      <c r="M2743" s="110">
        <f>'Joining Lists'!$K2743*'Joining Lists'!$L2743</f>
        <v>25</v>
      </c>
    </row>
    <row r="2744" ht="14.25" customHeight="1">
      <c r="G2744" s="106">
        <v>44514.0</v>
      </c>
      <c r="H2744" s="105" t="s">
        <v>312</v>
      </c>
      <c r="I2744" s="105" t="str">
        <f t="array" ref="I2744">XLOOKUP('Joining Lists'!$H2744,'Joining Lists'!$D$4:$D$75,'Joining Lists'!$E$4:$E$75)</f>
        <v>East</v>
      </c>
      <c r="J2744" s="105" t="s">
        <v>235</v>
      </c>
      <c r="K2744" s="105">
        <v>2.0</v>
      </c>
      <c r="L2744" s="104">
        <f t="array" ref="L2744">XLOOKUP('Joining Lists'!$J2744,'Joining Lists'!$A$4:$A$15,'Joining Lists'!$B$4:$B$15)</f>
        <v>19.95</v>
      </c>
      <c r="M2744" s="105">
        <f>'Joining Lists'!$K2744*'Joining Lists'!$L2744</f>
        <v>39.9</v>
      </c>
    </row>
    <row r="2745" ht="14.25" customHeight="1">
      <c r="G2745" s="111">
        <v>44514.0</v>
      </c>
      <c r="H2745" s="110" t="s">
        <v>297</v>
      </c>
      <c r="I2745" s="110" t="str">
        <f t="array" ref="I2745">XLOOKUP('Joining Lists'!$H2745,'Joining Lists'!$D$4:$D$75,'Joining Lists'!$E$4:$E$75)</f>
        <v>MidWest</v>
      </c>
      <c r="J2745" s="110" t="s">
        <v>236</v>
      </c>
      <c r="K2745" s="110">
        <v>2.0</v>
      </c>
      <c r="L2745" s="109">
        <f t="array" ref="L2745">XLOOKUP('Joining Lists'!$J2745,'Joining Lists'!$A$4:$A$15,'Joining Lists'!$B$4:$B$15)</f>
        <v>30</v>
      </c>
      <c r="M2745" s="110">
        <f>'Joining Lists'!$K2745*'Joining Lists'!$L2745</f>
        <v>60</v>
      </c>
    </row>
    <row r="2746" ht="14.25" customHeight="1">
      <c r="G2746" s="106">
        <v>44514.0</v>
      </c>
      <c r="H2746" s="105" t="s">
        <v>305</v>
      </c>
      <c r="I2746" s="105" t="str">
        <f t="array" ref="I2746">XLOOKUP('Joining Lists'!$H2746,'Joining Lists'!$D$4:$D$75,'Joining Lists'!$E$4:$E$75)</f>
        <v>East</v>
      </c>
      <c r="J2746" s="105" t="s">
        <v>245</v>
      </c>
      <c r="K2746" s="105">
        <v>2.0</v>
      </c>
      <c r="L2746" s="104">
        <f t="array" ref="L2746">XLOOKUP('Joining Lists'!$J2746,'Joining Lists'!$A$4:$A$15,'Joining Lists'!$B$4:$B$15)</f>
        <v>23.5</v>
      </c>
      <c r="M2746" s="105">
        <f>'Joining Lists'!$K2746*'Joining Lists'!$L2746</f>
        <v>47</v>
      </c>
    </row>
    <row r="2747" ht="14.25" customHeight="1">
      <c r="G2747" s="111">
        <v>44514.0</v>
      </c>
      <c r="H2747" s="110" t="s">
        <v>237</v>
      </c>
      <c r="I2747" s="110" t="str">
        <f t="array" ref="I2747">XLOOKUP('Joining Lists'!$H2747,'Joining Lists'!$D$4:$D$75,'Joining Lists'!$E$4:$E$75)</f>
        <v>West</v>
      </c>
      <c r="J2747" s="110" t="s">
        <v>235</v>
      </c>
      <c r="K2747" s="110">
        <v>3.0</v>
      </c>
      <c r="L2747" s="109">
        <f t="array" ref="L2747">XLOOKUP('Joining Lists'!$J2747,'Joining Lists'!$A$4:$A$15,'Joining Lists'!$B$4:$B$15)</f>
        <v>19.95</v>
      </c>
      <c r="M2747" s="110">
        <f>'Joining Lists'!$K2747*'Joining Lists'!$L2747</f>
        <v>59.85</v>
      </c>
    </row>
    <row r="2748" ht="14.25" customHeight="1">
      <c r="G2748" s="106">
        <v>44514.0</v>
      </c>
      <c r="H2748" s="105" t="s">
        <v>269</v>
      </c>
      <c r="I2748" s="105" t="str">
        <f t="array" ref="I2748">XLOOKUP('Joining Lists'!$H2748,'Joining Lists'!$D$4:$D$75,'Joining Lists'!$E$4:$E$75)</f>
        <v>MidWest</v>
      </c>
      <c r="J2748" s="105" t="s">
        <v>240</v>
      </c>
      <c r="K2748" s="105">
        <v>1.0</v>
      </c>
      <c r="L2748" s="104">
        <f t="array" ref="L2748">XLOOKUP('Joining Lists'!$J2748,'Joining Lists'!$A$4:$A$15,'Joining Lists'!$B$4:$B$15)</f>
        <v>34</v>
      </c>
      <c r="M2748" s="105">
        <f>'Joining Lists'!$K2748*'Joining Lists'!$L2748</f>
        <v>34</v>
      </c>
    </row>
    <row r="2749" ht="14.25" customHeight="1">
      <c r="G2749" s="111">
        <v>44514.0</v>
      </c>
      <c r="H2749" s="110" t="s">
        <v>311</v>
      </c>
      <c r="I2749" s="110" t="str">
        <f t="array" ref="I2749">XLOOKUP('Joining Lists'!$H2749,'Joining Lists'!$D$4:$D$75,'Joining Lists'!$E$4:$E$75)</f>
        <v>MidWest</v>
      </c>
      <c r="J2749" s="110" t="s">
        <v>245</v>
      </c>
      <c r="K2749" s="110">
        <v>3.0</v>
      </c>
      <c r="L2749" s="109">
        <f t="array" ref="L2749">XLOOKUP('Joining Lists'!$J2749,'Joining Lists'!$A$4:$A$15,'Joining Lists'!$B$4:$B$15)</f>
        <v>23.5</v>
      </c>
      <c r="M2749" s="110">
        <f>'Joining Lists'!$K2749*'Joining Lists'!$L2749</f>
        <v>70.5</v>
      </c>
    </row>
    <row r="2750" ht="14.25" customHeight="1">
      <c r="G2750" s="106">
        <v>44514.0</v>
      </c>
      <c r="H2750" s="105" t="s">
        <v>244</v>
      </c>
      <c r="I2750" s="105" t="str">
        <f t="array" ref="I2750">XLOOKUP('Joining Lists'!$H2750,'Joining Lists'!$D$4:$D$75,'Joining Lists'!$E$4:$E$75)</f>
        <v>MidWest</v>
      </c>
      <c r="J2750" s="105" t="s">
        <v>218</v>
      </c>
      <c r="K2750" s="105">
        <v>2.0</v>
      </c>
      <c r="L2750" s="104">
        <f t="array" ref="L2750">XLOOKUP('Joining Lists'!$J2750,'Joining Lists'!$A$4:$A$15,'Joining Lists'!$B$4:$B$15)</f>
        <v>22.95</v>
      </c>
      <c r="M2750" s="105">
        <f>'Joining Lists'!$K2750*'Joining Lists'!$L2750</f>
        <v>45.9</v>
      </c>
    </row>
    <row r="2751" ht="14.25" customHeight="1">
      <c r="G2751" s="111">
        <v>44514.0</v>
      </c>
      <c r="H2751" s="110" t="s">
        <v>281</v>
      </c>
      <c r="I2751" s="110" t="str">
        <f t="array" ref="I2751">XLOOKUP('Joining Lists'!$H2751,'Joining Lists'!$D$4:$D$75,'Joining Lists'!$E$4:$E$75)</f>
        <v>MidWest</v>
      </c>
      <c r="J2751" s="110" t="s">
        <v>216</v>
      </c>
      <c r="K2751" s="110">
        <v>2.0</v>
      </c>
      <c r="L2751" s="109">
        <f t="array" ref="L2751">XLOOKUP('Joining Lists'!$J2751,'Joining Lists'!$A$4:$A$15,'Joining Lists'!$B$4:$B$15)</f>
        <v>22.95</v>
      </c>
      <c r="M2751" s="110">
        <f>'Joining Lists'!$K2751*'Joining Lists'!$L2751</f>
        <v>45.9</v>
      </c>
    </row>
    <row r="2752" ht="14.25" customHeight="1">
      <c r="G2752" s="106">
        <v>44514.0</v>
      </c>
      <c r="H2752" s="105" t="s">
        <v>221</v>
      </c>
      <c r="I2752" s="105" t="str">
        <f t="array" ref="I2752">XLOOKUP('Joining Lists'!$H2752,'Joining Lists'!$D$4:$D$75,'Joining Lists'!$E$4:$E$75)</f>
        <v>East</v>
      </c>
      <c r="J2752" s="105" t="s">
        <v>243</v>
      </c>
      <c r="K2752" s="105">
        <v>2.0</v>
      </c>
      <c r="L2752" s="104">
        <f t="array" ref="L2752">XLOOKUP('Joining Lists'!$J2752,'Joining Lists'!$A$4:$A$15,'Joining Lists'!$B$4:$B$15)</f>
        <v>25</v>
      </c>
      <c r="M2752" s="105">
        <f>'Joining Lists'!$K2752*'Joining Lists'!$L2752</f>
        <v>50</v>
      </c>
    </row>
    <row r="2753" ht="14.25" customHeight="1">
      <c r="G2753" s="111">
        <v>44514.0</v>
      </c>
      <c r="H2753" s="110" t="s">
        <v>241</v>
      </c>
      <c r="I2753" s="110" t="str">
        <f t="array" ref="I2753">XLOOKUP('Joining Lists'!$H2753,'Joining Lists'!$D$4:$D$75,'Joining Lists'!$E$4:$E$75)</f>
        <v>MidWest</v>
      </c>
      <c r="J2753" s="110" t="s">
        <v>243</v>
      </c>
      <c r="K2753" s="110">
        <v>3.0</v>
      </c>
      <c r="L2753" s="109">
        <f t="array" ref="L2753">XLOOKUP('Joining Lists'!$J2753,'Joining Lists'!$A$4:$A$15,'Joining Lists'!$B$4:$B$15)</f>
        <v>25</v>
      </c>
      <c r="M2753" s="110">
        <f>'Joining Lists'!$K2753*'Joining Lists'!$L2753</f>
        <v>75</v>
      </c>
    </row>
    <row r="2754" ht="14.25" customHeight="1">
      <c r="G2754" s="106">
        <v>44514.0</v>
      </c>
      <c r="H2754" s="105" t="s">
        <v>251</v>
      </c>
      <c r="I2754" s="105" t="str">
        <f t="array" ref="I2754">XLOOKUP('Joining Lists'!$H2754,'Joining Lists'!$D$4:$D$75,'Joining Lists'!$E$4:$E$75)</f>
        <v>MidWest</v>
      </c>
      <c r="J2754" s="105" t="s">
        <v>240</v>
      </c>
      <c r="K2754" s="105">
        <v>2.0</v>
      </c>
      <c r="L2754" s="104">
        <f t="array" ref="L2754">XLOOKUP('Joining Lists'!$J2754,'Joining Lists'!$A$4:$A$15,'Joining Lists'!$B$4:$B$15)</f>
        <v>34</v>
      </c>
      <c r="M2754" s="105">
        <f>'Joining Lists'!$K2754*'Joining Lists'!$L2754</f>
        <v>68</v>
      </c>
    </row>
    <row r="2755" ht="14.25" customHeight="1">
      <c r="G2755" s="111">
        <v>44514.0</v>
      </c>
      <c r="H2755" s="110" t="s">
        <v>281</v>
      </c>
      <c r="I2755" s="110" t="str">
        <f t="array" ref="I2755">XLOOKUP('Joining Lists'!$H2755,'Joining Lists'!$D$4:$D$75,'Joining Lists'!$E$4:$E$75)</f>
        <v>MidWest</v>
      </c>
      <c r="J2755" s="110" t="s">
        <v>245</v>
      </c>
      <c r="K2755" s="110">
        <v>2.0</v>
      </c>
      <c r="L2755" s="109">
        <f t="array" ref="L2755">XLOOKUP('Joining Lists'!$J2755,'Joining Lists'!$A$4:$A$15,'Joining Lists'!$B$4:$B$15)</f>
        <v>23.5</v>
      </c>
      <c r="M2755" s="110">
        <f>'Joining Lists'!$K2755*'Joining Lists'!$L2755</f>
        <v>47</v>
      </c>
    </row>
    <row r="2756" ht="14.25" customHeight="1">
      <c r="G2756" s="106">
        <v>44514.0</v>
      </c>
      <c r="H2756" s="105" t="s">
        <v>276</v>
      </c>
      <c r="I2756" s="105" t="str">
        <f t="array" ref="I2756">XLOOKUP('Joining Lists'!$H2756,'Joining Lists'!$D$4:$D$75,'Joining Lists'!$E$4:$E$75)</f>
        <v>East</v>
      </c>
      <c r="J2756" s="105" t="s">
        <v>245</v>
      </c>
      <c r="K2756" s="105">
        <v>1.0</v>
      </c>
      <c r="L2756" s="104">
        <f t="array" ref="L2756">XLOOKUP('Joining Lists'!$J2756,'Joining Lists'!$A$4:$A$15,'Joining Lists'!$B$4:$B$15)</f>
        <v>23.5</v>
      </c>
      <c r="M2756" s="105">
        <f>'Joining Lists'!$K2756*'Joining Lists'!$L2756</f>
        <v>23.5</v>
      </c>
    </row>
    <row r="2757" ht="14.25" customHeight="1">
      <c r="G2757" s="111">
        <v>44514.0</v>
      </c>
      <c r="H2757" s="110" t="s">
        <v>296</v>
      </c>
      <c r="I2757" s="110" t="str">
        <f t="array" ref="I2757">XLOOKUP('Joining Lists'!$H2757,'Joining Lists'!$D$4:$D$75,'Joining Lists'!$E$4:$E$75)</f>
        <v>West</v>
      </c>
      <c r="J2757" s="110" t="s">
        <v>236</v>
      </c>
      <c r="K2757" s="110">
        <v>3.0</v>
      </c>
      <c r="L2757" s="109">
        <f t="array" ref="L2757">XLOOKUP('Joining Lists'!$J2757,'Joining Lists'!$A$4:$A$15,'Joining Lists'!$B$4:$B$15)</f>
        <v>30</v>
      </c>
      <c r="M2757" s="110">
        <f>'Joining Lists'!$K2757*'Joining Lists'!$L2757</f>
        <v>90</v>
      </c>
    </row>
    <row r="2758" ht="14.25" customHeight="1">
      <c r="G2758" s="106">
        <v>44514.0</v>
      </c>
      <c r="H2758" s="105" t="s">
        <v>294</v>
      </c>
      <c r="I2758" s="105" t="str">
        <f t="array" ref="I2758">XLOOKUP('Joining Lists'!$H2758,'Joining Lists'!$D$4:$D$75,'Joining Lists'!$E$4:$E$75)</f>
        <v>West</v>
      </c>
      <c r="J2758" s="105" t="s">
        <v>216</v>
      </c>
      <c r="K2758" s="105">
        <v>2.0</v>
      </c>
      <c r="L2758" s="104">
        <f t="array" ref="L2758">XLOOKUP('Joining Lists'!$J2758,'Joining Lists'!$A$4:$A$15,'Joining Lists'!$B$4:$B$15)</f>
        <v>22.95</v>
      </c>
      <c r="M2758" s="105">
        <f>'Joining Lists'!$K2758*'Joining Lists'!$L2758</f>
        <v>45.9</v>
      </c>
    </row>
    <row r="2759" ht="14.25" customHeight="1">
      <c r="G2759" s="111">
        <v>44514.0</v>
      </c>
      <c r="H2759" s="110" t="s">
        <v>271</v>
      </c>
      <c r="I2759" s="110" t="str">
        <f t="array" ref="I2759">XLOOKUP('Joining Lists'!$H2759,'Joining Lists'!$D$4:$D$75,'Joining Lists'!$E$4:$E$75)</f>
        <v>South</v>
      </c>
      <c r="J2759" s="110" t="s">
        <v>233</v>
      </c>
      <c r="K2759" s="110">
        <v>2.0</v>
      </c>
      <c r="L2759" s="109">
        <f t="array" ref="L2759">XLOOKUP('Joining Lists'!$J2759,'Joining Lists'!$A$4:$A$15,'Joining Lists'!$B$4:$B$15)</f>
        <v>27.5</v>
      </c>
      <c r="M2759" s="110">
        <f>'Joining Lists'!$K2759*'Joining Lists'!$L2759</f>
        <v>55</v>
      </c>
    </row>
    <row r="2760" ht="14.25" customHeight="1">
      <c r="G2760" s="106">
        <v>44514.0</v>
      </c>
      <c r="H2760" s="105" t="s">
        <v>234</v>
      </c>
      <c r="I2760" s="105" t="str">
        <f t="array" ref="I2760">XLOOKUP('Joining Lists'!$H2760,'Joining Lists'!$D$4:$D$75,'Joining Lists'!$E$4:$E$75)</f>
        <v>East</v>
      </c>
      <c r="J2760" s="105" t="s">
        <v>245</v>
      </c>
      <c r="K2760" s="105">
        <v>2.0</v>
      </c>
      <c r="L2760" s="104">
        <f t="array" ref="L2760">XLOOKUP('Joining Lists'!$J2760,'Joining Lists'!$A$4:$A$15,'Joining Lists'!$B$4:$B$15)</f>
        <v>23.5</v>
      </c>
      <c r="M2760" s="105">
        <f>'Joining Lists'!$K2760*'Joining Lists'!$L2760</f>
        <v>47</v>
      </c>
    </row>
    <row r="2761" ht="14.25" customHeight="1">
      <c r="G2761" s="111">
        <v>44514.0</v>
      </c>
      <c r="H2761" s="110" t="s">
        <v>251</v>
      </c>
      <c r="I2761" s="110" t="str">
        <f t="array" ref="I2761">XLOOKUP('Joining Lists'!$H2761,'Joining Lists'!$D$4:$D$75,'Joining Lists'!$E$4:$E$75)</f>
        <v>MidWest</v>
      </c>
      <c r="J2761" s="110" t="s">
        <v>230</v>
      </c>
      <c r="K2761" s="110">
        <v>1.0</v>
      </c>
      <c r="L2761" s="109">
        <f t="array" ref="L2761">XLOOKUP('Joining Lists'!$J2761,'Joining Lists'!$A$4:$A$15,'Joining Lists'!$B$4:$B$15)</f>
        <v>79.95</v>
      </c>
      <c r="M2761" s="110">
        <f>'Joining Lists'!$K2761*'Joining Lists'!$L2761</f>
        <v>79.95</v>
      </c>
    </row>
    <row r="2762" ht="14.25" customHeight="1">
      <c r="G2762" s="106">
        <v>44514.0</v>
      </c>
      <c r="H2762" s="105" t="s">
        <v>296</v>
      </c>
      <c r="I2762" s="105" t="str">
        <f t="array" ref="I2762">XLOOKUP('Joining Lists'!$H2762,'Joining Lists'!$D$4:$D$75,'Joining Lists'!$E$4:$E$75)</f>
        <v>West</v>
      </c>
      <c r="J2762" s="105" t="s">
        <v>235</v>
      </c>
      <c r="K2762" s="105">
        <v>2.0</v>
      </c>
      <c r="L2762" s="104">
        <f t="array" ref="L2762">XLOOKUP('Joining Lists'!$J2762,'Joining Lists'!$A$4:$A$15,'Joining Lists'!$B$4:$B$15)</f>
        <v>19.95</v>
      </c>
      <c r="M2762" s="105">
        <f>'Joining Lists'!$K2762*'Joining Lists'!$L2762</f>
        <v>39.9</v>
      </c>
    </row>
    <row r="2763" ht="14.25" customHeight="1">
      <c r="G2763" s="111">
        <v>44514.0</v>
      </c>
      <c r="H2763" s="110" t="s">
        <v>315</v>
      </c>
      <c r="I2763" s="110" t="str">
        <f t="array" ref="I2763">XLOOKUP('Joining Lists'!$H2763,'Joining Lists'!$D$4:$D$75,'Joining Lists'!$E$4:$E$75)</f>
        <v>MidWest</v>
      </c>
      <c r="J2763" s="110" t="s">
        <v>218</v>
      </c>
      <c r="K2763" s="110">
        <v>2.0</v>
      </c>
      <c r="L2763" s="109">
        <f t="array" ref="L2763">XLOOKUP('Joining Lists'!$J2763,'Joining Lists'!$A$4:$A$15,'Joining Lists'!$B$4:$B$15)</f>
        <v>22.95</v>
      </c>
      <c r="M2763" s="110">
        <f>'Joining Lists'!$K2763*'Joining Lists'!$L2763</f>
        <v>45.9</v>
      </c>
    </row>
    <row r="2764" ht="14.25" customHeight="1">
      <c r="G2764" s="106">
        <v>44514.0</v>
      </c>
      <c r="H2764" s="105" t="s">
        <v>223</v>
      </c>
      <c r="I2764" s="105" t="str">
        <f t="array" ref="I2764">XLOOKUP('Joining Lists'!$H2764,'Joining Lists'!$D$4:$D$75,'Joining Lists'!$E$4:$E$75)</f>
        <v>East</v>
      </c>
      <c r="J2764" s="105" t="s">
        <v>243</v>
      </c>
      <c r="K2764" s="105">
        <v>3.0</v>
      </c>
      <c r="L2764" s="104">
        <f t="array" ref="L2764">XLOOKUP('Joining Lists'!$J2764,'Joining Lists'!$A$4:$A$15,'Joining Lists'!$B$4:$B$15)</f>
        <v>25</v>
      </c>
      <c r="M2764" s="105">
        <f>'Joining Lists'!$K2764*'Joining Lists'!$L2764</f>
        <v>75</v>
      </c>
    </row>
    <row r="2765" ht="14.25" customHeight="1">
      <c r="G2765" s="111">
        <v>44514.0</v>
      </c>
      <c r="H2765" s="110" t="s">
        <v>310</v>
      </c>
      <c r="I2765" s="110" t="str">
        <f t="array" ref="I2765">XLOOKUP('Joining Lists'!$H2765,'Joining Lists'!$D$4:$D$75,'Joining Lists'!$E$4:$E$75)</f>
        <v>West</v>
      </c>
      <c r="J2765" s="110" t="s">
        <v>227</v>
      </c>
      <c r="K2765" s="110">
        <v>3.0</v>
      </c>
      <c r="L2765" s="109">
        <f t="array" ref="L2765">XLOOKUP('Joining Lists'!$J2765,'Joining Lists'!$A$4:$A$15,'Joining Lists'!$B$4:$B$15)</f>
        <v>25</v>
      </c>
      <c r="M2765" s="110">
        <f>'Joining Lists'!$K2765*'Joining Lists'!$L2765</f>
        <v>75</v>
      </c>
    </row>
    <row r="2766" ht="14.25" customHeight="1">
      <c r="G2766" s="106">
        <v>44514.0</v>
      </c>
      <c r="H2766" s="105" t="s">
        <v>301</v>
      </c>
      <c r="I2766" s="105" t="str">
        <f t="array" ref="I2766">XLOOKUP('Joining Lists'!$H2766,'Joining Lists'!$D$4:$D$75,'Joining Lists'!$E$4:$E$75)</f>
        <v>East</v>
      </c>
      <c r="J2766" s="105" t="s">
        <v>218</v>
      </c>
      <c r="K2766" s="105">
        <v>2.0</v>
      </c>
      <c r="L2766" s="104">
        <f t="array" ref="L2766">XLOOKUP('Joining Lists'!$J2766,'Joining Lists'!$A$4:$A$15,'Joining Lists'!$B$4:$B$15)</f>
        <v>22.95</v>
      </c>
      <c r="M2766" s="105">
        <f>'Joining Lists'!$K2766*'Joining Lists'!$L2766</f>
        <v>45.9</v>
      </c>
    </row>
    <row r="2767" ht="14.25" customHeight="1">
      <c r="G2767" s="111">
        <v>44514.0</v>
      </c>
      <c r="H2767" s="110" t="s">
        <v>268</v>
      </c>
      <c r="I2767" s="110" t="str">
        <f t="array" ref="I2767">XLOOKUP('Joining Lists'!$H2767,'Joining Lists'!$D$4:$D$75,'Joining Lists'!$E$4:$E$75)</f>
        <v>East</v>
      </c>
      <c r="J2767" s="110" t="s">
        <v>227</v>
      </c>
      <c r="K2767" s="110">
        <v>2.0</v>
      </c>
      <c r="L2767" s="109">
        <f t="array" ref="L2767">XLOOKUP('Joining Lists'!$J2767,'Joining Lists'!$A$4:$A$15,'Joining Lists'!$B$4:$B$15)</f>
        <v>25</v>
      </c>
      <c r="M2767" s="110">
        <f>'Joining Lists'!$K2767*'Joining Lists'!$L2767</f>
        <v>50</v>
      </c>
    </row>
    <row r="2768" ht="14.25" customHeight="1">
      <c r="G2768" s="106">
        <v>44514.0</v>
      </c>
      <c r="H2768" s="105" t="s">
        <v>254</v>
      </c>
      <c r="I2768" s="105" t="str">
        <f t="array" ref="I2768">XLOOKUP('Joining Lists'!$H2768,'Joining Lists'!$D$4:$D$75,'Joining Lists'!$E$4:$E$75)</f>
        <v>South</v>
      </c>
      <c r="J2768" s="105" t="s">
        <v>227</v>
      </c>
      <c r="K2768" s="105">
        <v>22.0</v>
      </c>
      <c r="L2768" s="104">
        <f t="array" ref="L2768">XLOOKUP('Joining Lists'!$J2768,'Joining Lists'!$A$4:$A$15,'Joining Lists'!$B$4:$B$15)</f>
        <v>25</v>
      </c>
      <c r="M2768" s="105">
        <f>'Joining Lists'!$K2768*'Joining Lists'!$L2768</f>
        <v>550</v>
      </c>
    </row>
    <row r="2769" ht="14.25" customHeight="1">
      <c r="G2769" s="111">
        <v>44514.0</v>
      </c>
      <c r="H2769" s="110" t="s">
        <v>253</v>
      </c>
      <c r="I2769" s="110" t="str">
        <f t="array" ref="I2769">XLOOKUP('Joining Lists'!$H2769,'Joining Lists'!$D$4:$D$75,'Joining Lists'!$E$4:$E$75)</f>
        <v>MidWest</v>
      </c>
      <c r="J2769" s="110" t="s">
        <v>233</v>
      </c>
      <c r="K2769" s="110">
        <v>25.0</v>
      </c>
      <c r="L2769" s="109">
        <f t="array" ref="L2769">XLOOKUP('Joining Lists'!$J2769,'Joining Lists'!$A$4:$A$15,'Joining Lists'!$B$4:$B$15)</f>
        <v>27.5</v>
      </c>
      <c r="M2769" s="110">
        <f>'Joining Lists'!$K2769*'Joining Lists'!$L2769</f>
        <v>687.5</v>
      </c>
    </row>
    <row r="2770" ht="14.25" customHeight="1">
      <c r="G2770" s="106">
        <v>44514.0</v>
      </c>
      <c r="H2770" s="105" t="s">
        <v>301</v>
      </c>
      <c r="I2770" s="105" t="str">
        <f t="array" ref="I2770">XLOOKUP('Joining Lists'!$H2770,'Joining Lists'!$D$4:$D$75,'Joining Lists'!$E$4:$E$75)</f>
        <v>East</v>
      </c>
      <c r="J2770" s="105" t="s">
        <v>243</v>
      </c>
      <c r="K2770" s="105">
        <v>2.0</v>
      </c>
      <c r="L2770" s="104">
        <f t="array" ref="L2770">XLOOKUP('Joining Lists'!$J2770,'Joining Lists'!$A$4:$A$15,'Joining Lists'!$B$4:$B$15)</f>
        <v>25</v>
      </c>
      <c r="M2770" s="105">
        <f>'Joining Lists'!$K2770*'Joining Lists'!$L2770</f>
        <v>50</v>
      </c>
    </row>
    <row r="2771" ht="14.25" customHeight="1">
      <c r="G2771" s="111">
        <v>44514.0</v>
      </c>
      <c r="H2771" s="110" t="s">
        <v>219</v>
      </c>
      <c r="I2771" s="110" t="str">
        <f t="array" ref="I2771">XLOOKUP('Joining Lists'!$H2771,'Joining Lists'!$D$4:$D$75,'Joining Lists'!$E$4:$E$75)</f>
        <v>West</v>
      </c>
      <c r="J2771" s="110" t="s">
        <v>216</v>
      </c>
      <c r="K2771" s="110">
        <v>3.0</v>
      </c>
      <c r="L2771" s="109">
        <f t="array" ref="L2771">XLOOKUP('Joining Lists'!$J2771,'Joining Lists'!$A$4:$A$15,'Joining Lists'!$B$4:$B$15)</f>
        <v>22.95</v>
      </c>
      <c r="M2771" s="110">
        <f>'Joining Lists'!$K2771*'Joining Lists'!$L2771</f>
        <v>68.85</v>
      </c>
    </row>
    <row r="2772" ht="14.25" customHeight="1">
      <c r="G2772" s="106">
        <v>44514.0</v>
      </c>
      <c r="H2772" s="105" t="s">
        <v>306</v>
      </c>
      <c r="I2772" s="105" t="str">
        <f t="array" ref="I2772">XLOOKUP('Joining Lists'!$H2772,'Joining Lists'!$D$4:$D$75,'Joining Lists'!$E$4:$E$75)</f>
        <v>West</v>
      </c>
      <c r="J2772" s="105" t="s">
        <v>212</v>
      </c>
      <c r="K2772" s="105">
        <v>13.0</v>
      </c>
      <c r="L2772" s="104">
        <f t="array" ref="L2772">XLOOKUP('Joining Lists'!$J2772,'Joining Lists'!$A$4:$A$15,'Joining Lists'!$B$4:$B$15)</f>
        <v>21</v>
      </c>
      <c r="M2772" s="105">
        <f>'Joining Lists'!$K2772*'Joining Lists'!$L2772</f>
        <v>273</v>
      </c>
    </row>
    <row r="2773" ht="14.25" customHeight="1">
      <c r="G2773" s="111">
        <v>44514.0</v>
      </c>
      <c r="H2773" s="110" t="s">
        <v>316</v>
      </c>
      <c r="I2773" s="110" t="str">
        <f t="array" ref="I2773">XLOOKUP('Joining Lists'!$H2773,'Joining Lists'!$D$4:$D$75,'Joining Lists'!$E$4:$E$75)</f>
        <v>West</v>
      </c>
      <c r="J2773" s="110" t="s">
        <v>235</v>
      </c>
      <c r="K2773" s="110">
        <v>4.0</v>
      </c>
      <c r="L2773" s="109">
        <f t="array" ref="L2773">XLOOKUP('Joining Lists'!$J2773,'Joining Lists'!$A$4:$A$15,'Joining Lists'!$B$4:$B$15)</f>
        <v>19.95</v>
      </c>
      <c r="M2773" s="110">
        <f>'Joining Lists'!$K2773*'Joining Lists'!$L2773</f>
        <v>79.8</v>
      </c>
    </row>
    <row r="2774" ht="14.25" customHeight="1">
      <c r="G2774" s="106">
        <v>44514.0</v>
      </c>
      <c r="H2774" s="105" t="s">
        <v>306</v>
      </c>
      <c r="I2774" s="105" t="str">
        <f t="array" ref="I2774">XLOOKUP('Joining Lists'!$H2774,'Joining Lists'!$D$4:$D$75,'Joining Lists'!$E$4:$E$75)</f>
        <v>West</v>
      </c>
      <c r="J2774" s="105" t="s">
        <v>218</v>
      </c>
      <c r="K2774" s="105">
        <v>1.0</v>
      </c>
      <c r="L2774" s="104">
        <f t="array" ref="L2774">XLOOKUP('Joining Lists'!$J2774,'Joining Lists'!$A$4:$A$15,'Joining Lists'!$B$4:$B$15)</f>
        <v>22.95</v>
      </c>
      <c r="M2774" s="105">
        <f>'Joining Lists'!$K2774*'Joining Lists'!$L2774</f>
        <v>22.95</v>
      </c>
    </row>
    <row r="2775" ht="14.25" customHeight="1">
      <c r="G2775" s="111">
        <v>44514.0</v>
      </c>
      <c r="H2775" s="110" t="s">
        <v>265</v>
      </c>
      <c r="I2775" s="110" t="str">
        <f t="array" ref="I2775">XLOOKUP('Joining Lists'!$H2775,'Joining Lists'!$D$4:$D$75,'Joining Lists'!$E$4:$E$75)</f>
        <v>MidWest</v>
      </c>
      <c r="J2775" s="110" t="s">
        <v>230</v>
      </c>
      <c r="K2775" s="110">
        <v>2.0</v>
      </c>
      <c r="L2775" s="109">
        <f t="array" ref="L2775">XLOOKUP('Joining Lists'!$J2775,'Joining Lists'!$A$4:$A$15,'Joining Lists'!$B$4:$B$15)</f>
        <v>79.95</v>
      </c>
      <c r="M2775" s="110">
        <f>'Joining Lists'!$K2775*'Joining Lists'!$L2775</f>
        <v>159.9</v>
      </c>
    </row>
    <row r="2776" ht="14.25" customHeight="1">
      <c r="G2776" s="106">
        <v>44514.0</v>
      </c>
      <c r="H2776" s="105" t="s">
        <v>258</v>
      </c>
      <c r="I2776" s="105" t="str">
        <f t="array" ref="I2776">XLOOKUP('Joining Lists'!$H2776,'Joining Lists'!$D$4:$D$75,'Joining Lists'!$E$4:$E$75)</f>
        <v>MidWest</v>
      </c>
      <c r="J2776" s="105" t="s">
        <v>218</v>
      </c>
      <c r="K2776" s="105">
        <v>3.0</v>
      </c>
      <c r="L2776" s="104">
        <f t="array" ref="L2776">XLOOKUP('Joining Lists'!$J2776,'Joining Lists'!$A$4:$A$15,'Joining Lists'!$B$4:$B$15)</f>
        <v>22.95</v>
      </c>
      <c r="M2776" s="105">
        <f>'Joining Lists'!$K2776*'Joining Lists'!$L2776</f>
        <v>68.85</v>
      </c>
    </row>
    <row r="2777" ht="14.25" customHeight="1">
      <c r="G2777" s="111">
        <v>44514.0</v>
      </c>
      <c r="H2777" s="110" t="s">
        <v>255</v>
      </c>
      <c r="I2777" s="110" t="str">
        <f t="array" ref="I2777">XLOOKUP('Joining Lists'!$H2777,'Joining Lists'!$D$4:$D$75,'Joining Lists'!$E$4:$E$75)</f>
        <v>MidWest</v>
      </c>
      <c r="J2777" s="110" t="s">
        <v>216</v>
      </c>
      <c r="K2777" s="110">
        <v>1.0</v>
      </c>
      <c r="L2777" s="109">
        <f t="array" ref="L2777">XLOOKUP('Joining Lists'!$J2777,'Joining Lists'!$A$4:$A$15,'Joining Lists'!$B$4:$B$15)</f>
        <v>22.95</v>
      </c>
      <c r="M2777" s="110">
        <f>'Joining Lists'!$K2777*'Joining Lists'!$L2777</f>
        <v>22.95</v>
      </c>
    </row>
    <row r="2778" ht="14.25" customHeight="1">
      <c r="G2778" s="106">
        <v>44514.0</v>
      </c>
      <c r="H2778" s="105" t="s">
        <v>314</v>
      </c>
      <c r="I2778" s="105" t="str">
        <f t="array" ref="I2778">XLOOKUP('Joining Lists'!$H2778,'Joining Lists'!$D$4:$D$75,'Joining Lists'!$E$4:$E$75)</f>
        <v>West</v>
      </c>
      <c r="J2778" s="105" t="s">
        <v>245</v>
      </c>
      <c r="K2778" s="105">
        <v>2.0</v>
      </c>
      <c r="L2778" s="104">
        <f t="array" ref="L2778">XLOOKUP('Joining Lists'!$J2778,'Joining Lists'!$A$4:$A$15,'Joining Lists'!$B$4:$B$15)</f>
        <v>23.5</v>
      </c>
      <c r="M2778" s="105">
        <f>'Joining Lists'!$K2778*'Joining Lists'!$L2778</f>
        <v>47</v>
      </c>
    </row>
    <row r="2779" ht="14.25" customHeight="1">
      <c r="G2779" s="111">
        <v>44514.0</v>
      </c>
      <c r="H2779" s="110" t="s">
        <v>303</v>
      </c>
      <c r="I2779" s="110" t="str">
        <f t="array" ref="I2779">XLOOKUP('Joining Lists'!$H2779,'Joining Lists'!$D$4:$D$75,'Joining Lists'!$E$4:$E$75)</f>
        <v>West</v>
      </c>
      <c r="J2779" s="110" t="s">
        <v>212</v>
      </c>
      <c r="K2779" s="110">
        <v>2.0</v>
      </c>
      <c r="L2779" s="109">
        <f t="array" ref="L2779">XLOOKUP('Joining Lists'!$J2779,'Joining Lists'!$A$4:$A$15,'Joining Lists'!$B$4:$B$15)</f>
        <v>21</v>
      </c>
      <c r="M2779" s="110">
        <f>'Joining Lists'!$K2779*'Joining Lists'!$L2779</f>
        <v>42</v>
      </c>
    </row>
    <row r="2780" ht="14.25" customHeight="1">
      <c r="G2780" s="106">
        <v>44514.0</v>
      </c>
      <c r="H2780" s="105" t="s">
        <v>300</v>
      </c>
      <c r="I2780" s="105" t="str">
        <f t="array" ref="I2780">XLOOKUP('Joining Lists'!$H2780,'Joining Lists'!$D$4:$D$75,'Joining Lists'!$E$4:$E$75)</f>
        <v>MidWest</v>
      </c>
      <c r="J2780" s="105" t="s">
        <v>240</v>
      </c>
      <c r="K2780" s="105">
        <v>1.0</v>
      </c>
      <c r="L2780" s="104">
        <f t="array" ref="L2780">XLOOKUP('Joining Lists'!$J2780,'Joining Lists'!$A$4:$A$15,'Joining Lists'!$B$4:$B$15)</f>
        <v>34</v>
      </c>
      <c r="M2780" s="105">
        <f>'Joining Lists'!$K2780*'Joining Lists'!$L2780</f>
        <v>34</v>
      </c>
    </row>
    <row r="2781" ht="14.25" customHeight="1">
      <c r="G2781" s="111">
        <v>44514.0</v>
      </c>
      <c r="H2781" s="110" t="s">
        <v>254</v>
      </c>
      <c r="I2781" s="110" t="str">
        <f t="array" ref="I2781">XLOOKUP('Joining Lists'!$H2781,'Joining Lists'!$D$4:$D$75,'Joining Lists'!$E$4:$E$75)</f>
        <v>South</v>
      </c>
      <c r="J2781" s="110" t="s">
        <v>212</v>
      </c>
      <c r="K2781" s="110">
        <v>2.0</v>
      </c>
      <c r="L2781" s="109">
        <f t="array" ref="L2781">XLOOKUP('Joining Lists'!$J2781,'Joining Lists'!$A$4:$A$15,'Joining Lists'!$B$4:$B$15)</f>
        <v>21</v>
      </c>
      <c r="M2781" s="110">
        <f>'Joining Lists'!$K2781*'Joining Lists'!$L2781</f>
        <v>42</v>
      </c>
    </row>
    <row r="2782" ht="14.25" customHeight="1">
      <c r="G2782" s="106">
        <v>44513.0</v>
      </c>
      <c r="H2782" s="105" t="s">
        <v>263</v>
      </c>
      <c r="I2782" s="105" t="str">
        <f t="array" ref="I2782">XLOOKUP('Joining Lists'!$H2782,'Joining Lists'!$D$4:$D$75,'Joining Lists'!$E$4:$E$75)</f>
        <v>West</v>
      </c>
      <c r="J2782" s="105" t="s">
        <v>240</v>
      </c>
      <c r="K2782" s="105">
        <v>9.0</v>
      </c>
      <c r="L2782" s="104">
        <f t="array" ref="L2782">XLOOKUP('Joining Lists'!$J2782,'Joining Lists'!$A$4:$A$15,'Joining Lists'!$B$4:$B$15)</f>
        <v>34</v>
      </c>
      <c r="M2782" s="105">
        <f>'Joining Lists'!$K2782*'Joining Lists'!$L2782</f>
        <v>306</v>
      </c>
    </row>
    <row r="2783" ht="14.25" customHeight="1">
      <c r="G2783" s="111">
        <v>44513.0</v>
      </c>
      <c r="H2783" s="110" t="s">
        <v>297</v>
      </c>
      <c r="I2783" s="110" t="str">
        <f t="array" ref="I2783">XLOOKUP('Joining Lists'!$H2783,'Joining Lists'!$D$4:$D$75,'Joining Lists'!$E$4:$E$75)</f>
        <v>MidWest</v>
      </c>
      <c r="J2783" s="110" t="s">
        <v>218</v>
      </c>
      <c r="K2783" s="110">
        <v>3.0</v>
      </c>
      <c r="L2783" s="109">
        <f t="array" ref="L2783">XLOOKUP('Joining Lists'!$J2783,'Joining Lists'!$A$4:$A$15,'Joining Lists'!$B$4:$B$15)</f>
        <v>22.95</v>
      </c>
      <c r="M2783" s="110">
        <f>'Joining Lists'!$K2783*'Joining Lists'!$L2783</f>
        <v>68.85</v>
      </c>
    </row>
    <row r="2784" ht="14.25" customHeight="1">
      <c r="G2784" s="106">
        <v>44513.0</v>
      </c>
      <c r="H2784" s="105" t="s">
        <v>313</v>
      </c>
      <c r="I2784" s="105" t="str">
        <f t="array" ref="I2784">XLOOKUP('Joining Lists'!$H2784,'Joining Lists'!$D$4:$D$75,'Joining Lists'!$E$4:$E$75)</f>
        <v>West</v>
      </c>
      <c r="J2784" s="105" t="s">
        <v>240</v>
      </c>
      <c r="K2784" s="105">
        <v>3.0</v>
      </c>
      <c r="L2784" s="104">
        <f t="array" ref="L2784">XLOOKUP('Joining Lists'!$J2784,'Joining Lists'!$A$4:$A$15,'Joining Lists'!$B$4:$B$15)</f>
        <v>34</v>
      </c>
      <c r="M2784" s="105">
        <f>'Joining Lists'!$K2784*'Joining Lists'!$L2784</f>
        <v>102</v>
      </c>
    </row>
    <row r="2785" ht="14.25" customHeight="1">
      <c r="G2785" s="111">
        <v>44513.0</v>
      </c>
      <c r="H2785" s="110" t="s">
        <v>281</v>
      </c>
      <c r="I2785" s="110" t="str">
        <f t="array" ref="I2785">XLOOKUP('Joining Lists'!$H2785,'Joining Lists'!$D$4:$D$75,'Joining Lists'!$E$4:$E$75)</f>
        <v>MidWest</v>
      </c>
      <c r="J2785" s="110" t="s">
        <v>218</v>
      </c>
      <c r="K2785" s="110">
        <v>2.0</v>
      </c>
      <c r="L2785" s="109">
        <f t="array" ref="L2785">XLOOKUP('Joining Lists'!$J2785,'Joining Lists'!$A$4:$A$15,'Joining Lists'!$B$4:$B$15)</f>
        <v>22.95</v>
      </c>
      <c r="M2785" s="110">
        <f>'Joining Lists'!$K2785*'Joining Lists'!$L2785</f>
        <v>45.9</v>
      </c>
    </row>
    <row r="2786" ht="14.25" customHeight="1">
      <c r="G2786" s="106">
        <v>44513.0</v>
      </c>
      <c r="H2786" s="105" t="s">
        <v>306</v>
      </c>
      <c r="I2786" s="105" t="str">
        <f t="array" ref="I2786">XLOOKUP('Joining Lists'!$H2786,'Joining Lists'!$D$4:$D$75,'Joining Lists'!$E$4:$E$75)</f>
        <v>West</v>
      </c>
      <c r="J2786" s="105" t="s">
        <v>240</v>
      </c>
      <c r="K2786" s="105">
        <v>3.0</v>
      </c>
      <c r="L2786" s="104">
        <f t="array" ref="L2786">XLOOKUP('Joining Lists'!$J2786,'Joining Lists'!$A$4:$A$15,'Joining Lists'!$B$4:$B$15)</f>
        <v>34</v>
      </c>
      <c r="M2786" s="105">
        <f>'Joining Lists'!$K2786*'Joining Lists'!$L2786</f>
        <v>102</v>
      </c>
    </row>
    <row r="2787" ht="14.25" customHeight="1">
      <c r="G2787" s="111">
        <v>44513.0</v>
      </c>
      <c r="H2787" s="110" t="s">
        <v>276</v>
      </c>
      <c r="I2787" s="110" t="str">
        <f t="array" ref="I2787">XLOOKUP('Joining Lists'!$H2787,'Joining Lists'!$D$4:$D$75,'Joining Lists'!$E$4:$E$75)</f>
        <v>East</v>
      </c>
      <c r="J2787" s="110" t="s">
        <v>240</v>
      </c>
      <c r="K2787" s="110">
        <v>3.0</v>
      </c>
      <c r="L2787" s="109">
        <f t="array" ref="L2787">XLOOKUP('Joining Lists'!$J2787,'Joining Lists'!$A$4:$A$15,'Joining Lists'!$B$4:$B$15)</f>
        <v>34</v>
      </c>
      <c r="M2787" s="110">
        <f>'Joining Lists'!$K2787*'Joining Lists'!$L2787</f>
        <v>102</v>
      </c>
    </row>
    <row r="2788" ht="14.25" customHeight="1">
      <c r="G2788" s="106">
        <v>44513.0</v>
      </c>
      <c r="H2788" s="105" t="s">
        <v>246</v>
      </c>
      <c r="I2788" s="105" t="str">
        <f t="array" ref="I2788">XLOOKUP('Joining Lists'!$H2788,'Joining Lists'!$D$4:$D$75,'Joining Lists'!$E$4:$E$75)</f>
        <v>South</v>
      </c>
      <c r="J2788" s="105" t="s">
        <v>212</v>
      </c>
      <c r="K2788" s="105">
        <v>2.0</v>
      </c>
      <c r="L2788" s="104">
        <f t="array" ref="L2788">XLOOKUP('Joining Lists'!$J2788,'Joining Lists'!$A$4:$A$15,'Joining Lists'!$B$4:$B$15)</f>
        <v>21</v>
      </c>
      <c r="M2788" s="105">
        <f>'Joining Lists'!$K2788*'Joining Lists'!$L2788</f>
        <v>42</v>
      </c>
    </row>
    <row r="2789" ht="14.25" customHeight="1">
      <c r="G2789" s="111">
        <v>44513.0</v>
      </c>
      <c r="H2789" s="110" t="s">
        <v>249</v>
      </c>
      <c r="I2789" s="110" t="str">
        <f t="array" ref="I2789">XLOOKUP('Joining Lists'!$H2789,'Joining Lists'!$D$4:$D$75,'Joining Lists'!$E$4:$E$75)</f>
        <v>East</v>
      </c>
      <c r="J2789" s="110" t="s">
        <v>240</v>
      </c>
      <c r="K2789" s="110">
        <v>3.0</v>
      </c>
      <c r="L2789" s="109">
        <f t="array" ref="L2789">XLOOKUP('Joining Lists'!$J2789,'Joining Lists'!$A$4:$A$15,'Joining Lists'!$B$4:$B$15)</f>
        <v>34</v>
      </c>
      <c r="M2789" s="110">
        <f>'Joining Lists'!$K2789*'Joining Lists'!$L2789</f>
        <v>102</v>
      </c>
    </row>
    <row r="2790" ht="14.25" customHeight="1">
      <c r="G2790" s="106">
        <v>44513.0</v>
      </c>
      <c r="H2790" s="105" t="s">
        <v>255</v>
      </c>
      <c r="I2790" s="105" t="str">
        <f t="array" ref="I2790">XLOOKUP('Joining Lists'!$H2790,'Joining Lists'!$D$4:$D$75,'Joining Lists'!$E$4:$E$75)</f>
        <v>MidWest</v>
      </c>
      <c r="J2790" s="105" t="s">
        <v>216</v>
      </c>
      <c r="K2790" s="105">
        <v>2.0</v>
      </c>
      <c r="L2790" s="104">
        <f t="array" ref="L2790">XLOOKUP('Joining Lists'!$J2790,'Joining Lists'!$A$4:$A$15,'Joining Lists'!$B$4:$B$15)</f>
        <v>22.95</v>
      </c>
      <c r="M2790" s="105">
        <f>'Joining Lists'!$K2790*'Joining Lists'!$L2790</f>
        <v>45.9</v>
      </c>
    </row>
    <row r="2791" ht="14.25" customHeight="1">
      <c r="G2791" s="111">
        <v>44513.0</v>
      </c>
      <c r="H2791" s="110" t="s">
        <v>258</v>
      </c>
      <c r="I2791" s="110" t="str">
        <f t="array" ref="I2791">XLOOKUP('Joining Lists'!$H2791,'Joining Lists'!$D$4:$D$75,'Joining Lists'!$E$4:$E$75)</f>
        <v>MidWest</v>
      </c>
      <c r="J2791" s="110" t="s">
        <v>218</v>
      </c>
      <c r="K2791" s="110">
        <v>2.0</v>
      </c>
      <c r="L2791" s="109">
        <f t="array" ref="L2791">XLOOKUP('Joining Lists'!$J2791,'Joining Lists'!$A$4:$A$15,'Joining Lists'!$B$4:$B$15)</f>
        <v>22.95</v>
      </c>
      <c r="M2791" s="110">
        <f>'Joining Lists'!$K2791*'Joining Lists'!$L2791</f>
        <v>45.9</v>
      </c>
    </row>
    <row r="2792" ht="14.25" customHeight="1">
      <c r="G2792" s="106">
        <v>44513.0</v>
      </c>
      <c r="H2792" s="105" t="s">
        <v>269</v>
      </c>
      <c r="I2792" s="105" t="str">
        <f t="array" ref="I2792">XLOOKUP('Joining Lists'!$H2792,'Joining Lists'!$D$4:$D$75,'Joining Lists'!$E$4:$E$75)</f>
        <v>MidWest</v>
      </c>
      <c r="J2792" s="105" t="s">
        <v>235</v>
      </c>
      <c r="K2792" s="105">
        <v>2.0</v>
      </c>
      <c r="L2792" s="104">
        <f t="array" ref="L2792">XLOOKUP('Joining Lists'!$J2792,'Joining Lists'!$A$4:$A$15,'Joining Lists'!$B$4:$B$15)</f>
        <v>19.95</v>
      </c>
      <c r="M2792" s="105">
        <f>'Joining Lists'!$K2792*'Joining Lists'!$L2792</f>
        <v>39.9</v>
      </c>
    </row>
    <row r="2793" ht="14.25" customHeight="1">
      <c r="G2793" s="111">
        <v>44513.0</v>
      </c>
      <c r="H2793" s="110" t="s">
        <v>288</v>
      </c>
      <c r="I2793" s="110" t="str">
        <f t="array" ref="I2793">XLOOKUP('Joining Lists'!$H2793,'Joining Lists'!$D$4:$D$75,'Joining Lists'!$E$4:$E$75)</f>
        <v>MidWest</v>
      </c>
      <c r="J2793" s="110" t="s">
        <v>212</v>
      </c>
      <c r="K2793" s="110">
        <v>2.0</v>
      </c>
      <c r="L2793" s="109">
        <f t="array" ref="L2793">XLOOKUP('Joining Lists'!$J2793,'Joining Lists'!$A$4:$A$15,'Joining Lists'!$B$4:$B$15)</f>
        <v>21</v>
      </c>
      <c r="M2793" s="110">
        <f>'Joining Lists'!$K2793*'Joining Lists'!$L2793</f>
        <v>42</v>
      </c>
    </row>
    <row r="2794" ht="14.25" customHeight="1">
      <c r="G2794" s="106">
        <v>44513.0</v>
      </c>
      <c r="H2794" s="105" t="s">
        <v>254</v>
      </c>
      <c r="I2794" s="105" t="str">
        <f t="array" ref="I2794">XLOOKUP('Joining Lists'!$H2794,'Joining Lists'!$D$4:$D$75,'Joining Lists'!$E$4:$E$75)</f>
        <v>South</v>
      </c>
      <c r="J2794" s="105" t="s">
        <v>218</v>
      </c>
      <c r="K2794" s="105">
        <v>2.0</v>
      </c>
      <c r="L2794" s="104">
        <f t="array" ref="L2794">XLOOKUP('Joining Lists'!$J2794,'Joining Lists'!$A$4:$A$15,'Joining Lists'!$B$4:$B$15)</f>
        <v>22.95</v>
      </c>
      <c r="M2794" s="105">
        <f>'Joining Lists'!$K2794*'Joining Lists'!$L2794</f>
        <v>45.9</v>
      </c>
    </row>
    <row r="2795" ht="14.25" customHeight="1">
      <c r="G2795" s="111">
        <v>44513.0</v>
      </c>
      <c r="H2795" s="110" t="s">
        <v>280</v>
      </c>
      <c r="I2795" s="110" t="str">
        <f t="array" ref="I2795">XLOOKUP('Joining Lists'!$H2795,'Joining Lists'!$D$4:$D$75,'Joining Lists'!$E$4:$E$75)</f>
        <v>South</v>
      </c>
      <c r="J2795" s="110" t="s">
        <v>239</v>
      </c>
      <c r="K2795" s="110">
        <v>2.0</v>
      </c>
      <c r="L2795" s="109">
        <f t="array" ref="L2795">XLOOKUP('Joining Lists'!$J2795,'Joining Lists'!$A$4:$A$15,'Joining Lists'!$B$4:$B$15)</f>
        <v>19</v>
      </c>
      <c r="M2795" s="110">
        <f>'Joining Lists'!$K2795*'Joining Lists'!$L2795</f>
        <v>38</v>
      </c>
    </row>
    <row r="2796" ht="14.25" customHeight="1">
      <c r="G2796" s="106">
        <v>44513.0</v>
      </c>
      <c r="H2796" s="105" t="s">
        <v>251</v>
      </c>
      <c r="I2796" s="105" t="str">
        <f t="array" ref="I2796">XLOOKUP('Joining Lists'!$H2796,'Joining Lists'!$D$4:$D$75,'Joining Lists'!$E$4:$E$75)</f>
        <v>MidWest</v>
      </c>
      <c r="J2796" s="105" t="s">
        <v>240</v>
      </c>
      <c r="K2796" s="105">
        <v>3.0</v>
      </c>
      <c r="L2796" s="104">
        <f t="array" ref="L2796">XLOOKUP('Joining Lists'!$J2796,'Joining Lists'!$A$4:$A$15,'Joining Lists'!$B$4:$B$15)</f>
        <v>34</v>
      </c>
      <c r="M2796" s="105">
        <f>'Joining Lists'!$K2796*'Joining Lists'!$L2796</f>
        <v>102</v>
      </c>
    </row>
    <row r="2797" ht="14.25" customHeight="1">
      <c r="G2797" s="111">
        <v>44513.0</v>
      </c>
      <c r="H2797" s="110" t="s">
        <v>249</v>
      </c>
      <c r="I2797" s="110" t="str">
        <f t="array" ref="I2797">XLOOKUP('Joining Lists'!$H2797,'Joining Lists'!$D$4:$D$75,'Joining Lists'!$E$4:$E$75)</f>
        <v>East</v>
      </c>
      <c r="J2797" s="110" t="s">
        <v>235</v>
      </c>
      <c r="K2797" s="110">
        <v>1.0</v>
      </c>
      <c r="L2797" s="109">
        <f t="array" ref="L2797">XLOOKUP('Joining Lists'!$J2797,'Joining Lists'!$A$4:$A$15,'Joining Lists'!$B$4:$B$15)</f>
        <v>19.95</v>
      </c>
      <c r="M2797" s="110">
        <f>'Joining Lists'!$K2797*'Joining Lists'!$L2797</f>
        <v>19.95</v>
      </c>
    </row>
    <row r="2798" ht="14.25" customHeight="1">
      <c r="G2798" s="106">
        <v>44513.0</v>
      </c>
      <c r="H2798" s="105" t="s">
        <v>261</v>
      </c>
      <c r="I2798" s="105" t="str">
        <f t="array" ref="I2798">XLOOKUP('Joining Lists'!$H2798,'Joining Lists'!$D$4:$D$75,'Joining Lists'!$E$4:$E$75)</f>
        <v>South</v>
      </c>
      <c r="J2798" s="105" t="s">
        <v>216</v>
      </c>
      <c r="K2798" s="105">
        <v>2.0</v>
      </c>
      <c r="L2798" s="104">
        <f t="array" ref="L2798">XLOOKUP('Joining Lists'!$J2798,'Joining Lists'!$A$4:$A$15,'Joining Lists'!$B$4:$B$15)</f>
        <v>22.95</v>
      </c>
      <c r="M2798" s="105">
        <f>'Joining Lists'!$K2798*'Joining Lists'!$L2798</f>
        <v>45.9</v>
      </c>
    </row>
    <row r="2799" ht="14.25" customHeight="1">
      <c r="G2799" s="111">
        <v>44513.0</v>
      </c>
      <c r="H2799" s="110" t="s">
        <v>307</v>
      </c>
      <c r="I2799" s="110" t="str">
        <f t="array" ref="I2799">XLOOKUP('Joining Lists'!$H2799,'Joining Lists'!$D$4:$D$75,'Joining Lists'!$E$4:$E$75)</f>
        <v>East</v>
      </c>
      <c r="J2799" s="110" t="s">
        <v>218</v>
      </c>
      <c r="K2799" s="110">
        <v>2.0</v>
      </c>
      <c r="L2799" s="109">
        <f t="array" ref="L2799">XLOOKUP('Joining Lists'!$J2799,'Joining Lists'!$A$4:$A$15,'Joining Lists'!$B$4:$B$15)</f>
        <v>22.95</v>
      </c>
      <c r="M2799" s="110">
        <f>'Joining Lists'!$K2799*'Joining Lists'!$L2799</f>
        <v>45.9</v>
      </c>
    </row>
    <row r="2800" ht="14.25" customHeight="1">
      <c r="G2800" s="106">
        <v>44513.0</v>
      </c>
      <c r="H2800" s="105" t="s">
        <v>264</v>
      </c>
      <c r="I2800" s="105" t="str">
        <f t="array" ref="I2800">XLOOKUP('Joining Lists'!$H2800,'Joining Lists'!$D$4:$D$75,'Joining Lists'!$E$4:$E$75)</f>
        <v>MidWest</v>
      </c>
      <c r="J2800" s="105" t="s">
        <v>216</v>
      </c>
      <c r="K2800" s="105">
        <v>2.0</v>
      </c>
      <c r="L2800" s="104">
        <f t="array" ref="L2800">XLOOKUP('Joining Lists'!$J2800,'Joining Lists'!$A$4:$A$15,'Joining Lists'!$B$4:$B$15)</f>
        <v>22.95</v>
      </c>
      <c r="M2800" s="105">
        <f>'Joining Lists'!$K2800*'Joining Lists'!$L2800</f>
        <v>45.9</v>
      </c>
    </row>
    <row r="2801" ht="14.25" customHeight="1">
      <c r="G2801" s="111">
        <v>44513.0</v>
      </c>
      <c r="H2801" s="110" t="s">
        <v>254</v>
      </c>
      <c r="I2801" s="110" t="str">
        <f t="array" ref="I2801">XLOOKUP('Joining Lists'!$H2801,'Joining Lists'!$D$4:$D$75,'Joining Lists'!$E$4:$E$75)</f>
        <v>South</v>
      </c>
      <c r="J2801" s="110" t="s">
        <v>218</v>
      </c>
      <c r="K2801" s="110">
        <v>2.0</v>
      </c>
      <c r="L2801" s="109">
        <f t="array" ref="L2801">XLOOKUP('Joining Lists'!$J2801,'Joining Lists'!$A$4:$A$15,'Joining Lists'!$B$4:$B$15)</f>
        <v>22.95</v>
      </c>
      <c r="M2801" s="110">
        <f>'Joining Lists'!$K2801*'Joining Lists'!$L2801</f>
        <v>45.9</v>
      </c>
    </row>
    <row r="2802" ht="14.25" customHeight="1">
      <c r="G2802" s="106">
        <v>44513.0</v>
      </c>
      <c r="H2802" s="105" t="s">
        <v>292</v>
      </c>
      <c r="I2802" s="105" t="str">
        <f t="array" ref="I2802">XLOOKUP('Joining Lists'!$H2802,'Joining Lists'!$D$4:$D$75,'Joining Lists'!$E$4:$E$75)</f>
        <v>East</v>
      </c>
      <c r="J2802" s="105" t="s">
        <v>216</v>
      </c>
      <c r="K2802" s="105">
        <v>2.0</v>
      </c>
      <c r="L2802" s="104">
        <f t="array" ref="L2802">XLOOKUP('Joining Lists'!$J2802,'Joining Lists'!$A$4:$A$15,'Joining Lists'!$B$4:$B$15)</f>
        <v>22.95</v>
      </c>
      <c r="M2802" s="105">
        <f>'Joining Lists'!$K2802*'Joining Lists'!$L2802</f>
        <v>45.9</v>
      </c>
    </row>
    <row r="2803" ht="14.25" customHeight="1">
      <c r="G2803" s="111">
        <v>44513.0</v>
      </c>
      <c r="H2803" s="110" t="s">
        <v>316</v>
      </c>
      <c r="I2803" s="110" t="str">
        <f t="array" ref="I2803">XLOOKUP('Joining Lists'!$H2803,'Joining Lists'!$D$4:$D$75,'Joining Lists'!$E$4:$E$75)</f>
        <v>West</v>
      </c>
      <c r="J2803" s="110" t="s">
        <v>243</v>
      </c>
      <c r="K2803" s="110">
        <v>2.0</v>
      </c>
      <c r="L2803" s="109">
        <f t="array" ref="L2803">XLOOKUP('Joining Lists'!$J2803,'Joining Lists'!$A$4:$A$15,'Joining Lists'!$B$4:$B$15)</f>
        <v>25</v>
      </c>
      <c r="M2803" s="110">
        <f>'Joining Lists'!$K2803*'Joining Lists'!$L2803</f>
        <v>50</v>
      </c>
    </row>
    <row r="2804" ht="14.25" customHeight="1">
      <c r="G2804" s="106">
        <v>44513.0</v>
      </c>
      <c r="H2804" s="105" t="s">
        <v>258</v>
      </c>
      <c r="I2804" s="105" t="str">
        <f t="array" ref="I2804">XLOOKUP('Joining Lists'!$H2804,'Joining Lists'!$D$4:$D$75,'Joining Lists'!$E$4:$E$75)</f>
        <v>MidWest</v>
      </c>
      <c r="J2804" s="105" t="s">
        <v>240</v>
      </c>
      <c r="K2804" s="105">
        <v>2.0</v>
      </c>
      <c r="L2804" s="104">
        <f t="array" ref="L2804">XLOOKUP('Joining Lists'!$J2804,'Joining Lists'!$A$4:$A$15,'Joining Lists'!$B$4:$B$15)</f>
        <v>34</v>
      </c>
      <c r="M2804" s="105">
        <f>'Joining Lists'!$K2804*'Joining Lists'!$L2804</f>
        <v>68</v>
      </c>
    </row>
    <row r="2805" ht="14.25" customHeight="1">
      <c r="G2805" s="111">
        <v>44513.0</v>
      </c>
      <c r="H2805" s="110" t="s">
        <v>304</v>
      </c>
      <c r="I2805" s="110" t="str">
        <f t="array" ref="I2805">XLOOKUP('Joining Lists'!$H2805,'Joining Lists'!$D$4:$D$75,'Joining Lists'!$E$4:$E$75)</f>
        <v>South</v>
      </c>
      <c r="J2805" s="110" t="s">
        <v>240</v>
      </c>
      <c r="K2805" s="110">
        <v>3.0</v>
      </c>
      <c r="L2805" s="109">
        <f t="array" ref="L2805">XLOOKUP('Joining Lists'!$J2805,'Joining Lists'!$A$4:$A$15,'Joining Lists'!$B$4:$B$15)</f>
        <v>34</v>
      </c>
      <c r="M2805" s="110">
        <f>'Joining Lists'!$K2805*'Joining Lists'!$L2805</f>
        <v>102</v>
      </c>
    </row>
    <row r="2806" ht="14.25" customHeight="1">
      <c r="G2806" s="106">
        <v>44513.0</v>
      </c>
      <c r="H2806" s="105" t="s">
        <v>313</v>
      </c>
      <c r="I2806" s="105" t="str">
        <f t="array" ref="I2806">XLOOKUP('Joining Lists'!$H2806,'Joining Lists'!$D$4:$D$75,'Joining Lists'!$E$4:$E$75)</f>
        <v>West</v>
      </c>
      <c r="J2806" s="105" t="s">
        <v>216</v>
      </c>
      <c r="K2806" s="105">
        <v>1.0</v>
      </c>
      <c r="L2806" s="104">
        <f t="array" ref="L2806">XLOOKUP('Joining Lists'!$J2806,'Joining Lists'!$A$4:$A$15,'Joining Lists'!$B$4:$B$15)</f>
        <v>22.95</v>
      </c>
      <c r="M2806" s="105">
        <f>'Joining Lists'!$K2806*'Joining Lists'!$L2806</f>
        <v>22.95</v>
      </c>
    </row>
    <row r="2807" ht="14.25" customHeight="1">
      <c r="G2807" s="111">
        <v>44513.0</v>
      </c>
      <c r="H2807" s="110" t="s">
        <v>259</v>
      </c>
      <c r="I2807" s="110" t="str">
        <f t="array" ref="I2807">XLOOKUP('Joining Lists'!$H2807,'Joining Lists'!$D$4:$D$75,'Joining Lists'!$E$4:$E$75)</f>
        <v>West</v>
      </c>
      <c r="J2807" s="110" t="s">
        <v>243</v>
      </c>
      <c r="K2807" s="110">
        <v>3.0</v>
      </c>
      <c r="L2807" s="109">
        <f t="array" ref="L2807">XLOOKUP('Joining Lists'!$J2807,'Joining Lists'!$A$4:$A$15,'Joining Lists'!$B$4:$B$15)</f>
        <v>25</v>
      </c>
      <c r="M2807" s="110">
        <f>'Joining Lists'!$K2807*'Joining Lists'!$L2807</f>
        <v>75</v>
      </c>
    </row>
    <row r="2808" ht="14.25" customHeight="1">
      <c r="G2808" s="106">
        <v>44513.0</v>
      </c>
      <c r="H2808" s="105" t="s">
        <v>297</v>
      </c>
      <c r="I2808" s="105" t="str">
        <f t="array" ref="I2808">XLOOKUP('Joining Lists'!$H2808,'Joining Lists'!$D$4:$D$75,'Joining Lists'!$E$4:$E$75)</f>
        <v>MidWest</v>
      </c>
      <c r="J2808" s="105" t="s">
        <v>235</v>
      </c>
      <c r="K2808" s="105">
        <v>3.0</v>
      </c>
      <c r="L2808" s="104">
        <f t="array" ref="L2808">XLOOKUP('Joining Lists'!$J2808,'Joining Lists'!$A$4:$A$15,'Joining Lists'!$B$4:$B$15)</f>
        <v>19.95</v>
      </c>
      <c r="M2808" s="105">
        <f>'Joining Lists'!$K2808*'Joining Lists'!$L2808</f>
        <v>59.85</v>
      </c>
    </row>
    <row r="2809" ht="14.25" customHeight="1">
      <c r="G2809" s="111">
        <v>44513.0</v>
      </c>
      <c r="H2809" s="110" t="s">
        <v>215</v>
      </c>
      <c r="I2809" s="110" t="str">
        <f t="array" ref="I2809">XLOOKUP('Joining Lists'!$H2809,'Joining Lists'!$D$4:$D$75,'Joining Lists'!$E$4:$E$75)</f>
        <v>East</v>
      </c>
      <c r="J2809" s="110" t="s">
        <v>245</v>
      </c>
      <c r="K2809" s="110">
        <v>3.0</v>
      </c>
      <c r="L2809" s="109">
        <f t="array" ref="L2809">XLOOKUP('Joining Lists'!$J2809,'Joining Lists'!$A$4:$A$15,'Joining Lists'!$B$4:$B$15)</f>
        <v>23.5</v>
      </c>
      <c r="M2809" s="110">
        <f>'Joining Lists'!$K2809*'Joining Lists'!$L2809</f>
        <v>70.5</v>
      </c>
    </row>
    <row r="2810" ht="14.25" customHeight="1">
      <c r="G2810" s="106">
        <v>44513.0</v>
      </c>
      <c r="H2810" s="105" t="s">
        <v>298</v>
      </c>
      <c r="I2810" s="105" t="str">
        <f t="array" ref="I2810">XLOOKUP('Joining Lists'!$H2810,'Joining Lists'!$D$4:$D$75,'Joining Lists'!$E$4:$E$75)</f>
        <v>West</v>
      </c>
      <c r="J2810" s="105" t="s">
        <v>212</v>
      </c>
      <c r="K2810" s="105">
        <v>10.0</v>
      </c>
      <c r="L2810" s="104">
        <f t="array" ref="L2810">XLOOKUP('Joining Lists'!$J2810,'Joining Lists'!$A$4:$A$15,'Joining Lists'!$B$4:$B$15)</f>
        <v>21</v>
      </c>
      <c r="M2810" s="105">
        <f>'Joining Lists'!$K2810*'Joining Lists'!$L2810</f>
        <v>210</v>
      </c>
    </row>
    <row r="2811" ht="14.25" customHeight="1">
      <c r="G2811" s="111">
        <v>44513.0</v>
      </c>
      <c r="H2811" s="110" t="s">
        <v>312</v>
      </c>
      <c r="I2811" s="110" t="str">
        <f t="array" ref="I2811">XLOOKUP('Joining Lists'!$H2811,'Joining Lists'!$D$4:$D$75,'Joining Lists'!$E$4:$E$75)</f>
        <v>East</v>
      </c>
      <c r="J2811" s="110" t="s">
        <v>240</v>
      </c>
      <c r="K2811" s="110">
        <v>1.0</v>
      </c>
      <c r="L2811" s="109">
        <f t="array" ref="L2811">XLOOKUP('Joining Lists'!$J2811,'Joining Lists'!$A$4:$A$15,'Joining Lists'!$B$4:$B$15)</f>
        <v>34</v>
      </c>
      <c r="M2811" s="110">
        <f>'Joining Lists'!$K2811*'Joining Lists'!$L2811</f>
        <v>34</v>
      </c>
    </row>
    <row r="2812" ht="14.25" customHeight="1">
      <c r="G2812" s="106">
        <v>44513.0</v>
      </c>
      <c r="H2812" s="105" t="s">
        <v>315</v>
      </c>
      <c r="I2812" s="105" t="str">
        <f t="array" ref="I2812">XLOOKUP('Joining Lists'!$H2812,'Joining Lists'!$D$4:$D$75,'Joining Lists'!$E$4:$E$75)</f>
        <v>MidWest</v>
      </c>
      <c r="J2812" s="105" t="s">
        <v>240</v>
      </c>
      <c r="K2812" s="105">
        <v>1.0</v>
      </c>
      <c r="L2812" s="104">
        <f t="array" ref="L2812">XLOOKUP('Joining Lists'!$J2812,'Joining Lists'!$A$4:$A$15,'Joining Lists'!$B$4:$B$15)</f>
        <v>34</v>
      </c>
      <c r="M2812" s="105">
        <f>'Joining Lists'!$K2812*'Joining Lists'!$L2812</f>
        <v>34</v>
      </c>
    </row>
    <row r="2813" ht="14.25" customHeight="1">
      <c r="G2813" s="111">
        <v>44513.0</v>
      </c>
      <c r="H2813" s="110" t="s">
        <v>271</v>
      </c>
      <c r="I2813" s="110" t="str">
        <f t="array" ref="I2813">XLOOKUP('Joining Lists'!$H2813,'Joining Lists'!$D$4:$D$75,'Joining Lists'!$E$4:$E$75)</f>
        <v>South</v>
      </c>
      <c r="J2813" s="110" t="s">
        <v>216</v>
      </c>
      <c r="K2813" s="110">
        <v>1.0</v>
      </c>
      <c r="L2813" s="109">
        <f t="array" ref="L2813">XLOOKUP('Joining Lists'!$J2813,'Joining Lists'!$A$4:$A$15,'Joining Lists'!$B$4:$B$15)</f>
        <v>22.95</v>
      </c>
      <c r="M2813" s="110">
        <f>'Joining Lists'!$K2813*'Joining Lists'!$L2813</f>
        <v>22.95</v>
      </c>
    </row>
    <row r="2814" ht="14.25" customHeight="1">
      <c r="G2814" s="106">
        <v>44513.0</v>
      </c>
      <c r="H2814" s="105" t="s">
        <v>258</v>
      </c>
      <c r="I2814" s="105" t="str">
        <f t="array" ref="I2814">XLOOKUP('Joining Lists'!$H2814,'Joining Lists'!$D$4:$D$75,'Joining Lists'!$E$4:$E$75)</f>
        <v>MidWest</v>
      </c>
      <c r="J2814" s="105" t="s">
        <v>243</v>
      </c>
      <c r="K2814" s="105">
        <v>2.0</v>
      </c>
      <c r="L2814" s="104">
        <f t="array" ref="L2814">XLOOKUP('Joining Lists'!$J2814,'Joining Lists'!$A$4:$A$15,'Joining Lists'!$B$4:$B$15)</f>
        <v>25</v>
      </c>
      <c r="M2814" s="105">
        <f>'Joining Lists'!$K2814*'Joining Lists'!$L2814</f>
        <v>50</v>
      </c>
    </row>
    <row r="2815" ht="14.25" customHeight="1">
      <c r="G2815" s="111">
        <v>44513.0</v>
      </c>
      <c r="H2815" s="110" t="s">
        <v>300</v>
      </c>
      <c r="I2815" s="110" t="str">
        <f t="array" ref="I2815">XLOOKUP('Joining Lists'!$H2815,'Joining Lists'!$D$4:$D$75,'Joining Lists'!$E$4:$E$75)</f>
        <v>MidWest</v>
      </c>
      <c r="J2815" s="110" t="s">
        <v>243</v>
      </c>
      <c r="K2815" s="110">
        <v>2.0</v>
      </c>
      <c r="L2815" s="109">
        <f t="array" ref="L2815">XLOOKUP('Joining Lists'!$J2815,'Joining Lists'!$A$4:$A$15,'Joining Lists'!$B$4:$B$15)</f>
        <v>25</v>
      </c>
      <c r="M2815" s="110">
        <f>'Joining Lists'!$K2815*'Joining Lists'!$L2815</f>
        <v>50</v>
      </c>
    </row>
    <row r="2816" ht="14.25" customHeight="1">
      <c r="G2816" s="106">
        <v>44513.0</v>
      </c>
      <c r="H2816" s="105" t="s">
        <v>241</v>
      </c>
      <c r="I2816" s="105" t="str">
        <f t="array" ref="I2816">XLOOKUP('Joining Lists'!$H2816,'Joining Lists'!$D$4:$D$75,'Joining Lists'!$E$4:$E$75)</f>
        <v>MidWest</v>
      </c>
      <c r="J2816" s="105" t="s">
        <v>245</v>
      </c>
      <c r="K2816" s="105">
        <v>1.0</v>
      </c>
      <c r="L2816" s="104">
        <f t="array" ref="L2816">XLOOKUP('Joining Lists'!$J2816,'Joining Lists'!$A$4:$A$15,'Joining Lists'!$B$4:$B$15)</f>
        <v>23.5</v>
      </c>
      <c r="M2816" s="105">
        <f>'Joining Lists'!$K2816*'Joining Lists'!$L2816</f>
        <v>23.5</v>
      </c>
    </row>
    <row r="2817" ht="14.25" customHeight="1">
      <c r="G2817" s="111">
        <v>44513.0</v>
      </c>
      <c r="H2817" s="110" t="s">
        <v>296</v>
      </c>
      <c r="I2817" s="110" t="str">
        <f t="array" ref="I2817">XLOOKUP('Joining Lists'!$H2817,'Joining Lists'!$D$4:$D$75,'Joining Lists'!$E$4:$E$75)</f>
        <v>West</v>
      </c>
      <c r="J2817" s="110" t="s">
        <v>227</v>
      </c>
      <c r="K2817" s="110">
        <v>3.0</v>
      </c>
      <c r="L2817" s="109">
        <f t="array" ref="L2817">XLOOKUP('Joining Lists'!$J2817,'Joining Lists'!$A$4:$A$15,'Joining Lists'!$B$4:$B$15)</f>
        <v>25</v>
      </c>
      <c r="M2817" s="110">
        <f>'Joining Lists'!$K2817*'Joining Lists'!$L2817</f>
        <v>75</v>
      </c>
    </row>
    <row r="2818" ht="14.25" customHeight="1">
      <c r="G2818" s="106">
        <v>44513.0</v>
      </c>
      <c r="H2818" s="105" t="s">
        <v>281</v>
      </c>
      <c r="I2818" s="105" t="str">
        <f t="array" ref="I2818">XLOOKUP('Joining Lists'!$H2818,'Joining Lists'!$D$4:$D$75,'Joining Lists'!$E$4:$E$75)</f>
        <v>MidWest</v>
      </c>
      <c r="J2818" s="105" t="s">
        <v>245</v>
      </c>
      <c r="K2818" s="105">
        <v>6.0</v>
      </c>
      <c r="L2818" s="104">
        <f t="array" ref="L2818">XLOOKUP('Joining Lists'!$J2818,'Joining Lists'!$A$4:$A$15,'Joining Lists'!$B$4:$B$15)</f>
        <v>23.5</v>
      </c>
      <c r="M2818" s="105">
        <f>'Joining Lists'!$K2818*'Joining Lists'!$L2818</f>
        <v>141</v>
      </c>
    </row>
    <row r="2819" ht="14.25" customHeight="1">
      <c r="G2819" s="111">
        <v>44513.0</v>
      </c>
      <c r="H2819" s="110" t="s">
        <v>271</v>
      </c>
      <c r="I2819" s="110" t="str">
        <f t="array" ref="I2819">XLOOKUP('Joining Lists'!$H2819,'Joining Lists'!$D$4:$D$75,'Joining Lists'!$E$4:$E$75)</f>
        <v>South</v>
      </c>
      <c r="J2819" s="110" t="s">
        <v>235</v>
      </c>
      <c r="K2819" s="110">
        <v>2.0</v>
      </c>
      <c r="L2819" s="109">
        <f t="array" ref="L2819">XLOOKUP('Joining Lists'!$J2819,'Joining Lists'!$A$4:$A$15,'Joining Lists'!$B$4:$B$15)</f>
        <v>19.95</v>
      </c>
      <c r="M2819" s="110">
        <f>'Joining Lists'!$K2819*'Joining Lists'!$L2819</f>
        <v>39.9</v>
      </c>
    </row>
    <row r="2820" ht="14.25" customHeight="1">
      <c r="G2820" s="106">
        <v>44513.0</v>
      </c>
      <c r="H2820" s="105" t="s">
        <v>264</v>
      </c>
      <c r="I2820" s="105" t="str">
        <f t="array" ref="I2820">XLOOKUP('Joining Lists'!$H2820,'Joining Lists'!$D$4:$D$75,'Joining Lists'!$E$4:$E$75)</f>
        <v>MidWest</v>
      </c>
      <c r="J2820" s="105" t="s">
        <v>216</v>
      </c>
      <c r="K2820" s="105">
        <v>16.0</v>
      </c>
      <c r="L2820" s="104">
        <f t="array" ref="L2820">XLOOKUP('Joining Lists'!$J2820,'Joining Lists'!$A$4:$A$15,'Joining Lists'!$B$4:$B$15)</f>
        <v>22.95</v>
      </c>
      <c r="M2820" s="105">
        <f>'Joining Lists'!$K2820*'Joining Lists'!$L2820</f>
        <v>367.2</v>
      </c>
    </row>
    <row r="2821" ht="14.25" customHeight="1">
      <c r="G2821" s="111">
        <v>44513.0</v>
      </c>
      <c r="H2821" s="110" t="s">
        <v>292</v>
      </c>
      <c r="I2821" s="110" t="str">
        <f t="array" ref="I2821">XLOOKUP('Joining Lists'!$H2821,'Joining Lists'!$D$4:$D$75,'Joining Lists'!$E$4:$E$75)</f>
        <v>East</v>
      </c>
      <c r="J2821" s="110" t="s">
        <v>245</v>
      </c>
      <c r="K2821" s="110">
        <v>24.0</v>
      </c>
      <c r="L2821" s="109">
        <f t="array" ref="L2821">XLOOKUP('Joining Lists'!$J2821,'Joining Lists'!$A$4:$A$15,'Joining Lists'!$B$4:$B$15)</f>
        <v>23.5</v>
      </c>
      <c r="M2821" s="110">
        <f>'Joining Lists'!$K2821*'Joining Lists'!$L2821</f>
        <v>564</v>
      </c>
    </row>
    <row r="2822" ht="14.25" customHeight="1">
      <c r="G2822" s="106">
        <v>44513.0</v>
      </c>
      <c r="H2822" s="105" t="s">
        <v>295</v>
      </c>
      <c r="I2822" s="105" t="str">
        <f t="array" ref="I2822">XLOOKUP('Joining Lists'!$H2822,'Joining Lists'!$D$4:$D$75,'Joining Lists'!$E$4:$E$75)</f>
        <v>MidWest</v>
      </c>
      <c r="J2822" s="105" t="s">
        <v>243</v>
      </c>
      <c r="K2822" s="105">
        <v>4.0</v>
      </c>
      <c r="L2822" s="104">
        <f t="array" ref="L2822">XLOOKUP('Joining Lists'!$J2822,'Joining Lists'!$A$4:$A$15,'Joining Lists'!$B$4:$B$15)</f>
        <v>25</v>
      </c>
      <c r="M2822" s="105">
        <f>'Joining Lists'!$K2822*'Joining Lists'!$L2822</f>
        <v>100</v>
      </c>
    </row>
    <row r="2823" ht="14.25" customHeight="1">
      <c r="G2823" s="111">
        <v>44513.0</v>
      </c>
      <c r="H2823" s="110" t="s">
        <v>251</v>
      </c>
      <c r="I2823" s="110" t="str">
        <f t="array" ref="I2823">XLOOKUP('Joining Lists'!$H2823,'Joining Lists'!$D$4:$D$75,'Joining Lists'!$E$4:$E$75)</f>
        <v>MidWest</v>
      </c>
      <c r="J2823" s="110" t="s">
        <v>240</v>
      </c>
      <c r="K2823" s="110">
        <v>2.0</v>
      </c>
      <c r="L2823" s="109">
        <f t="array" ref="L2823">XLOOKUP('Joining Lists'!$J2823,'Joining Lists'!$A$4:$A$15,'Joining Lists'!$B$4:$B$15)</f>
        <v>34</v>
      </c>
      <c r="M2823" s="110">
        <f>'Joining Lists'!$K2823*'Joining Lists'!$L2823</f>
        <v>68</v>
      </c>
    </row>
    <row r="2824" ht="14.25" customHeight="1">
      <c r="G2824" s="106">
        <v>44513.0</v>
      </c>
      <c r="H2824" s="105" t="s">
        <v>281</v>
      </c>
      <c r="I2824" s="105" t="str">
        <f t="array" ref="I2824">XLOOKUP('Joining Lists'!$H2824,'Joining Lists'!$D$4:$D$75,'Joining Lists'!$E$4:$E$75)</f>
        <v>MidWest</v>
      </c>
      <c r="J2824" s="105" t="s">
        <v>218</v>
      </c>
      <c r="K2824" s="105">
        <v>22.0</v>
      </c>
      <c r="L2824" s="104">
        <f t="array" ref="L2824">XLOOKUP('Joining Lists'!$J2824,'Joining Lists'!$A$4:$A$15,'Joining Lists'!$B$4:$B$15)</f>
        <v>22.95</v>
      </c>
      <c r="M2824" s="105">
        <f>'Joining Lists'!$K2824*'Joining Lists'!$L2824</f>
        <v>504.9</v>
      </c>
    </row>
    <row r="2825" ht="14.25" customHeight="1">
      <c r="G2825" s="111">
        <v>44513.0</v>
      </c>
      <c r="H2825" s="110" t="s">
        <v>264</v>
      </c>
      <c r="I2825" s="110" t="str">
        <f t="array" ref="I2825">XLOOKUP('Joining Lists'!$H2825,'Joining Lists'!$D$4:$D$75,'Joining Lists'!$E$4:$E$75)</f>
        <v>MidWest</v>
      </c>
      <c r="J2825" s="110" t="s">
        <v>216</v>
      </c>
      <c r="K2825" s="110">
        <v>4.0</v>
      </c>
      <c r="L2825" s="109">
        <f t="array" ref="L2825">XLOOKUP('Joining Lists'!$J2825,'Joining Lists'!$A$4:$A$15,'Joining Lists'!$B$4:$B$15)</f>
        <v>22.95</v>
      </c>
      <c r="M2825" s="110">
        <f>'Joining Lists'!$K2825*'Joining Lists'!$L2825</f>
        <v>91.8</v>
      </c>
    </row>
    <row r="2826" ht="14.25" customHeight="1">
      <c r="G2826" s="106">
        <v>44513.0</v>
      </c>
      <c r="H2826" s="105" t="s">
        <v>292</v>
      </c>
      <c r="I2826" s="105" t="str">
        <f t="array" ref="I2826">XLOOKUP('Joining Lists'!$H2826,'Joining Lists'!$D$4:$D$75,'Joining Lists'!$E$4:$E$75)</f>
        <v>East</v>
      </c>
      <c r="J2826" s="105" t="s">
        <v>216</v>
      </c>
      <c r="K2826" s="105">
        <v>2.0</v>
      </c>
      <c r="L2826" s="104">
        <f t="array" ref="L2826">XLOOKUP('Joining Lists'!$J2826,'Joining Lists'!$A$4:$A$15,'Joining Lists'!$B$4:$B$15)</f>
        <v>22.95</v>
      </c>
      <c r="M2826" s="105">
        <f>'Joining Lists'!$K2826*'Joining Lists'!$L2826</f>
        <v>45.9</v>
      </c>
    </row>
    <row r="2827" ht="14.25" customHeight="1">
      <c r="G2827" s="111">
        <v>44513.0</v>
      </c>
      <c r="H2827" s="110" t="s">
        <v>238</v>
      </c>
      <c r="I2827" s="110" t="str">
        <f t="array" ref="I2827">XLOOKUP('Joining Lists'!$H2827,'Joining Lists'!$D$4:$D$75,'Joining Lists'!$E$4:$E$75)</f>
        <v>West</v>
      </c>
      <c r="J2827" s="110" t="s">
        <v>218</v>
      </c>
      <c r="K2827" s="110">
        <v>2.0</v>
      </c>
      <c r="L2827" s="109">
        <f t="array" ref="L2827">XLOOKUP('Joining Lists'!$J2827,'Joining Lists'!$A$4:$A$15,'Joining Lists'!$B$4:$B$15)</f>
        <v>22.95</v>
      </c>
      <c r="M2827" s="110">
        <f>'Joining Lists'!$K2827*'Joining Lists'!$L2827</f>
        <v>45.9</v>
      </c>
    </row>
    <row r="2828" ht="14.25" customHeight="1">
      <c r="G2828" s="106">
        <v>44513.0</v>
      </c>
      <c r="H2828" s="105" t="s">
        <v>308</v>
      </c>
      <c r="I2828" s="105" t="str">
        <f t="array" ref="I2828">XLOOKUP('Joining Lists'!$H2828,'Joining Lists'!$D$4:$D$75,'Joining Lists'!$E$4:$E$75)</f>
        <v>West</v>
      </c>
      <c r="J2828" s="105" t="s">
        <v>230</v>
      </c>
      <c r="K2828" s="105">
        <v>19.0</v>
      </c>
      <c r="L2828" s="104">
        <f t="array" ref="L2828">XLOOKUP('Joining Lists'!$J2828,'Joining Lists'!$A$4:$A$15,'Joining Lists'!$B$4:$B$15)</f>
        <v>79.95</v>
      </c>
      <c r="M2828" s="105">
        <f>'Joining Lists'!$K2828*'Joining Lists'!$L2828</f>
        <v>1519.05</v>
      </c>
    </row>
    <row r="2829" ht="14.25" customHeight="1">
      <c r="G2829" s="111">
        <v>44513.0</v>
      </c>
      <c r="H2829" s="110" t="s">
        <v>316</v>
      </c>
      <c r="I2829" s="110" t="str">
        <f t="array" ref="I2829">XLOOKUP('Joining Lists'!$H2829,'Joining Lists'!$D$4:$D$75,'Joining Lists'!$E$4:$E$75)</f>
        <v>West</v>
      </c>
      <c r="J2829" s="110" t="s">
        <v>240</v>
      </c>
      <c r="K2829" s="110">
        <v>2.0</v>
      </c>
      <c r="L2829" s="109">
        <f t="array" ref="L2829">XLOOKUP('Joining Lists'!$J2829,'Joining Lists'!$A$4:$A$15,'Joining Lists'!$B$4:$B$15)</f>
        <v>34</v>
      </c>
      <c r="M2829" s="110">
        <f>'Joining Lists'!$K2829*'Joining Lists'!$L2829</f>
        <v>68</v>
      </c>
    </row>
    <row r="2830" ht="14.25" customHeight="1">
      <c r="G2830" s="106">
        <v>44513.0</v>
      </c>
      <c r="H2830" s="105" t="s">
        <v>293</v>
      </c>
      <c r="I2830" s="105" t="str">
        <f t="array" ref="I2830">XLOOKUP('Joining Lists'!$H2830,'Joining Lists'!$D$4:$D$75,'Joining Lists'!$E$4:$E$75)</f>
        <v>West</v>
      </c>
      <c r="J2830" s="105" t="s">
        <v>235</v>
      </c>
      <c r="K2830" s="105">
        <v>1.0</v>
      </c>
      <c r="L2830" s="104">
        <f t="array" ref="L2830">XLOOKUP('Joining Lists'!$J2830,'Joining Lists'!$A$4:$A$15,'Joining Lists'!$B$4:$B$15)</f>
        <v>19.95</v>
      </c>
      <c r="M2830" s="105">
        <f>'Joining Lists'!$K2830*'Joining Lists'!$L2830</f>
        <v>19.95</v>
      </c>
    </row>
    <row r="2831" ht="14.25" customHeight="1">
      <c r="G2831" s="111">
        <v>44513.0</v>
      </c>
      <c r="H2831" s="110" t="s">
        <v>297</v>
      </c>
      <c r="I2831" s="110" t="str">
        <f t="array" ref="I2831">XLOOKUP('Joining Lists'!$H2831,'Joining Lists'!$D$4:$D$75,'Joining Lists'!$E$4:$E$75)</f>
        <v>MidWest</v>
      </c>
      <c r="J2831" s="110" t="s">
        <v>240</v>
      </c>
      <c r="K2831" s="110">
        <v>1.0</v>
      </c>
      <c r="L2831" s="109">
        <f t="array" ref="L2831">XLOOKUP('Joining Lists'!$J2831,'Joining Lists'!$A$4:$A$15,'Joining Lists'!$B$4:$B$15)</f>
        <v>34</v>
      </c>
      <c r="M2831" s="110">
        <f>'Joining Lists'!$K2831*'Joining Lists'!$L2831</f>
        <v>34</v>
      </c>
    </row>
    <row r="2832" ht="14.25" customHeight="1">
      <c r="G2832" s="106">
        <v>44513.0</v>
      </c>
      <c r="H2832" s="105" t="s">
        <v>253</v>
      </c>
      <c r="I2832" s="105" t="str">
        <f t="array" ref="I2832">XLOOKUP('Joining Lists'!$H2832,'Joining Lists'!$D$4:$D$75,'Joining Lists'!$E$4:$E$75)</f>
        <v>MidWest</v>
      </c>
      <c r="J2832" s="105" t="s">
        <v>240</v>
      </c>
      <c r="K2832" s="105">
        <v>3.0</v>
      </c>
      <c r="L2832" s="104">
        <f t="array" ref="L2832">XLOOKUP('Joining Lists'!$J2832,'Joining Lists'!$A$4:$A$15,'Joining Lists'!$B$4:$B$15)</f>
        <v>34</v>
      </c>
      <c r="M2832" s="105">
        <f>'Joining Lists'!$K2832*'Joining Lists'!$L2832</f>
        <v>102</v>
      </c>
    </row>
    <row r="2833" ht="14.25" customHeight="1">
      <c r="G2833" s="111">
        <v>44513.0</v>
      </c>
      <c r="H2833" s="110" t="s">
        <v>248</v>
      </c>
      <c r="I2833" s="110" t="str">
        <f t="array" ref="I2833">XLOOKUP('Joining Lists'!$H2833,'Joining Lists'!$D$4:$D$75,'Joining Lists'!$E$4:$E$75)</f>
        <v>MidWest</v>
      </c>
      <c r="J2833" s="110" t="s">
        <v>245</v>
      </c>
      <c r="K2833" s="110">
        <v>1.0</v>
      </c>
      <c r="L2833" s="109">
        <f t="array" ref="L2833">XLOOKUP('Joining Lists'!$J2833,'Joining Lists'!$A$4:$A$15,'Joining Lists'!$B$4:$B$15)</f>
        <v>23.5</v>
      </c>
      <c r="M2833" s="110">
        <f>'Joining Lists'!$K2833*'Joining Lists'!$L2833</f>
        <v>23.5</v>
      </c>
    </row>
    <row r="2834" ht="14.25" customHeight="1">
      <c r="G2834" s="106">
        <v>44513.0</v>
      </c>
      <c r="H2834" s="105" t="s">
        <v>297</v>
      </c>
      <c r="I2834" s="105" t="str">
        <f t="array" ref="I2834">XLOOKUP('Joining Lists'!$H2834,'Joining Lists'!$D$4:$D$75,'Joining Lists'!$E$4:$E$75)</f>
        <v>MidWest</v>
      </c>
      <c r="J2834" s="105" t="s">
        <v>218</v>
      </c>
      <c r="K2834" s="105">
        <v>3.0</v>
      </c>
      <c r="L2834" s="104">
        <f t="array" ref="L2834">XLOOKUP('Joining Lists'!$J2834,'Joining Lists'!$A$4:$A$15,'Joining Lists'!$B$4:$B$15)</f>
        <v>22.95</v>
      </c>
      <c r="M2834" s="105">
        <f>'Joining Lists'!$K2834*'Joining Lists'!$L2834</f>
        <v>68.85</v>
      </c>
    </row>
    <row r="2835" ht="14.25" customHeight="1">
      <c r="G2835" s="111">
        <v>44513.0</v>
      </c>
      <c r="H2835" s="110" t="s">
        <v>265</v>
      </c>
      <c r="I2835" s="110" t="str">
        <f t="array" ref="I2835">XLOOKUP('Joining Lists'!$H2835,'Joining Lists'!$D$4:$D$75,'Joining Lists'!$E$4:$E$75)</f>
        <v>MidWest</v>
      </c>
      <c r="J2835" s="110" t="s">
        <v>235</v>
      </c>
      <c r="K2835" s="110">
        <v>2.0</v>
      </c>
      <c r="L2835" s="109">
        <f t="array" ref="L2835">XLOOKUP('Joining Lists'!$J2835,'Joining Lists'!$A$4:$A$15,'Joining Lists'!$B$4:$B$15)</f>
        <v>19.95</v>
      </c>
      <c r="M2835" s="110">
        <f>'Joining Lists'!$K2835*'Joining Lists'!$L2835</f>
        <v>39.9</v>
      </c>
    </row>
    <row r="2836" ht="14.25" customHeight="1">
      <c r="G2836" s="106">
        <v>44513.0</v>
      </c>
      <c r="H2836" s="105" t="s">
        <v>256</v>
      </c>
      <c r="I2836" s="105" t="str">
        <f t="array" ref="I2836">XLOOKUP('Joining Lists'!$H2836,'Joining Lists'!$D$4:$D$75,'Joining Lists'!$E$4:$E$75)</f>
        <v>MidWest</v>
      </c>
      <c r="J2836" s="105" t="s">
        <v>243</v>
      </c>
      <c r="K2836" s="105">
        <v>1.0</v>
      </c>
      <c r="L2836" s="104">
        <f t="array" ref="L2836">XLOOKUP('Joining Lists'!$J2836,'Joining Lists'!$A$4:$A$15,'Joining Lists'!$B$4:$B$15)</f>
        <v>25</v>
      </c>
      <c r="M2836" s="105">
        <f>'Joining Lists'!$K2836*'Joining Lists'!$L2836</f>
        <v>25</v>
      </c>
    </row>
    <row r="2837" ht="14.25" customHeight="1">
      <c r="G2837" s="111">
        <v>44513.0</v>
      </c>
      <c r="H2837" s="110" t="s">
        <v>292</v>
      </c>
      <c r="I2837" s="110" t="str">
        <f t="array" ref="I2837">XLOOKUP('Joining Lists'!$H2837,'Joining Lists'!$D$4:$D$75,'Joining Lists'!$E$4:$E$75)</f>
        <v>East</v>
      </c>
      <c r="J2837" s="110" t="s">
        <v>235</v>
      </c>
      <c r="K2837" s="110">
        <v>3.0</v>
      </c>
      <c r="L2837" s="109">
        <f t="array" ref="L2837">XLOOKUP('Joining Lists'!$J2837,'Joining Lists'!$A$4:$A$15,'Joining Lists'!$B$4:$B$15)</f>
        <v>19.95</v>
      </c>
      <c r="M2837" s="110">
        <f>'Joining Lists'!$K2837*'Joining Lists'!$L2837</f>
        <v>59.85</v>
      </c>
    </row>
    <row r="2838" ht="14.25" customHeight="1">
      <c r="G2838" s="106">
        <v>44513.0</v>
      </c>
      <c r="H2838" s="105" t="s">
        <v>296</v>
      </c>
      <c r="I2838" s="105" t="str">
        <f t="array" ref="I2838">XLOOKUP('Joining Lists'!$H2838,'Joining Lists'!$D$4:$D$75,'Joining Lists'!$E$4:$E$75)</f>
        <v>West</v>
      </c>
      <c r="J2838" s="105" t="s">
        <v>212</v>
      </c>
      <c r="K2838" s="105">
        <v>3.0</v>
      </c>
      <c r="L2838" s="104">
        <f t="array" ref="L2838">XLOOKUP('Joining Lists'!$J2838,'Joining Lists'!$A$4:$A$15,'Joining Lists'!$B$4:$B$15)</f>
        <v>21</v>
      </c>
      <c r="M2838" s="105">
        <f>'Joining Lists'!$K2838*'Joining Lists'!$L2838</f>
        <v>63</v>
      </c>
    </row>
    <row r="2839" ht="14.25" customHeight="1">
      <c r="G2839" s="111">
        <v>44513.0</v>
      </c>
      <c r="H2839" s="110" t="s">
        <v>306</v>
      </c>
      <c r="I2839" s="110" t="str">
        <f t="array" ref="I2839">XLOOKUP('Joining Lists'!$H2839,'Joining Lists'!$D$4:$D$75,'Joining Lists'!$E$4:$E$75)</f>
        <v>West</v>
      </c>
      <c r="J2839" s="110" t="s">
        <v>216</v>
      </c>
      <c r="K2839" s="110">
        <v>3.0</v>
      </c>
      <c r="L2839" s="109">
        <f t="array" ref="L2839">XLOOKUP('Joining Lists'!$J2839,'Joining Lists'!$A$4:$A$15,'Joining Lists'!$B$4:$B$15)</f>
        <v>22.95</v>
      </c>
      <c r="M2839" s="110">
        <f>'Joining Lists'!$K2839*'Joining Lists'!$L2839</f>
        <v>68.85</v>
      </c>
    </row>
    <row r="2840" ht="14.25" customHeight="1">
      <c r="G2840" s="106">
        <v>44513.0</v>
      </c>
      <c r="H2840" s="105" t="s">
        <v>223</v>
      </c>
      <c r="I2840" s="105" t="str">
        <f t="array" ref="I2840">XLOOKUP('Joining Lists'!$H2840,'Joining Lists'!$D$4:$D$75,'Joining Lists'!$E$4:$E$75)</f>
        <v>East</v>
      </c>
      <c r="J2840" s="105" t="s">
        <v>245</v>
      </c>
      <c r="K2840" s="105">
        <v>1.0</v>
      </c>
      <c r="L2840" s="104">
        <f t="array" ref="L2840">XLOOKUP('Joining Lists'!$J2840,'Joining Lists'!$A$4:$A$15,'Joining Lists'!$B$4:$B$15)</f>
        <v>23.5</v>
      </c>
      <c r="M2840" s="105">
        <f>'Joining Lists'!$K2840*'Joining Lists'!$L2840</f>
        <v>23.5</v>
      </c>
    </row>
    <row r="2841" ht="14.25" customHeight="1">
      <c r="G2841" s="111">
        <v>44513.0</v>
      </c>
      <c r="H2841" s="110" t="s">
        <v>256</v>
      </c>
      <c r="I2841" s="110" t="str">
        <f t="array" ref="I2841">XLOOKUP('Joining Lists'!$H2841,'Joining Lists'!$D$4:$D$75,'Joining Lists'!$E$4:$E$75)</f>
        <v>MidWest</v>
      </c>
      <c r="J2841" s="110" t="s">
        <v>230</v>
      </c>
      <c r="K2841" s="110">
        <v>1.0</v>
      </c>
      <c r="L2841" s="109">
        <f t="array" ref="L2841">XLOOKUP('Joining Lists'!$J2841,'Joining Lists'!$A$4:$A$15,'Joining Lists'!$B$4:$B$15)</f>
        <v>79.95</v>
      </c>
      <c r="M2841" s="110">
        <f>'Joining Lists'!$K2841*'Joining Lists'!$L2841</f>
        <v>79.95</v>
      </c>
    </row>
    <row r="2842" ht="14.25" customHeight="1">
      <c r="G2842" s="106">
        <v>44513.0</v>
      </c>
      <c r="H2842" s="105" t="s">
        <v>254</v>
      </c>
      <c r="I2842" s="105" t="str">
        <f t="array" ref="I2842">XLOOKUP('Joining Lists'!$H2842,'Joining Lists'!$D$4:$D$75,'Joining Lists'!$E$4:$E$75)</f>
        <v>South</v>
      </c>
      <c r="J2842" s="105" t="s">
        <v>235</v>
      </c>
      <c r="K2842" s="105">
        <v>2.0</v>
      </c>
      <c r="L2842" s="104">
        <f t="array" ref="L2842">XLOOKUP('Joining Lists'!$J2842,'Joining Lists'!$A$4:$A$15,'Joining Lists'!$B$4:$B$15)</f>
        <v>19.95</v>
      </c>
      <c r="M2842" s="105">
        <f>'Joining Lists'!$K2842*'Joining Lists'!$L2842</f>
        <v>39.9</v>
      </c>
    </row>
    <row r="2843" ht="14.25" customHeight="1">
      <c r="G2843" s="111">
        <v>44513.0</v>
      </c>
      <c r="H2843" s="110" t="s">
        <v>292</v>
      </c>
      <c r="I2843" s="110" t="str">
        <f t="array" ref="I2843">XLOOKUP('Joining Lists'!$H2843,'Joining Lists'!$D$4:$D$75,'Joining Lists'!$E$4:$E$75)</f>
        <v>East</v>
      </c>
      <c r="J2843" s="110" t="s">
        <v>239</v>
      </c>
      <c r="K2843" s="110">
        <v>3.0</v>
      </c>
      <c r="L2843" s="109">
        <f t="array" ref="L2843">XLOOKUP('Joining Lists'!$J2843,'Joining Lists'!$A$4:$A$15,'Joining Lists'!$B$4:$B$15)</f>
        <v>19</v>
      </c>
      <c r="M2843" s="110">
        <f>'Joining Lists'!$K2843*'Joining Lists'!$L2843</f>
        <v>57</v>
      </c>
    </row>
    <row r="2844" ht="14.25" customHeight="1">
      <c r="G2844" s="106">
        <v>44513.0</v>
      </c>
      <c r="H2844" s="105" t="s">
        <v>234</v>
      </c>
      <c r="I2844" s="105" t="str">
        <f t="array" ref="I2844">XLOOKUP('Joining Lists'!$H2844,'Joining Lists'!$D$4:$D$75,'Joining Lists'!$E$4:$E$75)</f>
        <v>East</v>
      </c>
      <c r="J2844" s="105" t="s">
        <v>212</v>
      </c>
      <c r="K2844" s="105">
        <v>18.0</v>
      </c>
      <c r="L2844" s="104">
        <f t="array" ref="L2844">XLOOKUP('Joining Lists'!$J2844,'Joining Lists'!$A$4:$A$15,'Joining Lists'!$B$4:$B$15)</f>
        <v>21</v>
      </c>
      <c r="M2844" s="105">
        <f>'Joining Lists'!$K2844*'Joining Lists'!$L2844</f>
        <v>378</v>
      </c>
    </row>
    <row r="2845" ht="14.25" customHeight="1">
      <c r="G2845" s="111">
        <v>44513.0</v>
      </c>
      <c r="H2845" s="110" t="s">
        <v>261</v>
      </c>
      <c r="I2845" s="110" t="str">
        <f t="array" ref="I2845">XLOOKUP('Joining Lists'!$H2845,'Joining Lists'!$D$4:$D$75,'Joining Lists'!$E$4:$E$75)</f>
        <v>South</v>
      </c>
      <c r="J2845" s="110" t="s">
        <v>227</v>
      </c>
      <c r="K2845" s="110">
        <v>3.0</v>
      </c>
      <c r="L2845" s="109">
        <f t="array" ref="L2845">XLOOKUP('Joining Lists'!$J2845,'Joining Lists'!$A$4:$A$15,'Joining Lists'!$B$4:$B$15)</f>
        <v>25</v>
      </c>
      <c r="M2845" s="110">
        <f>'Joining Lists'!$K2845*'Joining Lists'!$L2845</f>
        <v>75</v>
      </c>
    </row>
    <row r="2846" ht="14.25" customHeight="1">
      <c r="G2846" s="106">
        <v>44513.0</v>
      </c>
      <c r="H2846" s="105" t="s">
        <v>297</v>
      </c>
      <c r="I2846" s="105" t="str">
        <f t="array" ref="I2846">XLOOKUP('Joining Lists'!$H2846,'Joining Lists'!$D$4:$D$75,'Joining Lists'!$E$4:$E$75)</f>
        <v>MidWest</v>
      </c>
      <c r="J2846" s="105" t="s">
        <v>216</v>
      </c>
      <c r="K2846" s="105">
        <v>2.0</v>
      </c>
      <c r="L2846" s="104">
        <f t="array" ref="L2846">XLOOKUP('Joining Lists'!$J2846,'Joining Lists'!$A$4:$A$15,'Joining Lists'!$B$4:$B$15)</f>
        <v>22.95</v>
      </c>
      <c r="M2846" s="105">
        <f>'Joining Lists'!$K2846*'Joining Lists'!$L2846</f>
        <v>45.9</v>
      </c>
    </row>
    <row r="2847" ht="14.25" customHeight="1">
      <c r="G2847" s="111">
        <v>44512.0</v>
      </c>
      <c r="H2847" s="110" t="s">
        <v>292</v>
      </c>
      <c r="I2847" s="110" t="str">
        <f t="array" ref="I2847">XLOOKUP('Joining Lists'!$H2847,'Joining Lists'!$D$4:$D$75,'Joining Lists'!$E$4:$E$75)</f>
        <v>East</v>
      </c>
      <c r="J2847" s="110" t="s">
        <v>236</v>
      </c>
      <c r="K2847" s="110">
        <v>1.0</v>
      </c>
      <c r="L2847" s="109">
        <f t="array" ref="L2847">XLOOKUP('Joining Lists'!$J2847,'Joining Lists'!$A$4:$A$15,'Joining Lists'!$B$4:$B$15)</f>
        <v>30</v>
      </c>
      <c r="M2847" s="110">
        <f>'Joining Lists'!$K2847*'Joining Lists'!$L2847</f>
        <v>30</v>
      </c>
    </row>
    <row r="2848" ht="14.25" customHeight="1">
      <c r="G2848" s="106">
        <v>44512.0</v>
      </c>
      <c r="H2848" s="105" t="s">
        <v>225</v>
      </c>
      <c r="I2848" s="105" t="str">
        <f t="array" ref="I2848">XLOOKUP('Joining Lists'!$H2848,'Joining Lists'!$D$4:$D$75,'Joining Lists'!$E$4:$E$75)</f>
        <v>South</v>
      </c>
      <c r="J2848" s="105" t="s">
        <v>240</v>
      </c>
      <c r="K2848" s="105">
        <v>2.0</v>
      </c>
      <c r="L2848" s="104">
        <f t="array" ref="L2848">XLOOKUP('Joining Lists'!$J2848,'Joining Lists'!$A$4:$A$15,'Joining Lists'!$B$4:$B$15)</f>
        <v>34</v>
      </c>
      <c r="M2848" s="105">
        <f>'Joining Lists'!$K2848*'Joining Lists'!$L2848</f>
        <v>68</v>
      </c>
    </row>
    <row r="2849" ht="14.25" customHeight="1">
      <c r="G2849" s="111">
        <v>44512.0</v>
      </c>
      <c r="H2849" s="110" t="s">
        <v>266</v>
      </c>
      <c r="I2849" s="110" t="str">
        <f t="array" ref="I2849">XLOOKUP('Joining Lists'!$H2849,'Joining Lists'!$D$4:$D$75,'Joining Lists'!$E$4:$E$75)</f>
        <v>West</v>
      </c>
      <c r="J2849" s="110" t="s">
        <v>218</v>
      </c>
      <c r="K2849" s="110">
        <v>2.0</v>
      </c>
      <c r="L2849" s="109">
        <f t="array" ref="L2849">XLOOKUP('Joining Lists'!$J2849,'Joining Lists'!$A$4:$A$15,'Joining Lists'!$B$4:$B$15)</f>
        <v>22.95</v>
      </c>
      <c r="M2849" s="110">
        <f>'Joining Lists'!$K2849*'Joining Lists'!$L2849</f>
        <v>45.9</v>
      </c>
    </row>
    <row r="2850" ht="14.25" customHeight="1">
      <c r="G2850" s="106">
        <v>44512.0</v>
      </c>
      <c r="H2850" s="105" t="s">
        <v>281</v>
      </c>
      <c r="I2850" s="105" t="str">
        <f t="array" ref="I2850">XLOOKUP('Joining Lists'!$H2850,'Joining Lists'!$D$4:$D$75,'Joining Lists'!$E$4:$E$75)</f>
        <v>MidWest</v>
      </c>
      <c r="J2850" s="105" t="s">
        <v>243</v>
      </c>
      <c r="K2850" s="105">
        <v>2.0</v>
      </c>
      <c r="L2850" s="104">
        <f t="array" ref="L2850">XLOOKUP('Joining Lists'!$J2850,'Joining Lists'!$A$4:$A$15,'Joining Lists'!$B$4:$B$15)</f>
        <v>25</v>
      </c>
      <c r="M2850" s="105">
        <f>'Joining Lists'!$K2850*'Joining Lists'!$L2850</f>
        <v>50</v>
      </c>
    </row>
    <row r="2851" ht="14.25" customHeight="1">
      <c r="G2851" s="111">
        <v>44512.0</v>
      </c>
      <c r="H2851" s="110" t="s">
        <v>297</v>
      </c>
      <c r="I2851" s="110" t="str">
        <f t="array" ref="I2851">XLOOKUP('Joining Lists'!$H2851,'Joining Lists'!$D$4:$D$75,'Joining Lists'!$E$4:$E$75)</f>
        <v>MidWest</v>
      </c>
      <c r="J2851" s="110" t="s">
        <v>236</v>
      </c>
      <c r="K2851" s="110">
        <v>3.0</v>
      </c>
      <c r="L2851" s="109">
        <f t="array" ref="L2851">XLOOKUP('Joining Lists'!$J2851,'Joining Lists'!$A$4:$A$15,'Joining Lists'!$B$4:$B$15)</f>
        <v>30</v>
      </c>
      <c r="M2851" s="110">
        <f>'Joining Lists'!$K2851*'Joining Lists'!$L2851</f>
        <v>90</v>
      </c>
    </row>
    <row r="2852" ht="14.25" customHeight="1">
      <c r="G2852" s="106">
        <v>44512.0</v>
      </c>
      <c r="H2852" s="105" t="s">
        <v>313</v>
      </c>
      <c r="I2852" s="105" t="str">
        <f t="array" ref="I2852">XLOOKUP('Joining Lists'!$H2852,'Joining Lists'!$D$4:$D$75,'Joining Lists'!$E$4:$E$75)</f>
        <v>West</v>
      </c>
      <c r="J2852" s="105" t="s">
        <v>227</v>
      </c>
      <c r="K2852" s="105">
        <v>2.0</v>
      </c>
      <c r="L2852" s="104">
        <f t="array" ref="L2852">XLOOKUP('Joining Lists'!$J2852,'Joining Lists'!$A$4:$A$15,'Joining Lists'!$B$4:$B$15)</f>
        <v>25</v>
      </c>
      <c r="M2852" s="105">
        <f>'Joining Lists'!$K2852*'Joining Lists'!$L2852</f>
        <v>50</v>
      </c>
    </row>
    <row r="2853" ht="14.25" customHeight="1">
      <c r="G2853" s="111">
        <v>44512.0</v>
      </c>
      <c r="H2853" s="110" t="s">
        <v>219</v>
      </c>
      <c r="I2853" s="110" t="str">
        <f t="array" ref="I2853">XLOOKUP('Joining Lists'!$H2853,'Joining Lists'!$D$4:$D$75,'Joining Lists'!$E$4:$E$75)</f>
        <v>West</v>
      </c>
      <c r="J2853" s="110" t="s">
        <v>216</v>
      </c>
      <c r="K2853" s="110">
        <v>3.0</v>
      </c>
      <c r="L2853" s="109">
        <f t="array" ref="L2853">XLOOKUP('Joining Lists'!$J2853,'Joining Lists'!$A$4:$A$15,'Joining Lists'!$B$4:$B$15)</f>
        <v>22.95</v>
      </c>
      <c r="M2853" s="110">
        <f>'Joining Lists'!$K2853*'Joining Lists'!$L2853</f>
        <v>68.85</v>
      </c>
    </row>
    <row r="2854" ht="14.25" customHeight="1">
      <c r="G2854" s="106">
        <v>44512.0</v>
      </c>
      <c r="H2854" s="105" t="s">
        <v>223</v>
      </c>
      <c r="I2854" s="105" t="str">
        <f t="array" ref="I2854">XLOOKUP('Joining Lists'!$H2854,'Joining Lists'!$D$4:$D$75,'Joining Lists'!$E$4:$E$75)</f>
        <v>East</v>
      </c>
      <c r="J2854" s="105" t="s">
        <v>212</v>
      </c>
      <c r="K2854" s="105">
        <v>2.0</v>
      </c>
      <c r="L2854" s="104">
        <f t="array" ref="L2854">XLOOKUP('Joining Lists'!$J2854,'Joining Lists'!$A$4:$A$15,'Joining Lists'!$B$4:$B$15)</f>
        <v>21</v>
      </c>
      <c r="M2854" s="105">
        <f>'Joining Lists'!$K2854*'Joining Lists'!$L2854</f>
        <v>42</v>
      </c>
    </row>
    <row r="2855" ht="14.25" customHeight="1">
      <c r="G2855" s="111">
        <v>44512.0</v>
      </c>
      <c r="H2855" s="110" t="s">
        <v>215</v>
      </c>
      <c r="I2855" s="110" t="str">
        <f t="array" ref="I2855">XLOOKUP('Joining Lists'!$H2855,'Joining Lists'!$D$4:$D$75,'Joining Lists'!$E$4:$E$75)</f>
        <v>East</v>
      </c>
      <c r="J2855" s="110" t="s">
        <v>245</v>
      </c>
      <c r="K2855" s="110">
        <v>4.0</v>
      </c>
      <c r="L2855" s="109">
        <f t="array" ref="L2855">XLOOKUP('Joining Lists'!$J2855,'Joining Lists'!$A$4:$A$15,'Joining Lists'!$B$4:$B$15)</f>
        <v>23.5</v>
      </c>
      <c r="M2855" s="110">
        <f>'Joining Lists'!$K2855*'Joining Lists'!$L2855</f>
        <v>94</v>
      </c>
    </row>
    <row r="2856" ht="14.25" customHeight="1">
      <c r="G2856" s="106">
        <v>44512.0</v>
      </c>
      <c r="H2856" s="105" t="s">
        <v>231</v>
      </c>
      <c r="I2856" s="105" t="str">
        <f t="array" ref="I2856">XLOOKUP('Joining Lists'!$H2856,'Joining Lists'!$D$4:$D$75,'Joining Lists'!$E$4:$E$75)</f>
        <v>West</v>
      </c>
      <c r="J2856" s="105" t="s">
        <v>218</v>
      </c>
      <c r="K2856" s="105">
        <v>1.0</v>
      </c>
      <c r="L2856" s="104">
        <f t="array" ref="L2856">XLOOKUP('Joining Lists'!$J2856,'Joining Lists'!$A$4:$A$15,'Joining Lists'!$B$4:$B$15)</f>
        <v>22.95</v>
      </c>
      <c r="M2856" s="105">
        <f>'Joining Lists'!$K2856*'Joining Lists'!$L2856</f>
        <v>22.95</v>
      </c>
    </row>
    <row r="2857" ht="14.25" customHeight="1">
      <c r="G2857" s="111">
        <v>44512.0</v>
      </c>
      <c r="H2857" s="110" t="s">
        <v>300</v>
      </c>
      <c r="I2857" s="110" t="str">
        <f t="array" ref="I2857">XLOOKUP('Joining Lists'!$H2857,'Joining Lists'!$D$4:$D$75,'Joining Lists'!$E$4:$E$75)</f>
        <v>MidWest</v>
      </c>
      <c r="J2857" s="110" t="s">
        <v>245</v>
      </c>
      <c r="K2857" s="110">
        <v>5.0</v>
      </c>
      <c r="L2857" s="109">
        <f t="array" ref="L2857">XLOOKUP('Joining Lists'!$J2857,'Joining Lists'!$A$4:$A$15,'Joining Lists'!$B$4:$B$15)</f>
        <v>23.5</v>
      </c>
      <c r="M2857" s="110">
        <f>'Joining Lists'!$K2857*'Joining Lists'!$L2857</f>
        <v>117.5</v>
      </c>
    </row>
    <row r="2858" ht="14.25" customHeight="1">
      <c r="G2858" s="106">
        <v>44512.0</v>
      </c>
      <c r="H2858" s="105" t="s">
        <v>242</v>
      </c>
      <c r="I2858" s="105" t="str">
        <f t="array" ref="I2858">XLOOKUP('Joining Lists'!$H2858,'Joining Lists'!$D$4:$D$75,'Joining Lists'!$E$4:$E$75)</f>
        <v>MidWest</v>
      </c>
      <c r="J2858" s="105" t="s">
        <v>216</v>
      </c>
      <c r="K2858" s="105">
        <v>2.0</v>
      </c>
      <c r="L2858" s="104">
        <f t="array" ref="L2858">XLOOKUP('Joining Lists'!$J2858,'Joining Lists'!$A$4:$A$15,'Joining Lists'!$B$4:$B$15)</f>
        <v>22.95</v>
      </c>
      <c r="M2858" s="105">
        <f>'Joining Lists'!$K2858*'Joining Lists'!$L2858</f>
        <v>45.9</v>
      </c>
    </row>
    <row r="2859" ht="14.25" customHeight="1">
      <c r="G2859" s="111">
        <v>44512.0</v>
      </c>
      <c r="H2859" s="110" t="s">
        <v>228</v>
      </c>
      <c r="I2859" s="110" t="str">
        <f t="array" ref="I2859">XLOOKUP('Joining Lists'!$H2859,'Joining Lists'!$D$4:$D$75,'Joining Lists'!$E$4:$E$75)</f>
        <v>MidWest</v>
      </c>
      <c r="J2859" s="110" t="s">
        <v>235</v>
      </c>
      <c r="K2859" s="110">
        <v>2.0</v>
      </c>
      <c r="L2859" s="109">
        <f t="array" ref="L2859">XLOOKUP('Joining Lists'!$J2859,'Joining Lists'!$A$4:$A$15,'Joining Lists'!$B$4:$B$15)</f>
        <v>19.95</v>
      </c>
      <c r="M2859" s="110">
        <f>'Joining Lists'!$K2859*'Joining Lists'!$L2859</f>
        <v>39.9</v>
      </c>
    </row>
    <row r="2860" ht="14.25" customHeight="1">
      <c r="G2860" s="106">
        <v>44512.0</v>
      </c>
      <c r="H2860" s="105" t="s">
        <v>301</v>
      </c>
      <c r="I2860" s="105" t="str">
        <f t="array" ref="I2860">XLOOKUP('Joining Lists'!$H2860,'Joining Lists'!$D$4:$D$75,'Joining Lists'!$E$4:$E$75)</f>
        <v>East</v>
      </c>
      <c r="J2860" s="105" t="s">
        <v>218</v>
      </c>
      <c r="K2860" s="105">
        <v>1.0</v>
      </c>
      <c r="L2860" s="104">
        <f t="array" ref="L2860">XLOOKUP('Joining Lists'!$J2860,'Joining Lists'!$A$4:$A$15,'Joining Lists'!$B$4:$B$15)</f>
        <v>22.95</v>
      </c>
      <c r="M2860" s="105">
        <f>'Joining Lists'!$K2860*'Joining Lists'!$L2860</f>
        <v>22.95</v>
      </c>
    </row>
    <row r="2861" ht="14.25" customHeight="1">
      <c r="G2861" s="111">
        <v>44512.0</v>
      </c>
      <c r="H2861" s="110" t="s">
        <v>310</v>
      </c>
      <c r="I2861" s="110" t="str">
        <f t="array" ref="I2861">XLOOKUP('Joining Lists'!$H2861,'Joining Lists'!$D$4:$D$75,'Joining Lists'!$E$4:$E$75)</f>
        <v>West</v>
      </c>
      <c r="J2861" s="110" t="s">
        <v>227</v>
      </c>
      <c r="K2861" s="110">
        <v>2.0</v>
      </c>
      <c r="L2861" s="109">
        <f t="array" ref="L2861">XLOOKUP('Joining Lists'!$J2861,'Joining Lists'!$A$4:$A$15,'Joining Lists'!$B$4:$B$15)</f>
        <v>25</v>
      </c>
      <c r="M2861" s="110">
        <f>'Joining Lists'!$K2861*'Joining Lists'!$L2861</f>
        <v>50</v>
      </c>
    </row>
    <row r="2862" ht="14.25" customHeight="1">
      <c r="G2862" s="106">
        <v>44512.0</v>
      </c>
      <c r="H2862" s="105" t="s">
        <v>223</v>
      </c>
      <c r="I2862" s="105" t="str">
        <f t="array" ref="I2862">XLOOKUP('Joining Lists'!$H2862,'Joining Lists'!$D$4:$D$75,'Joining Lists'!$E$4:$E$75)</f>
        <v>East</v>
      </c>
      <c r="J2862" s="105" t="s">
        <v>240</v>
      </c>
      <c r="K2862" s="105">
        <v>1.0</v>
      </c>
      <c r="L2862" s="104">
        <f t="array" ref="L2862">XLOOKUP('Joining Lists'!$J2862,'Joining Lists'!$A$4:$A$15,'Joining Lists'!$B$4:$B$15)</f>
        <v>34</v>
      </c>
      <c r="M2862" s="105">
        <f>'Joining Lists'!$K2862*'Joining Lists'!$L2862</f>
        <v>34</v>
      </c>
    </row>
    <row r="2863" ht="14.25" customHeight="1">
      <c r="G2863" s="111">
        <v>44512.0</v>
      </c>
      <c r="H2863" s="110" t="s">
        <v>225</v>
      </c>
      <c r="I2863" s="110" t="str">
        <f t="array" ref="I2863">XLOOKUP('Joining Lists'!$H2863,'Joining Lists'!$D$4:$D$75,'Joining Lists'!$E$4:$E$75)</f>
        <v>South</v>
      </c>
      <c r="J2863" s="110" t="s">
        <v>240</v>
      </c>
      <c r="K2863" s="110">
        <v>2.0</v>
      </c>
      <c r="L2863" s="109">
        <f t="array" ref="L2863">XLOOKUP('Joining Lists'!$J2863,'Joining Lists'!$A$4:$A$15,'Joining Lists'!$B$4:$B$15)</f>
        <v>34</v>
      </c>
      <c r="M2863" s="110">
        <f>'Joining Lists'!$K2863*'Joining Lists'!$L2863</f>
        <v>68</v>
      </c>
    </row>
    <row r="2864" ht="14.25" customHeight="1">
      <c r="G2864" s="106">
        <v>44512.0</v>
      </c>
      <c r="H2864" s="105" t="s">
        <v>269</v>
      </c>
      <c r="I2864" s="105" t="str">
        <f t="array" ref="I2864">XLOOKUP('Joining Lists'!$H2864,'Joining Lists'!$D$4:$D$75,'Joining Lists'!$E$4:$E$75)</f>
        <v>MidWest</v>
      </c>
      <c r="J2864" s="105" t="s">
        <v>245</v>
      </c>
      <c r="K2864" s="105">
        <v>3.0</v>
      </c>
      <c r="L2864" s="104">
        <f t="array" ref="L2864">XLOOKUP('Joining Lists'!$J2864,'Joining Lists'!$A$4:$A$15,'Joining Lists'!$B$4:$B$15)</f>
        <v>23.5</v>
      </c>
      <c r="M2864" s="105">
        <f>'Joining Lists'!$K2864*'Joining Lists'!$L2864</f>
        <v>70.5</v>
      </c>
    </row>
    <row r="2865" ht="14.25" customHeight="1">
      <c r="G2865" s="111">
        <v>44512.0</v>
      </c>
      <c r="H2865" s="110" t="s">
        <v>215</v>
      </c>
      <c r="I2865" s="110" t="str">
        <f t="array" ref="I2865">XLOOKUP('Joining Lists'!$H2865,'Joining Lists'!$D$4:$D$75,'Joining Lists'!$E$4:$E$75)</f>
        <v>East</v>
      </c>
      <c r="J2865" s="110" t="s">
        <v>216</v>
      </c>
      <c r="K2865" s="110">
        <v>2.0</v>
      </c>
      <c r="L2865" s="109">
        <f t="array" ref="L2865">XLOOKUP('Joining Lists'!$J2865,'Joining Lists'!$A$4:$A$15,'Joining Lists'!$B$4:$B$15)</f>
        <v>22.95</v>
      </c>
      <c r="M2865" s="110">
        <f>'Joining Lists'!$K2865*'Joining Lists'!$L2865</f>
        <v>45.9</v>
      </c>
    </row>
    <row r="2866" ht="14.25" customHeight="1">
      <c r="G2866" s="106">
        <v>44512.0</v>
      </c>
      <c r="H2866" s="105" t="s">
        <v>297</v>
      </c>
      <c r="I2866" s="105" t="str">
        <f t="array" ref="I2866">XLOOKUP('Joining Lists'!$H2866,'Joining Lists'!$D$4:$D$75,'Joining Lists'!$E$4:$E$75)</f>
        <v>MidWest</v>
      </c>
      <c r="J2866" s="105" t="s">
        <v>227</v>
      </c>
      <c r="K2866" s="105">
        <v>23.0</v>
      </c>
      <c r="L2866" s="104">
        <f t="array" ref="L2866">XLOOKUP('Joining Lists'!$J2866,'Joining Lists'!$A$4:$A$15,'Joining Lists'!$B$4:$B$15)</f>
        <v>25</v>
      </c>
      <c r="M2866" s="105">
        <f>'Joining Lists'!$K2866*'Joining Lists'!$L2866</f>
        <v>575</v>
      </c>
    </row>
    <row r="2867" ht="14.25" customHeight="1">
      <c r="G2867" s="111">
        <v>44512.0</v>
      </c>
      <c r="H2867" s="110" t="s">
        <v>265</v>
      </c>
      <c r="I2867" s="110" t="str">
        <f t="array" ref="I2867">XLOOKUP('Joining Lists'!$H2867,'Joining Lists'!$D$4:$D$75,'Joining Lists'!$E$4:$E$75)</f>
        <v>MidWest</v>
      </c>
      <c r="J2867" s="110" t="s">
        <v>216</v>
      </c>
      <c r="K2867" s="110">
        <v>3.0</v>
      </c>
      <c r="L2867" s="109">
        <f t="array" ref="L2867">XLOOKUP('Joining Lists'!$J2867,'Joining Lists'!$A$4:$A$15,'Joining Lists'!$B$4:$B$15)</f>
        <v>22.95</v>
      </c>
      <c r="M2867" s="110">
        <f>'Joining Lists'!$K2867*'Joining Lists'!$L2867</f>
        <v>68.85</v>
      </c>
    </row>
    <row r="2868" ht="14.25" customHeight="1">
      <c r="G2868" s="106">
        <v>44512.0</v>
      </c>
      <c r="H2868" s="105" t="s">
        <v>225</v>
      </c>
      <c r="I2868" s="105" t="str">
        <f t="array" ref="I2868">XLOOKUP('Joining Lists'!$H2868,'Joining Lists'!$D$4:$D$75,'Joining Lists'!$E$4:$E$75)</f>
        <v>South</v>
      </c>
      <c r="J2868" s="105" t="s">
        <v>240</v>
      </c>
      <c r="K2868" s="105">
        <v>2.0</v>
      </c>
      <c r="L2868" s="104">
        <f t="array" ref="L2868">XLOOKUP('Joining Lists'!$J2868,'Joining Lists'!$A$4:$A$15,'Joining Lists'!$B$4:$B$15)</f>
        <v>34</v>
      </c>
      <c r="M2868" s="105">
        <f>'Joining Lists'!$K2868*'Joining Lists'!$L2868</f>
        <v>68</v>
      </c>
    </row>
    <row r="2869" ht="14.25" customHeight="1">
      <c r="G2869" s="111">
        <v>44512.0</v>
      </c>
      <c r="H2869" s="110" t="s">
        <v>213</v>
      </c>
      <c r="I2869" s="110" t="str">
        <f t="array" ref="I2869">XLOOKUP('Joining Lists'!$H2869,'Joining Lists'!$D$4:$D$75,'Joining Lists'!$E$4:$E$75)</f>
        <v>MidWest</v>
      </c>
      <c r="J2869" s="110" t="s">
        <v>245</v>
      </c>
      <c r="K2869" s="110">
        <v>1.0</v>
      </c>
      <c r="L2869" s="109">
        <f t="array" ref="L2869">XLOOKUP('Joining Lists'!$J2869,'Joining Lists'!$A$4:$A$15,'Joining Lists'!$B$4:$B$15)</f>
        <v>23.5</v>
      </c>
      <c r="M2869" s="110">
        <f>'Joining Lists'!$K2869*'Joining Lists'!$L2869</f>
        <v>23.5</v>
      </c>
    </row>
    <row r="2870" ht="14.25" customHeight="1">
      <c r="G2870" s="106">
        <v>44512.0</v>
      </c>
      <c r="H2870" s="105" t="s">
        <v>258</v>
      </c>
      <c r="I2870" s="105" t="str">
        <f t="array" ref="I2870">XLOOKUP('Joining Lists'!$H2870,'Joining Lists'!$D$4:$D$75,'Joining Lists'!$E$4:$E$75)</f>
        <v>MidWest</v>
      </c>
      <c r="J2870" s="105" t="s">
        <v>245</v>
      </c>
      <c r="K2870" s="105">
        <v>2.0</v>
      </c>
      <c r="L2870" s="104">
        <f t="array" ref="L2870">XLOOKUP('Joining Lists'!$J2870,'Joining Lists'!$A$4:$A$15,'Joining Lists'!$B$4:$B$15)</f>
        <v>23.5</v>
      </c>
      <c r="M2870" s="105">
        <f>'Joining Lists'!$K2870*'Joining Lists'!$L2870</f>
        <v>47</v>
      </c>
    </row>
    <row r="2871" ht="14.25" customHeight="1">
      <c r="G2871" s="111">
        <v>44512.0</v>
      </c>
      <c r="H2871" s="110" t="s">
        <v>234</v>
      </c>
      <c r="I2871" s="110" t="str">
        <f t="array" ref="I2871">XLOOKUP('Joining Lists'!$H2871,'Joining Lists'!$D$4:$D$75,'Joining Lists'!$E$4:$E$75)</f>
        <v>East</v>
      </c>
      <c r="J2871" s="110" t="s">
        <v>240</v>
      </c>
      <c r="K2871" s="110">
        <v>3.0</v>
      </c>
      <c r="L2871" s="109">
        <f t="array" ref="L2871">XLOOKUP('Joining Lists'!$J2871,'Joining Lists'!$A$4:$A$15,'Joining Lists'!$B$4:$B$15)</f>
        <v>34</v>
      </c>
      <c r="M2871" s="110">
        <f>'Joining Lists'!$K2871*'Joining Lists'!$L2871</f>
        <v>102</v>
      </c>
    </row>
    <row r="2872" ht="14.25" customHeight="1">
      <c r="G2872" s="106">
        <v>44512.0</v>
      </c>
      <c r="H2872" s="105" t="s">
        <v>306</v>
      </c>
      <c r="I2872" s="105" t="str">
        <f t="array" ref="I2872">XLOOKUP('Joining Lists'!$H2872,'Joining Lists'!$D$4:$D$75,'Joining Lists'!$E$4:$E$75)</f>
        <v>West</v>
      </c>
      <c r="J2872" s="105" t="s">
        <v>245</v>
      </c>
      <c r="K2872" s="105">
        <v>2.0</v>
      </c>
      <c r="L2872" s="104">
        <f t="array" ref="L2872">XLOOKUP('Joining Lists'!$J2872,'Joining Lists'!$A$4:$A$15,'Joining Lists'!$B$4:$B$15)</f>
        <v>23.5</v>
      </c>
      <c r="M2872" s="105">
        <f>'Joining Lists'!$K2872*'Joining Lists'!$L2872</f>
        <v>47</v>
      </c>
    </row>
    <row r="2873" ht="14.25" customHeight="1">
      <c r="G2873" s="111">
        <v>44512.0</v>
      </c>
      <c r="H2873" s="110" t="s">
        <v>293</v>
      </c>
      <c r="I2873" s="110" t="str">
        <f t="array" ref="I2873">XLOOKUP('Joining Lists'!$H2873,'Joining Lists'!$D$4:$D$75,'Joining Lists'!$E$4:$E$75)</f>
        <v>West</v>
      </c>
      <c r="J2873" s="110" t="s">
        <v>218</v>
      </c>
      <c r="K2873" s="110">
        <v>2.0</v>
      </c>
      <c r="L2873" s="109">
        <f t="array" ref="L2873">XLOOKUP('Joining Lists'!$J2873,'Joining Lists'!$A$4:$A$15,'Joining Lists'!$B$4:$B$15)</f>
        <v>22.95</v>
      </c>
      <c r="M2873" s="110">
        <f>'Joining Lists'!$K2873*'Joining Lists'!$L2873</f>
        <v>45.9</v>
      </c>
    </row>
    <row r="2874" ht="14.25" customHeight="1">
      <c r="G2874" s="106">
        <v>44512.0</v>
      </c>
      <c r="H2874" s="105" t="s">
        <v>225</v>
      </c>
      <c r="I2874" s="105" t="str">
        <f t="array" ref="I2874">XLOOKUP('Joining Lists'!$H2874,'Joining Lists'!$D$4:$D$75,'Joining Lists'!$E$4:$E$75)</f>
        <v>South</v>
      </c>
      <c r="J2874" s="105" t="s">
        <v>240</v>
      </c>
      <c r="K2874" s="105">
        <v>2.0</v>
      </c>
      <c r="L2874" s="104">
        <f t="array" ref="L2874">XLOOKUP('Joining Lists'!$J2874,'Joining Lists'!$A$4:$A$15,'Joining Lists'!$B$4:$B$15)</f>
        <v>34</v>
      </c>
      <c r="M2874" s="105">
        <f>'Joining Lists'!$K2874*'Joining Lists'!$L2874</f>
        <v>68</v>
      </c>
    </row>
    <row r="2875" ht="14.25" customHeight="1">
      <c r="G2875" s="111">
        <v>44512.0</v>
      </c>
      <c r="H2875" s="110" t="s">
        <v>215</v>
      </c>
      <c r="I2875" s="110" t="str">
        <f t="array" ref="I2875">XLOOKUP('Joining Lists'!$H2875,'Joining Lists'!$D$4:$D$75,'Joining Lists'!$E$4:$E$75)</f>
        <v>East</v>
      </c>
      <c r="J2875" s="110" t="s">
        <v>216</v>
      </c>
      <c r="K2875" s="110">
        <v>20.0</v>
      </c>
      <c r="L2875" s="109">
        <f t="array" ref="L2875">XLOOKUP('Joining Lists'!$J2875,'Joining Lists'!$A$4:$A$15,'Joining Lists'!$B$4:$B$15)</f>
        <v>22.95</v>
      </c>
      <c r="M2875" s="110">
        <f>'Joining Lists'!$K2875*'Joining Lists'!$L2875</f>
        <v>459</v>
      </c>
    </row>
    <row r="2876" ht="14.25" customHeight="1">
      <c r="G2876" s="106">
        <v>44512.0</v>
      </c>
      <c r="H2876" s="105" t="s">
        <v>292</v>
      </c>
      <c r="I2876" s="105" t="str">
        <f t="array" ref="I2876">XLOOKUP('Joining Lists'!$H2876,'Joining Lists'!$D$4:$D$75,'Joining Lists'!$E$4:$E$75)</f>
        <v>East</v>
      </c>
      <c r="J2876" s="105" t="s">
        <v>212</v>
      </c>
      <c r="K2876" s="105">
        <v>1.0</v>
      </c>
      <c r="L2876" s="104">
        <f t="array" ref="L2876">XLOOKUP('Joining Lists'!$J2876,'Joining Lists'!$A$4:$A$15,'Joining Lists'!$B$4:$B$15)</f>
        <v>21</v>
      </c>
      <c r="M2876" s="105">
        <f>'Joining Lists'!$K2876*'Joining Lists'!$L2876</f>
        <v>21</v>
      </c>
    </row>
    <row r="2877" ht="14.25" customHeight="1">
      <c r="G2877" s="111">
        <v>44512.0</v>
      </c>
      <c r="H2877" s="110" t="s">
        <v>295</v>
      </c>
      <c r="I2877" s="110" t="str">
        <f t="array" ref="I2877">XLOOKUP('Joining Lists'!$H2877,'Joining Lists'!$D$4:$D$75,'Joining Lists'!$E$4:$E$75)</f>
        <v>MidWest</v>
      </c>
      <c r="J2877" s="110" t="s">
        <v>218</v>
      </c>
      <c r="K2877" s="110">
        <v>2.0</v>
      </c>
      <c r="L2877" s="109">
        <f t="array" ref="L2877">XLOOKUP('Joining Lists'!$J2877,'Joining Lists'!$A$4:$A$15,'Joining Lists'!$B$4:$B$15)</f>
        <v>22.95</v>
      </c>
      <c r="M2877" s="110">
        <f>'Joining Lists'!$K2877*'Joining Lists'!$L2877</f>
        <v>45.9</v>
      </c>
    </row>
    <row r="2878" ht="14.25" customHeight="1">
      <c r="G2878" s="106">
        <v>44512.0</v>
      </c>
      <c r="H2878" s="105" t="s">
        <v>302</v>
      </c>
      <c r="I2878" s="105" t="str">
        <f t="array" ref="I2878">XLOOKUP('Joining Lists'!$H2878,'Joining Lists'!$D$4:$D$75,'Joining Lists'!$E$4:$E$75)</f>
        <v>MidWest</v>
      </c>
      <c r="J2878" s="105" t="s">
        <v>235</v>
      </c>
      <c r="K2878" s="105">
        <v>6.0</v>
      </c>
      <c r="L2878" s="104">
        <f t="array" ref="L2878">XLOOKUP('Joining Lists'!$J2878,'Joining Lists'!$A$4:$A$15,'Joining Lists'!$B$4:$B$15)</f>
        <v>19.95</v>
      </c>
      <c r="M2878" s="105">
        <f>'Joining Lists'!$K2878*'Joining Lists'!$L2878</f>
        <v>119.7</v>
      </c>
    </row>
    <row r="2879" ht="14.25" customHeight="1">
      <c r="G2879" s="111">
        <v>44512.0</v>
      </c>
      <c r="H2879" s="110" t="s">
        <v>269</v>
      </c>
      <c r="I2879" s="110" t="str">
        <f t="array" ref="I2879">XLOOKUP('Joining Lists'!$H2879,'Joining Lists'!$D$4:$D$75,'Joining Lists'!$E$4:$E$75)</f>
        <v>MidWest</v>
      </c>
      <c r="J2879" s="110" t="s">
        <v>240</v>
      </c>
      <c r="K2879" s="110">
        <v>2.0</v>
      </c>
      <c r="L2879" s="109">
        <f t="array" ref="L2879">XLOOKUP('Joining Lists'!$J2879,'Joining Lists'!$A$4:$A$15,'Joining Lists'!$B$4:$B$15)</f>
        <v>34</v>
      </c>
      <c r="M2879" s="110">
        <f>'Joining Lists'!$K2879*'Joining Lists'!$L2879</f>
        <v>68</v>
      </c>
    </row>
    <row r="2880" ht="14.25" customHeight="1">
      <c r="G2880" s="106">
        <v>44512.0</v>
      </c>
      <c r="H2880" s="105" t="s">
        <v>269</v>
      </c>
      <c r="I2880" s="105" t="str">
        <f t="array" ref="I2880">XLOOKUP('Joining Lists'!$H2880,'Joining Lists'!$D$4:$D$75,'Joining Lists'!$E$4:$E$75)</f>
        <v>MidWest</v>
      </c>
      <c r="J2880" s="105" t="s">
        <v>212</v>
      </c>
      <c r="K2880" s="105">
        <v>2.0</v>
      </c>
      <c r="L2880" s="104">
        <f t="array" ref="L2880">XLOOKUP('Joining Lists'!$J2880,'Joining Lists'!$A$4:$A$15,'Joining Lists'!$B$4:$B$15)</f>
        <v>21</v>
      </c>
      <c r="M2880" s="105">
        <f>'Joining Lists'!$K2880*'Joining Lists'!$L2880</f>
        <v>42</v>
      </c>
    </row>
    <row r="2881" ht="14.25" customHeight="1">
      <c r="G2881" s="111">
        <v>44512.0</v>
      </c>
      <c r="H2881" s="110" t="s">
        <v>311</v>
      </c>
      <c r="I2881" s="110" t="str">
        <f t="array" ref="I2881">XLOOKUP('Joining Lists'!$H2881,'Joining Lists'!$D$4:$D$75,'Joining Lists'!$E$4:$E$75)</f>
        <v>MidWest</v>
      </c>
      <c r="J2881" s="110" t="s">
        <v>240</v>
      </c>
      <c r="K2881" s="110">
        <v>3.0</v>
      </c>
      <c r="L2881" s="109">
        <f t="array" ref="L2881">XLOOKUP('Joining Lists'!$J2881,'Joining Lists'!$A$4:$A$15,'Joining Lists'!$B$4:$B$15)</f>
        <v>34</v>
      </c>
      <c r="M2881" s="110">
        <f>'Joining Lists'!$K2881*'Joining Lists'!$L2881</f>
        <v>102</v>
      </c>
    </row>
    <row r="2882" ht="14.25" customHeight="1">
      <c r="G2882" s="106">
        <v>44512.0</v>
      </c>
      <c r="H2882" s="105" t="s">
        <v>313</v>
      </c>
      <c r="I2882" s="105" t="str">
        <f t="array" ref="I2882">XLOOKUP('Joining Lists'!$H2882,'Joining Lists'!$D$4:$D$75,'Joining Lists'!$E$4:$E$75)</f>
        <v>West</v>
      </c>
      <c r="J2882" s="105" t="s">
        <v>243</v>
      </c>
      <c r="K2882" s="105">
        <v>1.0</v>
      </c>
      <c r="L2882" s="104">
        <f t="array" ref="L2882">XLOOKUP('Joining Lists'!$J2882,'Joining Lists'!$A$4:$A$15,'Joining Lists'!$B$4:$B$15)</f>
        <v>25</v>
      </c>
      <c r="M2882" s="105">
        <f>'Joining Lists'!$K2882*'Joining Lists'!$L2882</f>
        <v>25</v>
      </c>
    </row>
    <row r="2883" ht="14.25" customHeight="1">
      <c r="G2883" s="111">
        <v>44512.0</v>
      </c>
      <c r="H2883" s="110" t="s">
        <v>215</v>
      </c>
      <c r="I2883" s="110" t="str">
        <f t="array" ref="I2883">XLOOKUP('Joining Lists'!$H2883,'Joining Lists'!$D$4:$D$75,'Joining Lists'!$E$4:$E$75)</f>
        <v>East</v>
      </c>
      <c r="J2883" s="110" t="s">
        <v>240</v>
      </c>
      <c r="K2883" s="110">
        <v>3.0</v>
      </c>
      <c r="L2883" s="109">
        <f t="array" ref="L2883">XLOOKUP('Joining Lists'!$J2883,'Joining Lists'!$A$4:$A$15,'Joining Lists'!$B$4:$B$15)</f>
        <v>34</v>
      </c>
      <c r="M2883" s="110">
        <f>'Joining Lists'!$K2883*'Joining Lists'!$L2883</f>
        <v>102</v>
      </c>
    </row>
    <row r="2884" ht="14.25" customHeight="1">
      <c r="G2884" s="106">
        <v>44512.0</v>
      </c>
      <c r="H2884" s="105" t="s">
        <v>295</v>
      </c>
      <c r="I2884" s="105" t="str">
        <f t="array" ref="I2884">XLOOKUP('Joining Lists'!$H2884,'Joining Lists'!$D$4:$D$75,'Joining Lists'!$E$4:$E$75)</f>
        <v>MidWest</v>
      </c>
      <c r="J2884" s="105" t="s">
        <v>235</v>
      </c>
      <c r="K2884" s="105">
        <v>3.0</v>
      </c>
      <c r="L2884" s="104">
        <f t="array" ref="L2884">XLOOKUP('Joining Lists'!$J2884,'Joining Lists'!$A$4:$A$15,'Joining Lists'!$B$4:$B$15)</f>
        <v>19.95</v>
      </c>
      <c r="M2884" s="105">
        <f>'Joining Lists'!$K2884*'Joining Lists'!$L2884</f>
        <v>59.85</v>
      </c>
    </row>
    <row r="2885" ht="14.25" customHeight="1">
      <c r="G2885" s="111">
        <v>44512.0</v>
      </c>
      <c r="H2885" s="110" t="s">
        <v>228</v>
      </c>
      <c r="I2885" s="110" t="str">
        <f t="array" ref="I2885">XLOOKUP('Joining Lists'!$H2885,'Joining Lists'!$D$4:$D$75,'Joining Lists'!$E$4:$E$75)</f>
        <v>MidWest</v>
      </c>
      <c r="J2885" s="110" t="s">
        <v>235</v>
      </c>
      <c r="K2885" s="110">
        <v>2.0</v>
      </c>
      <c r="L2885" s="109">
        <f t="array" ref="L2885">XLOOKUP('Joining Lists'!$J2885,'Joining Lists'!$A$4:$A$15,'Joining Lists'!$B$4:$B$15)</f>
        <v>19.95</v>
      </c>
      <c r="M2885" s="110">
        <f>'Joining Lists'!$K2885*'Joining Lists'!$L2885</f>
        <v>39.9</v>
      </c>
    </row>
    <row r="2886" ht="14.25" customHeight="1">
      <c r="G2886" s="106">
        <v>44512.0</v>
      </c>
      <c r="H2886" s="105" t="s">
        <v>251</v>
      </c>
      <c r="I2886" s="105" t="str">
        <f t="array" ref="I2886">XLOOKUP('Joining Lists'!$H2886,'Joining Lists'!$D$4:$D$75,'Joining Lists'!$E$4:$E$75)</f>
        <v>MidWest</v>
      </c>
      <c r="J2886" s="105" t="s">
        <v>245</v>
      </c>
      <c r="K2886" s="105">
        <v>3.0</v>
      </c>
      <c r="L2886" s="104">
        <f t="array" ref="L2886">XLOOKUP('Joining Lists'!$J2886,'Joining Lists'!$A$4:$A$15,'Joining Lists'!$B$4:$B$15)</f>
        <v>23.5</v>
      </c>
      <c r="M2886" s="105">
        <f>'Joining Lists'!$K2886*'Joining Lists'!$L2886</f>
        <v>70.5</v>
      </c>
    </row>
    <row r="2887" ht="14.25" customHeight="1">
      <c r="G2887" s="111">
        <v>44512.0</v>
      </c>
      <c r="H2887" s="110" t="s">
        <v>281</v>
      </c>
      <c r="I2887" s="110" t="str">
        <f t="array" ref="I2887">XLOOKUP('Joining Lists'!$H2887,'Joining Lists'!$D$4:$D$75,'Joining Lists'!$E$4:$E$75)</f>
        <v>MidWest</v>
      </c>
      <c r="J2887" s="110" t="s">
        <v>212</v>
      </c>
      <c r="K2887" s="110">
        <v>1.0</v>
      </c>
      <c r="L2887" s="109">
        <f t="array" ref="L2887">XLOOKUP('Joining Lists'!$J2887,'Joining Lists'!$A$4:$A$15,'Joining Lists'!$B$4:$B$15)</f>
        <v>21</v>
      </c>
      <c r="M2887" s="110">
        <f>'Joining Lists'!$K2887*'Joining Lists'!$L2887</f>
        <v>21</v>
      </c>
    </row>
    <row r="2888" ht="14.25" customHeight="1">
      <c r="G2888" s="106">
        <v>44512.0</v>
      </c>
      <c r="H2888" s="105" t="s">
        <v>219</v>
      </c>
      <c r="I2888" s="105" t="str">
        <f t="array" ref="I2888">XLOOKUP('Joining Lists'!$H2888,'Joining Lists'!$D$4:$D$75,'Joining Lists'!$E$4:$E$75)</f>
        <v>West</v>
      </c>
      <c r="J2888" s="105" t="s">
        <v>235</v>
      </c>
      <c r="K2888" s="105">
        <v>3.0</v>
      </c>
      <c r="L2888" s="104">
        <f t="array" ref="L2888">XLOOKUP('Joining Lists'!$J2888,'Joining Lists'!$A$4:$A$15,'Joining Lists'!$B$4:$B$15)</f>
        <v>19.95</v>
      </c>
      <c r="M2888" s="105">
        <f>'Joining Lists'!$K2888*'Joining Lists'!$L2888</f>
        <v>59.85</v>
      </c>
    </row>
    <row r="2889" ht="14.25" customHeight="1">
      <c r="G2889" s="111">
        <v>44512.0</v>
      </c>
      <c r="H2889" s="110" t="s">
        <v>251</v>
      </c>
      <c r="I2889" s="110" t="str">
        <f t="array" ref="I2889">XLOOKUP('Joining Lists'!$H2889,'Joining Lists'!$D$4:$D$75,'Joining Lists'!$E$4:$E$75)</f>
        <v>MidWest</v>
      </c>
      <c r="J2889" s="110" t="s">
        <v>216</v>
      </c>
      <c r="K2889" s="110">
        <v>3.0</v>
      </c>
      <c r="L2889" s="109">
        <f t="array" ref="L2889">XLOOKUP('Joining Lists'!$J2889,'Joining Lists'!$A$4:$A$15,'Joining Lists'!$B$4:$B$15)</f>
        <v>22.95</v>
      </c>
      <c r="M2889" s="110">
        <f>'Joining Lists'!$K2889*'Joining Lists'!$L2889</f>
        <v>68.85</v>
      </c>
    </row>
    <row r="2890" ht="14.25" customHeight="1">
      <c r="G2890" s="106">
        <v>44512.0</v>
      </c>
      <c r="H2890" s="105" t="s">
        <v>311</v>
      </c>
      <c r="I2890" s="105" t="str">
        <f t="array" ref="I2890">XLOOKUP('Joining Lists'!$H2890,'Joining Lists'!$D$4:$D$75,'Joining Lists'!$E$4:$E$75)</f>
        <v>MidWest</v>
      </c>
      <c r="J2890" s="105" t="s">
        <v>236</v>
      </c>
      <c r="K2890" s="105">
        <v>2.0</v>
      </c>
      <c r="L2890" s="104">
        <f t="array" ref="L2890">XLOOKUP('Joining Lists'!$J2890,'Joining Lists'!$A$4:$A$15,'Joining Lists'!$B$4:$B$15)</f>
        <v>30</v>
      </c>
      <c r="M2890" s="105">
        <f>'Joining Lists'!$K2890*'Joining Lists'!$L2890</f>
        <v>60</v>
      </c>
    </row>
    <row r="2891" ht="14.25" customHeight="1">
      <c r="G2891" s="111">
        <v>44512.0</v>
      </c>
      <c r="H2891" s="110" t="s">
        <v>251</v>
      </c>
      <c r="I2891" s="110" t="str">
        <f t="array" ref="I2891">XLOOKUP('Joining Lists'!$H2891,'Joining Lists'!$D$4:$D$75,'Joining Lists'!$E$4:$E$75)</f>
        <v>MidWest</v>
      </c>
      <c r="J2891" s="110" t="s">
        <v>245</v>
      </c>
      <c r="K2891" s="110">
        <v>1.0</v>
      </c>
      <c r="L2891" s="109">
        <f t="array" ref="L2891">XLOOKUP('Joining Lists'!$J2891,'Joining Lists'!$A$4:$A$15,'Joining Lists'!$B$4:$B$15)</f>
        <v>23.5</v>
      </c>
      <c r="M2891" s="110">
        <f>'Joining Lists'!$K2891*'Joining Lists'!$L2891</f>
        <v>23.5</v>
      </c>
    </row>
    <row r="2892" ht="14.25" customHeight="1">
      <c r="G2892" s="106">
        <v>44512.0</v>
      </c>
      <c r="H2892" s="105" t="s">
        <v>294</v>
      </c>
      <c r="I2892" s="105" t="str">
        <f t="array" ref="I2892">XLOOKUP('Joining Lists'!$H2892,'Joining Lists'!$D$4:$D$75,'Joining Lists'!$E$4:$E$75)</f>
        <v>West</v>
      </c>
      <c r="J2892" s="105" t="s">
        <v>239</v>
      </c>
      <c r="K2892" s="105">
        <v>2.0</v>
      </c>
      <c r="L2892" s="104">
        <f t="array" ref="L2892">XLOOKUP('Joining Lists'!$J2892,'Joining Lists'!$A$4:$A$15,'Joining Lists'!$B$4:$B$15)</f>
        <v>19</v>
      </c>
      <c r="M2892" s="105">
        <f>'Joining Lists'!$K2892*'Joining Lists'!$L2892</f>
        <v>38</v>
      </c>
    </row>
    <row r="2893" ht="14.25" customHeight="1">
      <c r="G2893" s="111">
        <v>44512.0</v>
      </c>
      <c r="H2893" s="110" t="s">
        <v>249</v>
      </c>
      <c r="I2893" s="110" t="str">
        <f t="array" ref="I2893">XLOOKUP('Joining Lists'!$H2893,'Joining Lists'!$D$4:$D$75,'Joining Lists'!$E$4:$E$75)</f>
        <v>East</v>
      </c>
      <c r="J2893" s="110" t="s">
        <v>212</v>
      </c>
      <c r="K2893" s="110">
        <v>3.0</v>
      </c>
      <c r="L2893" s="109">
        <f t="array" ref="L2893">XLOOKUP('Joining Lists'!$J2893,'Joining Lists'!$A$4:$A$15,'Joining Lists'!$B$4:$B$15)</f>
        <v>21</v>
      </c>
      <c r="M2893" s="110">
        <f>'Joining Lists'!$K2893*'Joining Lists'!$L2893</f>
        <v>63</v>
      </c>
    </row>
    <row r="2894" ht="14.25" customHeight="1">
      <c r="G2894" s="106">
        <v>44512.0</v>
      </c>
      <c r="H2894" s="105" t="s">
        <v>251</v>
      </c>
      <c r="I2894" s="105" t="str">
        <f t="array" ref="I2894">XLOOKUP('Joining Lists'!$H2894,'Joining Lists'!$D$4:$D$75,'Joining Lists'!$E$4:$E$75)</f>
        <v>MidWest</v>
      </c>
      <c r="J2894" s="105" t="s">
        <v>236</v>
      </c>
      <c r="K2894" s="105">
        <v>1.0</v>
      </c>
      <c r="L2894" s="104">
        <f t="array" ref="L2894">XLOOKUP('Joining Lists'!$J2894,'Joining Lists'!$A$4:$A$15,'Joining Lists'!$B$4:$B$15)</f>
        <v>30</v>
      </c>
      <c r="M2894" s="105">
        <f>'Joining Lists'!$K2894*'Joining Lists'!$L2894</f>
        <v>30</v>
      </c>
    </row>
    <row r="2895" ht="14.25" customHeight="1">
      <c r="G2895" s="111">
        <v>44512.0</v>
      </c>
      <c r="H2895" s="110" t="s">
        <v>265</v>
      </c>
      <c r="I2895" s="110" t="str">
        <f t="array" ref="I2895">XLOOKUP('Joining Lists'!$H2895,'Joining Lists'!$D$4:$D$75,'Joining Lists'!$E$4:$E$75)</f>
        <v>MidWest</v>
      </c>
      <c r="J2895" s="110" t="s">
        <v>227</v>
      </c>
      <c r="K2895" s="110">
        <v>2.0</v>
      </c>
      <c r="L2895" s="109">
        <f t="array" ref="L2895">XLOOKUP('Joining Lists'!$J2895,'Joining Lists'!$A$4:$A$15,'Joining Lists'!$B$4:$B$15)</f>
        <v>25</v>
      </c>
      <c r="M2895" s="110">
        <f>'Joining Lists'!$K2895*'Joining Lists'!$L2895</f>
        <v>50</v>
      </c>
    </row>
    <row r="2896" ht="14.25" customHeight="1">
      <c r="G2896" s="106">
        <v>44512.0</v>
      </c>
      <c r="H2896" s="105" t="s">
        <v>292</v>
      </c>
      <c r="I2896" s="105" t="str">
        <f t="array" ref="I2896">XLOOKUP('Joining Lists'!$H2896,'Joining Lists'!$D$4:$D$75,'Joining Lists'!$E$4:$E$75)</f>
        <v>East</v>
      </c>
      <c r="J2896" s="105" t="s">
        <v>212</v>
      </c>
      <c r="K2896" s="105">
        <v>3.0</v>
      </c>
      <c r="L2896" s="104">
        <f t="array" ref="L2896">XLOOKUP('Joining Lists'!$J2896,'Joining Lists'!$A$4:$A$15,'Joining Lists'!$B$4:$B$15)</f>
        <v>21</v>
      </c>
      <c r="M2896" s="105">
        <f>'Joining Lists'!$K2896*'Joining Lists'!$L2896</f>
        <v>63</v>
      </c>
    </row>
    <row r="2897" ht="14.25" customHeight="1">
      <c r="G2897" s="111">
        <v>44512.0</v>
      </c>
      <c r="H2897" s="110" t="s">
        <v>291</v>
      </c>
      <c r="I2897" s="110" t="str">
        <f t="array" ref="I2897">XLOOKUP('Joining Lists'!$H2897,'Joining Lists'!$D$4:$D$75,'Joining Lists'!$E$4:$E$75)</f>
        <v>West</v>
      </c>
      <c r="J2897" s="110" t="s">
        <v>240</v>
      </c>
      <c r="K2897" s="110">
        <v>2.0</v>
      </c>
      <c r="L2897" s="109">
        <f t="array" ref="L2897">XLOOKUP('Joining Lists'!$J2897,'Joining Lists'!$A$4:$A$15,'Joining Lists'!$B$4:$B$15)</f>
        <v>34</v>
      </c>
      <c r="M2897" s="110">
        <f>'Joining Lists'!$K2897*'Joining Lists'!$L2897</f>
        <v>68</v>
      </c>
    </row>
    <row r="2898" ht="14.25" customHeight="1">
      <c r="G2898" s="106">
        <v>44512.0</v>
      </c>
      <c r="H2898" s="105" t="s">
        <v>298</v>
      </c>
      <c r="I2898" s="105" t="str">
        <f t="array" ref="I2898">XLOOKUP('Joining Lists'!$H2898,'Joining Lists'!$D$4:$D$75,'Joining Lists'!$E$4:$E$75)</f>
        <v>West</v>
      </c>
      <c r="J2898" s="105" t="s">
        <v>240</v>
      </c>
      <c r="K2898" s="105">
        <v>2.0</v>
      </c>
      <c r="L2898" s="104">
        <f t="array" ref="L2898">XLOOKUP('Joining Lists'!$J2898,'Joining Lists'!$A$4:$A$15,'Joining Lists'!$B$4:$B$15)</f>
        <v>34</v>
      </c>
      <c r="M2898" s="105">
        <f>'Joining Lists'!$K2898*'Joining Lists'!$L2898</f>
        <v>68</v>
      </c>
    </row>
    <row r="2899" ht="14.25" customHeight="1">
      <c r="G2899" s="111">
        <v>44512.0</v>
      </c>
      <c r="H2899" s="110" t="s">
        <v>231</v>
      </c>
      <c r="I2899" s="110" t="str">
        <f t="array" ref="I2899">XLOOKUP('Joining Lists'!$H2899,'Joining Lists'!$D$4:$D$75,'Joining Lists'!$E$4:$E$75)</f>
        <v>West</v>
      </c>
      <c r="J2899" s="110" t="s">
        <v>235</v>
      </c>
      <c r="K2899" s="110">
        <v>3.0</v>
      </c>
      <c r="L2899" s="109">
        <f t="array" ref="L2899">XLOOKUP('Joining Lists'!$J2899,'Joining Lists'!$A$4:$A$15,'Joining Lists'!$B$4:$B$15)</f>
        <v>19.95</v>
      </c>
      <c r="M2899" s="110">
        <f>'Joining Lists'!$K2899*'Joining Lists'!$L2899</f>
        <v>59.85</v>
      </c>
    </row>
    <row r="2900" ht="14.25" customHeight="1">
      <c r="G2900" s="106">
        <v>44512.0</v>
      </c>
      <c r="H2900" s="105" t="s">
        <v>255</v>
      </c>
      <c r="I2900" s="105" t="str">
        <f t="array" ref="I2900">XLOOKUP('Joining Lists'!$H2900,'Joining Lists'!$D$4:$D$75,'Joining Lists'!$E$4:$E$75)</f>
        <v>MidWest</v>
      </c>
      <c r="J2900" s="105" t="s">
        <v>218</v>
      </c>
      <c r="K2900" s="105">
        <v>3.0</v>
      </c>
      <c r="L2900" s="104">
        <f t="array" ref="L2900">XLOOKUP('Joining Lists'!$J2900,'Joining Lists'!$A$4:$A$15,'Joining Lists'!$B$4:$B$15)</f>
        <v>22.95</v>
      </c>
      <c r="M2900" s="105">
        <f>'Joining Lists'!$K2900*'Joining Lists'!$L2900</f>
        <v>68.85</v>
      </c>
    </row>
    <row r="2901" ht="14.25" customHeight="1">
      <c r="G2901" s="111">
        <v>44512.0</v>
      </c>
      <c r="H2901" s="110" t="s">
        <v>242</v>
      </c>
      <c r="I2901" s="110" t="str">
        <f t="array" ref="I2901">XLOOKUP('Joining Lists'!$H2901,'Joining Lists'!$D$4:$D$75,'Joining Lists'!$E$4:$E$75)</f>
        <v>MidWest</v>
      </c>
      <c r="J2901" s="110" t="s">
        <v>235</v>
      </c>
      <c r="K2901" s="110">
        <v>3.0</v>
      </c>
      <c r="L2901" s="109">
        <f t="array" ref="L2901">XLOOKUP('Joining Lists'!$J2901,'Joining Lists'!$A$4:$A$15,'Joining Lists'!$B$4:$B$15)</f>
        <v>19.95</v>
      </c>
      <c r="M2901" s="110">
        <f>'Joining Lists'!$K2901*'Joining Lists'!$L2901</f>
        <v>59.85</v>
      </c>
    </row>
    <row r="2902" ht="14.25" customHeight="1">
      <c r="G2902" s="106">
        <v>44512.0</v>
      </c>
      <c r="H2902" s="105" t="s">
        <v>296</v>
      </c>
      <c r="I2902" s="105" t="str">
        <f t="array" ref="I2902">XLOOKUP('Joining Lists'!$H2902,'Joining Lists'!$D$4:$D$75,'Joining Lists'!$E$4:$E$75)</f>
        <v>West</v>
      </c>
      <c r="J2902" s="105" t="s">
        <v>216</v>
      </c>
      <c r="K2902" s="105">
        <v>1.0</v>
      </c>
      <c r="L2902" s="104">
        <f t="array" ref="L2902">XLOOKUP('Joining Lists'!$J2902,'Joining Lists'!$A$4:$A$15,'Joining Lists'!$B$4:$B$15)</f>
        <v>22.95</v>
      </c>
      <c r="M2902" s="105">
        <f>'Joining Lists'!$K2902*'Joining Lists'!$L2902</f>
        <v>22.95</v>
      </c>
    </row>
    <row r="2903" ht="14.25" customHeight="1">
      <c r="G2903" s="111">
        <v>44512.0</v>
      </c>
      <c r="H2903" s="110" t="s">
        <v>283</v>
      </c>
      <c r="I2903" s="110" t="str">
        <f t="array" ref="I2903">XLOOKUP('Joining Lists'!$H2903,'Joining Lists'!$D$4:$D$75,'Joining Lists'!$E$4:$E$75)</f>
        <v>South</v>
      </c>
      <c r="J2903" s="110" t="s">
        <v>245</v>
      </c>
      <c r="K2903" s="110">
        <v>2.0</v>
      </c>
      <c r="L2903" s="109">
        <f t="array" ref="L2903">XLOOKUP('Joining Lists'!$J2903,'Joining Lists'!$A$4:$A$15,'Joining Lists'!$B$4:$B$15)</f>
        <v>23.5</v>
      </c>
      <c r="M2903" s="110">
        <f>'Joining Lists'!$K2903*'Joining Lists'!$L2903</f>
        <v>47</v>
      </c>
    </row>
    <row r="2904" ht="14.25" customHeight="1">
      <c r="G2904" s="106">
        <v>44511.0</v>
      </c>
      <c r="H2904" s="105" t="s">
        <v>249</v>
      </c>
      <c r="I2904" s="105" t="str">
        <f t="array" ref="I2904">XLOOKUP('Joining Lists'!$H2904,'Joining Lists'!$D$4:$D$75,'Joining Lists'!$E$4:$E$75)</f>
        <v>East</v>
      </c>
      <c r="J2904" s="105" t="s">
        <v>216</v>
      </c>
      <c r="K2904" s="105">
        <v>1.0</v>
      </c>
      <c r="L2904" s="104">
        <f t="array" ref="L2904">XLOOKUP('Joining Lists'!$J2904,'Joining Lists'!$A$4:$A$15,'Joining Lists'!$B$4:$B$15)</f>
        <v>22.95</v>
      </c>
      <c r="M2904" s="105">
        <f>'Joining Lists'!$K2904*'Joining Lists'!$L2904</f>
        <v>22.95</v>
      </c>
    </row>
    <row r="2905" ht="14.25" customHeight="1">
      <c r="G2905" s="111">
        <v>44511.0</v>
      </c>
      <c r="H2905" s="110" t="s">
        <v>213</v>
      </c>
      <c r="I2905" s="110" t="str">
        <f t="array" ref="I2905">XLOOKUP('Joining Lists'!$H2905,'Joining Lists'!$D$4:$D$75,'Joining Lists'!$E$4:$E$75)</f>
        <v>MidWest</v>
      </c>
      <c r="J2905" s="110" t="s">
        <v>243</v>
      </c>
      <c r="K2905" s="110">
        <v>2.0</v>
      </c>
      <c r="L2905" s="109">
        <f t="array" ref="L2905">XLOOKUP('Joining Lists'!$J2905,'Joining Lists'!$A$4:$A$15,'Joining Lists'!$B$4:$B$15)</f>
        <v>25</v>
      </c>
      <c r="M2905" s="110">
        <f>'Joining Lists'!$K2905*'Joining Lists'!$L2905</f>
        <v>50</v>
      </c>
    </row>
    <row r="2906" ht="14.25" customHeight="1">
      <c r="G2906" s="106">
        <v>44511.0</v>
      </c>
      <c r="H2906" s="105" t="s">
        <v>311</v>
      </c>
      <c r="I2906" s="105" t="str">
        <f t="array" ref="I2906">XLOOKUP('Joining Lists'!$H2906,'Joining Lists'!$D$4:$D$75,'Joining Lists'!$E$4:$E$75)</f>
        <v>MidWest</v>
      </c>
      <c r="J2906" s="105" t="s">
        <v>235</v>
      </c>
      <c r="K2906" s="105">
        <v>2.0</v>
      </c>
      <c r="L2906" s="104">
        <f t="array" ref="L2906">XLOOKUP('Joining Lists'!$J2906,'Joining Lists'!$A$4:$A$15,'Joining Lists'!$B$4:$B$15)</f>
        <v>19.95</v>
      </c>
      <c r="M2906" s="105">
        <f>'Joining Lists'!$K2906*'Joining Lists'!$L2906</f>
        <v>39.9</v>
      </c>
    </row>
    <row r="2907" ht="14.25" customHeight="1">
      <c r="G2907" s="111">
        <v>44511.0</v>
      </c>
      <c r="H2907" s="110" t="s">
        <v>215</v>
      </c>
      <c r="I2907" s="110" t="str">
        <f t="array" ref="I2907">XLOOKUP('Joining Lists'!$H2907,'Joining Lists'!$D$4:$D$75,'Joining Lists'!$E$4:$E$75)</f>
        <v>East</v>
      </c>
      <c r="J2907" s="110" t="s">
        <v>235</v>
      </c>
      <c r="K2907" s="110">
        <v>2.0</v>
      </c>
      <c r="L2907" s="109">
        <f t="array" ref="L2907">XLOOKUP('Joining Lists'!$J2907,'Joining Lists'!$A$4:$A$15,'Joining Lists'!$B$4:$B$15)</f>
        <v>19.95</v>
      </c>
      <c r="M2907" s="110">
        <f>'Joining Lists'!$K2907*'Joining Lists'!$L2907</f>
        <v>39.9</v>
      </c>
    </row>
    <row r="2908" ht="14.25" customHeight="1">
      <c r="G2908" s="106">
        <v>44511.0</v>
      </c>
      <c r="H2908" s="105" t="s">
        <v>231</v>
      </c>
      <c r="I2908" s="105" t="str">
        <f t="array" ref="I2908">XLOOKUP('Joining Lists'!$H2908,'Joining Lists'!$D$4:$D$75,'Joining Lists'!$E$4:$E$75)</f>
        <v>West</v>
      </c>
      <c r="J2908" s="105" t="s">
        <v>218</v>
      </c>
      <c r="K2908" s="105">
        <v>2.0</v>
      </c>
      <c r="L2908" s="104">
        <f t="array" ref="L2908">XLOOKUP('Joining Lists'!$J2908,'Joining Lists'!$A$4:$A$15,'Joining Lists'!$B$4:$B$15)</f>
        <v>22.95</v>
      </c>
      <c r="M2908" s="105">
        <f>'Joining Lists'!$K2908*'Joining Lists'!$L2908</f>
        <v>45.9</v>
      </c>
    </row>
    <row r="2909" ht="14.25" customHeight="1">
      <c r="G2909" s="111">
        <v>44511.0</v>
      </c>
      <c r="H2909" s="110" t="s">
        <v>271</v>
      </c>
      <c r="I2909" s="110" t="str">
        <f t="array" ref="I2909">XLOOKUP('Joining Lists'!$H2909,'Joining Lists'!$D$4:$D$75,'Joining Lists'!$E$4:$E$75)</f>
        <v>South</v>
      </c>
      <c r="J2909" s="110" t="s">
        <v>240</v>
      </c>
      <c r="K2909" s="110">
        <v>4.0</v>
      </c>
      <c r="L2909" s="109">
        <f t="array" ref="L2909">XLOOKUP('Joining Lists'!$J2909,'Joining Lists'!$A$4:$A$15,'Joining Lists'!$B$4:$B$15)</f>
        <v>34</v>
      </c>
      <c r="M2909" s="110">
        <f>'Joining Lists'!$K2909*'Joining Lists'!$L2909</f>
        <v>136</v>
      </c>
    </row>
    <row r="2910" ht="14.25" customHeight="1">
      <c r="G2910" s="106">
        <v>44511.0</v>
      </c>
      <c r="H2910" s="105" t="s">
        <v>292</v>
      </c>
      <c r="I2910" s="105" t="str">
        <f t="array" ref="I2910">XLOOKUP('Joining Lists'!$H2910,'Joining Lists'!$D$4:$D$75,'Joining Lists'!$E$4:$E$75)</f>
        <v>East</v>
      </c>
      <c r="J2910" s="105" t="s">
        <v>218</v>
      </c>
      <c r="K2910" s="105">
        <v>2.0</v>
      </c>
      <c r="L2910" s="104">
        <f t="array" ref="L2910">XLOOKUP('Joining Lists'!$J2910,'Joining Lists'!$A$4:$A$15,'Joining Lists'!$B$4:$B$15)</f>
        <v>22.95</v>
      </c>
      <c r="M2910" s="105">
        <f>'Joining Lists'!$K2910*'Joining Lists'!$L2910</f>
        <v>45.9</v>
      </c>
    </row>
    <row r="2911" ht="14.25" customHeight="1">
      <c r="G2911" s="111">
        <v>44511.0</v>
      </c>
      <c r="H2911" s="110" t="s">
        <v>301</v>
      </c>
      <c r="I2911" s="110" t="str">
        <f t="array" ref="I2911">XLOOKUP('Joining Lists'!$H2911,'Joining Lists'!$D$4:$D$75,'Joining Lists'!$E$4:$E$75)</f>
        <v>East</v>
      </c>
      <c r="J2911" s="110" t="s">
        <v>235</v>
      </c>
      <c r="K2911" s="110">
        <v>2.0</v>
      </c>
      <c r="L2911" s="109">
        <f t="array" ref="L2911">XLOOKUP('Joining Lists'!$J2911,'Joining Lists'!$A$4:$A$15,'Joining Lists'!$B$4:$B$15)</f>
        <v>19.95</v>
      </c>
      <c r="M2911" s="110">
        <f>'Joining Lists'!$K2911*'Joining Lists'!$L2911</f>
        <v>39.9</v>
      </c>
    </row>
    <row r="2912" ht="14.25" customHeight="1">
      <c r="G2912" s="106">
        <v>44511.0</v>
      </c>
      <c r="H2912" s="105" t="s">
        <v>223</v>
      </c>
      <c r="I2912" s="105" t="str">
        <f t="array" ref="I2912">XLOOKUP('Joining Lists'!$H2912,'Joining Lists'!$D$4:$D$75,'Joining Lists'!$E$4:$E$75)</f>
        <v>East</v>
      </c>
      <c r="J2912" s="105" t="s">
        <v>212</v>
      </c>
      <c r="K2912" s="105">
        <v>2.0</v>
      </c>
      <c r="L2912" s="104">
        <f t="array" ref="L2912">XLOOKUP('Joining Lists'!$J2912,'Joining Lists'!$A$4:$A$15,'Joining Lists'!$B$4:$B$15)</f>
        <v>21</v>
      </c>
      <c r="M2912" s="105">
        <f>'Joining Lists'!$K2912*'Joining Lists'!$L2912</f>
        <v>42</v>
      </c>
    </row>
    <row r="2913" ht="14.25" customHeight="1">
      <c r="G2913" s="111">
        <v>44511.0</v>
      </c>
      <c r="H2913" s="110" t="s">
        <v>263</v>
      </c>
      <c r="I2913" s="110" t="str">
        <f t="array" ref="I2913">XLOOKUP('Joining Lists'!$H2913,'Joining Lists'!$D$4:$D$75,'Joining Lists'!$E$4:$E$75)</f>
        <v>West</v>
      </c>
      <c r="J2913" s="110" t="s">
        <v>240</v>
      </c>
      <c r="K2913" s="110">
        <v>1.0</v>
      </c>
      <c r="L2913" s="109">
        <f t="array" ref="L2913">XLOOKUP('Joining Lists'!$J2913,'Joining Lists'!$A$4:$A$15,'Joining Lists'!$B$4:$B$15)</f>
        <v>34</v>
      </c>
      <c r="M2913" s="110">
        <f>'Joining Lists'!$K2913*'Joining Lists'!$L2913</f>
        <v>34</v>
      </c>
    </row>
    <row r="2914" ht="14.25" customHeight="1">
      <c r="G2914" s="106">
        <v>44511.0</v>
      </c>
      <c r="H2914" s="105" t="s">
        <v>280</v>
      </c>
      <c r="I2914" s="105" t="str">
        <f t="array" ref="I2914">XLOOKUP('Joining Lists'!$H2914,'Joining Lists'!$D$4:$D$75,'Joining Lists'!$E$4:$E$75)</f>
        <v>South</v>
      </c>
      <c r="J2914" s="105" t="s">
        <v>218</v>
      </c>
      <c r="K2914" s="105">
        <v>2.0</v>
      </c>
      <c r="L2914" s="104">
        <f t="array" ref="L2914">XLOOKUP('Joining Lists'!$J2914,'Joining Lists'!$A$4:$A$15,'Joining Lists'!$B$4:$B$15)</f>
        <v>22.95</v>
      </c>
      <c r="M2914" s="105">
        <f>'Joining Lists'!$K2914*'Joining Lists'!$L2914</f>
        <v>45.9</v>
      </c>
    </row>
    <row r="2915" ht="14.25" customHeight="1">
      <c r="G2915" s="111">
        <v>44511.0</v>
      </c>
      <c r="H2915" s="110" t="s">
        <v>306</v>
      </c>
      <c r="I2915" s="110" t="str">
        <f t="array" ref="I2915">XLOOKUP('Joining Lists'!$H2915,'Joining Lists'!$D$4:$D$75,'Joining Lists'!$E$4:$E$75)</f>
        <v>West</v>
      </c>
      <c r="J2915" s="110" t="s">
        <v>236</v>
      </c>
      <c r="K2915" s="110">
        <v>3.0</v>
      </c>
      <c r="L2915" s="109">
        <f t="array" ref="L2915">XLOOKUP('Joining Lists'!$J2915,'Joining Lists'!$A$4:$A$15,'Joining Lists'!$B$4:$B$15)</f>
        <v>30</v>
      </c>
      <c r="M2915" s="110">
        <f>'Joining Lists'!$K2915*'Joining Lists'!$L2915</f>
        <v>90</v>
      </c>
    </row>
    <row r="2916" ht="14.25" customHeight="1">
      <c r="G2916" s="106">
        <v>44511.0</v>
      </c>
      <c r="H2916" s="105" t="s">
        <v>244</v>
      </c>
      <c r="I2916" s="105" t="str">
        <f t="array" ref="I2916">XLOOKUP('Joining Lists'!$H2916,'Joining Lists'!$D$4:$D$75,'Joining Lists'!$E$4:$E$75)</f>
        <v>MidWest</v>
      </c>
      <c r="J2916" s="105" t="s">
        <v>243</v>
      </c>
      <c r="K2916" s="105">
        <v>3.0</v>
      </c>
      <c r="L2916" s="104">
        <f t="array" ref="L2916">XLOOKUP('Joining Lists'!$J2916,'Joining Lists'!$A$4:$A$15,'Joining Lists'!$B$4:$B$15)</f>
        <v>25</v>
      </c>
      <c r="M2916" s="105">
        <f>'Joining Lists'!$K2916*'Joining Lists'!$L2916</f>
        <v>75</v>
      </c>
    </row>
    <row r="2917" ht="14.25" customHeight="1">
      <c r="G2917" s="111">
        <v>44511.0</v>
      </c>
      <c r="H2917" s="110" t="s">
        <v>307</v>
      </c>
      <c r="I2917" s="110" t="str">
        <f t="array" ref="I2917">XLOOKUP('Joining Lists'!$H2917,'Joining Lists'!$D$4:$D$75,'Joining Lists'!$E$4:$E$75)</f>
        <v>East</v>
      </c>
      <c r="J2917" s="110" t="s">
        <v>243</v>
      </c>
      <c r="K2917" s="110">
        <v>2.0</v>
      </c>
      <c r="L2917" s="109">
        <f t="array" ref="L2917">XLOOKUP('Joining Lists'!$J2917,'Joining Lists'!$A$4:$A$15,'Joining Lists'!$B$4:$B$15)</f>
        <v>25</v>
      </c>
      <c r="M2917" s="110">
        <f>'Joining Lists'!$K2917*'Joining Lists'!$L2917</f>
        <v>50</v>
      </c>
    </row>
    <row r="2918" ht="14.25" customHeight="1">
      <c r="G2918" s="106">
        <v>44511.0</v>
      </c>
      <c r="H2918" s="105" t="s">
        <v>309</v>
      </c>
      <c r="I2918" s="105" t="str">
        <f t="array" ref="I2918">XLOOKUP('Joining Lists'!$H2918,'Joining Lists'!$D$4:$D$75,'Joining Lists'!$E$4:$E$75)</f>
        <v>South</v>
      </c>
      <c r="J2918" s="105" t="s">
        <v>236</v>
      </c>
      <c r="K2918" s="105">
        <v>3.0</v>
      </c>
      <c r="L2918" s="104">
        <f t="array" ref="L2918">XLOOKUP('Joining Lists'!$J2918,'Joining Lists'!$A$4:$A$15,'Joining Lists'!$B$4:$B$15)</f>
        <v>30</v>
      </c>
      <c r="M2918" s="105">
        <f>'Joining Lists'!$K2918*'Joining Lists'!$L2918</f>
        <v>90</v>
      </c>
    </row>
    <row r="2919" ht="14.25" customHeight="1">
      <c r="G2919" s="111">
        <v>44511.0</v>
      </c>
      <c r="H2919" s="110" t="s">
        <v>268</v>
      </c>
      <c r="I2919" s="110" t="str">
        <f t="array" ref="I2919">XLOOKUP('Joining Lists'!$H2919,'Joining Lists'!$D$4:$D$75,'Joining Lists'!$E$4:$E$75)</f>
        <v>East</v>
      </c>
      <c r="J2919" s="110" t="s">
        <v>218</v>
      </c>
      <c r="K2919" s="110">
        <v>3.0</v>
      </c>
      <c r="L2919" s="109">
        <f t="array" ref="L2919">XLOOKUP('Joining Lists'!$J2919,'Joining Lists'!$A$4:$A$15,'Joining Lists'!$B$4:$B$15)</f>
        <v>22.95</v>
      </c>
      <c r="M2919" s="110">
        <f>'Joining Lists'!$K2919*'Joining Lists'!$L2919</f>
        <v>68.85</v>
      </c>
    </row>
    <row r="2920" ht="14.25" customHeight="1">
      <c r="G2920" s="106">
        <v>44511.0</v>
      </c>
      <c r="H2920" s="105" t="s">
        <v>231</v>
      </c>
      <c r="I2920" s="105" t="str">
        <f t="array" ref="I2920">XLOOKUP('Joining Lists'!$H2920,'Joining Lists'!$D$4:$D$75,'Joining Lists'!$E$4:$E$75)</f>
        <v>West</v>
      </c>
      <c r="J2920" s="105" t="s">
        <v>235</v>
      </c>
      <c r="K2920" s="105">
        <v>2.0</v>
      </c>
      <c r="L2920" s="104">
        <f t="array" ref="L2920">XLOOKUP('Joining Lists'!$J2920,'Joining Lists'!$A$4:$A$15,'Joining Lists'!$B$4:$B$15)</f>
        <v>19.95</v>
      </c>
      <c r="M2920" s="105">
        <f>'Joining Lists'!$K2920*'Joining Lists'!$L2920</f>
        <v>39.9</v>
      </c>
    </row>
    <row r="2921" ht="14.25" customHeight="1">
      <c r="G2921" s="111">
        <v>44511.0</v>
      </c>
      <c r="H2921" s="110" t="s">
        <v>276</v>
      </c>
      <c r="I2921" s="110" t="str">
        <f t="array" ref="I2921">XLOOKUP('Joining Lists'!$H2921,'Joining Lists'!$D$4:$D$75,'Joining Lists'!$E$4:$E$75)</f>
        <v>East</v>
      </c>
      <c r="J2921" s="110" t="s">
        <v>218</v>
      </c>
      <c r="K2921" s="110">
        <v>3.0</v>
      </c>
      <c r="L2921" s="109">
        <f t="array" ref="L2921">XLOOKUP('Joining Lists'!$J2921,'Joining Lists'!$A$4:$A$15,'Joining Lists'!$B$4:$B$15)</f>
        <v>22.95</v>
      </c>
      <c r="M2921" s="110">
        <f>'Joining Lists'!$K2921*'Joining Lists'!$L2921</f>
        <v>68.85</v>
      </c>
    </row>
    <row r="2922" ht="14.25" customHeight="1">
      <c r="G2922" s="106">
        <v>44511.0</v>
      </c>
      <c r="H2922" s="105" t="s">
        <v>281</v>
      </c>
      <c r="I2922" s="105" t="str">
        <f t="array" ref="I2922">XLOOKUP('Joining Lists'!$H2922,'Joining Lists'!$D$4:$D$75,'Joining Lists'!$E$4:$E$75)</f>
        <v>MidWest</v>
      </c>
      <c r="J2922" s="105" t="s">
        <v>243</v>
      </c>
      <c r="K2922" s="105">
        <v>3.0</v>
      </c>
      <c r="L2922" s="104">
        <f t="array" ref="L2922">XLOOKUP('Joining Lists'!$J2922,'Joining Lists'!$A$4:$A$15,'Joining Lists'!$B$4:$B$15)</f>
        <v>25</v>
      </c>
      <c r="M2922" s="105">
        <f>'Joining Lists'!$K2922*'Joining Lists'!$L2922</f>
        <v>75</v>
      </c>
    </row>
    <row r="2923" ht="14.25" customHeight="1">
      <c r="G2923" s="111">
        <v>44511.0</v>
      </c>
      <c r="H2923" s="110" t="s">
        <v>284</v>
      </c>
      <c r="I2923" s="110" t="str">
        <f t="array" ref="I2923">XLOOKUP('Joining Lists'!$H2923,'Joining Lists'!$D$4:$D$75,'Joining Lists'!$E$4:$E$75)</f>
        <v>MidWest</v>
      </c>
      <c r="J2923" s="110" t="s">
        <v>236</v>
      </c>
      <c r="K2923" s="110">
        <v>2.0</v>
      </c>
      <c r="L2923" s="109">
        <f t="array" ref="L2923">XLOOKUP('Joining Lists'!$J2923,'Joining Lists'!$A$4:$A$15,'Joining Lists'!$B$4:$B$15)</f>
        <v>30</v>
      </c>
      <c r="M2923" s="110">
        <f>'Joining Lists'!$K2923*'Joining Lists'!$L2923</f>
        <v>60</v>
      </c>
    </row>
    <row r="2924" ht="14.25" customHeight="1">
      <c r="G2924" s="106">
        <v>44511.0</v>
      </c>
      <c r="H2924" s="105" t="s">
        <v>310</v>
      </c>
      <c r="I2924" s="105" t="str">
        <f t="array" ref="I2924">XLOOKUP('Joining Lists'!$H2924,'Joining Lists'!$D$4:$D$75,'Joining Lists'!$E$4:$E$75)</f>
        <v>West</v>
      </c>
      <c r="J2924" s="105" t="s">
        <v>235</v>
      </c>
      <c r="K2924" s="105">
        <v>2.0</v>
      </c>
      <c r="L2924" s="104">
        <f t="array" ref="L2924">XLOOKUP('Joining Lists'!$J2924,'Joining Lists'!$A$4:$A$15,'Joining Lists'!$B$4:$B$15)</f>
        <v>19.95</v>
      </c>
      <c r="M2924" s="105">
        <f>'Joining Lists'!$K2924*'Joining Lists'!$L2924</f>
        <v>39.9</v>
      </c>
    </row>
    <row r="2925" ht="14.25" customHeight="1">
      <c r="G2925" s="111">
        <v>44511.0</v>
      </c>
      <c r="H2925" s="110" t="s">
        <v>255</v>
      </c>
      <c r="I2925" s="110" t="str">
        <f t="array" ref="I2925">XLOOKUP('Joining Lists'!$H2925,'Joining Lists'!$D$4:$D$75,'Joining Lists'!$E$4:$E$75)</f>
        <v>MidWest</v>
      </c>
      <c r="J2925" s="110" t="s">
        <v>216</v>
      </c>
      <c r="K2925" s="110">
        <v>2.0</v>
      </c>
      <c r="L2925" s="109">
        <f t="array" ref="L2925">XLOOKUP('Joining Lists'!$J2925,'Joining Lists'!$A$4:$A$15,'Joining Lists'!$B$4:$B$15)</f>
        <v>22.95</v>
      </c>
      <c r="M2925" s="110">
        <f>'Joining Lists'!$K2925*'Joining Lists'!$L2925</f>
        <v>45.9</v>
      </c>
    </row>
    <row r="2926" ht="14.25" customHeight="1">
      <c r="G2926" s="106">
        <v>44511.0</v>
      </c>
      <c r="H2926" s="105" t="s">
        <v>244</v>
      </c>
      <c r="I2926" s="105" t="str">
        <f t="array" ref="I2926">XLOOKUP('Joining Lists'!$H2926,'Joining Lists'!$D$4:$D$75,'Joining Lists'!$E$4:$E$75)</f>
        <v>MidWest</v>
      </c>
      <c r="J2926" s="105" t="s">
        <v>218</v>
      </c>
      <c r="K2926" s="105">
        <v>2.0</v>
      </c>
      <c r="L2926" s="104">
        <f t="array" ref="L2926">XLOOKUP('Joining Lists'!$J2926,'Joining Lists'!$A$4:$A$15,'Joining Lists'!$B$4:$B$15)</f>
        <v>22.95</v>
      </c>
      <c r="M2926" s="105">
        <f>'Joining Lists'!$K2926*'Joining Lists'!$L2926</f>
        <v>45.9</v>
      </c>
    </row>
    <row r="2927" ht="14.25" customHeight="1">
      <c r="G2927" s="111">
        <v>44511.0</v>
      </c>
      <c r="H2927" s="110" t="s">
        <v>300</v>
      </c>
      <c r="I2927" s="110" t="str">
        <f t="array" ref="I2927">XLOOKUP('Joining Lists'!$H2927,'Joining Lists'!$D$4:$D$75,'Joining Lists'!$E$4:$E$75)</f>
        <v>MidWest</v>
      </c>
      <c r="J2927" s="110" t="s">
        <v>245</v>
      </c>
      <c r="K2927" s="110">
        <v>2.0</v>
      </c>
      <c r="L2927" s="109">
        <f t="array" ref="L2927">XLOOKUP('Joining Lists'!$J2927,'Joining Lists'!$A$4:$A$15,'Joining Lists'!$B$4:$B$15)</f>
        <v>23.5</v>
      </c>
      <c r="M2927" s="110">
        <f>'Joining Lists'!$K2927*'Joining Lists'!$L2927</f>
        <v>47</v>
      </c>
    </row>
    <row r="2928" ht="14.25" customHeight="1">
      <c r="G2928" s="106">
        <v>44511.0</v>
      </c>
      <c r="H2928" s="105" t="s">
        <v>301</v>
      </c>
      <c r="I2928" s="105" t="str">
        <f t="array" ref="I2928">XLOOKUP('Joining Lists'!$H2928,'Joining Lists'!$D$4:$D$75,'Joining Lists'!$E$4:$E$75)</f>
        <v>East</v>
      </c>
      <c r="J2928" s="105" t="s">
        <v>212</v>
      </c>
      <c r="K2928" s="105">
        <v>2.0</v>
      </c>
      <c r="L2928" s="104">
        <f t="array" ref="L2928">XLOOKUP('Joining Lists'!$J2928,'Joining Lists'!$A$4:$A$15,'Joining Lists'!$B$4:$B$15)</f>
        <v>21</v>
      </c>
      <c r="M2928" s="105">
        <f>'Joining Lists'!$K2928*'Joining Lists'!$L2928</f>
        <v>42</v>
      </c>
    </row>
    <row r="2929" ht="14.25" customHeight="1">
      <c r="G2929" s="111">
        <v>44511.0</v>
      </c>
      <c r="H2929" s="110" t="s">
        <v>280</v>
      </c>
      <c r="I2929" s="110" t="str">
        <f t="array" ref="I2929">XLOOKUP('Joining Lists'!$H2929,'Joining Lists'!$D$4:$D$75,'Joining Lists'!$E$4:$E$75)</f>
        <v>South</v>
      </c>
      <c r="J2929" s="110" t="s">
        <v>243</v>
      </c>
      <c r="K2929" s="110">
        <v>2.0</v>
      </c>
      <c r="L2929" s="109">
        <f t="array" ref="L2929">XLOOKUP('Joining Lists'!$J2929,'Joining Lists'!$A$4:$A$15,'Joining Lists'!$B$4:$B$15)</f>
        <v>25</v>
      </c>
      <c r="M2929" s="110">
        <f>'Joining Lists'!$K2929*'Joining Lists'!$L2929</f>
        <v>50</v>
      </c>
    </row>
    <row r="2930" ht="14.25" customHeight="1">
      <c r="G2930" s="106">
        <v>44511.0</v>
      </c>
      <c r="H2930" s="105" t="s">
        <v>303</v>
      </c>
      <c r="I2930" s="105" t="str">
        <f t="array" ref="I2930">XLOOKUP('Joining Lists'!$H2930,'Joining Lists'!$D$4:$D$75,'Joining Lists'!$E$4:$E$75)</f>
        <v>West</v>
      </c>
      <c r="J2930" s="105" t="s">
        <v>235</v>
      </c>
      <c r="K2930" s="105">
        <v>3.0</v>
      </c>
      <c r="L2930" s="104">
        <f t="array" ref="L2930">XLOOKUP('Joining Lists'!$J2930,'Joining Lists'!$A$4:$A$15,'Joining Lists'!$B$4:$B$15)</f>
        <v>19.95</v>
      </c>
      <c r="M2930" s="105">
        <f>'Joining Lists'!$K2930*'Joining Lists'!$L2930</f>
        <v>59.85</v>
      </c>
    </row>
    <row r="2931" ht="14.25" customHeight="1">
      <c r="G2931" s="111">
        <v>44511.0</v>
      </c>
      <c r="H2931" s="110" t="s">
        <v>316</v>
      </c>
      <c r="I2931" s="110" t="str">
        <f t="array" ref="I2931">XLOOKUP('Joining Lists'!$H2931,'Joining Lists'!$D$4:$D$75,'Joining Lists'!$E$4:$E$75)</f>
        <v>West</v>
      </c>
      <c r="J2931" s="110" t="s">
        <v>240</v>
      </c>
      <c r="K2931" s="110">
        <v>3.0</v>
      </c>
      <c r="L2931" s="109">
        <f t="array" ref="L2931">XLOOKUP('Joining Lists'!$J2931,'Joining Lists'!$A$4:$A$15,'Joining Lists'!$B$4:$B$15)</f>
        <v>34</v>
      </c>
      <c r="M2931" s="110">
        <f>'Joining Lists'!$K2931*'Joining Lists'!$L2931</f>
        <v>102</v>
      </c>
    </row>
    <row r="2932" ht="14.25" customHeight="1">
      <c r="G2932" s="106">
        <v>44511.0</v>
      </c>
      <c r="H2932" s="105" t="s">
        <v>289</v>
      </c>
      <c r="I2932" s="105" t="str">
        <f t="array" ref="I2932">XLOOKUP('Joining Lists'!$H2932,'Joining Lists'!$D$4:$D$75,'Joining Lists'!$E$4:$E$75)</f>
        <v>West</v>
      </c>
      <c r="J2932" s="105" t="s">
        <v>235</v>
      </c>
      <c r="K2932" s="105">
        <v>4.0</v>
      </c>
      <c r="L2932" s="104">
        <f t="array" ref="L2932">XLOOKUP('Joining Lists'!$J2932,'Joining Lists'!$A$4:$A$15,'Joining Lists'!$B$4:$B$15)</f>
        <v>19.95</v>
      </c>
      <c r="M2932" s="105">
        <f>'Joining Lists'!$K2932*'Joining Lists'!$L2932</f>
        <v>79.8</v>
      </c>
    </row>
    <row r="2933" ht="14.25" customHeight="1">
      <c r="G2933" s="111">
        <v>44511.0</v>
      </c>
      <c r="H2933" s="110" t="s">
        <v>281</v>
      </c>
      <c r="I2933" s="110" t="str">
        <f t="array" ref="I2933">XLOOKUP('Joining Lists'!$H2933,'Joining Lists'!$D$4:$D$75,'Joining Lists'!$E$4:$E$75)</f>
        <v>MidWest</v>
      </c>
      <c r="J2933" s="110" t="s">
        <v>212</v>
      </c>
      <c r="K2933" s="110">
        <v>3.0</v>
      </c>
      <c r="L2933" s="109">
        <f t="array" ref="L2933">XLOOKUP('Joining Lists'!$J2933,'Joining Lists'!$A$4:$A$15,'Joining Lists'!$B$4:$B$15)</f>
        <v>21</v>
      </c>
      <c r="M2933" s="110">
        <f>'Joining Lists'!$K2933*'Joining Lists'!$L2933</f>
        <v>63</v>
      </c>
    </row>
    <row r="2934" ht="14.25" customHeight="1">
      <c r="G2934" s="106">
        <v>44511.0</v>
      </c>
      <c r="H2934" s="105" t="s">
        <v>252</v>
      </c>
      <c r="I2934" s="105" t="str">
        <f t="array" ref="I2934">XLOOKUP('Joining Lists'!$H2934,'Joining Lists'!$D$4:$D$75,'Joining Lists'!$E$4:$E$75)</f>
        <v>West</v>
      </c>
      <c r="J2934" s="105" t="s">
        <v>243</v>
      </c>
      <c r="K2934" s="105">
        <v>4.0</v>
      </c>
      <c r="L2934" s="104">
        <f t="array" ref="L2934">XLOOKUP('Joining Lists'!$J2934,'Joining Lists'!$A$4:$A$15,'Joining Lists'!$B$4:$B$15)</f>
        <v>25</v>
      </c>
      <c r="M2934" s="105">
        <f>'Joining Lists'!$K2934*'Joining Lists'!$L2934</f>
        <v>100</v>
      </c>
    </row>
    <row r="2935" ht="14.25" customHeight="1">
      <c r="G2935" s="111">
        <v>44511.0</v>
      </c>
      <c r="H2935" s="110" t="s">
        <v>252</v>
      </c>
      <c r="I2935" s="110" t="str">
        <f t="array" ref="I2935">XLOOKUP('Joining Lists'!$H2935,'Joining Lists'!$D$4:$D$75,'Joining Lists'!$E$4:$E$75)</f>
        <v>West</v>
      </c>
      <c r="J2935" s="110" t="s">
        <v>216</v>
      </c>
      <c r="K2935" s="110">
        <v>20.0</v>
      </c>
      <c r="L2935" s="109">
        <f t="array" ref="L2935">XLOOKUP('Joining Lists'!$J2935,'Joining Lists'!$A$4:$A$15,'Joining Lists'!$B$4:$B$15)</f>
        <v>22.95</v>
      </c>
      <c r="M2935" s="110">
        <f>'Joining Lists'!$K2935*'Joining Lists'!$L2935</f>
        <v>459</v>
      </c>
    </row>
    <row r="2936" ht="14.25" customHeight="1">
      <c r="G2936" s="106">
        <v>44511.0</v>
      </c>
      <c r="H2936" s="105" t="s">
        <v>293</v>
      </c>
      <c r="I2936" s="105" t="str">
        <f t="array" ref="I2936">XLOOKUP('Joining Lists'!$H2936,'Joining Lists'!$D$4:$D$75,'Joining Lists'!$E$4:$E$75)</f>
        <v>West</v>
      </c>
      <c r="J2936" s="105" t="s">
        <v>239</v>
      </c>
      <c r="K2936" s="105">
        <v>1.0</v>
      </c>
      <c r="L2936" s="104">
        <f t="array" ref="L2936">XLOOKUP('Joining Lists'!$J2936,'Joining Lists'!$A$4:$A$15,'Joining Lists'!$B$4:$B$15)</f>
        <v>19</v>
      </c>
      <c r="M2936" s="105">
        <f>'Joining Lists'!$K2936*'Joining Lists'!$L2936</f>
        <v>19</v>
      </c>
    </row>
    <row r="2937" ht="14.25" customHeight="1">
      <c r="G2937" s="111">
        <v>44511.0</v>
      </c>
      <c r="H2937" s="110" t="s">
        <v>292</v>
      </c>
      <c r="I2937" s="110" t="str">
        <f t="array" ref="I2937">XLOOKUP('Joining Lists'!$H2937,'Joining Lists'!$D$4:$D$75,'Joining Lists'!$E$4:$E$75)</f>
        <v>East</v>
      </c>
      <c r="J2937" s="110" t="s">
        <v>245</v>
      </c>
      <c r="K2937" s="110">
        <v>2.0</v>
      </c>
      <c r="L2937" s="109">
        <f t="array" ref="L2937">XLOOKUP('Joining Lists'!$J2937,'Joining Lists'!$A$4:$A$15,'Joining Lists'!$B$4:$B$15)</f>
        <v>23.5</v>
      </c>
      <c r="M2937" s="110">
        <f>'Joining Lists'!$K2937*'Joining Lists'!$L2937</f>
        <v>47</v>
      </c>
    </row>
    <row r="2938" ht="14.25" customHeight="1">
      <c r="G2938" s="106">
        <v>44511.0</v>
      </c>
      <c r="H2938" s="105" t="s">
        <v>260</v>
      </c>
      <c r="I2938" s="105" t="str">
        <f t="array" ref="I2938">XLOOKUP('Joining Lists'!$H2938,'Joining Lists'!$D$4:$D$75,'Joining Lists'!$E$4:$E$75)</f>
        <v>MidWest</v>
      </c>
      <c r="J2938" s="105" t="s">
        <v>216</v>
      </c>
      <c r="K2938" s="105">
        <v>3.0</v>
      </c>
      <c r="L2938" s="104">
        <f t="array" ref="L2938">XLOOKUP('Joining Lists'!$J2938,'Joining Lists'!$A$4:$A$15,'Joining Lists'!$B$4:$B$15)</f>
        <v>22.95</v>
      </c>
      <c r="M2938" s="105">
        <f>'Joining Lists'!$K2938*'Joining Lists'!$L2938</f>
        <v>68.85</v>
      </c>
    </row>
    <row r="2939" ht="14.25" customHeight="1">
      <c r="G2939" s="111">
        <v>44511.0</v>
      </c>
      <c r="H2939" s="110" t="s">
        <v>254</v>
      </c>
      <c r="I2939" s="110" t="str">
        <f t="array" ref="I2939">XLOOKUP('Joining Lists'!$H2939,'Joining Lists'!$D$4:$D$75,'Joining Lists'!$E$4:$E$75)</f>
        <v>South</v>
      </c>
      <c r="J2939" s="110" t="s">
        <v>216</v>
      </c>
      <c r="K2939" s="110">
        <v>2.0</v>
      </c>
      <c r="L2939" s="109">
        <f t="array" ref="L2939">XLOOKUP('Joining Lists'!$J2939,'Joining Lists'!$A$4:$A$15,'Joining Lists'!$B$4:$B$15)</f>
        <v>22.95</v>
      </c>
      <c r="M2939" s="110">
        <f>'Joining Lists'!$K2939*'Joining Lists'!$L2939</f>
        <v>45.9</v>
      </c>
    </row>
    <row r="2940" ht="14.25" customHeight="1">
      <c r="G2940" s="106">
        <v>44511.0</v>
      </c>
      <c r="H2940" s="105" t="s">
        <v>244</v>
      </c>
      <c r="I2940" s="105" t="str">
        <f t="array" ref="I2940">XLOOKUP('Joining Lists'!$H2940,'Joining Lists'!$D$4:$D$75,'Joining Lists'!$E$4:$E$75)</f>
        <v>MidWest</v>
      </c>
      <c r="J2940" s="105" t="s">
        <v>218</v>
      </c>
      <c r="K2940" s="105">
        <v>1.0</v>
      </c>
      <c r="L2940" s="104">
        <f t="array" ref="L2940">XLOOKUP('Joining Lists'!$J2940,'Joining Lists'!$A$4:$A$15,'Joining Lists'!$B$4:$B$15)</f>
        <v>22.95</v>
      </c>
      <c r="M2940" s="105">
        <f>'Joining Lists'!$K2940*'Joining Lists'!$L2940</f>
        <v>22.95</v>
      </c>
    </row>
    <row r="2941" ht="14.25" customHeight="1">
      <c r="G2941" s="111">
        <v>44511.0</v>
      </c>
      <c r="H2941" s="110" t="s">
        <v>225</v>
      </c>
      <c r="I2941" s="110" t="str">
        <f t="array" ref="I2941">XLOOKUP('Joining Lists'!$H2941,'Joining Lists'!$D$4:$D$75,'Joining Lists'!$E$4:$E$75)</f>
        <v>South</v>
      </c>
      <c r="J2941" s="110" t="s">
        <v>230</v>
      </c>
      <c r="K2941" s="110">
        <v>3.0</v>
      </c>
      <c r="L2941" s="109">
        <f t="array" ref="L2941">XLOOKUP('Joining Lists'!$J2941,'Joining Lists'!$A$4:$A$15,'Joining Lists'!$B$4:$B$15)</f>
        <v>79.95</v>
      </c>
      <c r="M2941" s="110">
        <f>'Joining Lists'!$K2941*'Joining Lists'!$L2941</f>
        <v>239.85</v>
      </c>
    </row>
    <row r="2942" ht="14.25" customHeight="1">
      <c r="G2942" s="106">
        <v>44511.0</v>
      </c>
      <c r="H2942" s="105" t="s">
        <v>306</v>
      </c>
      <c r="I2942" s="105" t="str">
        <f t="array" ref="I2942">XLOOKUP('Joining Lists'!$H2942,'Joining Lists'!$D$4:$D$75,'Joining Lists'!$E$4:$E$75)</f>
        <v>West</v>
      </c>
      <c r="J2942" s="105" t="s">
        <v>245</v>
      </c>
      <c r="K2942" s="105">
        <v>3.0</v>
      </c>
      <c r="L2942" s="104">
        <f t="array" ref="L2942">XLOOKUP('Joining Lists'!$J2942,'Joining Lists'!$A$4:$A$15,'Joining Lists'!$B$4:$B$15)</f>
        <v>23.5</v>
      </c>
      <c r="M2942" s="105">
        <f>'Joining Lists'!$K2942*'Joining Lists'!$L2942</f>
        <v>70.5</v>
      </c>
    </row>
    <row r="2943" ht="14.25" customHeight="1">
      <c r="G2943" s="111">
        <v>44511.0</v>
      </c>
      <c r="H2943" s="110" t="s">
        <v>264</v>
      </c>
      <c r="I2943" s="110" t="str">
        <f t="array" ref="I2943">XLOOKUP('Joining Lists'!$H2943,'Joining Lists'!$D$4:$D$75,'Joining Lists'!$E$4:$E$75)</f>
        <v>MidWest</v>
      </c>
      <c r="J2943" s="110" t="s">
        <v>245</v>
      </c>
      <c r="K2943" s="110">
        <v>2.0</v>
      </c>
      <c r="L2943" s="109">
        <f t="array" ref="L2943">XLOOKUP('Joining Lists'!$J2943,'Joining Lists'!$A$4:$A$15,'Joining Lists'!$B$4:$B$15)</f>
        <v>23.5</v>
      </c>
      <c r="M2943" s="110">
        <f>'Joining Lists'!$K2943*'Joining Lists'!$L2943</f>
        <v>47</v>
      </c>
    </row>
    <row r="2944" ht="14.25" customHeight="1">
      <c r="G2944" s="106">
        <v>44511.0</v>
      </c>
      <c r="H2944" s="105" t="s">
        <v>252</v>
      </c>
      <c r="I2944" s="105" t="str">
        <f t="array" ref="I2944">XLOOKUP('Joining Lists'!$H2944,'Joining Lists'!$D$4:$D$75,'Joining Lists'!$E$4:$E$75)</f>
        <v>West</v>
      </c>
      <c r="J2944" s="105" t="s">
        <v>245</v>
      </c>
      <c r="K2944" s="105">
        <v>1.0</v>
      </c>
      <c r="L2944" s="104">
        <f t="array" ref="L2944">XLOOKUP('Joining Lists'!$J2944,'Joining Lists'!$A$4:$A$15,'Joining Lists'!$B$4:$B$15)</f>
        <v>23.5</v>
      </c>
      <c r="M2944" s="105">
        <f>'Joining Lists'!$K2944*'Joining Lists'!$L2944</f>
        <v>23.5</v>
      </c>
    </row>
    <row r="2945" ht="14.25" customHeight="1">
      <c r="G2945" s="111">
        <v>44511.0</v>
      </c>
      <c r="H2945" s="110" t="s">
        <v>264</v>
      </c>
      <c r="I2945" s="110" t="str">
        <f t="array" ref="I2945">XLOOKUP('Joining Lists'!$H2945,'Joining Lists'!$D$4:$D$75,'Joining Lists'!$E$4:$E$75)</f>
        <v>MidWest</v>
      </c>
      <c r="J2945" s="110" t="s">
        <v>240</v>
      </c>
      <c r="K2945" s="110">
        <v>3.0</v>
      </c>
      <c r="L2945" s="109">
        <f t="array" ref="L2945">XLOOKUP('Joining Lists'!$J2945,'Joining Lists'!$A$4:$A$15,'Joining Lists'!$B$4:$B$15)</f>
        <v>34</v>
      </c>
      <c r="M2945" s="110">
        <f>'Joining Lists'!$K2945*'Joining Lists'!$L2945</f>
        <v>102</v>
      </c>
    </row>
    <row r="2946" ht="14.25" customHeight="1">
      <c r="G2946" s="106">
        <v>44511.0</v>
      </c>
      <c r="H2946" s="105" t="s">
        <v>280</v>
      </c>
      <c r="I2946" s="105" t="str">
        <f t="array" ref="I2946">XLOOKUP('Joining Lists'!$H2946,'Joining Lists'!$D$4:$D$75,'Joining Lists'!$E$4:$E$75)</f>
        <v>South</v>
      </c>
      <c r="J2946" s="105" t="s">
        <v>235</v>
      </c>
      <c r="K2946" s="105">
        <v>16.0</v>
      </c>
      <c r="L2946" s="104">
        <f t="array" ref="L2946">XLOOKUP('Joining Lists'!$J2946,'Joining Lists'!$A$4:$A$15,'Joining Lists'!$B$4:$B$15)</f>
        <v>19.95</v>
      </c>
      <c r="M2946" s="105">
        <f>'Joining Lists'!$K2946*'Joining Lists'!$L2946</f>
        <v>319.2</v>
      </c>
    </row>
    <row r="2947" ht="14.25" customHeight="1">
      <c r="G2947" s="111">
        <v>44511.0</v>
      </c>
      <c r="H2947" s="110" t="s">
        <v>248</v>
      </c>
      <c r="I2947" s="110" t="str">
        <f t="array" ref="I2947">XLOOKUP('Joining Lists'!$H2947,'Joining Lists'!$D$4:$D$75,'Joining Lists'!$E$4:$E$75)</f>
        <v>MidWest</v>
      </c>
      <c r="J2947" s="110" t="s">
        <v>235</v>
      </c>
      <c r="K2947" s="110">
        <v>3.0</v>
      </c>
      <c r="L2947" s="109">
        <f t="array" ref="L2947">XLOOKUP('Joining Lists'!$J2947,'Joining Lists'!$A$4:$A$15,'Joining Lists'!$B$4:$B$15)</f>
        <v>19.95</v>
      </c>
      <c r="M2947" s="110">
        <f>'Joining Lists'!$K2947*'Joining Lists'!$L2947</f>
        <v>59.85</v>
      </c>
    </row>
    <row r="2948" ht="14.25" customHeight="1">
      <c r="G2948" s="106">
        <v>44511.0</v>
      </c>
      <c r="H2948" s="105" t="s">
        <v>281</v>
      </c>
      <c r="I2948" s="105" t="str">
        <f t="array" ref="I2948">XLOOKUP('Joining Lists'!$H2948,'Joining Lists'!$D$4:$D$75,'Joining Lists'!$E$4:$E$75)</f>
        <v>MidWest</v>
      </c>
      <c r="J2948" s="105" t="s">
        <v>240</v>
      </c>
      <c r="K2948" s="105">
        <v>3.0</v>
      </c>
      <c r="L2948" s="104">
        <f t="array" ref="L2948">XLOOKUP('Joining Lists'!$J2948,'Joining Lists'!$A$4:$A$15,'Joining Lists'!$B$4:$B$15)</f>
        <v>34</v>
      </c>
      <c r="M2948" s="105">
        <f>'Joining Lists'!$K2948*'Joining Lists'!$L2948</f>
        <v>102</v>
      </c>
    </row>
    <row r="2949" ht="14.25" customHeight="1">
      <c r="G2949" s="111">
        <v>44511.0</v>
      </c>
      <c r="H2949" s="110" t="s">
        <v>278</v>
      </c>
      <c r="I2949" s="110" t="str">
        <f t="array" ref="I2949">XLOOKUP('Joining Lists'!$H2949,'Joining Lists'!$D$4:$D$75,'Joining Lists'!$E$4:$E$75)</f>
        <v>MidWest</v>
      </c>
      <c r="J2949" s="110" t="s">
        <v>236</v>
      </c>
      <c r="K2949" s="110">
        <v>1.0</v>
      </c>
      <c r="L2949" s="109">
        <f t="array" ref="L2949">XLOOKUP('Joining Lists'!$J2949,'Joining Lists'!$A$4:$A$15,'Joining Lists'!$B$4:$B$15)</f>
        <v>30</v>
      </c>
      <c r="M2949" s="110">
        <f>'Joining Lists'!$K2949*'Joining Lists'!$L2949</f>
        <v>30</v>
      </c>
    </row>
    <row r="2950" ht="14.25" customHeight="1">
      <c r="G2950" s="106">
        <v>44511.0</v>
      </c>
      <c r="H2950" s="105" t="s">
        <v>292</v>
      </c>
      <c r="I2950" s="105" t="str">
        <f t="array" ref="I2950">XLOOKUP('Joining Lists'!$H2950,'Joining Lists'!$D$4:$D$75,'Joining Lists'!$E$4:$E$75)</f>
        <v>East</v>
      </c>
      <c r="J2950" s="105" t="s">
        <v>240</v>
      </c>
      <c r="K2950" s="105">
        <v>3.0</v>
      </c>
      <c r="L2950" s="104">
        <f t="array" ref="L2950">XLOOKUP('Joining Lists'!$J2950,'Joining Lists'!$A$4:$A$15,'Joining Lists'!$B$4:$B$15)</f>
        <v>34</v>
      </c>
      <c r="M2950" s="105">
        <f>'Joining Lists'!$K2950*'Joining Lists'!$L2950</f>
        <v>102</v>
      </c>
    </row>
    <row r="2951" ht="14.25" customHeight="1">
      <c r="G2951" s="111">
        <v>44511.0</v>
      </c>
      <c r="H2951" s="110" t="s">
        <v>234</v>
      </c>
      <c r="I2951" s="110" t="str">
        <f t="array" ref="I2951">XLOOKUP('Joining Lists'!$H2951,'Joining Lists'!$D$4:$D$75,'Joining Lists'!$E$4:$E$75)</f>
        <v>East</v>
      </c>
      <c r="J2951" s="110" t="s">
        <v>216</v>
      </c>
      <c r="K2951" s="110">
        <v>3.0</v>
      </c>
      <c r="L2951" s="109">
        <f t="array" ref="L2951">XLOOKUP('Joining Lists'!$J2951,'Joining Lists'!$A$4:$A$15,'Joining Lists'!$B$4:$B$15)</f>
        <v>22.95</v>
      </c>
      <c r="M2951" s="110">
        <f>'Joining Lists'!$K2951*'Joining Lists'!$L2951</f>
        <v>68.85</v>
      </c>
    </row>
    <row r="2952" ht="14.25" customHeight="1">
      <c r="G2952" s="106">
        <v>44511.0</v>
      </c>
      <c r="H2952" s="105" t="s">
        <v>281</v>
      </c>
      <c r="I2952" s="105" t="str">
        <f t="array" ref="I2952">XLOOKUP('Joining Lists'!$H2952,'Joining Lists'!$D$4:$D$75,'Joining Lists'!$E$4:$E$75)</f>
        <v>MidWest</v>
      </c>
      <c r="J2952" s="105" t="s">
        <v>227</v>
      </c>
      <c r="K2952" s="105">
        <v>2.0</v>
      </c>
      <c r="L2952" s="104">
        <f t="array" ref="L2952">XLOOKUP('Joining Lists'!$J2952,'Joining Lists'!$A$4:$A$15,'Joining Lists'!$B$4:$B$15)</f>
        <v>25</v>
      </c>
      <c r="M2952" s="105">
        <f>'Joining Lists'!$K2952*'Joining Lists'!$L2952</f>
        <v>50</v>
      </c>
    </row>
    <row r="2953" ht="14.25" customHeight="1">
      <c r="G2953" s="111">
        <v>44511.0</v>
      </c>
      <c r="H2953" s="110" t="s">
        <v>288</v>
      </c>
      <c r="I2953" s="110" t="str">
        <f t="array" ref="I2953">XLOOKUP('Joining Lists'!$H2953,'Joining Lists'!$D$4:$D$75,'Joining Lists'!$E$4:$E$75)</f>
        <v>MidWest</v>
      </c>
      <c r="J2953" s="110" t="s">
        <v>235</v>
      </c>
      <c r="K2953" s="110">
        <v>1.0</v>
      </c>
      <c r="L2953" s="109">
        <f t="array" ref="L2953">XLOOKUP('Joining Lists'!$J2953,'Joining Lists'!$A$4:$A$15,'Joining Lists'!$B$4:$B$15)</f>
        <v>19.95</v>
      </c>
      <c r="M2953" s="110">
        <f>'Joining Lists'!$K2953*'Joining Lists'!$L2953</f>
        <v>19.95</v>
      </c>
    </row>
    <row r="2954" ht="14.25" customHeight="1">
      <c r="G2954" s="106">
        <v>44511.0</v>
      </c>
      <c r="H2954" s="105" t="s">
        <v>253</v>
      </c>
      <c r="I2954" s="105" t="str">
        <f t="array" ref="I2954">XLOOKUP('Joining Lists'!$H2954,'Joining Lists'!$D$4:$D$75,'Joining Lists'!$E$4:$E$75)</f>
        <v>MidWest</v>
      </c>
      <c r="J2954" s="105" t="s">
        <v>233</v>
      </c>
      <c r="K2954" s="105">
        <v>2.0</v>
      </c>
      <c r="L2954" s="104">
        <f t="array" ref="L2954">XLOOKUP('Joining Lists'!$J2954,'Joining Lists'!$A$4:$A$15,'Joining Lists'!$B$4:$B$15)</f>
        <v>27.5</v>
      </c>
      <c r="M2954" s="105">
        <f>'Joining Lists'!$K2954*'Joining Lists'!$L2954</f>
        <v>55</v>
      </c>
    </row>
    <row r="2955" ht="14.25" customHeight="1">
      <c r="G2955" s="111">
        <v>44511.0</v>
      </c>
      <c r="H2955" s="110" t="s">
        <v>248</v>
      </c>
      <c r="I2955" s="110" t="str">
        <f t="array" ref="I2955">XLOOKUP('Joining Lists'!$H2955,'Joining Lists'!$D$4:$D$75,'Joining Lists'!$E$4:$E$75)</f>
        <v>MidWest</v>
      </c>
      <c r="J2955" s="110" t="s">
        <v>216</v>
      </c>
      <c r="K2955" s="110">
        <v>3.0</v>
      </c>
      <c r="L2955" s="109">
        <f t="array" ref="L2955">XLOOKUP('Joining Lists'!$J2955,'Joining Lists'!$A$4:$A$15,'Joining Lists'!$B$4:$B$15)</f>
        <v>22.95</v>
      </c>
      <c r="M2955" s="110">
        <f>'Joining Lists'!$K2955*'Joining Lists'!$L2955</f>
        <v>68.85</v>
      </c>
    </row>
    <row r="2956" ht="14.25" customHeight="1">
      <c r="G2956" s="106">
        <v>44511.0</v>
      </c>
      <c r="H2956" s="105" t="s">
        <v>251</v>
      </c>
      <c r="I2956" s="105" t="str">
        <f t="array" ref="I2956">XLOOKUP('Joining Lists'!$H2956,'Joining Lists'!$D$4:$D$75,'Joining Lists'!$E$4:$E$75)</f>
        <v>MidWest</v>
      </c>
      <c r="J2956" s="105" t="s">
        <v>212</v>
      </c>
      <c r="K2956" s="105">
        <v>1.0</v>
      </c>
      <c r="L2956" s="104">
        <f t="array" ref="L2956">XLOOKUP('Joining Lists'!$J2956,'Joining Lists'!$A$4:$A$15,'Joining Lists'!$B$4:$B$15)</f>
        <v>21</v>
      </c>
      <c r="M2956" s="105">
        <f>'Joining Lists'!$K2956*'Joining Lists'!$L2956</f>
        <v>21</v>
      </c>
    </row>
    <row r="2957" ht="14.25" customHeight="1">
      <c r="G2957" s="111">
        <v>44511.0</v>
      </c>
      <c r="H2957" s="110" t="s">
        <v>297</v>
      </c>
      <c r="I2957" s="110" t="str">
        <f t="array" ref="I2957">XLOOKUP('Joining Lists'!$H2957,'Joining Lists'!$D$4:$D$75,'Joining Lists'!$E$4:$E$75)</f>
        <v>MidWest</v>
      </c>
      <c r="J2957" s="110" t="s">
        <v>218</v>
      </c>
      <c r="K2957" s="110">
        <v>1.0</v>
      </c>
      <c r="L2957" s="109">
        <f t="array" ref="L2957">XLOOKUP('Joining Lists'!$J2957,'Joining Lists'!$A$4:$A$15,'Joining Lists'!$B$4:$B$15)</f>
        <v>22.95</v>
      </c>
      <c r="M2957" s="110">
        <f>'Joining Lists'!$K2957*'Joining Lists'!$L2957</f>
        <v>22.95</v>
      </c>
    </row>
    <row r="2958" ht="14.25" customHeight="1">
      <c r="G2958" s="106">
        <v>44511.0</v>
      </c>
      <c r="H2958" s="105" t="s">
        <v>268</v>
      </c>
      <c r="I2958" s="105" t="str">
        <f t="array" ref="I2958">XLOOKUP('Joining Lists'!$H2958,'Joining Lists'!$D$4:$D$75,'Joining Lists'!$E$4:$E$75)</f>
        <v>East</v>
      </c>
      <c r="J2958" s="105" t="s">
        <v>243</v>
      </c>
      <c r="K2958" s="105">
        <v>1.0</v>
      </c>
      <c r="L2958" s="104">
        <f t="array" ref="L2958">XLOOKUP('Joining Lists'!$J2958,'Joining Lists'!$A$4:$A$15,'Joining Lists'!$B$4:$B$15)</f>
        <v>25</v>
      </c>
      <c r="M2958" s="105">
        <f>'Joining Lists'!$K2958*'Joining Lists'!$L2958</f>
        <v>25</v>
      </c>
    </row>
    <row r="2959" ht="14.25" customHeight="1">
      <c r="G2959" s="111">
        <v>44511.0</v>
      </c>
      <c r="H2959" s="110" t="s">
        <v>242</v>
      </c>
      <c r="I2959" s="110" t="str">
        <f t="array" ref="I2959">XLOOKUP('Joining Lists'!$H2959,'Joining Lists'!$D$4:$D$75,'Joining Lists'!$E$4:$E$75)</f>
        <v>MidWest</v>
      </c>
      <c r="J2959" s="110" t="s">
        <v>243</v>
      </c>
      <c r="K2959" s="110">
        <v>3.0</v>
      </c>
      <c r="L2959" s="109">
        <f t="array" ref="L2959">XLOOKUP('Joining Lists'!$J2959,'Joining Lists'!$A$4:$A$15,'Joining Lists'!$B$4:$B$15)</f>
        <v>25</v>
      </c>
      <c r="M2959" s="110">
        <f>'Joining Lists'!$K2959*'Joining Lists'!$L2959</f>
        <v>75</v>
      </c>
    </row>
    <row r="2960" ht="14.25" customHeight="1">
      <c r="G2960" s="106">
        <v>44511.0</v>
      </c>
      <c r="H2960" s="105" t="s">
        <v>269</v>
      </c>
      <c r="I2960" s="105" t="str">
        <f t="array" ref="I2960">XLOOKUP('Joining Lists'!$H2960,'Joining Lists'!$D$4:$D$75,'Joining Lists'!$E$4:$E$75)</f>
        <v>MidWest</v>
      </c>
      <c r="J2960" s="105" t="s">
        <v>216</v>
      </c>
      <c r="K2960" s="105">
        <v>22.0</v>
      </c>
      <c r="L2960" s="104">
        <f t="array" ref="L2960">XLOOKUP('Joining Lists'!$J2960,'Joining Lists'!$A$4:$A$15,'Joining Lists'!$B$4:$B$15)</f>
        <v>22.95</v>
      </c>
      <c r="M2960" s="105">
        <f>'Joining Lists'!$K2960*'Joining Lists'!$L2960</f>
        <v>504.9</v>
      </c>
    </row>
    <row r="2961" ht="14.25" customHeight="1">
      <c r="G2961" s="111">
        <v>44510.0</v>
      </c>
      <c r="H2961" s="110" t="s">
        <v>237</v>
      </c>
      <c r="I2961" s="110" t="str">
        <f t="array" ref="I2961">XLOOKUP('Joining Lists'!$H2961,'Joining Lists'!$D$4:$D$75,'Joining Lists'!$E$4:$E$75)</f>
        <v>West</v>
      </c>
      <c r="J2961" s="110" t="s">
        <v>235</v>
      </c>
      <c r="K2961" s="110">
        <v>3.0</v>
      </c>
      <c r="L2961" s="109">
        <f t="array" ref="L2961">XLOOKUP('Joining Lists'!$J2961,'Joining Lists'!$A$4:$A$15,'Joining Lists'!$B$4:$B$15)</f>
        <v>19.95</v>
      </c>
      <c r="M2961" s="110">
        <f>'Joining Lists'!$K2961*'Joining Lists'!$L2961</f>
        <v>59.85</v>
      </c>
    </row>
    <row r="2962" ht="14.25" customHeight="1">
      <c r="G2962" s="106">
        <v>44510.0</v>
      </c>
      <c r="H2962" s="105" t="s">
        <v>251</v>
      </c>
      <c r="I2962" s="105" t="str">
        <f t="array" ref="I2962">XLOOKUP('Joining Lists'!$H2962,'Joining Lists'!$D$4:$D$75,'Joining Lists'!$E$4:$E$75)</f>
        <v>MidWest</v>
      </c>
      <c r="J2962" s="105" t="s">
        <v>218</v>
      </c>
      <c r="K2962" s="105">
        <v>6.0</v>
      </c>
      <c r="L2962" s="104">
        <f t="array" ref="L2962">XLOOKUP('Joining Lists'!$J2962,'Joining Lists'!$A$4:$A$15,'Joining Lists'!$B$4:$B$15)</f>
        <v>22.95</v>
      </c>
      <c r="M2962" s="105">
        <f>'Joining Lists'!$K2962*'Joining Lists'!$L2962</f>
        <v>137.7</v>
      </c>
    </row>
    <row r="2963" ht="14.25" customHeight="1">
      <c r="G2963" s="111">
        <v>44510.0</v>
      </c>
      <c r="H2963" s="110" t="s">
        <v>237</v>
      </c>
      <c r="I2963" s="110" t="str">
        <f t="array" ref="I2963">XLOOKUP('Joining Lists'!$H2963,'Joining Lists'!$D$4:$D$75,'Joining Lists'!$E$4:$E$75)</f>
        <v>West</v>
      </c>
      <c r="J2963" s="110" t="s">
        <v>216</v>
      </c>
      <c r="K2963" s="110">
        <v>3.0</v>
      </c>
      <c r="L2963" s="109">
        <f t="array" ref="L2963">XLOOKUP('Joining Lists'!$J2963,'Joining Lists'!$A$4:$A$15,'Joining Lists'!$B$4:$B$15)</f>
        <v>22.95</v>
      </c>
      <c r="M2963" s="110">
        <f>'Joining Lists'!$K2963*'Joining Lists'!$L2963</f>
        <v>68.85</v>
      </c>
    </row>
    <row r="2964" ht="14.25" customHeight="1">
      <c r="G2964" s="106">
        <v>44510.0</v>
      </c>
      <c r="H2964" s="105" t="s">
        <v>249</v>
      </c>
      <c r="I2964" s="105" t="str">
        <f t="array" ref="I2964">XLOOKUP('Joining Lists'!$H2964,'Joining Lists'!$D$4:$D$75,'Joining Lists'!$E$4:$E$75)</f>
        <v>East</v>
      </c>
      <c r="J2964" s="105" t="s">
        <v>243</v>
      </c>
      <c r="K2964" s="105">
        <v>4.0</v>
      </c>
      <c r="L2964" s="104">
        <f t="array" ref="L2964">XLOOKUP('Joining Lists'!$J2964,'Joining Lists'!$A$4:$A$15,'Joining Lists'!$B$4:$B$15)</f>
        <v>25</v>
      </c>
      <c r="M2964" s="105">
        <f>'Joining Lists'!$K2964*'Joining Lists'!$L2964</f>
        <v>100</v>
      </c>
    </row>
    <row r="2965" ht="14.25" customHeight="1">
      <c r="G2965" s="111">
        <v>44510.0</v>
      </c>
      <c r="H2965" s="110" t="s">
        <v>303</v>
      </c>
      <c r="I2965" s="110" t="str">
        <f t="array" ref="I2965">XLOOKUP('Joining Lists'!$H2965,'Joining Lists'!$D$4:$D$75,'Joining Lists'!$E$4:$E$75)</f>
        <v>West</v>
      </c>
      <c r="J2965" s="110" t="s">
        <v>218</v>
      </c>
      <c r="K2965" s="110">
        <v>1.0</v>
      </c>
      <c r="L2965" s="109">
        <f t="array" ref="L2965">XLOOKUP('Joining Lists'!$J2965,'Joining Lists'!$A$4:$A$15,'Joining Lists'!$B$4:$B$15)</f>
        <v>22.95</v>
      </c>
      <c r="M2965" s="110">
        <f>'Joining Lists'!$K2965*'Joining Lists'!$L2965</f>
        <v>22.95</v>
      </c>
    </row>
    <row r="2966" ht="14.25" customHeight="1">
      <c r="G2966" s="106">
        <v>44510.0</v>
      </c>
      <c r="H2966" s="105" t="s">
        <v>297</v>
      </c>
      <c r="I2966" s="105" t="str">
        <f t="array" ref="I2966">XLOOKUP('Joining Lists'!$H2966,'Joining Lists'!$D$4:$D$75,'Joining Lists'!$E$4:$E$75)</f>
        <v>MidWest</v>
      </c>
      <c r="J2966" s="105" t="s">
        <v>227</v>
      </c>
      <c r="K2966" s="105">
        <v>2.0</v>
      </c>
      <c r="L2966" s="104">
        <f t="array" ref="L2966">XLOOKUP('Joining Lists'!$J2966,'Joining Lists'!$A$4:$A$15,'Joining Lists'!$B$4:$B$15)</f>
        <v>25</v>
      </c>
      <c r="M2966" s="105">
        <f>'Joining Lists'!$K2966*'Joining Lists'!$L2966</f>
        <v>50</v>
      </c>
    </row>
    <row r="2967" ht="14.25" customHeight="1">
      <c r="G2967" s="111">
        <v>44510.0</v>
      </c>
      <c r="H2967" s="110" t="s">
        <v>283</v>
      </c>
      <c r="I2967" s="110" t="str">
        <f t="array" ref="I2967">XLOOKUP('Joining Lists'!$H2967,'Joining Lists'!$D$4:$D$75,'Joining Lists'!$E$4:$E$75)</f>
        <v>South</v>
      </c>
      <c r="J2967" s="110" t="s">
        <v>235</v>
      </c>
      <c r="K2967" s="110">
        <v>1.0</v>
      </c>
      <c r="L2967" s="109">
        <f t="array" ref="L2967">XLOOKUP('Joining Lists'!$J2967,'Joining Lists'!$A$4:$A$15,'Joining Lists'!$B$4:$B$15)</f>
        <v>19.95</v>
      </c>
      <c r="M2967" s="110">
        <f>'Joining Lists'!$K2967*'Joining Lists'!$L2967</f>
        <v>19.95</v>
      </c>
    </row>
    <row r="2968" ht="14.25" customHeight="1">
      <c r="G2968" s="106">
        <v>44510.0</v>
      </c>
      <c r="H2968" s="105" t="s">
        <v>266</v>
      </c>
      <c r="I2968" s="105" t="str">
        <f t="array" ref="I2968">XLOOKUP('Joining Lists'!$H2968,'Joining Lists'!$D$4:$D$75,'Joining Lists'!$E$4:$E$75)</f>
        <v>West</v>
      </c>
      <c r="J2968" s="105" t="s">
        <v>216</v>
      </c>
      <c r="K2968" s="105">
        <v>17.0</v>
      </c>
      <c r="L2968" s="104">
        <f t="array" ref="L2968">XLOOKUP('Joining Lists'!$J2968,'Joining Lists'!$A$4:$A$15,'Joining Lists'!$B$4:$B$15)</f>
        <v>22.95</v>
      </c>
      <c r="M2968" s="105">
        <f>'Joining Lists'!$K2968*'Joining Lists'!$L2968</f>
        <v>390.15</v>
      </c>
    </row>
    <row r="2969" ht="14.25" customHeight="1">
      <c r="G2969" s="111">
        <v>44510.0</v>
      </c>
      <c r="H2969" s="110" t="s">
        <v>250</v>
      </c>
      <c r="I2969" s="110" t="str">
        <f t="array" ref="I2969">XLOOKUP('Joining Lists'!$H2969,'Joining Lists'!$D$4:$D$75,'Joining Lists'!$E$4:$E$75)</f>
        <v>West</v>
      </c>
      <c r="J2969" s="110" t="s">
        <v>233</v>
      </c>
      <c r="K2969" s="110">
        <v>1.0</v>
      </c>
      <c r="L2969" s="109">
        <f t="array" ref="L2969">XLOOKUP('Joining Lists'!$J2969,'Joining Lists'!$A$4:$A$15,'Joining Lists'!$B$4:$B$15)</f>
        <v>27.5</v>
      </c>
      <c r="M2969" s="110">
        <f>'Joining Lists'!$K2969*'Joining Lists'!$L2969</f>
        <v>27.5</v>
      </c>
    </row>
    <row r="2970" ht="14.25" customHeight="1">
      <c r="G2970" s="106">
        <v>44510.0</v>
      </c>
      <c r="H2970" s="105" t="s">
        <v>288</v>
      </c>
      <c r="I2970" s="105" t="str">
        <f t="array" ref="I2970">XLOOKUP('Joining Lists'!$H2970,'Joining Lists'!$D$4:$D$75,'Joining Lists'!$E$4:$E$75)</f>
        <v>MidWest</v>
      </c>
      <c r="J2970" s="105" t="s">
        <v>218</v>
      </c>
      <c r="K2970" s="105">
        <v>12.0</v>
      </c>
      <c r="L2970" s="104">
        <f t="array" ref="L2970">XLOOKUP('Joining Lists'!$J2970,'Joining Lists'!$A$4:$A$15,'Joining Lists'!$B$4:$B$15)</f>
        <v>22.95</v>
      </c>
      <c r="M2970" s="105">
        <f>'Joining Lists'!$K2970*'Joining Lists'!$L2970</f>
        <v>275.4</v>
      </c>
    </row>
    <row r="2971" ht="14.25" customHeight="1">
      <c r="G2971" s="111">
        <v>44510.0</v>
      </c>
      <c r="H2971" s="110" t="s">
        <v>302</v>
      </c>
      <c r="I2971" s="110" t="str">
        <f t="array" ref="I2971">XLOOKUP('Joining Lists'!$H2971,'Joining Lists'!$D$4:$D$75,'Joining Lists'!$E$4:$E$75)</f>
        <v>MidWest</v>
      </c>
      <c r="J2971" s="110" t="s">
        <v>243</v>
      </c>
      <c r="K2971" s="110">
        <v>2.0</v>
      </c>
      <c r="L2971" s="109">
        <f t="array" ref="L2971">XLOOKUP('Joining Lists'!$J2971,'Joining Lists'!$A$4:$A$15,'Joining Lists'!$B$4:$B$15)</f>
        <v>25</v>
      </c>
      <c r="M2971" s="110">
        <f>'Joining Lists'!$K2971*'Joining Lists'!$L2971</f>
        <v>50</v>
      </c>
    </row>
    <row r="2972" ht="14.25" customHeight="1">
      <c r="G2972" s="106">
        <v>44510.0</v>
      </c>
      <c r="H2972" s="105" t="s">
        <v>303</v>
      </c>
      <c r="I2972" s="105" t="str">
        <f t="array" ref="I2972">XLOOKUP('Joining Lists'!$H2972,'Joining Lists'!$D$4:$D$75,'Joining Lists'!$E$4:$E$75)</f>
        <v>West</v>
      </c>
      <c r="J2972" s="105" t="s">
        <v>216</v>
      </c>
      <c r="K2972" s="105">
        <v>3.0</v>
      </c>
      <c r="L2972" s="104">
        <f t="array" ref="L2972">XLOOKUP('Joining Lists'!$J2972,'Joining Lists'!$A$4:$A$15,'Joining Lists'!$B$4:$B$15)</f>
        <v>22.95</v>
      </c>
      <c r="M2972" s="105">
        <f>'Joining Lists'!$K2972*'Joining Lists'!$L2972</f>
        <v>68.85</v>
      </c>
    </row>
    <row r="2973" ht="14.25" customHeight="1">
      <c r="G2973" s="111">
        <v>44510.0</v>
      </c>
      <c r="H2973" s="110" t="s">
        <v>248</v>
      </c>
      <c r="I2973" s="110" t="str">
        <f t="array" ref="I2973">XLOOKUP('Joining Lists'!$H2973,'Joining Lists'!$D$4:$D$75,'Joining Lists'!$E$4:$E$75)</f>
        <v>MidWest</v>
      </c>
      <c r="J2973" s="110" t="s">
        <v>235</v>
      </c>
      <c r="K2973" s="110">
        <v>3.0</v>
      </c>
      <c r="L2973" s="109">
        <f t="array" ref="L2973">XLOOKUP('Joining Lists'!$J2973,'Joining Lists'!$A$4:$A$15,'Joining Lists'!$B$4:$B$15)</f>
        <v>19.95</v>
      </c>
      <c r="M2973" s="110">
        <f>'Joining Lists'!$K2973*'Joining Lists'!$L2973</f>
        <v>59.85</v>
      </c>
    </row>
    <row r="2974" ht="14.25" customHeight="1">
      <c r="G2974" s="106">
        <v>44510.0</v>
      </c>
      <c r="H2974" s="105" t="s">
        <v>306</v>
      </c>
      <c r="I2974" s="105" t="str">
        <f t="array" ref="I2974">XLOOKUP('Joining Lists'!$H2974,'Joining Lists'!$D$4:$D$75,'Joining Lists'!$E$4:$E$75)</f>
        <v>West</v>
      </c>
      <c r="J2974" s="105" t="s">
        <v>216</v>
      </c>
      <c r="K2974" s="105">
        <v>1.0</v>
      </c>
      <c r="L2974" s="104">
        <f t="array" ref="L2974">XLOOKUP('Joining Lists'!$J2974,'Joining Lists'!$A$4:$A$15,'Joining Lists'!$B$4:$B$15)</f>
        <v>22.95</v>
      </c>
      <c r="M2974" s="105">
        <f>'Joining Lists'!$K2974*'Joining Lists'!$L2974</f>
        <v>22.95</v>
      </c>
    </row>
    <row r="2975" ht="14.25" customHeight="1">
      <c r="G2975" s="111">
        <v>44510.0</v>
      </c>
      <c r="H2975" s="110" t="s">
        <v>309</v>
      </c>
      <c r="I2975" s="110" t="str">
        <f t="array" ref="I2975">XLOOKUP('Joining Lists'!$H2975,'Joining Lists'!$D$4:$D$75,'Joining Lists'!$E$4:$E$75)</f>
        <v>South</v>
      </c>
      <c r="J2975" s="110" t="s">
        <v>216</v>
      </c>
      <c r="K2975" s="110">
        <v>3.0</v>
      </c>
      <c r="L2975" s="109">
        <f t="array" ref="L2975">XLOOKUP('Joining Lists'!$J2975,'Joining Lists'!$A$4:$A$15,'Joining Lists'!$B$4:$B$15)</f>
        <v>22.95</v>
      </c>
      <c r="M2975" s="110">
        <f>'Joining Lists'!$K2975*'Joining Lists'!$L2975</f>
        <v>68.85</v>
      </c>
    </row>
    <row r="2976" ht="14.25" customHeight="1">
      <c r="G2976" s="106">
        <v>44510.0</v>
      </c>
      <c r="H2976" s="105" t="s">
        <v>306</v>
      </c>
      <c r="I2976" s="105" t="str">
        <f t="array" ref="I2976">XLOOKUP('Joining Lists'!$H2976,'Joining Lists'!$D$4:$D$75,'Joining Lists'!$E$4:$E$75)</f>
        <v>West</v>
      </c>
      <c r="J2976" s="105" t="s">
        <v>245</v>
      </c>
      <c r="K2976" s="105">
        <v>4.0</v>
      </c>
      <c r="L2976" s="104">
        <f t="array" ref="L2976">XLOOKUP('Joining Lists'!$J2976,'Joining Lists'!$A$4:$A$15,'Joining Lists'!$B$4:$B$15)</f>
        <v>23.5</v>
      </c>
      <c r="M2976" s="105">
        <f>'Joining Lists'!$K2976*'Joining Lists'!$L2976</f>
        <v>94</v>
      </c>
    </row>
    <row r="2977" ht="14.25" customHeight="1">
      <c r="G2977" s="111">
        <v>44510.0</v>
      </c>
      <c r="H2977" s="110" t="s">
        <v>253</v>
      </c>
      <c r="I2977" s="110" t="str">
        <f t="array" ref="I2977">XLOOKUP('Joining Lists'!$H2977,'Joining Lists'!$D$4:$D$75,'Joining Lists'!$E$4:$E$75)</f>
        <v>MidWest</v>
      </c>
      <c r="J2977" s="110" t="s">
        <v>243</v>
      </c>
      <c r="K2977" s="110">
        <v>18.0</v>
      </c>
      <c r="L2977" s="109">
        <f t="array" ref="L2977">XLOOKUP('Joining Lists'!$J2977,'Joining Lists'!$A$4:$A$15,'Joining Lists'!$B$4:$B$15)</f>
        <v>25</v>
      </c>
      <c r="M2977" s="110">
        <f>'Joining Lists'!$K2977*'Joining Lists'!$L2977</f>
        <v>450</v>
      </c>
    </row>
    <row r="2978" ht="14.25" customHeight="1">
      <c r="G2978" s="106">
        <v>44510.0</v>
      </c>
      <c r="H2978" s="105" t="s">
        <v>255</v>
      </c>
      <c r="I2978" s="105" t="str">
        <f t="array" ref="I2978">XLOOKUP('Joining Lists'!$H2978,'Joining Lists'!$D$4:$D$75,'Joining Lists'!$E$4:$E$75)</f>
        <v>MidWest</v>
      </c>
      <c r="J2978" s="105" t="s">
        <v>230</v>
      </c>
      <c r="K2978" s="105">
        <v>1.0</v>
      </c>
      <c r="L2978" s="104">
        <f t="array" ref="L2978">XLOOKUP('Joining Lists'!$J2978,'Joining Lists'!$A$4:$A$15,'Joining Lists'!$B$4:$B$15)</f>
        <v>79.95</v>
      </c>
      <c r="M2978" s="105">
        <f>'Joining Lists'!$K2978*'Joining Lists'!$L2978</f>
        <v>79.95</v>
      </c>
    </row>
    <row r="2979" ht="14.25" customHeight="1">
      <c r="G2979" s="111">
        <v>44510.0</v>
      </c>
      <c r="H2979" s="110" t="s">
        <v>316</v>
      </c>
      <c r="I2979" s="110" t="str">
        <f t="array" ref="I2979">XLOOKUP('Joining Lists'!$H2979,'Joining Lists'!$D$4:$D$75,'Joining Lists'!$E$4:$E$75)</f>
        <v>West</v>
      </c>
      <c r="J2979" s="110" t="s">
        <v>235</v>
      </c>
      <c r="K2979" s="110">
        <v>15.0</v>
      </c>
      <c r="L2979" s="109">
        <f t="array" ref="L2979">XLOOKUP('Joining Lists'!$J2979,'Joining Lists'!$A$4:$A$15,'Joining Lists'!$B$4:$B$15)</f>
        <v>19.95</v>
      </c>
      <c r="M2979" s="110">
        <f>'Joining Lists'!$K2979*'Joining Lists'!$L2979</f>
        <v>299.25</v>
      </c>
    </row>
    <row r="2980" ht="14.25" customHeight="1">
      <c r="G2980" s="106">
        <v>44510.0</v>
      </c>
      <c r="H2980" s="105" t="s">
        <v>231</v>
      </c>
      <c r="I2980" s="105" t="str">
        <f t="array" ref="I2980">XLOOKUP('Joining Lists'!$H2980,'Joining Lists'!$D$4:$D$75,'Joining Lists'!$E$4:$E$75)</f>
        <v>West</v>
      </c>
      <c r="J2980" s="105" t="s">
        <v>245</v>
      </c>
      <c r="K2980" s="105">
        <v>2.0</v>
      </c>
      <c r="L2980" s="104">
        <f t="array" ref="L2980">XLOOKUP('Joining Lists'!$J2980,'Joining Lists'!$A$4:$A$15,'Joining Lists'!$B$4:$B$15)</f>
        <v>23.5</v>
      </c>
      <c r="M2980" s="105">
        <f>'Joining Lists'!$K2980*'Joining Lists'!$L2980</f>
        <v>47</v>
      </c>
    </row>
    <row r="2981" ht="14.25" customHeight="1">
      <c r="G2981" s="111">
        <v>44510.0</v>
      </c>
      <c r="H2981" s="110" t="s">
        <v>315</v>
      </c>
      <c r="I2981" s="110" t="str">
        <f t="array" ref="I2981">XLOOKUP('Joining Lists'!$H2981,'Joining Lists'!$D$4:$D$75,'Joining Lists'!$E$4:$E$75)</f>
        <v>MidWest</v>
      </c>
      <c r="J2981" s="110" t="s">
        <v>245</v>
      </c>
      <c r="K2981" s="110">
        <v>2.0</v>
      </c>
      <c r="L2981" s="109">
        <f t="array" ref="L2981">XLOOKUP('Joining Lists'!$J2981,'Joining Lists'!$A$4:$A$15,'Joining Lists'!$B$4:$B$15)</f>
        <v>23.5</v>
      </c>
      <c r="M2981" s="110">
        <f>'Joining Lists'!$K2981*'Joining Lists'!$L2981</f>
        <v>47</v>
      </c>
    </row>
    <row r="2982" ht="14.25" customHeight="1">
      <c r="G2982" s="106">
        <v>44510.0</v>
      </c>
      <c r="H2982" s="105" t="s">
        <v>281</v>
      </c>
      <c r="I2982" s="105" t="str">
        <f t="array" ref="I2982">XLOOKUP('Joining Lists'!$H2982,'Joining Lists'!$D$4:$D$75,'Joining Lists'!$E$4:$E$75)</f>
        <v>MidWest</v>
      </c>
      <c r="J2982" s="105" t="s">
        <v>212</v>
      </c>
      <c r="K2982" s="105">
        <v>2.0</v>
      </c>
      <c r="L2982" s="104">
        <f t="array" ref="L2982">XLOOKUP('Joining Lists'!$J2982,'Joining Lists'!$A$4:$A$15,'Joining Lists'!$B$4:$B$15)</f>
        <v>21</v>
      </c>
      <c r="M2982" s="105">
        <f>'Joining Lists'!$K2982*'Joining Lists'!$L2982</f>
        <v>42</v>
      </c>
    </row>
    <row r="2983" ht="14.25" customHeight="1">
      <c r="G2983" s="111">
        <v>44510.0</v>
      </c>
      <c r="H2983" s="110" t="s">
        <v>249</v>
      </c>
      <c r="I2983" s="110" t="str">
        <f t="array" ref="I2983">XLOOKUP('Joining Lists'!$H2983,'Joining Lists'!$D$4:$D$75,'Joining Lists'!$E$4:$E$75)</f>
        <v>East</v>
      </c>
      <c r="J2983" s="110" t="s">
        <v>233</v>
      </c>
      <c r="K2983" s="110">
        <v>2.0</v>
      </c>
      <c r="L2983" s="109">
        <f t="array" ref="L2983">XLOOKUP('Joining Lists'!$J2983,'Joining Lists'!$A$4:$A$15,'Joining Lists'!$B$4:$B$15)</f>
        <v>27.5</v>
      </c>
      <c r="M2983" s="110">
        <f>'Joining Lists'!$K2983*'Joining Lists'!$L2983</f>
        <v>55</v>
      </c>
    </row>
    <row r="2984" ht="14.25" customHeight="1">
      <c r="G2984" s="106">
        <v>44510.0</v>
      </c>
      <c r="H2984" s="105" t="s">
        <v>300</v>
      </c>
      <c r="I2984" s="105" t="str">
        <f t="array" ref="I2984">XLOOKUP('Joining Lists'!$H2984,'Joining Lists'!$D$4:$D$75,'Joining Lists'!$E$4:$E$75)</f>
        <v>MidWest</v>
      </c>
      <c r="J2984" s="105" t="s">
        <v>227</v>
      </c>
      <c r="K2984" s="105">
        <v>3.0</v>
      </c>
      <c r="L2984" s="104">
        <f t="array" ref="L2984">XLOOKUP('Joining Lists'!$J2984,'Joining Lists'!$A$4:$A$15,'Joining Lists'!$B$4:$B$15)</f>
        <v>25</v>
      </c>
      <c r="M2984" s="105">
        <f>'Joining Lists'!$K2984*'Joining Lists'!$L2984</f>
        <v>75</v>
      </c>
    </row>
    <row r="2985" ht="14.25" customHeight="1">
      <c r="G2985" s="111">
        <v>44510.0</v>
      </c>
      <c r="H2985" s="110" t="s">
        <v>311</v>
      </c>
      <c r="I2985" s="110" t="str">
        <f t="array" ref="I2985">XLOOKUP('Joining Lists'!$H2985,'Joining Lists'!$D$4:$D$75,'Joining Lists'!$E$4:$E$75)</f>
        <v>MidWest</v>
      </c>
      <c r="J2985" s="110" t="s">
        <v>216</v>
      </c>
      <c r="K2985" s="110">
        <v>2.0</v>
      </c>
      <c r="L2985" s="109">
        <f t="array" ref="L2985">XLOOKUP('Joining Lists'!$J2985,'Joining Lists'!$A$4:$A$15,'Joining Lists'!$B$4:$B$15)</f>
        <v>22.95</v>
      </c>
      <c r="M2985" s="110">
        <f>'Joining Lists'!$K2985*'Joining Lists'!$L2985</f>
        <v>45.9</v>
      </c>
    </row>
    <row r="2986" ht="14.25" customHeight="1">
      <c r="G2986" s="106">
        <v>44510.0</v>
      </c>
      <c r="H2986" s="105" t="s">
        <v>231</v>
      </c>
      <c r="I2986" s="105" t="str">
        <f t="array" ref="I2986">XLOOKUP('Joining Lists'!$H2986,'Joining Lists'!$D$4:$D$75,'Joining Lists'!$E$4:$E$75)</f>
        <v>West</v>
      </c>
      <c r="J2986" s="105" t="s">
        <v>243</v>
      </c>
      <c r="K2986" s="105">
        <v>3.0</v>
      </c>
      <c r="L2986" s="104">
        <f t="array" ref="L2986">XLOOKUP('Joining Lists'!$J2986,'Joining Lists'!$A$4:$A$15,'Joining Lists'!$B$4:$B$15)</f>
        <v>25</v>
      </c>
      <c r="M2986" s="105">
        <f>'Joining Lists'!$K2986*'Joining Lists'!$L2986</f>
        <v>75</v>
      </c>
    </row>
    <row r="2987" ht="14.25" customHeight="1">
      <c r="G2987" s="111">
        <v>44510.0</v>
      </c>
      <c r="H2987" s="110" t="s">
        <v>281</v>
      </c>
      <c r="I2987" s="110" t="str">
        <f t="array" ref="I2987">XLOOKUP('Joining Lists'!$H2987,'Joining Lists'!$D$4:$D$75,'Joining Lists'!$E$4:$E$75)</f>
        <v>MidWest</v>
      </c>
      <c r="J2987" s="110" t="s">
        <v>236</v>
      </c>
      <c r="K2987" s="110">
        <v>2.0</v>
      </c>
      <c r="L2987" s="109">
        <f t="array" ref="L2987">XLOOKUP('Joining Lists'!$J2987,'Joining Lists'!$A$4:$A$15,'Joining Lists'!$B$4:$B$15)</f>
        <v>30</v>
      </c>
      <c r="M2987" s="110">
        <f>'Joining Lists'!$K2987*'Joining Lists'!$L2987</f>
        <v>60</v>
      </c>
    </row>
    <row r="2988" ht="14.25" customHeight="1">
      <c r="G2988" s="106">
        <v>44510.0</v>
      </c>
      <c r="H2988" s="105" t="s">
        <v>254</v>
      </c>
      <c r="I2988" s="105" t="str">
        <f t="array" ref="I2988">XLOOKUP('Joining Lists'!$H2988,'Joining Lists'!$D$4:$D$75,'Joining Lists'!$E$4:$E$75)</f>
        <v>South</v>
      </c>
      <c r="J2988" s="105" t="s">
        <v>218</v>
      </c>
      <c r="K2988" s="105">
        <v>3.0</v>
      </c>
      <c r="L2988" s="104">
        <f t="array" ref="L2988">XLOOKUP('Joining Lists'!$J2988,'Joining Lists'!$A$4:$A$15,'Joining Lists'!$B$4:$B$15)</f>
        <v>22.95</v>
      </c>
      <c r="M2988" s="105">
        <f>'Joining Lists'!$K2988*'Joining Lists'!$L2988</f>
        <v>68.85</v>
      </c>
    </row>
    <row r="2989" ht="14.25" customHeight="1">
      <c r="G2989" s="111">
        <v>44510.0</v>
      </c>
      <c r="H2989" s="110" t="s">
        <v>306</v>
      </c>
      <c r="I2989" s="110" t="str">
        <f t="array" ref="I2989">XLOOKUP('Joining Lists'!$H2989,'Joining Lists'!$D$4:$D$75,'Joining Lists'!$E$4:$E$75)</f>
        <v>West</v>
      </c>
      <c r="J2989" s="110" t="s">
        <v>240</v>
      </c>
      <c r="K2989" s="110">
        <v>4.0</v>
      </c>
      <c r="L2989" s="109">
        <f t="array" ref="L2989">XLOOKUP('Joining Lists'!$J2989,'Joining Lists'!$A$4:$A$15,'Joining Lists'!$B$4:$B$15)</f>
        <v>34</v>
      </c>
      <c r="M2989" s="110">
        <f>'Joining Lists'!$K2989*'Joining Lists'!$L2989</f>
        <v>136</v>
      </c>
    </row>
    <row r="2990" ht="14.25" customHeight="1">
      <c r="G2990" s="106">
        <v>44510.0</v>
      </c>
      <c r="H2990" s="105" t="s">
        <v>311</v>
      </c>
      <c r="I2990" s="105" t="str">
        <f t="array" ref="I2990">XLOOKUP('Joining Lists'!$H2990,'Joining Lists'!$D$4:$D$75,'Joining Lists'!$E$4:$E$75)</f>
        <v>MidWest</v>
      </c>
      <c r="J2990" s="105" t="s">
        <v>236</v>
      </c>
      <c r="K2990" s="105">
        <v>3.0</v>
      </c>
      <c r="L2990" s="104">
        <f t="array" ref="L2990">XLOOKUP('Joining Lists'!$J2990,'Joining Lists'!$A$4:$A$15,'Joining Lists'!$B$4:$B$15)</f>
        <v>30</v>
      </c>
      <c r="M2990" s="105">
        <f>'Joining Lists'!$K2990*'Joining Lists'!$L2990</f>
        <v>90</v>
      </c>
    </row>
    <row r="2991" ht="14.25" customHeight="1">
      <c r="G2991" s="111">
        <v>44510.0</v>
      </c>
      <c r="H2991" s="110" t="s">
        <v>273</v>
      </c>
      <c r="I2991" s="110" t="str">
        <f t="array" ref="I2991">XLOOKUP('Joining Lists'!$H2991,'Joining Lists'!$D$4:$D$75,'Joining Lists'!$E$4:$E$75)</f>
        <v>West</v>
      </c>
      <c r="J2991" s="110" t="s">
        <v>216</v>
      </c>
      <c r="K2991" s="110">
        <v>3.0</v>
      </c>
      <c r="L2991" s="109">
        <f t="array" ref="L2991">XLOOKUP('Joining Lists'!$J2991,'Joining Lists'!$A$4:$A$15,'Joining Lists'!$B$4:$B$15)</f>
        <v>22.95</v>
      </c>
      <c r="M2991" s="110">
        <f>'Joining Lists'!$K2991*'Joining Lists'!$L2991</f>
        <v>68.85</v>
      </c>
    </row>
    <row r="2992" ht="14.25" customHeight="1">
      <c r="G2992" s="106">
        <v>44510.0</v>
      </c>
      <c r="H2992" s="105" t="s">
        <v>316</v>
      </c>
      <c r="I2992" s="105" t="str">
        <f t="array" ref="I2992">XLOOKUP('Joining Lists'!$H2992,'Joining Lists'!$D$4:$D$75,'Joining Lists'!$E$4:$E$75)</f>
        <v>West</v>
      </c>
      <c r="J2992" s="105" t="s">
        <v>218</v>
      </c>
      <c r="K2992" s="105">
        <v>3.0</v>
      </c>
      <c r="L2992" s="104">
        <f t="array" ref="L2992">XLOOKUP('Joining Lists'!$J2992,'Joining Lists'!$A$4:$A$15,'Joining Lists'!$B$4:$B$15)</f>
        <v>22.95</v>
      </c>
      <c r="M2992" s="105">
        <f>'Joining Lists'!$K2992*'Joining Lists'!$L2992</f>
        <v>68.85</v>
      </c>
    </row>
    <row r="2993" ht="14.25" customHeight="1">
      <c r="G2993" s="111">
        <v>44510.0</v>
      </c>
      <c r="H2993" s="110" t="s">
        <v>296</v>
      </c>
      <c r="I2993" s="110" t="str">
        <f t="array" ref="I2993">XLOOKUP('Joining Lists'!$H2993,'Joining Lists'!$D$4:$D$75,'Joining Lists'!$E$4:$E$75)</f>
        <v>West</v>
      </c>
      <c r="J2993" s="110" t="s">
        <v>218</v>
      </c>
      <c r="K2993" s="110">
        <v>1.0</v>
      </c>
      <c r="L2993" s="109">
        <f t="array" ref="L2993">XLOOKUP('Joining Lists'!$J2993,'Joining Lists'!$A$4:$A$15,'Joining Lists'!$B$4:$B$15)</f>
        <v>22.95</v>
      </c>
      <c r="M2993" s="110">
        <f>'Joining Lists'!$K2993*'Joining Lists'!$L2993</f>
        <v>22.95</v>
      </c>
    </row>
    <row r="2994" ht="14.25" customHeight="1">
      <c r="G2994" s="106">
        <v>44510.0</v>
      </c>
      <c r="H2994" s="105" t="s">
        <v>304</v>
      </c>
      <c r="I2994" s="105" t="str">
        <f t="array" ref="I2994">XLOOKUP('Joining Lists'!$H2994,'Joining Lists'!$D$4:$D$75,'Joining Lists'!$E$4:$E$75)</f>
        <v>South</v>
      </c>
      <c r="J2994" s="105" t="s">
        <v>218</v>
      </c>
      <c r="K2994" s="105">
        <v>1.0</v>
      </c>
      <c r="L2994" s="104">
        <f t="array" ref="L2994">XLOOKUP('Joining Lists'!$J2994,'Joining Lists'!$A$4:$A$15,'Joining Lists'!$B$4:$B$15)</f>
        <v>22.95</v>
      </c>
      <c r="M2994" s="105">
        <f>'Joining Lists'!$K2994*'Joining Lists'!$L2994</f>
        <v>22.95</v>
      </c>
    </row>
    <row r="2995" ht="14.25" customHeight="1">
      <c r="G2995" s="111">
        <v>44510.0</v>
      </c>
      <c r="H2995" s="110" t="s">
        <v>268</v>
      </c>
      <c r="I2995" s="110" t="str">
        <f t="array" ref="I2995">XLOOKUP('Joining Lists'!$H2995,'Joining Lists'!$D$4:$D$75,'Joining Lists'!$E$4:$E$75)</f>
        <v>East</v>
      </c>
      <c r="J2995" s="110" t="s">
        <v>216</v>
      </c>
      <c r="K2995" s="110">
        <v>1.0</v>
      </c>
      <c r="L2995" s="109">
        <f t="array" ref="L2995">XLOOKUP('Joining Lists'!$J2995,'Joining Lists'!$A$4:$A$15,'Joining Lists'!$B$4:$B$15)</f>
        <v>22.95</v>
      </c>
      <c r="M2995" s="110">
        <f>'Joining Lists'!$K2995*'Joining Lists'!$L2995</f>
        <v>22.95</v>
      </c>
    </row>
    <row r="2996" ht="14.25" customHeight="1">
      <c r="G2996" s="106">
        <v>44510.0</v>
      </c>
      <c r="H2996" s="105" t="s">
        <v>278</v>
      </c>
      <c r="I2996" s="105" t="str">
        <f t="array" ref="I2996">XLOOKUP('Joining Lists'!$H2996,'Joining Lists'!$D$4:$D$75,'Joining Lists'!$E$4:$E$75)</f>
        <v>MidWest</v>
      </c>
      <c r="J2996" s="105" t="s">
        <v>240</v>
      </c>
      <c r="K2996" s="105">
        <v>4.0</v>
      </c>
      <c r="L2996" s="104">
        <f t="array" ref="L2996">XLOOKUP('Joining Lists'!$J2996,'Joining Lists'!$A$4:$A$15,'Joining Lists'!$B$4:$B$15)</f>
        <v>34</v>
      </c>
      <c r="M2996" s="105">
        <f>'Joining Lists'!$K2996*'Joining Lists'!$L2996</f>
        <v>136</v>
      </c>
    </row>
    <row r="2997" ht="14.25" customHeight="1">
      <c r="G2997" s="111">
        <v>44510.0</v>
      </c>
      <c r="H2997" s="110" t="s">
        <v>251</v>
      </c>
      <c r="I2997" s="110" t="str">
        <f t="array" ref="I2997">XLOOKUP('Joining Lists'!$H2997,'Joining Lists'!$D$4:$D$75,'Joining Lists'!$E$4:$E$75)</f>
        <v>MidWest</v>
      </c>
      <c r="J2997" s="110" t="s">
        <v>239</v>
      </c>
      <c r="K2997" s="110">
        <v>3.0</v>
      </c>
      <c r="L2997" s="109">
        <f t="array" ref="L2997">XLOOKUP('Joining Lists'!$J2997,'Joining Lists'!$A$4:$A$15,'Joining Lists'!$B$4:$B$15)</f>
        <v>19</v>
      </c>
      <c r="M2997" s="110">
        <f>'Joining Lists'!$K2997*'Joining Lists'!$L2997</f>
        <v>57</v>
      </c>
    </row>
    <row r="2998" ht="14.25" customHeight="1">
      <c r="G2998" s="106">
        <v>44510.0</v>
      </c>
      <c r="H2998" s="105" t="s">
        <v>251</v>
      </c>
      <c r="I2998" s="105" t="str">
        <f t="array" ref="I2998">XLOOKUP('Joining Lists'!$H2998,'Joining Lists'!$D$4:$D$75,'Joining Lists'!$E$4:$E$75)</f>
        <v>MidWest</v>
      </c>
      <c r="J2998" s="105" t="s">
        <v>235</v>
      </c>
      <c r="K2998" s="105">
        <v>1.0</v>
      </c>
      <c r="L2998" s="104">
        <f t="array" ref="L2998">XLOOKUP('Joining Lists'!$J2998,'Joining Lists'!$A$4:$A$15,'Joining Lists'!$B$4:$B$15)</f>
        <v>19.95</v>
      </c>
      <c r="M2998" s="105">
        <f>'Joining Lists'!$K2998*'Joining Lists'!$L2998</f>
        <v>19.95</v>
      </c>
    </row>
    <row r="2999" ht="14.25" customHeight="1">
      <c r="G2999" s="111">
        <v>44510.0</v>
      </c>
      <c r="H2999" s="110" t="s">
        <v>309</v>
      </c>
      <c r="I2999" s="110" t="str">
        <f t="array" ref="I2999">XLOOKUP('Joining Lists'!$H2999,'Joining Lists'!$D$4:$D$75,'Joining Lists'!$E$4:$E$75)</f>
        <v>South</v>
      </c>
      <c r="J2999" s="110" t="s">
        <v>243</v>
      </c>
      <c r="K2999" s="110">
        <v>18.0</v>
      </c>
      <c r="L2999" s="109">
        <f t="array" ref="L2999">XLOOKUP('Joining Lists'!$J2999,'Joining Lists'!$A$4:$A$15,'Joining Lists'!$B$4:$B$15)</f>
        <v>25</v>
      </c>
      <c r="M2999" s="110">
        <f>'Joining Lists'!$K2999*'Joining Lists'!$L2999</f>
        <v>450</v>
      </c>
    </row>
    <row r="3000" ht="14.25" customHeight="1">
      <c r="G3000" s="106">
        <v>44510.0</v>
      </c>
      <c r="H3000" s="105" t="s">
        <v>281</v>
      </c>
      <c r="I3000" s="105" t="str">
        <f t="array" ref="I3000">XLOOKUP('Joining Lists'!$H3000,'Joining Lists'!$D$4:$D$75,'Joining Lists'!$E$4:$E$75)</f>
        <v>MidWest</v>
      </c>
      <c r="J3000" s="105" t="s">
        <v>240</v>
      </c>
      <c r="K3000" s="105">
        <v>16.0</v>
      </c>
      <c r="L3000" s="104">
        <f t="array" ref="L3000">XLOOKUP('Joining Lists'!$J3000,'Joining Lists'!$A$4:$A$15,'Joining Lists'!$B$4:$B$15)</f>
        <v>34</v>
      </c>
      <c r="M3000" s="105">
        <f>'Joining Lists'!$K3000*'Joining Lists'!$L3000</f>
        <v>544</v>
      </c>
    </row>
    <row r="3001" ht="14.25" customHeight="1">
      <c r="G3001" s="111">
        <v>44510.0</v>
      </c>
      <c r="H3001" s="110" t="s">
        <v>316</v>
      </c>
      <c r="I3001" s="110" t="str">
        <f t="array" ref="I3001">XLOOKUP('Joining Lists'!$H3001,'Joining Lists'!$D$4:$D$75,'Joining Lists'!$E$4:$E$75)</f>
        <v>West</v>
      </c>
      <c r="J3001" s="110" t="s">
        <v>240</v>
      </c>
      <c r="K3001" s="110">
        <v>2.0</v>
      </c>
      <c r="L3001" s="109">
        <f t="array" ref="L3001">XLOOKUP('Joining Lists'!$J3001,'Joining Lists'!$A$4:$A$15,'Joining Lists'!$B$4:$B$15)</f>
        <v>34</v>
      </c>
      <c r="M3001" s="110">
        <f>'Joining Lists'!$K3001*'Joining Lists'!$L3001</f>
        <v>68</v>
      </c>
    </row>
    <row r="3002" ht="14.25" customHeight="1">
      <c r="G3002" s="106">
        <v>44510.0</v>
      </c>
      <c r="H3002" s="105" t="s">
        <v>269</v>
      </c>
      <c r="I3002" s="105" t="str">
        <f t="array" ref="I3002">XLOOKUP('Joining Lists'!$H3002,'Joining Lists'!$D$4:$D$75,'Joining Lists'!$E$4:$E$75)</f>
        <v>MidWest</v>
      </c>
      <c r="J3002" s="105" t="s">
        <v>227</v>
      </c>
      <c r="K3002" s="105">
        <v>14.0</v>
      </c>
      <c r="L3002" s="104">
        <f t="array" ref="L3002">XLOOKUP('Joining Lists'!$J3002,'Joining Lists'!$A$4:$A$15,'Joining Lists'!$B$4:$B$15)</f>
        <v>25</v>
      </c>
      <c r="M3002" s="105">
        <f>'Joining Lists'!$K3002*'Joining Lists'!$L3002</f>
        <v>350</v>
      </c>
    </row>
    <row r="3003" ht="14.25" customHeight="1">
      <c r="G3003" s="111">
        <v>44510.0</v>
      </c>
      <c r="H3003" s="110" t="s">
        <v>288</v>
      </c>
      <c r="I3003" s="110" t="str">
        <f t="array" ref="I3003">XLOOKUP('Joining Lists'!$H3003,'Joining Lists'!$D$4:$D$75,'Joining Lists'!$E$4:$E$75)</f>
        <v>MidWest</v>
      </c>
      <c r="J3003" s="110" t="s">
        <v>216</v>
      </c>
      <c r="K3003" s="110">
        <v>2.0</v>
      </c>
      <c r="L3003" s="109">
        <f t="array" ref="L3003">XLOOKUP('Joining Lists'!$J3003,'Joining Lists'!$A$4:$A$15,'Joining Lists'!$B$4:$B$15)</f>
        <v>22.95</v>
      </c>
      <c r="M3003" s="110">
        <f>'Joining Lists'!$K3003*'Joining Lists'!$L3003</f>
        <v>45.9</v>
      </c>
    </row>
    <row r="3004" ht="14.25" customHeight="1">
      <c r="G3004" s="106">
        <v>44510.0</v>
      </c>
      <c r="H3004" s="105" t="s">
        <v>268</v>
      </c>
      <c r="I3004" s="105" t="str">
        <f t="array" ref="I3004">XLOOKUP('Joining Lists'!$H3004,'Joining Lists'!$D$4:$D$75,'Joining Lists'!$E$4:$E$75)</f>
        <v>East</v>
      </c>
      <c r="J3004" s="105" t="s">
        <v>216</v>
      </c>
      <c r="K3004" s="105">
        <v>3.0</v>
      </c>
      <c r="L3004" s="104">
        <f t="array" ref="L3004">XLOOKUP('Joining Lists'!$J3004,'Joining Lists'!$A$4:$A$15,'Joining Lists'!$B$4:$B$15)</f>
        <v>22.95</v>
      </c>
      <c r="M3004" s="105">
        <f>'Joining Lists'!$K3004*'Joining Lists'!$L3004</f>
        <v>68.85</v>
      </c>
    </row>
    <row r="3005" ht="14.25" customHeight="1">
      <c r="G3005" s="111">
        <v>44510.0</v>
      </c>
      <c r="H3005" s="110" t="s">
        <v>251</v>
      </c>
      <c r="I3005" s="110" t="str">
        <f t="array" ref="I3005">XLOOKUP('Joining Lists'!$H3005,'Joining Lists'!$D$4:$D$75,'Joining Lists'!$E$4:$E$75)</f>
        <v>MidWest</v>
      </c>
      <c r="J3005" s="110" t="s">
        <v>212</v>
      </c>
      <c r="K3005" s="110">
        <v>3.0</v>
      </c>
      <c r="L3005" s="109">
        <f t="array" ref="L3005">XLOOKUP('Joining Lists'!$J3005,'Joining Lists'!$A$4:$A$15,'Joining Lists'!$B$4:$B$15)</f>
        <v>21</v>
      </c>
      <c r="M3005" s="110">
        <f>'Joining Lists'!$K3005*'Joining Lists'!$L3005</f>
        <v>63</v>
      </c>
    </row>
    <row r="3006" ht="14.25" customHeight="1">
      <c r="G3006" s="106">
        <v>44510.0</v>
      </c>
      <c r="H3006" s="105" t="s">
        <v>300</v>
      </c>
      <c r="I3006" s="105" t="str">
        <f t="array" ref="I3006">XLOOKUP('Joining Lists'!$H3006,'Joining Lists'!$D$4:$D$75,'Joining Lists'!$E$4:$E$75)</f>
        <v>MidWest</v>
      </c>
      <c r="J3006" s="105" t="s">
        <v>218</v>
      </c>
      <c r="K3006" s="105">
        <v>2.0</v>
      </c>
      <c r="L3006" s="104">
        <f t="array" ref="L3006">XLOOKUP('Joining Lists'!$J3006,'Joining Lists'!$A$4:$A$15,'Joining Lists'!$B$4:$B$15)</f>
        <v>22.95</v>
      </c>
      <c r="M3006" s="105">
        <f>'Joining Lists'!$K3006*'Joining Lists'!$L3006</f>
        <v>45.9</v>
      </c>
    </row>
    <row r="3007" ht="14.25" customHeight="1">
      <c r="G3007" s="111">
        <v>44510.0</v>
      </c>
      <c r="H3007" s="110" t="s">
        <v>311</v>
      </c>
      <c r="I3007" s="110" t="str">
        <f t="array" ref="I3007">XLOOKUP('Joining Lists'!$H3007,'Joining Lists'!$D$4:$D$75,'Joining Lists'!$E$4:$E$75)</f>
        <v>MidWest</v>
      </c>
      <c r="J3007" s="110" t="s">
        <v>239</v>
      </c>
      <c r="K3007" s="110">
        <v>12.0</v>
      </c>
      <c r="L3007" s="109">
        <f t="array" ref="L3007">XLOOKUP('Joining Lists'!$J3007,'Joining Lists'!$A$4:$A$15,'Joining Lists'!$B$4:$B$15)</f>
        <v>19</v>
      </c>
      <c r="M3007" s="110">
        <f>'Joining Lists'!$K3007*'Joining Lists'!$L3007</f>
        <v>228</v>
      </c>
    </row>
    <row r="3008" ht="14.25" customHeight="1">
      <c r="G3008" s="106">
        <v>44510.0</v>
      </c>
      <c r="H3008" s="105" t="s">
        <v>283</v>
      </c>
      <c r="I3008" s="105" t="str">
        <f t="array" ref="I3008">XLOOKUP('Joining Lists'!$H3008,'Joining Lists'!$D$4:$D$75,'Joining Lists'!$E$4:$E$75)</f>
        <v>South</v>
      </c>
      <c r="J3008" s="105" t="s">
        <v>240</v>
      </c>
      <c r="K3008" s="105">
        <v>2.0</v>
      </c>
      <c r="L3008" s="104">
        <f t="array" ref="L3008">XLOOKUP('Joining Lists'!$J3008,'Joining Lists'!$A$4:$A$15,'Joining Lists'!$B$4:$B$15)</f>
        <v>34</v>
      </c>
      <c r="M3008" s="105">
        <f>'Joining Lists'!$K3008*'Joining Lists'!$L3008</f>
        <v>68</v>
      </c>
    </row>
    <row r="3009" ht="14.25" customHeight="1">
      <c r="G3009" s="111">
        <v>44510.0</v>
      </c>
      <c r="H3009" s="110" t="s">
        <v>225</v>
      </c>
      <c r="I3009" s="110" t="str">
        <f t="array" ref="I3009">XLOOKUP('Joining Lists'!$H3009,'Joining Lists'!$D$4:$D$75,'Joining Lists'!$E$4:$E$75)</f>
        <v>South</v>
      </c>
      <c r="J3009" s="110" t="s">
        <v>245</v>
      </c>
      <c r="K3009" s="110">
        <v>2.0</v>
      </c>
      <c r="L3009" s="109">
        <f t="array" ref="L3009">XLOOKUP('Joining Lists'!$J3009,'Joining Lists'!$A$4:$A$15,'Joining Lists'!$B$4:$B$15)</f>
        <v>23.5</v>
      </c>
      <c r="M3009" s="110">
        <f>'Joining Lists'!$K3009*'Joining Lists'!$L3009</f>
        <v>47</v>
      </c>
    </row>
    <row r="3010" ht="14.25" customHeight="1">
      <c r="G3010" s="106">
        <v>44510.0</v>
      </c>
      <c r="H3010" s="105" t="s">
        <v>309</v>
      </c>
      <c r="I3010" s="105" t="str">
        <f t="array" ref="I3010">XLOOKUP('Joining Lists'!$H3010,'Joining Lists'!$D$4:$D$75,'Joining Lists'!$E$4:$E$75)</f>
        <v>South</v>
      </c>
      <c r="J3010" s="105" t="s">
        <v>235</v>
      </c>
      <c r="K3010" s="105">
        <v>1.0</v>
      </c>
      <c r="L3010" s="104">
        <f t="array" ref="L3010">XLOOKUP('Joining Lists'!$J3010,'Joining Lists'!$A$4:$A$15,'Joining Lists'!$B$4:$B$15)</f>
        <v>19.95</v>
      </c>
      <c r="M3010" s="105">
        <f>'Joining Lists'!$K3010*'Joining Lists'!$L3010</f>
        <v>19.95</v>
      </c>
    </row>
    <row r="3011" ht="14.25" customHeight="1">
      <c r="G3011" s="111">
        <v>44510.0</v>
      </c>
      <c r="H3011" s="110" t="s">
        <v>269</v>
      </c>
      <c r="I3011" s="110" t="str">
        <f t="array" ref="I3011">XLOOKUP('Joining Lists'!$H3011,'Joining Lists'!$D$4:$D$75,'Joining Lists'!$E$4:$E$75)</f>
        <v>MidWest</v>
      </c>
      <c r="J3011" s="110" t="s">
        <v>235</v>
      </c>
      <c r="K3011" s="110">
        <v>2.0</v>
      </c>
      <c r="L3011" s="109">
        <f t="array" ref="L3011">XLOOKUP('Joining Lists'!$J3011,'Joining Lists'!$A$4:$A$15,'Joining Lists'!$B$4:$B$15)</f>
        <v>19.95</v>
      </c>
      <c r="M3011" s="110">
        <f>'Joining Lists'!$K3011*'Joining Lists'!$L3011</f>
        <v>39.9</v>
      </c>
    </row>
    <row r="3012" ht="14.25" customHeight="1">
      <c r="G3012" s="106">
        <v>44510.0</v>
      </c>
      <c r="H3012" s="105" t="s">
        <v>256</v>
      </c>
      <c r="I3012" s="105" t="str">
        <f t="array" ref="I3012">XLOOKUP('Joining Lists'!$H3012,'Joining Lists'!$D$4:$D$75,'Joining Lists'!$E$4:$E$75)</f>
        <v>MidWest</v>
      </c>
      <c r="J3012" s="105" t="s">
        <v>218</v>
      </c>
      <c r="K3012" s="105">
        <v>2.0</v>
      </c>
      <c r="L3012" s="104">
        <f t="array" ref="L3012">XLOOKUP('Joining Lists'!$J3012,'Joining Lists'!$A$4:$A$15,'Joining Lists'!$B$4:$B$15)</f>
        <v>22.95</v>
      </c>
      <c r="M3012" s="105">
        <f>'Joining Lists'!$K3012*'Joining Lists'!$L3012</f>
        <v>45.9</v>
      </c>
    </row>
    <row r="3013" ht="14.25" customHeight="1">
      <c r="G3013" s="111">
        <v>44510.0</v>
      </c>
      <c r="H3013" s="110" t="s">
        <v>303</v>
      </c>
      <c r="I3013" s="110" t="str">
        <f t="array" ref="I3013">XLOOKUP('Joining Lists'!$H3013,'Joining Lists'!$D$4:$D$75,'Joining Lists'!$E$4:$E$75)</f>
        <v>West</v>
      </c>
      <c r="J3013" s="110" t="s">
        <v>239</v>
      </c>
      <c r="K3013" s="110">
        <v>4.0</v>
      </c>
      <c r="L3013" s="109">
        <f t="array" ref="L3013">XLOOKUP('Joining Lists'!$J3013,'Joining Lists'!$A$4:$A$15,'Joining Lists'!$B$4:$B$15)</f>
        <v>19</v>
      </c>
      <c r="M3013" s="110">
        <f>'Joining Lists'!$K3013*'Joining Lists'!$L3013</f>
        <v>76</v>
      </c>
    </row>
    <row r="3014" ht="14.25" customHeight="1">
      <c r="G3014" s="106">
        <v>44510.0</v>
      </c>
      <c r="H3014" s="105" t="s">
        <v>315</v>
      </c>
      <c r="I3014" s="105" t="str">
        <f t="array" ref="I3014">XLOOKUP('Joining Lists'!$H3014,'Joining Lists'!$D$4:$D$75,'Joining Lists'!$E$4:$E$75)</f>
        <v>MidWest</v>
      </c>
      <c r="J3014" s="105" t="s">
        <v>216</v>
      </c>
      <c r="K3014" s="105">
        <v>1.0</v>
      </c>
      <c r="L3014" s="104">
        <f t="array" ref="L3014">XLOOKUP('Joining Lists'!$J3014,'Joining Lists'!$A$4:$A$15,'Joining Lists'!$B$4:$B$15)</f>
        <v>22.95</v>
      </c>
      <c r="M3014" s="105">
        <f>'Joining Lists'!$K3014*'Joining Lists'!$L3014</f>
        <v>22.95</v>
      </c>
    </row>
    <row r="3015" ht="14.25" customHeight="1">
      <c r="G3015" s="111">
        <v>44510.0</v>
      </c>
      <c r="H3015" s="110" t="s">
        <v>266</v>
      </c>
      <c r="I3015" s="110" t="str">
        <f t="array" ref="I3015">XLOOKUP('Joining Lists'!$H3015,'Joining Lists'!$D$4:$D$75,'Joining Lists'!$E$4:$E$75)</f>
        <v>West</v>
      </c>
      <c r="J3015" s="110" t="s">
        <v>243</v>
      </c>
      <c r="K3015" s="110">
        <v>3.0</v>
      </c>
      <c r="L3015" s="109">
        <f t="array" ref="L3015">XLOOKUP('Joining Lists'!$J3015,'Joining Lists'!$A$4:$A$15,'Joining Lists'!$B$4:$B$15)</f>
        <v>25</v>
      </c>
      <c r="M3015" s="110">
        <f>'Joining Lists'!$K3015*'Joining Lists'!$L3015</f>
        <v>75</v>
      </c>
    </row>
    <row r="3016" ht="14.25" customHeight="1">
      <c r="G3016" s="106">
        <v>44510.0</v>
      </c>
      <c r="H3016" s="105" t="s">
        <v>255</v>
      </c>
      <c r="I3016" s="105" t="str">
        <f t="array" ref="I3016">XLOOKUP('Joining Lists'!$H3016,'Joining Lists'!$D$4:$D$75,'Joining Lists'!$E$4:$E$75)</f>
        <v>MidWest</v>
      </c>
      <c r="J3016" s="105" t="s">
        <v>243</v>
      </c>
      <c r="K3016" s="105">
        <v>2.0</v>
      </c>
      <c r="L3016" s="104">
        <f t="array" ref="L3016">XLOOKUP('Joining Lists'!$J3016,'Joining Lists'!$A$4:$A$15,'Joining Lists'!$B$4:$B$15)</f>
        <v>25</v>
      </c>
      <c r="M3016" s="105">
        <f>'Joining Lists'!$K3016*'Joining Lists'!$L3016</f>
        <v>50</v>
      </c>
    </row>
    <row r="3017" ht="14.25" customHeight="1">
      <c r="G3017" s="111">
        <v>44510.0</v>
      </c>
      <c r="H3017" s="110" t="s">
        <v>253</v>
      </c>
      <c r="I3017" s="110" t="str">
        <f t="array" ref="I3017">XLOOKUP('Joining Lists'!$H3017,'Joining Lists'!$D$4:$D$75,'Joining Lists'!$E$4:$E$75)</f>
        <v>MidWest</v>
      </c>
      <c r="J3017" s="110" t="s">
        <v>216</v>
      </c>
      <c r="K3017" s="110">
        <v>5.0</v>
      </c>
      <c r="L3017" s="109">
        <f t="array" ref="L3017">XLOOKUP('Joining Lists'!$J3017,'Joining Lists'!$A$4:$A$15,'Joining Lists'!$B$4:$B$15)</f>
        <v>22.95</v>
      </c>
      <c r="M3017" s="110">
        <f>'Joining Lists'!$K3017*'Joining Lists'!$L3017</f>
        <v>114.75</v>
      </c>
    </row>
    <row r="3018" ht="14.25" customHeight="1">
      <c r="G3018" s="106">
        <v>44510.0</v>
      </c>
      <c r="H3018" s="105" t="s">
        <v>228</v>
      </c>
      <c r="I3018" s="105" t="str">
        <f t="array" ref="I3018">XLOOKUP('Joining Lists'!$H3018,'Joining Lists'!$D$4:$D$75,'Joining Lists'!$E$4:$E$75)</f>
        <v>MidWest</v>
      </c>
      <c r="J3018" s="105" t="s">
        <v>240</v>
      </c>
      <c r="K3018" s="105">
        <v>2.0</v>
      </c>
      <c r="L3018" s="104">
        <f t="array" ref="L3018">XLOOKUP('Joining Lists'!$J3018,'Joining Lists'!$A$4:$A$15,'Joining Lists'!$B$4:$B$15)</f>
        <v>34</v>
      </c>
      <c r="M3018" s="105">
        <f>'Joining Lists'!$K3018*'Joining Lists'!$L3018</f>
        <v>68</v>
      </c>
    </row>
    <row r="3019" ht="14.25" customHeight="1">
      <c r="G3019" s="111">
        <v>44510.0</v>
      </c>
      <c r="H3019" s="110" t="s">
        <v>246</v>
      </c>
      <c r="I3019" s="110" t="str">
        <f t="array" ref="I3019">XLOOKUP('Joining Lists'!$H3019,'Joining Lists'!$D$4:$D$75,'Joining Lists'!$E$4:$E$75)</f>
        <v>South</v>
      </c>
      <c r="J3019" s="110" t="s">
        <v>235</v>
      </c>
      <c r="K3019" s="110">
        <v>1.0</v>
      </c>
      <c r="L3019" s="109">
        <f t="array" ref="L3019">XLOOKUP('Joining Lists'!$J3019,'Joining Lists'!$A$4:$A$15,'Joining Lists'!$B$4:$B$15)</f>
        <v>19.95</v>
      </c>
      <c r="M3019" s="110">
        <f>'Joining Lists'!$K3019*'Joining Lists'!$L3019</f>
        <v>19.95</v>
      </c>
    </row>
    <row r="3020" ht="14.25" customHeight="1">
      <c r="G3020" s="106">
        <v>44510.0</v>
      </c>
      <c r="H3020" s="105" t="s">
        <v>255</v>
      </c>
      <c r="I3020" s="105" t="str">
        <f t="array" ref="I3020">XLOOKUP('Joining Lists'!$H3020,'Joining Lists'!$D$4:$D$75,'Joining Lists'!$E$4:$E$75)</f>
        <v>MidWest</v>
      </c>
      <c r="J3020" s="105" t="s">
        <v>218</v>
      </c>
      <c r="K3020" s="105">
        <v>25.0</v>
      </c>
      <c r="L3020" s="104">
        <f t="array" ref="L3020">XLOOKUP('Joining Lists'!$J3020,'Joining Lists'!$A$4:$A$15,'Joining Lists'!$B$4:$B$15)</f>
        <v>22.95</v>
      </c>
      <c r="M3020" s="105">
        <f>'Joining Lists'!$K3020*'Joining Lists'!$L3020</f>
        <v>573.75</v>
      </c>
    </row>
    <row r="3021" ht="14.25" customHeight="1">
      <c r="G3021" s="111">
        <v>44510.0</v>
      </c>
      <c r="H3021" s="110" t="s">
        <v>266</v>
      </c>
      <c r="I3021" s="110" t="str">
        <f t="array" ref="I3021">XLOOKUP('Joining Lists'!$H3021,'Joining Lists'!$D$4:$D$75,'Joining Lists'!$E$4:$E$75)</f>
        <v>West</v>
      </c>
      <c r="J3021" s="110" t="s">
        <v>245</v>
      </c>
      <c r="K3021" s="110">
        <v>2.0</v>
      </c>
      <c r="L3021" s="109">
        <f t="array" ref="L3021">XLOOKUP('Joining Lists'!$J3021,'Joining Lists'!$A$4:$A$15,'Joining Lists'!$B$4:$B$15)</f>
        <v>23.5</v>
      </c>
      <c r="M3021" s="110">
        <f>'Joining Lists'!$K3021*'Joining Lists'!$L3021</f>
        <v>47</v>
      </c>
    </row>
    <row r="3022" ht="14.25" customHeight="1">
      <c r="G3022" s="106">
        <v>44509.0</v>
      </c>
      <c r="H3022" s="105" t="s">
        <v>303</v>
      </c>
      <c r="I3022" s="105" t="str">
        <f t="array" ref="I3022">XLOOKUP('Joining Lists'!$H3022,'Joining Lists'!$D$4:$D$75,'Joining Lists'!$E$4:$E$75)</f>
        <v>West</v>
      </c>
      <c r="J3022" s="105" t="s">
        <v>240</v>
      </c>
      <c r="K3022" s="105">
        <v>2.0</v>
      </c>
      <c r="L3022" s="104">
        <f t="array" ref="L3022">XLOOKUP('Joining Lists'!$J3022,'Joining Lists'!$A$4:$A$15,'Joining Lists'!$B$4:$B$15)</f>
        <v>34</v>
      </c>
      <c r="M3022" s="105">
        <f>'Joining Lists'!$K3022*'Joining Lists'!$L3022</f>
        <v>68</v>
      </c>
    </row>
    <row r="3023" ht="14.25" customHeight="1">
      <c r="G3023" s="111">
        <v>44509.0</v>
      </c>
      <c r="H3023" s="110" t="s">
        <v>215</v>
      </c>
      <c r="I3023" s="110" t="str">
        <f t="array" ref="I3023">XLOOKUP('Joining Lists'!$H3023,'Joining Lists'!$D$4:$D$75,'Joining Lists'!$E$4:$E$75)</f>
        <v>East</v>
      </c>
      <c r="J3023" s="110" t="s">
        <v>218</v>
      </c>
      <c r="K3023" s="110">
        <v>2.0</v>
      </c>
      <c r="L3023" s="109">
        <f t="array" ref="L3023">XLOOKUP('Joining Lists'!$J3023,'Joining Lists'!$A$4:$A$15,'Joining Lists'!$B$4:$B$15)</f>
        <v>22.95</v>
      </c>
      <c r="M3023" s="110">
        <f>'Joining Lists'!$K3023*'Joining Lists'!$L3023</f>
        <v>45.9</v>
      </c>
    </row>
    <row r="3024" ht="14.25" customHeight="1">
      <c r="G3024" s="106">
        <v>44509.0</v>
      </c>
      <c r="H3024" s="105" t="s">
        <v>225</v>
      </c>
      <c r="I3024" s="105" t="str">
        <f t="array" ref="I3024">XLOOKUP('Joining Lists'!$H3024,'Joining Lists'!$D$4:$D$75,'Joining Lists'!$E$4:$E$75)</f>
        <v>South</v>
      </c>
      <c r="J3024" s="105" t="s">
        <v>243</v>
      </c>
      <c r="K3024" s="105">
        <v>1.0</v>
      </c>
      <c r="L3024" s="104">
        <f t="array" ref="L3024">XLOOKUP('Joining Lists'!$J3024,'Joining Lists'!$A$4:$A$15,'Joining Lists'!$B$4:$B$15)</f>
        <v>25</v>
      </c>
      <c r="M3024" s="105">
        <f>'Joining Lists'!$K3024*'Joining Lists'!$L3024</f>
        <v>25</v>
      </c>
    </row>
    <row r="3025" ht="14.25" customHeight="1">
      <c r="G3025" s="111">
        <v>44509.0</v>
      </c>
      <c r="H3025" s="110" t="s">
        <v>291</v>
      </c>
      <c r="I3025" s="110" t="str">
        <f t="array" ref="I3025">XLOOKUP('Joining Lists'!$H3025,'Joining Lists'!$D$4:$D$75,'Joining Lists'!$E$4:$E$75)</f>
        <v>West</v>
      </c>
      <c r="J3025" s="110" t="s">
        <v>227</v>
      </c>
      <c r="K3025" s="110">
        <v>1.0</v>
      </c>
      <c r="L3025" s="109">
        <f t="array" ref="L3025">XLOOKUP('Joining Lists'!$J3025,'Joining Lists'!$A$4:$A$15,'Joining Lists'!$B$4:$B$15)</f>
        <v>25</v>
      </c>
      <c r="M3025" s="110">
        <f>'Joining Lists'!$K3025*'Joining Lists'!$L3025</f>
        <v>25</v>
      </c>
    </row>
    <row r="3026" ht="14.25" customHeight="1">
      <c r="G3026" s="106">
        <v>44509.0</v>
      </c>
      <c r="H3026" s="105" t="s">
        <v>311</v>
      </c>
      <c r="I3026" s="105" t="str">
        <f t="array" ref="I3026">XLOOKUP('Joining Lists'!$H3026,'Joining Lists'!$D$4:$D$75,'Joining Lists'!$E$4:$E$75)</f>
        <v>MidWest</v>
      </c>
      <c r="J3026" s="105" t="s">
        <v>235</v>
      </c>
      <c r="K3026" s="105">
        <v>3.0</v>
      </c>
      <c r="L3026" s="104">
        <f t="array" ref="L3026">XLOOKUP('Joining Lists'!$J3026,'Joining Lists'!$A$4:$A$15,'Joining Lists'!$B$4:$B$15)</f>
        <v>19.95</v>
      </c>
      <c r="M3026" s="105">
        <f>'Joining Lists'!$K3026*'Joining Lists'!$L3026</f>
        <v>59.85</v>
      </c>
    </row>
    <row r="3027" ht="14.25" customHeight="1">
      <c r="G3027" s="111">
        <v>44509.0</v>
      </c>
      <c r="H3027" s="110" t="s">
        <v>264</v>
      </c>
      <c r="I3027" s="110" t="str">
        <f t="array" ref="I3027">XLOOKUP('Joining Lists'!$H3027,'Joining Lists'!$D$4:$D$75,'Joining Lists'!$E$4:$E$75)</f>
        <v>MidWest</v>
      </c>
      <c r="J3027" s="110" t="s">
        <v>227</v>
      </c>
      <c r="K3027" s="110">
        <v>3.0</v>
      </c>
      <c r="L3027" s="109">
        <f t="array" ref="L3027">XLOOKUP('Joining Lists'!$J3027,'Joining Lists'!$A$4:$A$15,'Joining Lists'!$B$4:$B$15)</f>
        <v>25</v>
      </c>
      <c r="M3027" s="110">
        <f>'Joining Lists'!$K3027*'Joining Lists'!$L3027</f>
        <v>75</v>
      </c>
    </row>
    <row r="3028" ht="14.25" customHeight="1">
      <c r="G3028" s="106">
        <v>44509.0</v>
      </c>
      <c r="H3028" s="105" t="s">
        <v>292</v>
      </c>
      <c r="I3028" s="105" t="str">
        <f t="array" ref="I3028">XLOOKUP('Joining Lists'!$H3028,'Joining Lists'!$D$4:$D$75,'Joining Lists'!$E$4:$E$75)</f>
        <v>East</v>
      </c>
      <c r="J3028" s="105" t="s">
        <v>212</v>
      </c>
      <c r="K3028" s="105">
        <v>2.0</v>
      </c>
      <c r="L3028" s="104">
        <f t="array" ref="L3028">XLOOKUP('Joining Lists'!$J3028,'Joining Lists'!$A$4:$A$15,'Joining Lists'!$B$4:$B$15)</f>
        <v>21</v>
      </c>
      <c r="M3028" s="105">
        <f>'Joining Lists'!$K3028*'Joining Lists'!$L3028</f>
        <v>42</v>
      </c>
    </row>
    <row r="3029" ht="14.25" customHeight="1">
      <c r="G3029" s="111">
        <v>44509.0</v>
      </c>
      <c r="H3029" s="110" t="s">
        <v>313</v>
      </c>
      <c r="I3029" s="110" t="str">
        <f t="array" ref="I3029">XLOOKUP('Joining Lists'!$H3029,'Joining Lists'!$D$4:$D$75,'Joining Lists'!$E$4:$E$75)</f>
        <v>West</v>
      </c>
      <c r="J3029" s="110" t="s">
        <v>243</v>
      </c>
      <c r="K3029" s="110">
        <v>4.0</v>
      </c>
      <c r="L3029" s="109">
        <f t="array" ref="L3029">XLOOKUP('Joining Lists'!$J3029,'Joining Lists'!$A$4:$A$15,'Joining Lists'!$B$4:$B$15)</f>
        <v>25</v>
      </c>
      <c r="M3029" s="110">
        <f>'Joining Lists'!$K3029*'Joining Lists'!$L3029</f>
        <v>100</v>
      </c>
    </row>
    <row r="3030" ht="14.25" customHeight="1">
      <c r="G3030" s="106">
        <v>44509.0</v>
      </c>
      <c r="H3030" s="105" t="s">
        <v>271</v>
      </c>
      <c r="I3030" s="105" t="str">
        <f t="array" ref="I3030">XLOOKUP('Joining Lists'!$H3030,'Joining Lists'!$D$4:$D$75,'Joining Lists'!$E$4:$E$75)</f>
        <v>South</v>
      </c>
      <c r="J3030" s="105" t="s">
        <v>218</v>
      </c>
      <c r="K3030" s="105">
        <v>3.0</v>
      </c>
      <c r="L3030" s="104">
        <f t="array" ref="L3030">XLOOKUP('Joining Lists'!$J3030,'Joining Lists'!$A$4:$A$15,'Joining Lists'!$B$4:$B$15)</f>
        <v>22.95</v>
      </c>
      <c r="M3030" s="105">
        <f>'Joining Lists'!$K3030*'Joining Lists'!$L3030</f>
        <v>68.85</v>
      </c>
    </row>
    <row r="3031" ht="14.25" customHeight="1">
      <c r="G3031" s="111">
        <v>44509.0</v>
      </c>
      <c r="H3031" s="110" t="s">
        <v>306</v>
      </c>
      <c r="I3031" s="110" t="str">
        <f t="array" ref="I3031">XLOOKUP('Joining Lists'!$H3031,'Joining Lists'!$D$4:$D$75,'Joining Lists'!$E$4:$E$75)</f>
        <v>West</v>
      </c>
      <c r="J3031" s="110" t="s">
        <v>240</v>
      </c>
      <c r="K3031" s="110">
        <v>4.0</v>
      </c>
      <c r="L3031" s="109">
        <f t="array" ref="L3031">XLOOKUP('Joining Lists'!$J3031,'Joining Lists'!$A$4:$A$15,'Joining Lists'!$B$4:$B$15)</f>
        <v>34</v>
      </c>
      <c r="M3031" s="110">
        <f>'Joining Lists'!$K3031*'Joining Lists'!$L3031</f>
        <v>136</v>
      </c>
    </row>
    <row r="3032" ht="14.25" customHeight="1">
      <c r="G3032" s="106">
        <v>44509.0</v>
      </c>
      <c r="H3032" s="105" t="s">
        <v>268</v>
      </c>
      <c r="I3032" s="105" t="str">
        <f t="array" ref="I3032">XLOOKUP('Joining Lists'!$H3032,'Joining Lists'!$D$4:$D$75,'Joining Lists'!$E$4:$E$75)</f>
        <v>East</v>
      </c>
      <c r="J3032" s="105" t="s">
        <v>218</v>
      </c>
      <c r="K3032" s="105">
        <v>1.0</v>
      </c>
      <c r="L3032" s="104">
        <f t="array" ref="L3032">XLOOKUP('Joining Lists'!$J3032,'Joining Lists'!$A$4:$A$15,'Joining Lists'!$B$4:$B$15)</f>
        <v>22.95</v>
      </c>
      <c r="M3032" s="105">
        <f>'Joining Lists'!$K3032*'Joining Lists'!$L3032</f>
        <v>22.95</v>
      </c>
    </row>
    <row r="3033" ht="14.25" customHeight="1">
      <c r="G3033" s="111">
        <v>44509.0</v>
      </c>
      <c r="H3033" s="110" t="s">
        <v>231</v>
      </c>
      <c r="I3033" s="110" t="str">
        <f t="array" ref="I3033">XLOOKUP('Joining Lists'!$H3033,'Joining Lists'!$D$4:$D$75,'Joining Lists'!$E$4:$E$75)</f>
        <v>West</v>
      </c>
      <c r="J3033" s="110" t="s">
        <v>216</v>
      </c>
      <c r="K3033" s="110">
        <v>4.0</v>
      </c>
      <c r="L3033" s="109">
        <f t="array" ref="L3033">XLOOKUP('Joining Lists'!$J3033,'Joining Lists'!$A$4:$A$15,'Joining Lists'!$B$4:$B$15)</f>
        <v>22.95</v>
      </c>
      <c r="M3033" s="110">
        <f>'Joining Lists'!$K3033*'Joining Lists'!$L3033</f>
        <v>91.8</v>
      </c>
    </row>
    <row r="3034" ht="14.25" customHeight="1">
      <c r="G3034" s="106">
        <v>44509.0</v>
      </c>
      <c r="H3034" s="105" t="s">
        <v>219</v>
      </c>
      <c r="I3034" s="105" t="str">
        <f t="array" ref="I3034">XLOOKUP('Joining Lists'!$H3034,'Joining Lists'!$D$4:$D$75,'Joining Lists'!$E$4:$E$75)</f>
        <v>West</v>
      </c>
      <c r="J3034" s="105" t="s">
        <v>240</v>
      </c>
      <c r="K3034" s="105">
        <v>1.0</v>
      </c>
      <c r="L3034" s="104">
        <f t="array" ref="L3034">XLOOKUP('Joining Lists'!$J3034,'Joining Lists'!$A$4:$A$15,'Joining Lists'!$B$4:$B$15)</f>
        <v>34</v>
      </c>
      <c r="M3034" s="105">
        <f>'Joining Lists'!$K3034*'Joining Lists'!$L3034</f>
        <v>34</v>
      </c>
    </row>
    <row r="3035" ht="14.25" customHeight="1">
      <c r="G3035" s="111">
        <v>44509.0</v>
      </c>
      <c r="H3035" s="110" t="s">
        <v>306</v>
      </c>
      <c r="I3035" s="110" t="str">
        <f t="array" ref="I3035">XLOOKUP('Joining Lists'!$H3035,'Joining Lists'!$D$4:$D$75,'Joining Lists'!$E$4:$E$75)</f>
        <v>West</v>
      </c>
      <c r="J3035" s="110" t="s">
        <v>235</v>
      </c>
      <c r="K3035" s="110">
        <v>1.0</v>
      </c>
      <c r="L3035" s="109">
        <f t="array" ref="L3035">XLOOKUP('Joining Lists'!$J3035,'Joining Lists'!$A$4:$A$15,'Joining Lists'!$B$4:$B$15)</f>
        <v>19.95</v>
      </c>
      <c r="M3035" s="110">
        <f>'Joining Lists'!$K3035*'Joining Lists'!$L3035</f>
        <v>19.95</v>
      </c>
    </row>
    <row r="3036" ht="14.25" customHeight="1">
      <c r="G3036" s="106">
        <v>44509.0</v>
      </c>
      <c r="H3036" s="105" t="s">
        <v>237</v>
      </c>
      <c r="I3036" s="105" t="str">
        <f t="array" ref="I3036">XLOOKUP('Joining Lists'!$H3036,'Joining Lists'!$D$4:$D$75,'Joining Lists'!$E$4:$E$75)</f>
        <v>West</v>
      </c>
      <c r="J3036" s="105" t="s">
        <v>230</v>
      </c>
      <c r="K3036" s="105">
        <v>2.0</v>
      </c>
      <c r="L3036" s="104">
        <f t="array" ref="L3036">XLOOKUP('Joining Lists'!$J3036,'Joining Lists'!$A$4:$A$15,'Joining Lists'!$B$4:$B$15)</f>
        <v>79.95</v>
      </c>
      <c r="M3036" s="105">
        <f>'Joining Lists'!$K3036*'Joining Lists'!$L3036</f>
        <v>159.9</v>
      </c>
    </row>
    <row r="3037" ht="14.25" customHeight="1">
      <c r="G3037" s="111">
        <v>44509.0</v>
      </c>
      <c r="H3037" s="110" t="s">
        <v>301</v>
      </c>
      <c r="I3037" s="110" t="str">
        <f t="array" ref="I3037">XLOOKUP('Joining Lists'!$H3037,'Joining Lists'!$D$4:$D$75,'Joining Lists'!$E$4:$E$75)</f>
        <v>East</v>
      </c>
      <c r="J3037" s="110" t="s">
        <v>216</v>
      </c>
      <c r="K3037" s="110">
        <v>3.0</v>
      </c>
      <c r="L3037" s="109">
        <f t="array" ref="L3037">XLOOKUP('Joining Lists'!$J3037,'Joining Lists'!$A$4:$A$15,'Joining Lists'!$B$4:$B$15)</f>
        <v>22.95</v>
      </c>
      <c r="M3037" s="110">
        <f>'Joining Lists'!$K3037*'Joining Lists'!$L3037</f>
        <v>68.85</v>
      </c>
    </row>
    <row r="3038" ht="14.25" customHeight="1">
      <c r="G3038" s="106">
        <v>44509.0</v>
      </c>
      <c r="H3038" s="105" t="s">
        <v>251</v>
      </c>
      <c r="I3038" s="105" t="str">
        <f t="array" ref="I3038">XLOOKUP('Joining Lists'!$H3038,'Joining Lists'!$D$4:$D$75,'Joining Lists'!$E$4:$E$75)</f>
        <v>MidWest</v>
      </c>
      <c r="J3038" s="105" t="s">
        <v>235</v>
      </c>
      <c r="K3038" s="105">
        <v>3.0</v>
      </c>
      <c r="L3038" s="104">
        <f t="array" ref="L3038">XLOOKUP('Joining Lists'!$J3038,'Joining Lists'!$A$4:$A$15,'Joining Lists'!$B$4:$B$15)</f>
        <v>19.95</v>
      </c>
      <c r="M3038" s="105">
        <f>'Joining Lists'!$K3038*'Joining Lists'!$L3038</f>
        <v>59.85</v>
      </c>
    </row>
    <row r="3039" ht="14.25" customHeight="1">
      <c r="G3039" s="111">
        <v>44509.0</v>
      </c>
      <c r="H3039" s="110" t="s">
        <v>268</v>
      </c>
      <c r="I3039" s="110" t="str">
        <f t="array" ref="I3039">XLOOKUP('Joining Lists'!$H3039,'Joining Lists'!$D$4:$D$75,'Joining Lists'!$E$4:$E$75)</f>
        <v>East</v>
      </c>
      <c r="J3039" s="110" t="s">
        <v>212</v>
      </c>
      <c r="K3039" s="110">
        <v>1.0</v>
      </c>
      <c r="L3039" s="109">
        <f t="array" ref="L3039">XLOOKUP('Joining Lists'!$J3039,'Joining Lists'!$A$4:$A$15,'Joining Lists'!$B$4:$B$15)</f>
        <v>21</v>
      </c>
      <c r="M3039" s="110">
        <f>'Joining Lists'!$K3039*'Joining Lists'!$L3039</f>
        <v>21</v>
      </c>
    </row>
    <row r="3040" ht="14.25" customHeight="1">
      <c r="G3040" s="106">
        <v>44509.0</v>
      </c>
      <c r="H3040" s="105" t="s">
        <v>280</v>
      </c>
      <c r="I3040" s="105" t="str">
        <f t="array" ref="I3040">XLOOKUP('Joining Lists'!$H3040,'Joining Lists'!$D$4:$D$75,'Joining Lists'!$E$4:$E$75)</f>
        <v>South</v>
      </c>
      <c r="J3040" s="105" t="s">
        <v>235</v>
      </c>
      <c r="K3040" s="105">
        <v>3.0</v>
      </c>
      <c r="L3040" s="104">
        <f t="array" ref="L3040">XLOOKUP('Joining Lists'!$J3040,'Joining Lists'!$A$4:$A$15,'Joining Lists'!$B$4:$B$15)</f>
        <v>19.95</v>
      </c>
      <c r="M3040" s="105">
        <f>'Joining Lists'!$K3040*'Joining Lists'!$L3040</f>
        <v>59.85</v>
      </c>
    </row>
    <row r="3041" ht="14.25" customHeight="1">
      <c r="G3041" s="111">
        <v>44509.0</v>
      </c>
      <c r="H3041" s="110" t="s">
        <v>288</v>
      </c>
      <c r="I3041" s="110" t="str">
        <f t="array" ref="I3041">XLOOKUP('Joining Lists'!$H3041,'Joining Lists'!$D$4:$D$75,'Joining Lists'!$E$4:$E$75)</f>
        <v>MidWest</v>
      </c>
      <c r="J3041" s="110" t="s">
        <v>243</v>
      </c>
      <c r="K3041" s="110">
        <v>2.0</v>
      </c>
      <c r="L3041" s="109">
        <f t="array" ref="L3041">XLOOKUP('Joining Lists'!$J3041,'Joining Lists'!$A$4:$A$15,'Joining Lists'!$B$4:$B$15)</f>
        <v>25</v>
      </c>
      <c r="M3041" s="110">
        <f>'Joining Lists'!$K3041*'Joining Lists'!$L3041</f>
        <v>50</v>
      </c>
    </row>
    <row r="3042" ht="14.25" customHeight="1">
      <c r="G3042" s="106">
        <v>44509.0</v>
      </c>
      <c r="H3042" s="105" t="s">
        <v>213</v>
      </c>
      <c r="I3042" s="105" t="str">
        <f t="array" ref="I3042">XLOOKUP('Joining Lists'!$H3042,'Joining Lists'!$D$4:$D$75,'Joining Lists'!$E$4:$E$75)</f>
        <v>MidWest</v>
      </c>
      <c r="J3042" s="105" t="s">
        <v>216</v>
      </c>
      <c r="K3042" s="105">
        <v>3.0</v>
      </c>
      <c r="L3042" s="104">
        <f t="array" ref="L3042">XLOOKUP('Joining Lists'!$J3042,'Joining Lists'!$A$4:$A$15,'Joining Lists'!$B$4:$B$15)</f>
        <v>22.95</v>
      </c>
      <c r="M3042" s="105">
        <f>'Joining Lists'!$K3042*'Joining Lists'!$L3042</f>
        <v>68.85</v>
      </c>
    </row>
    <row r="3043" ht="14.25" customHeight="1">
      <c r="G3043" s="111">
        <v>44509.0</v>
      </c>
      <c r="H3043" s="110" t="s">
        <v>268</v>
      </c>
      <c r="I3043" s="110" t="str">
        <f t="array" ref="I3043">XLOOKUP('Joining Lists'!$H3043,'Joining Lists'!$D$4:$D$75,'Joining Lists'!$E$4:$E$75)</f>
        <v>East</v>
      </c>
      <c r="J3043" s="110" t="s">
        <v>233</v>
      </c>
      <c r="K3043" s="110">
        <v>3.0</v>
      </c>
      <c r="L3043" s="109">
        <f t="array" ref="L3043">XLOOKUP('Joining Lists'!$J3043,'Joining Lists'!$A$4:$A$15,'Joining Lists'!$B$4:$B$15)</f>
        <v>27.5</v>
      </c>
      <c r="M3043" s="110">
        <f>'Joining Lists'!$K3043*'Joining Lists'!$L3043</f>
        <v>82.5</v>
      </c>
    </row>
    <row r="3044" ht="14.25" customHeight="1">
      <c r="G3044" s="106">
        <v>44509.0</v>
      </c>
      <c r="H3044" s="105" t="s">
        <v>264</v>
      </c>
      <c r="I3044" s="105" t="str">
        <f t="array" ref="I3044">XLOOKUP('Joining Lists'!$H3044,'Joining Lists'!$D$4:$D$75,'Joining Lists'!$E$4:$E$75)</f>
        <v>MidWest</v>
      </c>
      <c r="J3044" s="105" t="s">
        <v>212</v>
      </c>
      <c r="K3044" s="105">
        <v>2.0</v>
      </c>
      <c r="L3044" s="104">
        <f t="array" ref="L3044">XLOOKUP('Joining Lists'!$J3044,'Joining Lists'!$A$4:$A$15,'Joining Lists'!$B$4:$B$15)</f>
        <v>21</v>
      </c>
      <c r="M3044" s="105">
        <f>'Joining Lists'!$K3044*'Joining Lists'!$L3044</f>
        <v>42</v>
      </c>
    </row>
    <row r="3045" ht="14.25" customHeight="1">
      <c r="G3045" s="111">
        <v>44509.0</v>
      </c>
      <c r="H3045" s="110" t="s">
        <v>241</v>
      </c>
      <c r="I3045" s="110" t="str">
        <f t="array" ref="I3045">XLOOKUP('Joining Lists'!$H3045,'Joining Lists'!$D$4:$D$75,'Joining Lists'!$E$4:$E$75)</f>
        <v>MidWest</v>
      </c>
      <c r="J3045" s="110" t="s">
        <v>245</v>
      </c>
      <c r="K3045" s="110">
        <v>1.0</v>
      </c>
      <c r="L3045" s="109">
        <f t="array" ref="L3045">XLOOKUP('Joining Lists'!$J3045,'Joining Lists'!$A$4:$A$15,'Joining Lists'!$B$4:$B$15)</f>
        <v>23.5</v>
      </c>
      <c r="M3045" s="110">
        <f>'Joining Lists'!$K3045*'Joining Lists'!$L3045</f>
        <v>23.5</v>
      </c>
    </row>
    <row r="3046" ht="14.25" customHeight="1">
      <c r="G3046" s="106">
        <v>44509.0</v>
      </c>
      <c r="H3046" s="105" t="s">
        <v>225</v>
      </c>
      <c r="I3046" s="105" t="str">
        <f t="array" ref="I3046">XLOOKUP('Joining Lists'!$H3046,'Joining Lists'!$D$4:$D$75,'Joining Lists'!$E$4:$E$75)</f>
        <v>South</v>
      </c>
      <c r="J3046" s="105" t="s">
        <v>235</v>
      </c>
      <c r="K3046" s="105">
        <v>3.0</v>
      </c>
      <c r="L3046" s="104">
        <f t="array" ref="L3046">XLOOKUP('Joining Lists'!$J3046,'Joining Lists'!$A$4:$A$15,'Joining Lists'!$B$4:$B$15)</f>
        <v>19.95</v>
      </c>
      <c r="M3046" s="105">
        <f>'Joining Lists'!$K3046*'Joining Lists'!$L3046</f>
        <v>59.85</v>
      </c>
    </row>
    <row r="3047" ht="14.25" customHeight="1">
      <c r="G3047" s="111">
        <v>44509.0</v>
      </c>
      <c r="H3047" s="110" t="s">
        <v>252</v>
      </c>
      <c r="I3047" s="110" t="str">
        <f t="array" ref="I3047">XLOOKUP('Joining Lists'!$H3047,'Joining Lists'!$D$4:$D$75,'Joining Lists'!$E$4:$E$75)</f>
        <v>West</v>
      </c>
      <c r="J3047" s="110" t="s">
        <v>216</v>
      </c>
      <c r="K3047" s="110">
        <v>6.0</v>
      </c>
      <c r="L3047" s="109">
        <f t="array" ref="L3047">XLOOKUP('Joining Lists'!$J3047,'Joining Lists'!$A$4:$A$15,'Joining Lists'!$B$4:$B$15)</f>
        <v>22.95</v>
      </c>
      <c r="M3047" s="110">
        <f>'Joining Lists'!$K3047*'Joining Lists'!$L3047</f>
        <v>137.7</v>
      </c>
    </row>
    <row r="3048" ht="14.25" customHeight="1">
      <c r="G3048" s="106">
        <v>44509.0</v>
      </c>
      <c r="H3048" s="105" t="s">
        <v>292</v>
      </c>
      <c r="I3048" s="105" t="str">
        <f t="array" ref="I3048">XLOOKUP('Joining Lists'!$H3048,'Joining Lists'!$D$4:$D$75,'Joining Lists'!$E$4:$E$75)</f>
        <v>East</v>
      </c>
      <c r="J3048" s="105" t="s">
        <v>240</v>
      </c>
      <c r="K3048" s="105">
        <v>1.0</v>
      </c>
      <c r="L3048" s="104">
        <f t="array" ref="L3048">XLOOKUP('Joining Lists'!$J3048,'Joining Lists'!$A$4:$A$15,'Joining Lists'!$B$4:$B$15)</f>
        <v>34</v>
      </c>
      <c r="M3048" s="105">
        <f>'Joining Lists'!$K3048*'Joining Lists'!$L3048</f>
        <v>34</v>
      </c>
    </row>
    <row r="3049" ht="14.25" customHeight="1">
      <c r="G3049" s="111">
        <v>44509.0</v>
      </c>
      <c r="H3049" s="110" t="s">
        <v>310</v>
      </c>
      <c r="I3049" s="110" t="str">
        <f t="array" ref="I3049">XLOOKUP('Joining Lists'!$H3049,'Joining Lists'!$D$4:$D$75,'Joining Lists'!$E$4:$E$75)</f>
        <v>West</v>
      </c>
      <c r="J3049" s="110" t="s">
        <v>235</v>
      </c>
      <c r="K3049" s="110">
        <v>2.0</v>
      </c>
      <c r="L3049" s="109">
        <f t="array" ref="L3049">XLOOKUP('Joining Lists'!$J3049,'Joining Lists'!$A$4:$A$15,'Joining Lists'!$B$4:$B$15)</f>
        <v>19.95</v>
      </c>
      <c r="M3049" s="110">
        <f>'Joining Lists'!$K3049*'Joining Lists'!$L3049</f>
        <v>39.9</v>
      </c>
    </row>
    <row r="3050" ht="14.25" customHeight="1">
      <c r="G3050" s="106">
        <v>44509.0</v>
      </c>
      <c r="H3050" s="105" t="s">
        <v>258</v>
      </c>
      <c r="I3050" s="105" t="str">
        <f t="array" ref="I3050">XLOOKUP('Joining Lists'!$H3050,'Joining Lists'!$D$4:$D$75,'Joining Lists'!$E$4:$E$75)</f>
        <v>MidWest</v>
      </c>
      <c r="J3050" s="105" t="s">
        <v>218</v>
      </c>
      <c r="K3050" s="105">
        <v>17.0</v>
      </c>
      <c r="L3050" s="104">
        <f t="array" ref="L3050">XLOOKUP('Joining Lists'!$J3050,'Joining Lists'!$A$4:$A$15,'Joining Lists'!$B$4:$B$15)</f>
        <v>22.95</v>
      </c>
      <c r="M3050" s="105">
        <f>'Joining Lists'!$K3050*'Joining Lists'!$L3050</f>
        <v>390.15</v>
      </c>
    </row>
    <row r="3051" ht="14.25" customHeight="1">
      <c r="G3051" s="111">
        <v>44509.0</v>
      </c>
      <c r="H3051" s="110" t="s">
        <v>315</v>
      </c>
      <c r="I3051" s="110" t="str">
        <f t="array" ref="I3051">XLOOKUP('Joining Lists'!$H3051,'Joining Lists'!$D$4:$D$75,'Joining Lists'!$E$4:$E$75)</f>
        <v>MidWest</v>
      </c>
      <c r="J3051" s="110" t="s">
        <v>240</v>
      </c>
      <c r="K3051" s="110">
        <v>2.0</v>
      </c>
      <c r="L3051" s="109">
        <f t="array" ref="L3051">XLOOKUP('Joining Lists'!$J3051,'Joining Lists'!$A$4:$A$15,'Joining Lists'!$B$4:$B$15)</f>
        <v>34</v>
      </c>
      <c r="M3051" s="110">
        <f>'Joining Lists'!$K3051*'Joining Lists'!$L3051</f>
        <v>68</v>
      </c>
    </row>
    <row r="3052" ht="14.25" customHeight="1">
      <c r="G3052" s="106">
        <v>44509.0</v>
      </c>
      <c r="H3052" s="105" t="s">
        <v>225</v>
      </c>
      <c r="I3052" s="105" t="str">
        <f t="array" ref="I3052">XLOOKUP('Joining Lists'!$H3052,'Joining Lists'!$D$4:$D$75,'Joining Lists'!$E$4:$E$75)</f>
        <v>South</v>
      </c>
      <c r="J3052" s="105" t="s">
        <v>216</v>
      </c>
      <c r="K3052" s="105">
        <v>1.0</v>
      </c>
      <c r="L3052" s="104">
        <f t="array" ref="L3052">XLOOKUP('Joining Lists'!$J3052,'Joining Lists'!$A$4:$A$15,'Joining Lists'!$B$4:$B$15)</f>
        <v>22.95</v>
      </c>
      <c r="M3052" s="105">
        <f>'Joining Lists'!$K3052*'Joining Lists'!$L3052</f>
        <v>22.95</v>
      </c>
    </row>
    <row r="3053" ht="14.25" customHeight="1">
      <c r="G3053" s="111">
        <v>44509.0</v>
      </c>
      <c r="H3053" s="110" t="s">
        <v>231</v>
      </c>
      <c r="I3053" s="110" t="str">
        <f t="array" ref="I3053">XLOOKUP('Joining Lists'!$H3053,'Joining Lists'!$D$4:$D$75,'Joining Lists'!$E$4:$E$75)</f>
        <v>West</v>
      </c>
      <c r="J3053" s="110" t="s">
        <v>212</v>
      </c>
      <c r="K3053" s="110">
        <v>3.0</v>
      </c>
      <c r="L3053" s="109">
        <f t="array" ref="L3053">XLOOKUP('Joining Lists'!$J3053,'Joining Lists'!$A$4:$A$15,'Joining Lists'!$B$4:$B$15)</f>
        <v>21</v>
      </c>
      <c r="M3053" s="110">
        <f>'Joining Lists'!$K3053*'Joining Lists'!$L3053</f>
        <v>63</v>
      </c>
    </row>
    <row r="3054" ht="14.25" customHeight="1">
      <c r="G3054" s="106">
        <v>44509.0</v>
      </c>
      <c r="H3054" s="105" t="s">
        <v>246</v>
      </c>
      <c r="I3054" s="105" t="str">
        <f t="array" ref="I3054">XLOOKUP('Joining Lists'!$H3054,'Joining Lists'!$D$4:$D$75,'Joining Lists'!$E$4:$E$75)</f>
        <v>South</v>
      </c>
      <c r="J3054" s="105" t="s">
        <v>235</v>
      </c>
      <c r="K3054" s="105">
        <v>1.0</v>
      </c>
      <c r="L3054" s="104">
        <f t="array" ref="L3054">XLOOKUP('Joining Lists'!$J3054,'Joining Lists'!$A$4:$A$15,'Joining Lists'!$B$4:$B$15)</f>
        <v>19.95</v>
      </c>
      <c r="M3054" s="105">
        <f>'Joining Lists'!$K3054*'Joining Lists'!$L3054</f>
        <v>19.95</v>
      </c>
    </row>
    <row r="3055" ht="14.25" customHeight="1">
      <c r="G3055" s="111">
        <v>44509.0</v>
      </c>
      <c r="H3055" s="110" t="s">
        <v>310</v>
      </c>
      <c r="I3055" s="110" t="str">
        <f t="array" ref="I3055">XLOOKUP('Joining Lists'!$H3055,'Joining Lists'!$D$4:$D$75,'Joining Lists'!$E$4:$E$75)</f>
        <v>West</v>
      </c>
      <c r="J3055" s="110" t="s">
        <v>243</v>
      </c>
      <c r="K3055" s="110">
        <v>2.0</v>
      </c>
      <c r="L3055" s="109">
        <f t="array" ref="L3055">XLOOKUP('Joining Lists'!$J3055,'Joining Lists'!$A$4:$A$15,'Joining Lists'!$B$4:$B$15)</f>
        <v>25</v>
      </c>
      <c r="M3055" s="110">
        <f>'Joining Lists'!$K3055*'Joining Lists'!$L3055</f>
        <v>50</v>
      </c>
    </row>
    <row r="3056" ht="14.25" customHeight="1">
      <c r="G3056" s="106">
        <v>44509.0</v>
      </c>
      <c r="H3056" s="105" t="s">
        <v>255</v>
      </c>
      <c r="I3056" s="105" t="str">
        <f t="array" ref="I3056">XLOOKUP('Joining Lists'!$H3056,'Joining Lists'!$D$4:$D$75,'Joining Lists'!$E$4:$E$75)</f>
        <v>MidWest</v>
      </c>
      <c r="J3056" s="105" t="s">
        <v>240</v>
      </c>
      <c r="K3056" s="105">
        <v>3.0</v>
      </c>
      <c r="L3056" s="104">
        <f t="array" ref="L3056">XLOOKUP('Joining Lists'!$J3056,'Joining Lists'!$A$4:$A$15,'Joining Lists'!$B$4:$B$15)</f>
        <v>34</v>
      </c>
      <c r="M3056" s="105">
        <f>'Joining Lists'!$K3056*'Joining Lists'!$L3056</f>
        <v>102</v>
      </c>
    </row>
    <row r="3057" ht="14.25" customHeight="1">
      <c r="G3057" s="111">
        <v>44509.0</v>
      </c>
      <c r="H3057" s="110" t="s">
        <v>213</v>
      </c>
      <c r="I3057" s="110" t="str">
        <f t="array" ref="I3057">XLOOKUP('Joining Lists'!$H3057,'Joining Lists'!$D$4:$D$75,'Joining Lists'!$E$4:$E$75)</f>
        <v>MidWest</v>
      </c>
      <c r="J3057" s="110" t="s">
        <v>230</v>
      </c>
      <c r="K3057" s="110">
        <v>1.0</v>
      </c>
      <c r="L3057" s="109">
        <f t="array" ref="L3057">XLOOKUP('Joining Lists'!$J3057,'Joining Lists'!$A$4:$A$15,'Joining Lists'!$B$4:$B$15)</f>
        <v>79.95</v>
      </c>
      <c r="M3057" s="110">
        <f>'Joining Lists'!$K3057*'Joining Lists'!$L3057</f>
        <v>79.95</v>
      </c>
    </row>
    <row r="3058" ht="14.25" customHeight="1">
      <c r="G3058" s="106">
        <v>44509.0</v>
      </c>
      <c r="H3058" s="105" t="s">
        <v>283</v>
      </c>
      <c r="I3058" s="105" t="str">
        <f t="array" ref="I3058">XLOOKUP('Joining Lists'!$H3058,'Joining Lists'!$D$4:$D$75,'Joining Lists'!$E$4:$E$75)</f>
        <v>South</v>
      </c>
      <c r="J3058" s="105" t="s">
        <v>233</v>
      </c>
      <c r="K3058" s="105">
        <v>3.0</v>
      </c>
      <c r="L3058" s="104">
        <f t="array" ref="L3058">XLOOKUP('Joining Lists'!$J3058,'Joining Lists'!$A$4:$A$15,'Joining Lists'!$B$4:$B$15)</f>
        <v>27.5</v>
      </c>
      <c r="M3058" s="105">
        <f>'Joining Lists'!$K3058*'Joining Lists'!$L3058</f>
        <v>82.5</v>
      </c>
    </row>
    <row r="3059" ht="14.25" customHeight="1">
      <c r="G3059" s="111">
        <v>44509.0</v>
      </c>
      <c r="H3059" s="110" t="s">
        <v>256</v>
      </c>
      <c r="I3059" s="110" t="str">
        <f t="array" ref="I3059">XLOOKUP('Joining Lists'!$H3059,'Joining Lists'!$D$4:$D$75,'Joining Lists'!$E$4:$E$75)</f>
        <v>MidWest</v>
      </c>
      <c r="J3059" s="110" t="s">
        <v>218</v>
      </c>
      <c r="K3059" s="110">
        <v>3.0</v>
      </c>
      <c r="L3059" s="109">
        <f t="array" ref="L3059">XLOOKUP('Joining Lists'!$J3059,'Joining Lists'!$A$4:$A$15,'Joining Lists'!$B$4:$B$15)</f>
        <v>22.95</v>
      </c>
      <c r="M3059" s="110">
        <f>'Joining Lists'!$K3059*'Joining Lists'!$L3059</f>
        <v>68.85</v>
      </c>
    </row>
    <row r="3060" ht="14.25" customHeight="1">
      <c r="G3060" s="106">
        <v>44509.0</v>
      </c>
      <c r="H3060" s="105" t="s">
        <v>225</v>
      </c>
      <c r="I3060" s="105" t="str">
        <f t="array" ref="I3060">XLOOKUP('Joining Lists'!$H3060,'Joining Lists'!$D$4:$D$75,'Joining Lists'!$E$4:$E$75)</f>
        <v>South</v>
      </c>
      <c r="J3060" s="105" t="s">
        <v>216</v>
      </c>
      <c r="K3060" s="105">
        <v>2.0</v>
      </c>
      <c r="L3060" s="104">
        <f t="array" ref="L3060">XLOOKUP('Joining Lists'!$J3060,'Joining Lists'!$A$4:$A$15,'Joining Lists'!$B$4:$B$15)</f>
        <v>22.95</v>
      </c>
      <c r="M3060" s="105">
        <f>'Joining Lists'!$K3060*'Joining Lists'!$L3060</f>
        <v>45.9</v>
      </c>
    </row>
    <row r="3061" ht="14.25" customHeight="1">
      <c r="G3061" s="111">
        <v>44509.0</v>
      </c>
      <c r="H3061" s="110" t="s">
        <v>257</v>
      </c>
      <c r="I3061" s="110" t="str">
        <f t="array" ref="I3061">XLOOKUP('Joining Lists'!$H3061,'Joining Lists'!$D$4:$D$75,'Joining Lists'!$E$4:$E$75)</f>
        <v>South</v>
      </c>
      <c r="J3061" s="110" t="s">
        <v>230</v>
      </c>
      <c r="K3061" s="110">
        <v>3.0</v>
      </c>
      <c r="L3061" s="109">
        <f t="array" ref="L3061">XLOOKUP('Joining Lists'!$J3061,'Joining Lists'!$A$4:$A$15,'Joining Lists'!$B$4:$B$15)</f>
        <v>79.95</v>
      </c>
      <c r="M3061" s="110">
        <f>'Joining Lists'!$K3061*'Joining Lists'!$L3061</f>
        <v>239.85</v>
      </c>
    </row>
    <row r="3062" ht="14.25" customHeight="1">
      <c r="G3062" s="106">
        <v>44509.0</v>
      </c>
      <c r="H3062" s="105" t="s">
        <v>261</v>
      </c>
      <c r="I3062" s="105" t="str">
        <f t="array" ref="I3062">XLOOKUP('Joining Lists'!$H3062,'Joining Lists'!$D$4:$D$75,'Joining Lists'!$E$4:$E$75)</f>
        <v>South</v>
      </c>
      <c r="J3062" s="105" t="s">
        <v>218</v>
      </c>
      <c r="K3062" s="105">
        <v>3.0</v>
      </c>
      <c r="L3062" s="104">
        <f t="array" ref="L3062">XLOOKUP('Joining Lists'!$J3062,'Joining Lists'!$A$4:$A$15,'Joining Lists'!$B$4:$B$15)</f>
        <v>22.95</v>
      </c>
      <c r="M3062" s="105">
        <f>'Joining Lists'!$K3062*'Joining Lists'!$L3062</f>
        <v>68.85</v>
      </c>
    </row>
    <row r="3063" ht="14.25" customHeight="1">
      <c r="G3063" s="111">
        <v>44509.0</v>
      </c>
      <c r="H3063" s="110" t="s">
        <v>304</v>
      </c>
      <c r="I3063" s="110" t="str">
        <f t="array" ref="I3063">XLOOKUP('Joining Lists'!$H3063,'Joining Lists'!$D$4:$D$75,'Joining Lists'!$E$4:$E$75)</f>
        <v>South</v>
      </c>
      <c r="J3063" s="110" t="s">
        <v>216</v>
      </c>
      <c r="K3063" s="110">
        <v>3.0</v>
      </c>
      <c r="L3063" s="109">
        <f t="array" ref="L3063">XLOOKUP('Joining Lists'!$J3063,'Joining Lists'!$A$4:$A$15,'Joining Lists'!$B$4:$B$15)</f>
        <v>22.95</v>
      </c>
      <c r="M3063" s="110">
        <f>'Joining Lists'!$K3063*'Joining Lists'!$L3063</f>
        <v>68.85</v>
      </c>
    </row>
    <row r="3064" ht="14.25" customHeight="1">
      <c r="G3064" s="106">
        <v>44509.0</v>
      </c>
      <c r="H3064" s="105" t="s">
        <v>292</v>
      </c>
      <c r="I3064" s="105" t="str">
        <f t="array" ref="I3064">XLOOKUP('Joining Lists'!$H3064,'Joining Lists'!$D$4:$D$75,'Joining Lists'!$E$4:$E$75)</f>
        <v>East</v>
      </c>
      <c r="J3064" s="105" t="s">
        <v>212</v>
      </c>
      <c r="K3064" s="105">
        <v>3.0</v>
      </c>
      <c r="L3064" s="104">
        <f t="array" ref="L3064">XLOOKUP('Joining Lists'!$J3064,'Joining Lists'!$A$4:$A$15,'Joining Lists'!$B$4:$B$15)</f>
        <v>21</v>
      </c>
      <c r="M3064" s="105">
        <f>'Joining Lists'!$K3064*'Joining Lists'!$L3064</f>
        <v>63</v>
      </c>
    </row>
    <row r="3065" ht="14.25" customHeight="1">
      <c r="G3065" s="111">
        <v>44509.0</v>
      </c>
      <c r="H3065" s="110" t="s">
        <v>299</v>
      </c>
      <c r="I3065" s="110" t="str">
        <f t="array" ref="I3065">XLOOKUP('Joining Lists'!$H3065,'Joining Lists'!$D$4:$D$75,'Joining Lists'!$E$4:$E$75)</f>
        <v>South</v>
      </c>
      <c r="J3065" s="110" t="s">
        <v>243</v>
      </c>
      <c r="K3065" s="110">
        <v>3.0</v>
      </c>
      <c r="L3065" s="109">
        <f t="array" ref="L3065">XLOOKUP('Joining Lists'!$J3065,'Joining Lists'!$A$4:$A$15,'Joining Lists'!$B$4:$B$15)</f>
        <v>25</v>
      </c>
      <c r="M3065" s="110">
        <f>'Joining Lists'!$K3065*'Joining Lists'!$L3065</f>
        <v>75</v>
      </c>
    </row>
    <row r="3066" ht="14.25" customHeight="1">
      <c r="G3066" s="106">
        <v>44509.0</v>
      </c>
      <c r="H3066" s="105" t="s">
        <v>251</v>
      </c>
      <c r="I3066" s="105" t="str">
        <f t="array" ref="I3066">XLOOKUP('Joining Lists'!$H3066,'Joining Lists'!$D$4:$D$75,'Joining Lists'!$E$4:$E$75)</f>
        <v>MidWest</v>
      </c>
      <c r="J3066" s="105" t="s">
        <v>216</v>
      </c>
      <c r="K3066" s="105">
        <v>9.0</v>
      </c>
      <c r="L3066" s="104">
        <f t="array" ref="L3066">XLOOKUP('Joining Lists'!$J3066,'Joining Lists'!$A$4:$A$15,'Joining Lists'!$B$4:$B$15)</f>
        <v>22.95</v>
      </c>
      <c r="M3066" s="105">
        <f>'Joining Lists'!$K3066*'Joining Lists'!$L3066</f>
        <v>206.55</v>
      </c>
    </row>
    <row r="3067" ht="14.25" customHeight="1">
      <c r="G3067" s="111">
        <v>44509.0</v>
      </c>
      <c r="H3067" s="110" t="s">
        <v>301</v>
      </c>
      <c r="I3067" s="110" t="str">
        <f t="array" ref="I3067">XLOOKUP('Joining Lists'!$H3067,'Joining Lists'!$D$4:$D$75,'Joining Lists'!$E$4:$E$75)</f>
        <v>East</v>
      </c>
      <c r="J3067" s="110" t="s">
        <v>235</v>
      </c>
      <c r="K3067" s="110">
        <v>25.0</v>
      </c>
      <c r="L3067" s="109">
        <f t="array" ref="L3067">XLOOKUP('Joining Lists'!$J3067,'Joining Lists'!$A$4:$A$15,'Joining Lists'!$B$4:$B$15)</f>
        <v>19.95</v>
      </c>
      <c r="M3067" s="110">
        <f>'Joining Lists'!$K3067*'Joining Lists'!$L3067</f>
        <v>498.75</v>
      </c>
    </row>
    <row r="3068" ht="14.25" customHeight="1">
      <c r="G3068" s="106">
        <v>44509.0</v>
      </c>
      <c r="H3068" s="105" t="s">
        <v>311</v>
      </c>
      <c r="I3068" s="105" t="str">
        <f t="array" ref="I3068">XLOOKUP('Joining Lists'!$H3068,'Joining Lists'!$D$4:$D$75,'Joining Lists'!$E$4:$E$75)</f>
        <v>MidWest</v>
      </c>
      <c r="J3068" s="105" t="s">
        <v>235</v>
      </c>
      <c r="K3068" s="105">
        <v>2.0</v>
      </c>
      <c r="L3068" s="104">
        <f t="array" ref="L3068">XLOOKUP('Joining Lists'!$J3068,'Joining Lists'!$A$4:$A$15,'Joining Lists'!$B$4:$B$15)</f>
        <v>19.95</v>
      </c>
      <c r="M3068" s="105">
        <f>'Joining Lists'!$K3068*'Joining Lists'!$L3068</f>
        <v>39.9</v>
      </c>
    </row>
    <row r="3069" ht="14.25" customHeight="1">
      <c r="G3069" s="111">
        <v>44509.0</v>
      </c>
      <c r="H3069" s="110" t="s">
        <v>246</v>
      </c>
      <c r="I3069" s="110" t="str">
        <f t="array" ref="I3069">XLOOKUP('Joining Lists'!$H3069,'Joining Lists'!$D$4:$D$75,'Joining Lists'!$E$4:$E$75)</f>
        <v>South</v>
      </c>
      <c r="J3069" s="110" t="s">
        <v>245</v>
      </c>
      <c r="K3069" s="110">
        <v>1.0</v>
      </c>
      <c r="L3069" s="109">
        <f t="array" ref="L3069">XLOOKUP('Joining Lists'!$J3069,'Joining Lists'!$A$4:$A$15,'Joining Lists'!$B$4:$B$15)</f>
        <v>23.5</v>
      </c>
      <c r="M3069" s="110">
        <f>'Joining Lists'!$K3069*'Joining Lists'!$L3069</f>
        <v>23.5</v>
      </c>
    </row>
    <row r="3070" ht="14.25" customHeight="1">
      <c r="G3070" s="106">
        <v>44509.0</v>
      </c>
      <c r="H3070" s="105" t="s">
        <v>281</v>
      </c>
      <c r="I3070" s="105" t="str">
        <f t="array" ref="I3070">XLOOKUP('Joining Lists'!$H3070,'Joining Lists'!$D$4:$D$75,'Joining Lists'!$E$4:$E$75)</f>
        <v>MidWest</v>
      </c>
      <c r="J3070" s="105" t="s">
        <v>236</v>
      </c>
      <c r="K3070" s="105">
        <v>3.0</v>
      </c>
      <c r="L3070" s="104">
        <f t="array" ref="L3070">XLOOKUP('Joining Lists'!$J3070,'Joining Lists'!$A$4:$A$15,'Joining Lists'!$B$4:$B$15)</f>
        <v>30</v>
      </c>
      <c r="M3070" s="105">
        <f>'Joining Lists'!$K3070*'Joining Lists'!$L3070</f>
        <v>90</v>
      </c>
    </row>
    <row r="3071" ht="14.25" customHeight="1">
      <c r="G3071" s="111">
        <v>44509.0</v>
      </c>
      <c r="H3071" s="110" t="s">
        <v>308</v>
      </c>
      <c r="I3071" s="110" t="str">
        <f t="array" ref="I3071">XLOOKUP('Joining Lists'!$H3071,'Joining Lists'!$D$4:$D$75,'Joining Lists'!$E$4:$E$75)</f>
        <v>West</v>
      </c>
      <c r="J3071" s="110" t="s">
        <v>240</v>
      </c>
      <c r="K3071" s="110">
        <v>2.0</v>
      </c>
      <c r="L3071" s="109">
        <f t="array" ref="L3071">XLOOKUP('Joining Lists'!$J3071,'Joining Lists'!$A$4:$A$15,'Joining Lists'!$B$4:$B$15)</f>
        <v>34</v>
      </c>
      <c r="M3071" s="110">
        <f>'Joining Lists'!$K3071*'Joining Lists'!$L3071</f>
        <v>68</v>
      </c>
    </row>
    <row r="3072" ht="14.25" customHeight="1">
      <c r="G3072" s="106">
        <v>44509.0</v>
      </c>
      <c r="H3072" s="105" t="s">
        <v>238</v>
      </c>
      <c r="I3072" s="105" t="str">
        <f t="array" ref="I3072">XLOOKUP('Joining Lists'!$H3072,'Joining Lists'!$D$4:$D$75,'Joining Lists'!$E$4:$E$75)</f>
        <v>West</v>
      </c>
      <c r="J3072" s="105" t="s">
        <v>245</v>
      </c>
      <c r="K3072" s="105">
        <v>1.0</v>
      </c>
      <c r="L3072" s="104">
        <f t="array" ref="L3072">XLOOKUP('Joining Lists'!$J3072,'Joining Lists'!$A$4:$A$15,'Joining Lists'!$B$4:$B$15)</f>
        <v>23.5</v>
      </c>
      <c r="M3072" s="105">
        <f>'Joining Lists'!$K3072*'Joining Lists'!$L3072</f>
        <v>23.5</v>
      </c>
    </row>
    <row r="3073" ht="14.25" customHeight="1">
      <c r="G3073" s="111">
        <v>44509.0</v>
      </c>
      <c r="H3073" s="110" t="s">
        <v>278</v>
      </c>
      <c r="I3073" s="110" t="str">
        <f t="array" ref="I3073">XLOOKUP('Joining Lists'!$H3073,'Joining Lists'!$D$4:$D$75,'Joining Lists'!$E$4:$E$75)</f>
        <v>MidWest</v>
      </c>
      <c r="J3073" s="110" t="s">
        <v>218</v>
      </c>
      <c r="K3073" s="110">
        <v>2.0</v>
      </c>
      <c r="L3073" s="109">
        <f t="array" ref="L3073">XLOOKUP('Joining Lists'!$J3073,'Joining Lists'!$A$4:$A$15,'Joining Lists'!$B$4:$B$15)</f>
        <v>22.95</v>
      </c>
      <c r="M3073" s="110">
        <f>'Joining Lists'!$K3073*'Joining Lists'!$L3073</f>
        <v>45.9</v>
      </c>
    </row>
    <row r="3074" ht="14.25" customHeight="1">
      <c r="G3074" s="106">
        <v>44509.0</v>
      </c>
      <c r="H3074" s="105" t="s">
        <v>254</v>
      </c>
      <c r="I3074" s="105" t="str">
        <f t="array" ref="I3074">XLOOKUP('Joining Lists'!$H3074,'Joining Lists'!$D$4:$D$75,'Joining Lists'!$E$4:$E$75)</f>
        <v>South</v>
      </c>
      <c r="J3074" s="105" t="s">
        <v>233</v>
      </c>
      <c r="K3074" s="105">
        <v>25.0</v>
      </c>
      <c r="L3074" s="104">
        <f t="array" ref="L3074">XLOOKUP('Joining Lists'!$J3074,'Joining Lists'!$A$4:$A$15,'Joining Lists'!$B$4:$B$15)</f>
        <v>27.5</v>
      </c>
      <c r="M3074" s="105">
        <f>'Joining Lists'!$K3074*'Joining Lists'!$L3074</f>
        <v>687.5</v>
      </c>
    </row>
    <row r="3075" ht="14.25" customHeight="1">
      <c r="G3075" s="111">
        <v>44509.0</v>
      </c>
      <c r="H3075" s="110" t="s">
        <v>221</v>
      </c>
      <c r="I3075" s="110" t="str">
        <f t="array" ref="I3075">XLOOKUP('Joining Lists'!$H3075,'Joining Lists'!$D$4:$D$75,'Joining Lists'!$E$4:$E$75)</f>
        <v>East</v>
      </c>
      <c r="J3075" s="110" t="s">
        <v>235</v>
      </c>
      <c r="K3075" s="110">
        <v>2.0</v>
      </c>
      <c r="L3075" s="109">
        <f t="array" ref="L3075">XLOOKUP('Joining Lists'!$J3075,'Joining Lists'!$A$4:$A$15,'Joining Lists'!$B$4:$B$15)</f>
        <v>19.95</v>
      </c>
      <c r="M3075" s="110">
        <f>'Joining Lists'!$K3075*'Joining Lists'!$L3075</f>
        <v>39.9</v>
      </c>
    </row>
    <row r="3076" ht="14.25" customHeight="1">
      <c r="G3076" s="106">
        <v>44508.0</v>
      </c>
      <c r="H3076" s="105" t="s">
        <v>242</v>
      </c>
      <c r="I3076" s="105" t="str">
        <f t="array" ref="I3076">XLOOKUP('Joining Lists'!$H3076,'Joining Lists'!$D$4:$D$75,'Joining Lists'!$E$4:$E$75)</f>
        <v>MidWest</v>
      </c>
      <c r="J3076" s="105" t="s">
        <v>240</v>
      </c>
      <c r="K3076" s="105">
        <v>8.0</v>
      </c>
      <c r="L3076" s="104">
        <f t="array" ref="L3076">XLOOKUP('Joining Lists'!$J3076,'Joining Lists'!$A$4:$A$15,'Joining Lists'!$B$4:$B$15)</f>
        <v>34</v>
      </c>
      <c r="M3076" s="105">
        <f>'Joining Lists'!$K3076*'Joining Lists'!$L3076</f>
        <v>272</v>
      </c>
    </row>
    <row r="3077" ht="14.25" customHeight="1">
      <c r="G3077" s="111">
        <v>44508.0</v>
      </c>
      <c r="H3077" s="110" t="s">
        <v>258</v>
      </c>
      <c r="I3077" s="110" t="str">
        <f t="array" ref="I3077">XLOOKUP('Joining Lists'!$H3077,'Joining Lists'!$D$4:$D$75,'Joining Lists'!$E$4:$E$75)</f>
        <v>MidWest</v>
      </c>
      <c r="J3077" s="110" t="s">
        <v>212</v>
      </c>
      <c r="K3077" s="110">
        <v>11.0</v>
      </c>
      <c r="L3077" s="109">
        <f t="array" ref="L3077">XLOOKUP('Joining Lists'!$J3077,'Joining Lists'!$A$4:$A$15,'Joining Lists'!$B$4:$B$15)</f>
        <v>21</v>
      </c>
      <c r="M3077" s="110">
        <f>'Joining Lists'!$K3077*'Joining Lists'!$L3077</f>
        <v>231</v>
      </c>
    </row>
    <row r="3078" ht="14.25" customHeight="1">
      <c r="G3078" s="106">
        <v>44508.0</v>
      </c>
      <c r="H3078" s="105" t="s">
        <v>303</v>
      </c>
      <c r="I3078" s="105" t="str">
        <f t="array" ref="I3078">XLOOKUP('Joining Lists'!$H3078,'Joining Lists'!$D$4:$D$75,'Joining Lists'!$E$4:$E$75)</f>
        <v>West</v>
      </c>
      <c r="J3078" s="105" t="s">
        <v>216</v>
      </c>
      <c r="K3078" s="105">
        <v>18.0</v>
      </c>
      <c r="L3078" s="104">
        <f t="array" ref="L3078">XLOOKUP('Joining Lists'!$J3078,'Joining Lists'!$A$4:$A$15,'Joining Lists'!$B$4:$B$15)</f>
        <v>22.95</v>
      </c>
      <c r="M3078" s="105">
        <f>'Joining Lists'!$K3078*'Joining Lists'!$L3078</f>
        <v>413.1</v>
      </c>
    </row>
    <row r="3079" ht="14.25" customHeight="1">
      <c r="G3079" s="111">
        <v>44508.0</v>
      </c>
      <c r="H3079" s="110" t="s">
        <v>292</v>
      </c>
      <c r="I3079" s="110" t="str">
        <f t="array" ref="I3079">XLOOKUP('Joining Lists'!$H3079,'Joining Lists'!$D$4:$D$75,'Joining Lists'!$E$4:$E$75)</f>
        <v>East</v>
      </c>
      <c r="J3079" s="110" t="s">
        <v>236</v>
      </c>
      <c r="K3079" s="110">
        <v>1.0</v>
      </c>
      <c r="L3079" s="109">
        <f t="array" ref="L3079">XLOOKUP('Joining Lists'!$J3079,'Joining Lists'!$A$4:$A$15,'Joining Lists'!$B$4:$B$15)</f>
        <v>30</v>
      </c>
      <c r="M3079" s="110">
        <f>'Joining Lists'!$K3079*'Joining Lists'!$L3079</f>
        <v>30</v>
      </c>
    </row>
    <row r="3080" ht="14.25" customHeight="1">
      <c r="G3080" s="106">
        <v>44508.0</v>
      </c>
      <c r="H3080" s="105" t="s">
        <v>299</v>
      </c>
      <c r="I3080" s="105" t="str">
        <f t="array" ref="I3080">XLOOKUP('Joining Lists'!$H3080,'Joining Lists'!$D$4:$D$75,'Joining Lists'!$E$4:$E$75)</f>
        <v>South</v>
      </c>
      <c r="J3080" s="105" t="s">
        <v>216</v>
      </c>
      <c r="K3080" s="105">
        <v>1.0</v>
      </c>
      <c r="L3080" s="104">
        <f t="array" ref="L3080">XLOOKUP('Joining Lists'!$J3080,'Joining Lists'!$A$4:$A$15,'Joining Lists'!$B$4:$B$15)</f>
        <v>22.95</v>
      </c>
      <c r="M3080" s="105">
        <f>'Joining Lists'!$K3080*'Joining Lists'!$L3080</f>
        <v>22.95</v>
      </c>
    </row>
    <row r="3081" ht="14.25" customHeight="1">
      <c r="G3081" s="111">
        <v>44508.0</v>
      </c>
      <c r="H3081" s="110" t="s">
        <v>219</v>
      </c>
      <c r="I3081" s="110" t="str">
        <f t="array" ref="I3081">XLOOKUP('Joining Lists'!$H3081,'Joining Lists'!$D$4:$D$75,'Joining Lists'!$E$4:$E$75)</f>
        <v>West</v>
      </c>
      <c r="J3081" s="110" t="s">
        <v>236</v>
      </c>
      <c r="K3081" s="110">
        <v>3.0</v>
      </c>
      <c r="L3081" s="109">
        <f t="array" ref="L3081">XLOOKUP('Joining Lists'!$J3081,'Joining Lists'!$A$4:$A$15,'Joining Lists'!$B$4:$B$15)</f>
        <v>30</v>
      </c>
      <c r="M3081" s="110">
        <f>'Joining Lists'!$K3081*'Joining Lists'!$L3081</f>
        <v>90</v>
      </c>
    </row>
    <row r="3082" ht="14.25" customHeight="1">
      <c r="G3082" s="106">
        <v>44508.0</v>
      </c>
      <c r="H3082" s="105" t="s">
        <v>264</v>
      </c>
      <c r="I3082" s="105" t="str">
        <f t="array" ref="I3082">XLOOKUP('Joining Lists'!$H3082,'Joining Lists'!$D$4:$D$75,'Joining Lists'!$E$4:$E$75)</f>
        <v>MidWest</v>
      </c>
      <c r="J3082" s="105" t="s">
        <v>245</v>
      </c>
      <c r="K3082" s="105">
        <v>4.0</v>
      </c>
      <c r="L3082" s="104">
        <f t="array" ref="L3082">XLOOKUP('Joining Lists'!$J3082,'Joining Lists'!$A$4:$A$15,'Joining Lists'!$B$4:$B$15)</f>
        <v>23.5</v>
      </c>
      <c r="M3082" s="105">
        <f>'Joining Lists'!$K3082*'Joining Lists'!$L3082</f>
        <v>94</v>
      </c>
    </row>
    <row r="3083" ht="14.25" customHeight="1">
      <c r="G3083" s="111">
        <v>44508.0</v>
      </c>
      <c r="H3083" s="110" t="s">
        <v>261</v>
      </c>
      <c r="I3083" s="110" t="str">
        <f t="array" ref="I3083">XLOOKUP('Joining Lists'!$H3083,'Joining Lists'!$D$4:$D$75,'Joining Lists'!$E$4:$E$75)</f>
        <v>South</v>
      </c>
      <c r="J3083" s="110" t="s">
        <v>240</v>
      </c>
      <c r="K3083" s="110">
        <v>3.0</v>
      </c>
      <c r="L3083" s="109">
        <f t="array" ref="L3083">XLOOKUP('Joining Lists'!$J3083,'Joining Lists'!$A$4:$A$15,'Joining Lists'!$B$4:$B$15)</f>
        <v>34</v>
      </c>
      <c r="M3083" s="110">
        <f>'Joining Lists'!$K3083*'Joining Lists'!$L3083</f>
        <v>102</v>
      </c>
    </row>
    <row r="3084" ht="14.25" customHeight="1">
      <c r="G3084" s="106">
        <v>44508.0</v>
      </c>
      <c r="H3084" s="105" t="s">
        <v>251</v>
      </c>
      <c r="I3084" s="105" t="str">
        <f t="array" ref="I3084">XLOOKUP('Joining Lists'!$H3084,'Joining Lists'!$D$4:$D$75,'Joining Lists'!$E$4:$E$75)</f>
        <v>MidWest</v>
      </c>
      <c r="J3084" s="105" t="s">
        <v>212</v>
      </c>
      <c r="K3084" s="105">
        <v>2.0</v>
      </c>
      <c r="L3084" s="104">
        <f t="array" ref="L3084">XLOOKUP('Joining Lists'!$J3084,'Joining Lists'!$A$4:$A$15,'Joining Lists'!$B$4:$B$15)</f>
        <v>21</v>
      </c>
      <c r="M3084" s="105">
        <f>'Joining Lists'!$K3084*'Joining Lists'!$L3084</f>
        <v>42</v>
      </c>
    </row>
    <row r="3085" ht="14.25" customHeight="1">
      <c r="G3085" s="111">
        <v>44508.0</v>
      </c>
      <c r="H3085" s="110" t="s">
        <v>293</v>
      </c>
      <c r="I3085" s="110" t="str">
        <f t="array" ref="I3085">XLOOKUP('Joining Lists'!$H3085,'Joining Lists'!$D$4:$D$75,'Joining Lists'!$E$4:$E$75)</f>
        <v>West</v>
      </c>
      <c r="J3085" s="110" t="s">
        <v>240</v>
      </c>
      <c r="K3085" s="110">
        <v>1.0</v>
      </c>
      <c r="L3085" s="109">
        <f t="array" ref="L3085">XLOOKUP('Joining Lists'!$J3085,'Joining Lists'!$A$4:$A$15,'Joining Lists'!$B$4:$B$15)</f>
        <v>34</v>
      </c>
      <c r="M3085" s="110">
        <f>'Joining Lists'!$K3085*'Joining Lists'!$L3085</f>
        <v>34</v>
      </c>
    </row>
    <row r="3086" ht="14.25" customHeight="1">
      <c r="G3086" s="106">
        <v>44508.0</v>
      </c>
      <c r="H3086" s="105" t="s">
        <v>295</v>
      </c>
      <c r="I3086" s="105" t="str">
        <f t="array" ref="I3086">XLOOKUP('Joining Lists'!$H3086,'Joining Lists'!$D$4:$D$75,'Joining Lists'!$E$4:$E$75)</f>
        <v>MidWest</v>
      </c>
      <c r="J3086" s="105" t="s">
        <v>239</v>
      </c>
      <c r="K3086" s="105">
        <v>2.0</v>
      </c>
      <c r="L3086" s="104">
        <f t="array" ref="L3086">XLOOKUP('Joining Lists'!$J3086,'Joining Lists'!$A$4:$A$15,'Joining Lists'!$B$4:$B$15)</f>
        <v>19</v>
      </c>
      <c r="M3086" s="105">
        <f>'Joining Lists'!$K3086*'Joining Lists'!$L3086</f>
        <v>38</v>
      </c>
    </row>
    <row r="3087" ht="14.25" customHeight="1">
      <c r="G3087" s="111">
        <v>44508.0</v>
      </c>
      <c r="H3087" s="110" t="s">
        <v>286</v>
      </c>
      <c r="I3087" s="110" t="str">
        <f t="array" ref="I3087">XLOOKUP('Joining Lists'!$H3087,'Joining Lists'!$D$4:$D$75,'Joining Lists'!$E$4:$E$75)</f>
        <v>South</v>
      </c>
      <c r="J3087" s="110" t="s">
        <v>240</v>
      </c>
      <c r="K3087" s="110">
        <v>3.0</v>
      </c>
      <c r="L3087" s="109">
        <f t="array" ref="L3087">XLOOKUP('Joining Lists'!$J3087,'Joining Lists'!$A$4:$A$15,'Joining Lists'!$B$4:$B$15)</f>
        <v>34</v>
      </c>
      <c r="M3087" s="110">
        <f>'Joining Lists'!$K3087*'Joining Lists'!$L3087</f>
        <v>102</v>
      </c>
    </row>
    <row r="3088" ht="14.25" customHeight="1">
      <c r="G3088" s="106">
        <v>44508.0</v>
      </c>
      <c r="H3088" s="105" t="s">
        <v>288</v>
      </c>
      <c r="I3088" s="105" t="str">
        <f t="array" ref="I3088">XLOOKUP('Joining Lists'!$H3088,'Joining Lists'!$D$4:$D$75,'Joining Lists'!$E$4:$E$75)</f>
        <v>MidWest</v>
      </c>
      <c r="J3088" s="105" t="s">
        <v>240</v>
      </c>
      <c r="K3088" s="105">
        <v>1.0</v>
      </c>
      <c r="L3088" s="104">
        <f t="array" ref="L3088">XLOOKUP('Joining Lists'!$J3088,'Joining Lists'!$A$4:$A$15,'Joining Lists'!$B$4:$B$15)</f>
        <v>34</v>
      </c>
      <c r="M3088" s="105">
        <f>'Joining Lists'!$K3088*'Joining Lists'!$L3088</f>
        <v>34</v>
      </c>
    </row>
    <row r="3089" ht="14.25" customHeight="1">
      <c r="G3089" s="111">
        <v>44508.0</v>
      </c>
      <c r="H3089" s="110" t="s">
        <v>306</v>
      </c>
      <c r="I3089" s="110" t="str">
        <f t="array" ref="I3089">XLOOKUP('Joining Lists'!$H3089,'Joining Lists'!$D$4:$D$75,'Joining Lists'!$E$4:$E$75)</f>
        <v>West</v>
      </c>
      <c r="J3089" s="110" t="s">
        <v>235</v>
      </c>
      <c r="K3089" s="110">
        <v>1.0</v>
      </c>
      <c r="L3089" s="109">
        <f t="array" ref="L3089">XLOOKUP('Joining Lists'!$J3089,'Joining Lists'!$A$4:$A$15,'Joining Lists'!$B$4:$B$15)</f>
        <v>19.95</v>
      </c>
      <c r="M3089" s="110">
        <f>'Joining Lists'!$K3089*'Joining Lists'!$L3089</f>
        <v>19.95</v>
      </c>
    </row>
    <row r="3090" ht="14.25" customHeight="1">
      <c r="G3090" s="106">
        <v>44508.0</v>
      </c>
      <c r="H3090" s="105" t="s">
        <v>251</v>
      </c>
      <c r="I3090" s="105" t="str">
        <f t="array" ref="I3090">XLOOKUP('Joining Lists'!$H3090,'Joining Lists'!$D$4:$D$75,'Joining Lists'!$E$4:$E$75)</f>
        <v>MidWest</v>
      </c>
      <c r="J3090" s="105" t="s">
        <v>240</v>
      </c>
      <c r="K3090" s="105">
        <v>3.0</v>
      </c>
      <c r="L3090" s="104">
        <f t="array" ref="L3090">XLOOKUP('Joining Lists'!$J3090,'Joining Lists'!$A$4:$A$15,'Joining Lists'!$B$4:$B$15)</f>
        <v>34</v>
      </c>
      <c r="M3090" s="105">
        <f>'Joining Lists'!$K3090*'Joining Lists'!$L3090</f>
        <v>102</v>
      </c>
    </row>
    <row r="3091" ht="14.25" customHeight="1">
      <c r="G3091" s="111">
        <v>44508.0</v>
      </c>
      <c r="H3091" s="110" t="s">
        <v>257</v>
      </c>
      <c r="I3091" s="110" t="str">
        <f t="array" ref="I3091">XLOOKUP('Joining Lists'!$H3091,'Joining Lists'!$D$4:$D$75,'Joining Lists'!$E$4:$E$75)</f>
        <v>South</v>
      </c>
      <c r="J3091" s="110" t="s">
        <v>236</v>
      </c>
      <c r="K3091" s="110">
        <v>2.0</v>
      </c>
      <c r="L3091" s="109">
        <f t="array" ref="L3091">XLOOKUP('Joining Lists'!$J3091,'Joining Lists'!$A$4:$A$15,'Joining Lists'!$B$4:$B$15)</f>
        <v>30</v>
      </c>
      <c r="M3091" s="110">
        <f>'Joining Lists'!$K3091*'Joining Lists'!$L3091</f>
        <v>60</v>
      </c>
    </row>
    <row r="3092" ht="14.25" customHeight="1">
      <c r="G3092" s="106">
        <v>44508.0</v>
      </c>
      <c r="H3092" s="105" t="s">
        <v>291</v>
      </c>
      <c r="I3092" s="105" t="str">
        <f t="array" ref="I3092">XLOOKUP('Joining Lists'!$H3092,'Joining Lists'!$D$4:$D$75,'Joining Lists'!$E$4:$E$75)</f>
        <v>West</v>
      </c>
      <c r="J3092" s="105" t="s">
        <v>218</v>
      </c>
      <c r="K3092" s="105">
        <v>3.0</v>
      </c>
      <c r="L3092" s="104">
        <f t="array" ref="L3092">XLOOKUP('Joining Lists'!$J3092,'Joining Lists'!$A$4:$A$15,'Joining Lists'!$B$4:$B$15)</f>
        <v>22.95</v>
      </c>
      <c r="M3092" s="105">
        <f>'Joining Lists'!$K3092*'Joining Lists'!$L3092</f>
        <v>68.85</v>
      </c>
    </row>
    <row r="3093" ht="14.25" customHeight="1">
      <c r="G3093" s="111">
        <v>44508.0</v>
      </c>
      <c r="H3093" s="110" t="s">
        <v>234</v>
      </c>
      <c r="I3093" s="110" t="str">
        <f t="array" ref="I3093">XLOOKUP('Joining Lists'!$H3093,'Joining Lists'!$D$4:$D$75,'Joining Lists'!$E$4:$E$75)</f>
        <v>East</v>
      </c>
      <c r="J3093" s="110" t="s">
        <v>240</v>
      </c>
      <c r="K3093" s="110">
        <v>3.0</v>
      </c>
      <c r="L3093" s="109">
        <f t="array" ref="L3093">XLOOKUP('Joining Lists'!$J3093,'Joining Lists'!$A$4:$A$15,'Joining Lists'!$B$4:$B$15)</f>
        <v>34</v>
      </c>
      <c r="M3093" s="110">
        <f>'Joining Lists'!$K3093*'Joining Lists'!$L3093</f>
        <v>102</v>
      </c>
    </row>
    <row r="3094" ht="14.25" customHeight="1">
      <c r="G3094" s="106">
        <v>44508.0</v>
      </c>
      <c r="H3094" s="105" t="s">
        <v>300</v>
      </c>
      <c r="I3094" s="105" t="str">
        <f t="array" ref="I3094">XLOOKUP('Joining Lists'!$H3094,'Joining Lists'!$D$4:$D$75,'Joining Lists'!$E$4:$E$75)</f>
        <v>MidWest</v>
      </c>
      <c r="J3094" s="105" t="s">
        <v>240</v>
      </c>
      <c r="K3094" s="105">
        <v>2.0</v>
      </c>
      <c r="L3094" s="104">
        <f t="array" ref="L3094">XLOOKUP('Joining Lists'!$J3094,'Joining Lists'!$A$4:$A$15,'Joining Lists'!$B$4:$B$15)</f>
        <v>34</v>
      </c>
      <c r="M3094" s="105">
        <f>'Joining Lists'!$K3094*'Joining Lists'!$L3094</f>
        <v>68</v>
      </c>
    </row>
    <row r="3095" ht="14.25" customHeight="1">
      <c r="G3095" s="111">
        <v>44508.0</v>
      </c>
      <c r="H3095" s="110" t="s">
        <v>310</v>
      </c>
      <c r="I3095" s="110" t="str">
        <f t="array" ref="I3095">XLOOKUP('Joining Lists'!$H3095,'Joining Lists'!$D$4:$D$75,'Joining Lists'!$E$4:$E$75)</f>
        <v>West</v>
      </c>
      <c r="J3095" s="110" t="s">
        <v>243</v>
      </c>
      <c r="K3095" s="110">
        <v>20.0</v>
      </c>
      <c r="L3095" s="109">
        <f t="array" ref="L3095">XLOOKUP('Joining Lists'!$J3095,'Joining Lists'!$A$4:$A$15,'Joining Lists'!$B$4:$B$15)</f>
        <v>25</v>
      </c>
      <c r="M3095" s="110">
        <f>'Joining Lists'!$K3095*'Joining Lists'!$L3095</f>
        <v>500</v>
      </c>
    </row>
    <row r="3096" ht="14.25" customHeight="1">
      <c r="G3096" s="106">
        <v>44508.0</v>
      </c>
      <c r="H3096" s="105" t="s">
        <v>241</v>
      </c>
      <c r="I3096" s="105" t="str">
        <f t="array" ref="I3096">XLOOKUP('Joining Lists'!$H3096,'Joining Lists'!$D$4:$D$75,'Joining Lists'!$E$4:$E$75)</f>
        <v>MidWest</v>
      </c>
      <c r="J3096" s="105" t="s">
        <v>240</v>
      </c>
      <c r="K3096" s="105">
        <v>2.0</v>
      </c>
      <c r="L3096" s="104">
        <f t="array" ref="L3096">XLOOKUP('Joining Lists'!$J3096,'Joining Lists'!$A$4:$A$15,'Joining Lists'!$B$4:$B$15)</f>
        <v>34</v>
      </c>
      <c r="M3096" s="105">
        <f>'Joining Lists'!$K3096*'Joining Lists'!$L3096</f>
        <v>68</v>
      </c>
    </row>
    <row r="3097" ht="14.25" customHeight="1">
      <c r="G3097" s="111">
        <v>44508.0</v>
      </c>
      <c r="H3097" s="110" t="s">
        <v>238</v>
      </c>
      <c r="I3097" s="110" t="str">
        <f t="array" ref="I3097">XLOOKUP('Joining Lists'!$H3097,'Joining Lists'!$D$4:$D$75,'Joining Lists'!$E$4:$E$75)</f>
        <v>West</v>
      </c>
      <c r="J3097" s="110" t="s">
        <v>218</v>
      </c>
      <c r="K3097" s="110">
        <v>1.0</v>
      </c>
      <c r="L3097" s="109">
        <f t="array" ref="L3097">XLOOKUP('Joining Lists'!$J3097,'Joining Lists'!$A$4:$A$15,'Joining Lists'!$B$4:$B$15)</f>
        <v>22.95</v>
      </c>
      <c r="M3097" s="110">
        <f>'Joining Lists'!$K3097*'Joining Lists'!$L3097</f>
        <v>22.95</v>
      </c>
    </row>
    <row r="3098" ht="14.25" customHeight="1">
      <c r="G3098" s="106">
        <v>44508.0</v>
      </c>
      <c r="H3098" s="105" t="s">
        <v>293</v>
      </c>
      <c r="I3098" s="105" t="str">
        <f t="array" ref="I3098">XLOOKUP('Joining Lists'!$H3098,'Joining Lists'!$D$4:$D$75,'Joining Lists'!$E$4:$E$75)</f>
        <v>West</v>
      </c>
      <c r="J3098" s="105" t="s">
        <v>236</v>
      </c>
      <c r="K3098" s="105">
        <v>1.0</v>
      </c>
      <c r="L3098" s="104">
        <f t="array" ref="L3098">XLOOKUP('Joining Lists'!$J3098,'Joining Lists'!$A$4:$A$15,'Joining Lists'!$B$4:$B$15)</f>
        <v>30</v>
      </c>
      <c r="M3098" s="105">
        <f>'Joining Lists'!$K3098*'Joining Lists'!$L3098</f>
        <v>30</v>
      </c>
    </row>
    <row r="3099" ht="14.25" customHeight="1">
      <c r="G3099" s="111">
        <v>44508.0</v>
      </c>
      <c r="H3099" s="110" t="s">
        <v>234</v>
      </c>
      <c r="I3099" s="110" t="str">
        <f t="array" ref="I3099">XLOOKUP('Joining Lists'!$H3099,'Joining Lists'!$D$4:$D$75,'Joining Lists'!$E$4:$E$75)</f>
        <v>East</v>
      </c>
      <c r="J3099" s="110" t="s">
        <v>212</v>
      </c>
      <c r="K3099" s="110">
        <v>2.0</v>
      </c>
      <c r="L3099" s="109">
        <f t="array" ref="L3099">XLOOKUP('Joining Lists'!$J3099,'Joining Lists'!$A$4:$A$15,'Joining Lists'!$B$4:$B$15)</f>
        <v>21</v>
      </c>
      <c r="M3099" s="110">
        <f>'Joining Lists'!$K3099*'Joining Lists'!$L3099</f>
        <v>42</v>
      </c>
    </row>
    <row r="3100" ht="14.25" customHeight="1">
      <c r="G3100" s="106">
        <v>44508.0</v>
      </c>
      <c r="H3100" s="105" t="s">
        <v>225</v>
      </c>
      <c r="I3100" s="105" t="str">
        <f t="array" ref="I3100">XLOOKUP('Joining Lists'!$H3100,'Joining Lists'!$D$4:$D$75,'Joining Lists'!$E$4:$E$75)</f>
        <v>South</v>
      </c>
      <c r="J3100" s="105" t="s">
        <v>218</v>
      </c>
      <c r="K3100" s="105">
        <v>2.0</v>
      </c>
      <c r="L3100" s="104">
        <f t="array" ref="L3100">XLOOKUP('Joining Lists'!$J3100,'Joining Lists'!$A$4:$A$15,'Joining Lists'!$B$4:$B$15)</f>
        <v>22.95</v>
      </c>
      <c r="M3100" s="105">
        <f>'Joining Lists'!$K3100*'Joining Lists'!$L3100</f>
        <v>45.9</v>
      </c>
    </row>
    <row r="3101" ht="14.25" customHeight="1">
      <c r="G3101" s="111">
        <v>44508.0</v>
      </c>
      <c r="H3101" s="110" t="s">
        <v>234</v>
      </c>
      <c r="I3101" s="110" t="str">
        <f t="array" ref="I3101">XLOOKUP('Joining Lists'!$H3101,'Joining Lists'!$D$4:$D$75,'Joining Lists'!$E$4:$E$75)</f>
        <v>East</v>
      </c>
      <c r="J3101" s="110" t="s">
        <v>243</v>
      </c>
      <c r="K3101" s="110">
        <v>1.0</v>
      </c>
      <c r="L3101" s="109">
        <f t="array" ref="L3101">XLOOKUP('Joining Lists'!$J3101,'Joining Lists'!$A$4:$A$15,'Joining Lists'!$B$4:$B$15)</f>
        <v>25</v>
      </c>
      <c r="M3101" s="110">
        <f>'Joining Lists'!$K3101*'Joining Lists'!$L3101</f>
        <v>25</v>
      </c>
    </row>
    <row r="3102" ht="14.25" customHeight="1">
      <c r="G3102" s="106">
        <v>44508.0</v>
      </c>
      <c r="H3102" s="105" t="s">
        <v>268</v>
      </c>
      <c r="I3102" s="105" t="str">
        <f t="array" ref="I3102">XLOOKUP('Joining Lists'!$H3102,'Joining Lists'!$D$4:$D$75,'Joining Lists'!$E$4:$E$75)</f>
        <v>East</v>
      </c>
      <c r="J3102" s="105" t="s">
        <v>230</v>
      </c>
      <c r="K3102" s="105">
        <v>2.0</v>
      </c>
      <c r="L3102" s="104">
        <f t="array" ref="L3102">XLOOKUP('Joining Lists'!$J3102,'Joining Lists'!$A$4:$A$15,'Joining Lists'!$B$4:$B$15)</f>
        <v>79.95</v>
      </c>
      <c r="M3102" s="105">
        <f>'Joining Lists'!$K3102*'Joining Lists'!$L3102</f>
        <v>159.9</v>
      </c>
    </row>
    <row r="3103" ht="14.25" customHeight="1">
      <c r="G3103" s="111">
        <v>44508.0</v>
      </c>
      <c r="H3103" s="110" t="s">
        <v>298</v>
      </c>
      <c r="I3103" s="110" t="str">
        <f t="array" ref="I3103">XLOOKUP('Joining Lists'!$H3103,'Joining Lists'!$D$4:$D$75,'Joining Lists'!$E$4:$E$75)</f>
        <v>West</v>
      </c>
      <c r="J3103" s="110" t="s">
        <v>245</v>
      </c>
      <c r="K3103" s="110">
        <v>3.0</v>
      </c>
      <c r="L3103" s="109">
        <f t="array" ref="L3103">XLOOKUP('Joining Lists'!$J3103,'Joining Lists'!$A$4:$A$15,'Joining Lists'!$B$4:$B$15)</f>
        <v>23.5</v>
      </c>
      <c r="M3103" s="110">
        <f>'Joining Lists'!$K3103*'Joining Lists'!$L3103</f>
        <v>70.5</v>
      </c>
    </row>
    <row r="3104" ht="14.25" customHeight="1">
      <c r="G3104" s="106">
        <v>44508.0</v>
      </c>
      <c r="H3104" s="105" t="s">
        <v>301</v>
      </c>
      <c r="I3104" s="105" t="str">
        <f t="array" ref="I3104">XLOOKUP('Joining Lists'!$H3104,'Joining Lists'!$D$4:$D$75,'Joining Lists'!$E$4:$E$75)</f>
        <v>East</v>
      </c>
      <c r="J3104" s="105" t="s">
        <v>227</v>
      </c>
      <c r="K3104" s="105">
        <v>3.0</v>
      </c>
      <c r="L3104" s="104">
        <f t="array" ref="L3104">XLOOKUP('Joining Lists'!$J3104,'Joining Lists'!$A$4:$A$15,'Joining Lists'!$B$4:$B$15)</f>
        <v>25</v>
      </c>
      <c r="M3104" s="105">
        <f>'Joining Lists'!$K3104*'Joining Lists'!$L3104</f>
        <v>75</v>
      </c>
    </row>
    <row r="3105" ht="14.25" customHeight="1">
      <c r="G3105" s="111">
        <v>44508.0</v>
      </c>
      <c r="H3105" s="110" t="s">
        <v>314</v>
      </c>
      <c r="I3105" s="110" t="str">
        <f t="array" ref="I3105">XLOOKUP('Joining Lists'!$H3105,'Joining Lists'!$D$4:$D$75,'Joining Lists'!$E$4:$E$75)</f>
        <v>West</v>
      </c>
      <c r="J3105" s="110" t="s">
        <v>235</v>
      </c>
      <c r="K3105" s="110">
        <v>12.0</v>
      </c>
      <c r="L3105" s="109">
        <f t="array" ref="L3105">XLOOKUP('Joining Lists'!$J3105,'Joining Lists'!$A$4:$A$15,'Joining Lists'!$B$4:$B$15)</f>
        <v>19.95</v>
      </c>
      <c r="M3105" s="110">
        <f>'Joining Lists'!$K3105*'Joining Lists'!$L3105</f>
        <v>239.4</v>
      </c>
    </row>
    <row r="3106" ht="14.25" customHeight="1">
      <c r="G3106" s="106">
        <v>44508.0</v>
      </c>
      <c r="H3106" s="105" t="s">
        <v>298</v>
      </c>
      <c r="I3106" s="105" t="str">
        <f t="array" ref="I3106">XLOOKUP('Joining Lists'!$H3106,'Joining Lists'!$D$4:$D$75,'Joining Lists'!$E$4:$E$75)</f>
        <v>West</v>
      </c>
      <c r="J3106" s="105" t="s">
        <v>235</v>
      </c>
      <c r="K3106" s="105">
        <v>2.0</v>
      </c>
      <c r="L3106" s="104">
        <f t="array" ref="L3106">XLOOKUP('Joining Lists'!$J3106,'Joining Lists'!$A$4:$A$15,'Joining Lists'!$B$4:$B$15)</f>
        <v>19.95</v>
      </c>
      <c r="M3106" s="105">
        <f>'Joining Lists'!$K3106*'Joining Lists'!$L3106</f>
        <v>39.9</v>
      </c>
    </row>
    <row r="3107" ht="14.25" customHeight="1">
      <c r="G3107" s="111">
        <v>44508.0</v>
      </c>
      <c r="H3107" s="110" t="s">
        <v>310</v>
      </c>
      <c r="I3107" s="110" t="str">
        <f t="array" ref="I3107">XLOOKUP('Joining Lists'!$H3107,'Joining Lists'!$D$4:$D$75,'Joining Lists'!$E$4:$E$75)</f>
        <v>West</v>
      </c>
      <c r="J3107" s="110" t="s">
        <v>218</v>
      </c>
      <c r="K3107" s="110">
        <v>3.0</v>
      </c>
      <c r="L3107" s="109">
        <f t="array" ref="L3107">XLOOKUP('Joining Lists'!$J3107,'Joining Lists'!$A$4:$A$15,'Joining Lists'!$B$4:$B$15)</f>
        <v>22.95</v>
      </c>
      <c r="M3107" s="110">
        <f>'Joining Lists'!$K3107*'Joining Lists'!$L3107</f>
        <v>68.85</v>
      </c>
    </row>
    <row r="3108" ht="14.25" customHeight="1">
      <c r="G3108" s="106">
        <v>44508.0</v>
      </c>
      <c r="H3108" s="105" t="s">
        <v>288</v>
      </c>
      <c r="I3108" s="105" t="str">
        <f t="array" ref="I3108">XLOOKUP('Joining Lists'!$H3108,'Joining Lists'!$D$4:$D$75,'Joining Lists'!$E$4:$E$75)</f>
        <v>MidWest</v>
      </c>
      <c r="J3108" s="105" t="s">
        <v>212</v>
      </c>
      <c r="K3108" s="105">
        <v>3.0</v>
      </c>
      <c r="L3108" s="104">
        <f t="array" ref="L3108">XLOOKUP('Joining Lists'!$J3108,'Joining Lists'!$A$4:$A$15,'Joining Lists'!$B$4:$B$15)</f>
        <v>21</v>
      </c>
      <c r="M3108" s="105">
        <f>'Joining Lists'!$K3108*'Joining Lists'!$L3108</f>
        <v>63</v>
      </c>
    </row>
    <row r="3109" ht="14.25" customHeight="1">
      <c r="G3109" s="111">
        <v>44508.0</v>
      </c>
      <c r="H3109" s="110" t="s">
        <v>257</v>
      </c>
      <c r="I3109" s="110" t="str">
        <f t="array" ref="I3109">XLOOKUP('Joining Lists'!$H3109,'Joining Lists'!$D$4:$D$75,'Joining Lists'!$E$4:$E$75)</f>
        <v>South</v>
      </c>
      <c r="J3109" s="110" t="s">
        <v>218</v>
      </c>
      <c r="K3109" s="110">
        <v>3.0</v>
      </c>
      <c r="L3109" s="109">
        <f t="array" ref="L3109">XLOOKUP('Joining Lists'!$J3109,'Joining Lists'!$A$4:$A$15,'Joining Lists'!$B$4:$B$15)</f>
        <v>22.95</v>
      </c>
      <c r="M3109" s="110">
        <f>'Joining Lists'!$K3109*'Joining Lists'!$L3109</f>
        <v>68.85</v>
      </c>
    </row>
    <row r="3110" ht="14.25" customHeight="1">
      <c r="G3110" s="106">
        <v>44508.0</v>
      </c>
      <c r="H3110" s="105" t="s">
        <v>264</v>
      </c>
      <c r="I3110" s="105" t="str">
        <f t="array" ref="I3110">XLOOKUP('Joining Lists'!$H3110,'Joining Lists'!$D$4:$D$75,'Joining Lists'!$E$4:$E$75)</f>
        <v>MidWest</v>
      </c>
      <c r="J3110" s="105" t="s">
        <v>218</v>
      </c>
      <c r="K3110" s="105">
        <v>1.0</v>
      </c>
      <c r="L3110" s="104">
        <f t="array" ref="L3110">XLOOKUP('Joining Lists'!$J3110,'Joining Lists'!$A$4:$A$15,'Joining Lists'!$B$4:$B$15)</f>
        <v>22.95</v>
      </c>
      <c r="M3110" s="105">
        <f>'Joining Lists'!$K3110*'Joining Lists'!$L3110</f>
        <v>22.95</v>
      </c>
    </row>
    <row r="3111" ht="14.25" customHeight="1">
      <c r="G3111" s="111">
        <v>44508.0</v>
      </c>
      <c r="H3111" s="110" t="s">
        <v>306</v>
      </c>
      <c r="I3111" s="110" t="str">
        <f t="array" ref="I3111">XLOOKUP('Joining Lists'!$H3111,'Joining Lists'!$D$4:$D$75,'Joining Lists'!$E$4:$E$75)</f>
        <v>West</v>
      </c>
      <c r="J3111" s="110" t="s">
        <v>239</v>
      </c>
      <c r="K3111" s="110">
        <v>2.0</v>
      </c>
      <c r="L3111" s="109">
        <f t="array" ref="L3111">XLOOKUP('Joining Lists'!$J3111,'Joining Lists'!$A$4:$A$15,'Joining Lists'!$B$4:$B$15)</f>
        <v>19</v>
      </c>
      <c r="M3111" s="110">
        <f>'Joining Lists'!$K3111*'Joining Lists'!$L3111</f>
        <v>38</v>
      </c>
    </row>
    <row r="3112" ht="14.25" customHeight="1">
      <c r="G3112" s="106">
        <v>44508.0</v>
      </c>
      <c r="H3112" s="105" t="s">
        <v>256</v>
      </c>
      <c r="I3112" s="105" t="str">
        <f t="array" ref="I3112">XLOOKUP('Joining Lists'!$H3112,'Joining Lists'!$D$4:$D$75,'Joining Lists'!$E$4:$E$75)</f>
        <v>MidWest</v>
      </c>
      <c r="J3112" s="105" t="s">
        <v>235</v>
      </c>
      <c r="K3112" s="105">
        <v>2.0</v>
      </c>
      <c r="L3112" s="104">
        <f t="array" ref="L3112">XLOOKUP('Joining Lists'!$J3112,'Joining Lists'!$A$4:$A$15,'Joining Lists'!$B$4:$B$15)</f>
        <v>19.95</v>
      </c>
      <c r="M3112" s="105">
        <f>'Joining Lists'!$K3112*'Joining Lists'!$L3112</f>
        <v>39.9</v>
      </c>
    </row>
    <row r="3113" ht="14.25" customHeight="1">
      <c r="G3113" s="111">
        <v>44508.0</v>
      </c>
      <c r="H3113" s="110" t="s">
        <v>263</v>
      </c>
      <c r="I3113" s="110" t="str">
        <f t="array" ref="I3113">XLOOKUP('Joining Lists'!$H3113,'Joining Lists'!$D$4:$D$75,'Joining Lists'!$E$4:$E$75)</f>
        <v>West</v>
      </c>
      <c r="J3113" s="110" t="s">
        <v>216</v>
      </c>
      <c r="K3113" s="110">
        <v>2.0</v>
      </c>
      <c r="L3113" s="109">
        <f t="array" ref="L3113">XLOOKUP('Joining Lists'!$J3113,'Joining Lists'!$A$4:$A$15,'Joining Lists'!$B$4:$B$15)</f>
        <v>22.95</v>
      </c>
      <c r="M3113" s="110">
        <f>'Joining Lists'!$K3113*'Joining Lists'!$L3113</f>
        <v>45.9</v>
      </c>
    </row>
    <row r="3114" ht="14.25" customHeight="1">
      <c r="G3114" s="106">
        <v>44508.0</v>
      </c>
      <c r="H3114" s="105" t="s">
        <v>281</v>
      </c>
      <c r="I3114" s="105" t="str">
        <f t="array" ref="I3114">XLOOKUP('Joining Lists'!$H3114,'Joining Lists'!$D$4:$D$75,'Joining Lists'!$E$4:$E$75)</f>
        <v>MidWest</v>
      </c>
      <c r="J3114" s="105" t="s">
        <v>216</v>
      </c>
      <c r="K3114" s="105">
        <v>3.0</v>
      </c>
      <c r="L3114" s="104">
        <f t="array" ref="L3114">XLOOKUP('Joining Lists'!$J3114,'Joining Lists'!$A$4:$A$15,'Joining Lists'!$B$4:$B$15)</f>
        <v>22.95</v>
      </c>
      <c r="M3114" s="105">
        <f>'Joining Lists'!$K3114*'Joining Lists'!$L3114</f>
        <v>68.85</v>
      </c>
    </row>
    <row r="3115" ht="14.25" customHeight="1">
      <c r="G3115" s="111">
        <v>44508.0</v>
      </c>
      <c r="H3115" s="110" t="s">
        <v>246</v>
      </c>
      <c r="I3115" s="110" t="str">
        <f t="array" ref="I3115">XLOOKUP('Joining Lists'!$H3115,'Joining Lists'!$D$4:$D$75,'Joining Lists'!$E$4:$E$75)</f>
        <v>South</v>
      </c>
      <c r="J3115" s="110" t="s">
        <v>236</v>
      </c>
      <c r="K3115" s="110">
        <v>3.0</v>
      </c>
      <c r="L3115" s="109">
        <f t="array" ref="L3115">XLOOKUP('Joining Lists'!$J3115,'Joining Lists'!$A$4:$A$15,'Joining Lists'!$B$4:$B$15)</f>
        <v>30</v>
      </c>
      <c r="M3115" s="110">
        <f>'Joining Lists'!$K3115*'Joining Lists'!$L3115</f>
        <v>90</v>
      </c>
    </row>
    <row r="3116" ht="14.25" customHeight="1">
      <c r="G3116" s="106">
        <v>44508.0</v>
      </c>
      <c r="H3116" s="105" t="s">
        <v>304</v>
      </c>
      <c r="I3116" s="105" t="str">
        <f t="array" ref="I3116">XLOOKUP('Joining Lists'!$H3116,'Joining Lists'!$D$4:$D$75,'Joining Lists'!$E$4:$E$75)</f>
        <v>South</v>
      </c>
      <c r="J3116" s="105" t="s">
        <v>240</v>
      </c>
      <c r="K3116" s="105">
        <v>3.0</v>
      </c>
      <c r="L3116" s="104">
        <f t="array" ref="L3116">XLOOKUP('Joining Lists'!$J3116,'Joining Lists'!$A$4:$A$15,'Joining Lists'!$B$4:$B$15)</f>
        <v>34</v>
      </c>
      <c r="M3116" s="105">
        <f>'Joining Lists'!$K3116*'Joining Lists'!$L3116</f>
        <v>102</v>
      </c>
    </row>
    <row r="3117" ht="14.25" customHeight="1">
      <c r="G3117" s="111">
        <v>44508.0</v>
      </c>
      <c r="H3117" s="110" t="s">
        <v>302</v>
      </c>
      <c r="I3117" s="110" t="str">
        <f t="array" ref="I3117">XLOOKUP('Joining Lists'!$H3117,'Joining Lists'!$D$4:$D$75,'Joining Lists'!$E$4:$E$75)</f>
        <v>MidWest</v>
      </c>
      <c r="J3117" s="110" t="s">
        <v>240</v>
      </c>
      <c r="K3117" s="110">
        <v>25.0</v>
      </c>
      <c r="L3117" s="109">
        <f t="array" ref="L3117">XLOOKUP('Joining Lists'!$J3117,'Joining Lists'!$A$4:$A$15,'Joining Lists'!$B$4:$B$15)</f>
        <v>34</v>
      </c>
      <c r="M3117" s="110">
        <f>'Joining Lists'!$K3117*'Joining Lists'!$L3117</f>
        <v>850</v>
      </c>
    </row>
    <row r="3118" ht="14.25" customHeight="1">
      <c r="G3118" s="106">
        <v>44508.0</v>
      </c>
      <c r="H3118" s="105" t="s">
        <v>238</v>
      </c>
      <c r="I3118" s="105" t="str">
        <f t="array" ref="I3118">XLOOKUP('Joining Lists'!$H3118,'Joining Lists'!$D$4:$D$75,'Joining Lists'!$E$4:$E$75)</f>
        <v>West</v>
      </c>
      <c r="J3118" s="105" t="s">
        <v>243</v>
      </c>
      <c r="K3118" s="105">
        <v>4.0</v>
      </c>
      <c r="L3118" s="104">
        <f t="array" ref="L3118">XLOOKUP('Joining Lists'!$J3118,'Joining Lists'!$A$4:$A$15,'Joining Lists'!$B$4:$B$15)</f>
        <v>25</v>
      </c>
      <c r="M3118" s="105">
        <f>'Joining Lists'!$K3118*'Joining Lists'!$L3118</f>
        <v>100</v>
      </c>
    </row>
    <row r="3119" ht="14.25" customHeight="1">
      <c r="G3119" s="111">
        <v>44508.0</v>
      </c>
      <c r="H3119" s="110" t="s">
        <v>258</v>
      </c>
      <c r="I3119" s="110" t="str">
        <f t="array" ref="I3119">XLOOKUP('Joining Lists'!$H3119,'Joining Lists'!$D$4:$D$75,'Joining Lists'!$E$4:$E$75)</f>
        <v>MidWest</v>
      </c>
      <c r="J3119" s="110" t="s">
        <v>236</v>
      </c>
      <c r="K3119" s="110">
        <v>2.0</v>
      </c>
      <c r="L3119" s="109">
        <f t="array" ref="L3119">XLOOKUP('Joining Lists'!$J3119,'Joining Lists'!$A$4:$A$15,'Joining Lists'!$B$4:$B$15)</f>
        <v>30</v>
      </c>
      <c r="M3119" s="110">
        <f>'Joining Lists'!$K3119*'Joining Lists'!$L3119</f>
        <v>60</v>
      </c>
    </row>
    <row r="3120" ht="14.25" customHeight="1">
      <c r="G3120" s="106">
        <v>44508.0</v>
      </c>
      <c r="H3120" s="105" t="s">
        <v>241</v>
      </c>
      <c r="I3120" s="105" t="str">
        <f t="array" ref="I3120">XLOOKUP('Joining Lists'!$H3120,'Joining Lists'!$D$4:$D$75,'Joining Lists'!$E$4:$E$75)</f>
        <v>MidWest</v>
      </c>
      <c r="J3120" s="105" t="s">
        <v>236</v>
      </c>
      <c r="K3120" s="105">
        <v>3.0</v>
      </c>
      <c r="L3120" s="104">
        <f t="array" ref="L3120">XLOOKUP('Joining Lists'!$J3120,'Joining Lists'!$A$4:$A$15,'Joining Lists'!$B$4:$B$15)</f>
        <v>30</v>
      </c>
      <c r="M3120" s="105">
        <f>'Joining Lists'!$K3120*'Joining Lists'!$L3120</f>
        <v>90</v>
      </c>
    </row>
    <row r="3121" ht="14.25" customHeight="1">
      <c r="G3121" s="111">
        <v>44508.0</v>
      </c>
      <c r="H3121" s="110" t="s">
        <v>264</v>
      </c>
      <c r="I3121" s="110" t="str">
        <f t="array" ref="I3121">XLOOKUP('Joining Lists'!$H3121,'Joining Lists'!$D$4:$D$75,'Joining Lists'!$E$4:$E$75)</f>
        <v>MidWest</v>
      </c>
      <c r="J3121" s="110" t="s">
        <v>235</v>
      </c>
      <c r="K3121" s="110">
        <v>3.0</v>
      </c>
      <c r="L3121" s="109">
        <f t="array" ref="L3121">XLOOKUP('Joining Lists'!$J3121,'Joining Lists'!$A$4:$A$15,'Joining Lists'!$B$4:$B$15)</f>
        <v>19.95</v>
      </c>
      <c r="M3121" s="110">
        <f>'Joining Lists'!$K3121*'Joining Lists'!$L3121</f>
        <v>59.85</v>
      </c>
    </row>
    <row r="3122" ht="14.25" customHeight="1">
      <c r="G3122" s="106">
        <v>44508.0</v>
      </c>
      <c r="H3122" s="105" t="s">
        <v>215</v>
      </c>
      <c r="I3122" s="105" t="str">
        <f t="array" ref="I3122">XLOOKUP('Joining Lists'!$H3122,'Joining Lists'!$D$4:$D$75,'Joining Lists'!$E$4:$E$75)</f>
        <v>East</v>
      </c>
      <c r="J3122" s="105" t="s">
        <v>240</v>
      </c>
      <c r="K3122" s="105">
        <v>2.0</v>
      </c>
      <c r="L3122" s="104">
        <f t="array" ref="L3122">XLOOKUP('Joining Lists'!$J3122,'Joining Lists'!$A$4:$A$15,'Joining Lists'!$B$4:$B$15)</f>
        <v>34</v>
      </c>
      <c r="M3122" s="105">
        <f>'Joining Lists'!$K3122*'Joining Lists'!$L3122</f>
        <v>68</v>
      </c>
    </row>
    <row r="3123" ht="14.25" customHeight="1">
      <c r="G3123" s="111">
        <v>44508.0</v>
      </c>
      <c r="H3123" s="110" t="s">
        <v>269</v>
      </c>
      <c r="I3123" s="110" t="str">
        <f t="array" ref="I3123">XLOOKUP('Joining Lists'!$H3123,'Joining Lists'!$D$4:$D$75,'Joining Lists'!$E$4:$E$75)</f>
        <v>MidWest</v>
      </c>
      <c r="J3123" s="110" t="s">
        <v>212</v>
      </c>
      <c r="K3123" s="110">
        <v>2.0</v>
      </c>
      <c r="L3123" s="109">
        <f t="array" ref="L3123">XLOOKUP('Joining Lists'!$J3123,'Joining Lists'!$A$4:$A$15,'Joining Lists'!$B$4:$B$15)</f>
        <v>21</v>
      </c>
      <c r="M3123" s="110">
        <f>'Joining Lists'!$K3123*'Joining Lists'!$L3123</f>
        <v>42</v>
      </c>
    </row>
    <row r="3124" ht="14.25" customHeight="1">
      <c r="G3124" s="106">
        <v>44508.0</v>
      </c>
      <c r="H3124" s="105" t="s">
        <v>250</v>
      </c>
      <c r="I3124" s="105" t="str">
        <f t="array" ref="I3124">XLOOKUP('Joining Lists'!$H3124,'Joining Lists'!$D$4:$D$75,'Joining Lists'!$E$4:$E$75)</f>
        <v>West</v>
      </c>
      <c r="J3124" s="105" t="s">
        <v>216</v>
      </c>
      <c r="K3124" s="105">
        <v>1.0</v>
      </c>
      <c r="L3124" s="104">
        <f t="array" ref="L3124">XLOOKUP('Joining Lists'!$J3124,'Joining Lists'!$A$4:$A$15,'Joining Lists'!$B$4:$B$15)</f>
        <v>22.95</v>
      </c>
      <c r="M3124" s="105">
        <f>'Joining Lists'!$K3124*'Joining Lists'!$L3124</f>
        <v>22.95</v>
      </c>
    </row>
    <row r="3125" ht="14.25" customHeight="1">
      <c r="G3125" s="111">
        <v>44508.0</v>
      </c>
      <c r="H3125" s="110" t="s">
        <v>228</v>
      </c>
      <c r="I3125" s="110" t="str">
        <f t="array" ref="I3125">XLOOKUP('Joining Lists'!$H3125,'Joining Lists'!$D$4:$D$75,'Joining Lists'!$E$4:$E$75)</f>
        <v>MidWest</v>
      </c>
      <c r="J3125" s="110" t="s">
        <v>235</v>
      </c>
      <c r="K3125" s="110">
        <v>11.0</v>
      </c>
      <c r="L3125" s="109">
        <f t="array" ref="L3125">XLOOKUP('Joining Lists'!$J3125,'Joining Lists'!$A$4:$A$15,'Joining Lists'!$B$4:$B$15)</f>
        <v>19.95</v>
      </c>
      <c r="M3125" s="110">
        <f>'Joining Lists'!$K3125*'Joining Lists'!$L3125</f>
        <v>219.45</v>
      </c>
    </row>
    <row r="3126" ht="14.25" customHeight="1">
      <c r="G3126" s="106">
        <v>44508.0</v>
      </c>
      <c r="H3126" s="105" t="s">
        <v>268</v>
      </c>
      <c r="I3126" s="105" t="str">
        <f t="array" ref="I3126">XLOOKUP('Joining Lists'!$H3126,'Joining Lists'!$D$4:$D$75,'Joining Lists'!$E$4:$E$75)</f>
        <v>East</v>
      </c>
      <c r="J3126" s="105" t="s">
        <v>218</v>
      </c>
      <c r="K3126" s="105">
        <v>16.0</v>
      </c>
      <c r="L3126" s="104">
        <f t="array" ref="L3126">XLOOKUP('Joining Lists'!$J3126,'Joining Lists'!$A$4:$A$15,'Joining Lists'!$B$4:$B$15)</f>
        <v>22.95</v>
      </c>
      <c r="M3126" s="105">
        <f>'Joining Lists'!$K3126*'Joining Lists'!$L3126</f>
        <v>367.2</v>
      </c>
    </row>
    <row r="3127" ht="14.25" customHeight="1">
      <c r="G3127" s="111">
        <v>44507.0</v>
      </c>
      <c r="H3127" s="110" t="s">
        <v>284</v>
      </c>
      <c r="I3127" s="110" t="str">
        <f t="array" ref="I3127">XLOOKUP('Joining Lists'!$H3127,'Joining Lists'!$D$4:$D$75,'Joining Lists'!$E$4:$E$75)</f>
        <v>MidWest</v>
      </c>
      <c r="J3127" s="110" t="s">
        <v>212</v>
      </c>
      <c r="K3127" s="110">
        <v>1.0</v>
      </c>
      <c r="L3127" s="109">
        <f t="array" ref="L3127">XLOOKUP('Joining Lists'!$J3127,'Joining Lists'!$A$4:$A$15,'Joining Lists'!$B$4:$B$15)</f>
        <v>21</v>
      </c>
      <c r="M3127" s="110">
        <f>'Joining Lists'!$K3127*'Joining Lists'!$L3127</f>
        <v>21</v>
      </c>
    </row>
    <row r="3128" ht="14.25" customHeight="1">
      <c r="G3128" s="106">
        <v>44507.0</v>
      </c>
      <c r="H3128" s="105" t="s">
        <v>242</v>
      </c>
      <c r="I3128" s="105" t="str">
        <f t="array" ref="I3128">XLOOKUP('Joining Lists'!$H3128,'Joining Lists'!$D$4:$D$75,'Joining Lists'!$E$4:$E$75)</f>
        <v>MidWest</v>
      </c>
      <c r="J3128" s="105" t="s">
        <v>233</v>
      </c>
      <c r="K3128" s="105">
        <v>1.0</v>
      </c>
      <c r="L3128" s="104">
        <f t="array" ref="L3128">XLOOKUP('Joining Lists'!$J3128,'Joining Lists'!$A$4:$A$15,'Joining Lists'!$B$4:$B$15)</f>
        <v>27.5</v>
      </c>
      <c r="M3128" s="105">
        <f>'Joining Lists'!$K3128*'Joining Lists'!$L3128</f>
        <v>27.5</v>
      </c>
    </row>
    <row r="3129" ht="14.25" customHeight="1">
      <c r="G3129" s="111">
        <v>44507.0</v>
      </c>
      <c r="H3129" s="110" t="s">
        <v>259</v>
      </c>
      <c r="I3129" s="110" t="str">
        <f t="array" ref="I3129">XLOOKUP('Joining Lists'!$H3129,'Joining Lists'!$D$4:$D$75,'Joining Lists'!$E$4:$E$75)</f>
        <v>West</v>
      </c>
      <c r="J3129" s="110" t="s">
        <v>227</v>
      </c>
      <c r="K3129" s="110">
        <v>3.0</v>
      </c>
      <c r="L3129" s="109">
        <f t="array" ref="L3129">XLOOKUP('Joining Lists'!$J3129,'Joining Lists'!$A$4:$A$15,'Joining Lists'!$B$4:$B$15)</f>
        <v>25</v>
      </c>
      <c r="M3129" s="110">
        <f>'Joining Lists'!$K3129*'Joining Lists'!$L3129</f>
        <v>75</v>
      </c>
    </row>
    <row r="3130" ht="14.25" customHeight="1">
      <c r="G3130" s="106">
        <v>44507.0</v>
      </c>
      <c r="H3130" s="105" t="s">
        <v>257</v>
      </c>
      <c r="I3130" s="105" t="str">
        <f t="array" ref="I3130">XLOOKUP('Joining Lists'!$H3130,'Joining Lists'!$D$4:$D$75,'Joining Lists'!$E$4:$E$75)</f>
        <v>South</v>
      </c>
      <c r="J3130" s="105" t="s">
        <v>227</v>
      </c>
      <c r="K3130" s="105">
        <v>2.0</v>
      </c>
      <c r="L3130" s="104">
        <f t="array" ref="L3130">XLOOKUP('Joining Lists'!$J3130,'Joining Lists'!$A$4:$A$15,'Joining Lists'!$B$4:$B$15)</f>
        <v>25</v>
      </c>
      <c r="M3130" s="105">
        <f>'Joining Lists'!$K3130*'Joining Lists'!$L3130</f>
        <v>50</v>
      </c>
    </row>
    <row r="3131" ht="14.25" customHeight="1">
      <c r="G3131" s="111">
        <v>44507.0</v>
      </c>
      <c r="H3131" s="110" t="s">
        <v>292</v>
      </c>
      <c r="I3131" s="110" t="str">
        <f t="array" ref="I3131">XLOOKUP('Joining Lists'!$H3131,'Joining Lists'!$D$4:$D$75,'Joining Lists'!$E$4:$E$75)</f>
        <v>East</v>
      </c>
      <c r="J3131" s="110" t="s">
        <v>212</v>
      </c>
      <c r="K3131" s="110">
        <v>2.0</v>
      </c>
      <c r="L3131" s="109">
        <f t="array" ref="L3131">XLOOKUP('Joining Lists'!$J3131,'Joining Lists'!$A$4:$A$15,'Joining Lists'!$B$4:$B$15)</f>
        <v>21</v>
      </c>
      <c r="M3131" s="110">
        <f>'Joining Lists'!$K3131*'Joining Lists'!$L3131</f>
        <v>42</v>
      </c>
    </row>
    <row r="3132" ht="14.25" customHeight="1">
      <c r="G3132" s="106">
        <v>44507.0</v>
      </c>
      <c r="H3132" s="105" t="s">
        <v>292</v>
      </c>
      <c r="I3132" s="105" t="str">
        <f t="array" ref="I3132">XLOOKUP('Joining Lists'!$H3132,'Joining Lists'!$D$4:$D$75,'Joining Lists'!$E$4:$E$75)</f>
        <v>East</v>
      </c>
      <c r="J3132" s="105" t="s">
        <v>218</v>
      </c>
      <c r="K3132" s="105">
        <v>3.0</v>
      </c>
      <c r="L3132" s="104">
        <f t="array" ref="L3132">XLOOKUP('Joining Lists'!$J3132,'Joining Lists'!$A$4:$A$15,'Joining Lists'!$B$4:$B$15)</f>
        <v>22.95</v>
      </c>
      <c r="M3132" s="105">
        <f>'Joining Lists'!$K3132*'Joining Lists'!$L3132</f>
        <v>68.85</v>
      </c>
    </row>
    <row r="3133" ht="14.25" customHeight="1">
      <c r="G3133" s="111">
        <v>44507.0</v>
      </c>
      <c r="H3133" s="110" t="s">
        <v>292</v>
      </c>
      <c r="I3133" s="110" t="str">
        <f t="array" ref="I3133">XLOOKUP('Joining Lists'!$H3133,'Joining Lists'!$D$4:$D$75,'Joining Lists'!$E$4:$E$75)</f>
        <v>East</v>
      </c>
      <c r="J3133" s="110" t="s">
        <v>235</v>
      </c>
      <c r="K3133" s="110">
        <v>2.0</v>
      </c>
      <c r="L3133" s="109">
        <f t="array" ref="L3133">XLOOKUP('Joining Lists'!$J3133,'Joining Lists'!$A$4:$A$15,'Joining Lists'!$B$4:$B$15)</f>
        <v>19.95</v>
      </c>
      <c r="M3133" s="110">
        <f>'Joining Lists'!$K3133*'Joining Lists'!$L3133</f>
        <v>39.9</v>
      </c>
    </row>
    <row r="3134" ht="14.25" customHeight="1">
      <c r="G3134" s="106">
        <v>44507.0</v>
      </c>
      <c r="H3134" s="105" t="s">
        <v>255</v>
      </c>
      <c r="I3134" s="105" t="str">
        <f t="array" ref="I3134">XLOOKUP('Joining Lists'!$H3134,'Joining Lists'!$D$4:$D$75,'Joining Lists'!$E$4:$E$75)</f>
        <v>MidWest</v>
      </c>
      <c r="J3134" s="105" t="s">
        <v>243</v>
      </c>
      <c r="K3134" s="105">
        <v>1.0</v>
      </c>
      <c r="L3134" s="104">
        <f t="array" ref="L3134">XLOOKUP('Joining Lists'!$J3134,'Joining Lists'!$A$4:$A$15,'Joining Lists'!$B$4:$B$15)</f>
        <v>25</v>
      </c>
      <c r="M3134" s="105">
        <f>'Joining Lists'!$K3134*'Joining Lists'!$L3134</f>
        <v>25</v>
      </c>
    </row>
    <row r="3135" ht="14.25" customHeight="1">
      <c r="G3135" s="111">
        <v>44507.0</v>
      </c>
      <c r="H3135" s="110" t="s">
        <v>302</v>
      </c>
      <c r="I3135" s="110" t="str">
        <f t="array" ref="I3135">XLOOKUP('Joining Lists'!$H3135,'Joining Lists'!$D$4:$D$75,'Joining Lists'!$E$4:$E$75)</f>
        <v>MidWest</v>
      </c>
      <c r="J3135" s="110" t="s">
        <v>240</v>
      </c>
      <c r="K3135" s="110">
        <v>1.0</v>
      </c>
      <c r="L3135" s="109">
        <f t="array" ref="L3135">XLOOKUP('Joining Lists'!$J3135,'Joining Lists'!$A$4:$A$15,'Joining Lists'!$B$4:$B$15)</f>
        <v>34</v>
      </c>
      <c r="M3135" s="110">
        <f>'Joining Lists'!$K3135*'Joining Lists'!$L3135</f>
        <v>34</v>
      </c>
    </row>
    <row r="3136" ht="14.25" customHeight="1">
      <c r="G3136" s="106">
        <v>44507.0</v>
      </c>
      <c r="H3136" s="105" t="s">
        <v>297</v>
      </c>
      <c r="I3136" s="105" t="str">
        <f t="array" ref="I3136">XLOOKUP('Joining Lists'!$H3136,'Joining Lists'!$D$4:$D$75,'Joining Lists'!$E$4:$E$75)</f>
        <v>MidWest</v>
      </c>
      <c r="J3136" s="105" t="s">
        <v>236</v>
      </c>
      <c r="K3136" s="105">
        <v>4.0</v>
      </c>
      <c r="L3136" s="104">
        <f t="array" ref="L3136">XLOOKUP('Joining Lists'!$J3136,'Joining Lists'!$A$4:$A$15,'Joining Lists'!$B$4:$B$15)</f>
        <v>30</v>
      </c>
      <c r="M3136" s="105">
        <f>'Joining Lists'!$K3136*'Joining Lists'!$L3136</f>
        <v>120</v>
      </c>
    </row>
    <row r="3137" ht="14.25" customHeight="1">
      <c r="G3137" s="111">
        <v>44507.0</v>
      </c>
      <c r="H3137" s="110" t="s">
        <v>278</v>
      </c>
      <c r="I3137" s="110" t="str">
        <f t="array" ref="I3137">XLOOKUP('Joining Lists'!$H3137,'Joining Lists'!$D$4:$D$75,'Joining Lists'!$E$4:$E$75)</f>
        <v>MidWest</v>
      </c>
      <c r="J3137" s="110" t="s">
        <v>235</v>
      </c>
      <c r="K3137" s="110">
        <v>1.0</v>
      </c>
      <c r="L3137" s="109">
        <f t="array" ref="L3137">XLOOKUP('Joining Lists'!$J3137,'Joining Lists'!$A$4:$A$15,'Joining Lists'!$B$4:$B$15)</f>
        <v>19.95</v>
      </c>
      <c r="M3137" s="110">
        <f>'Joining Lists'!$K3137*'Joining Lists'!$L3137</f>
        <v>19.95</v>
      </c>
    </row>
    <row r="3138" ht="14.25" customHeight="1">
      <c r="G3138" s="106">
        <v>44507.0</v>
      </c>
      <c r="H3138" s="105" t="s">
        <v>263</v>
      </c>
      <c r="I3138" s="105" t="str">
        <f t="array" ref="I3138">XLOOKUP('Joining Lists'!$H3138,'Joining Lists'!$D$4:$D$75,'Joining Lists'!$E$4:$E$75)</f>
        <v>West</v>
      </c>
      <c r="J3138" s="105" t="s">
        <v>240</v>
      </c>
      <c r="K3138" s="105">
        <v>2.0</v>
      </c>
      <c r="L3138" s="104">
        <f t="array" ref="L3138">XLOOKUP('Joining Lists'!$J3138,'Joining Lists'!$A$4:$A$15,'Joining Lists'!$B$4:$B$15)</f>
        <v>34</v>
      </c>
      <c r="M3138" s="105">
        <f>'Joining Lists'!$K3138*'Joining Lists'!$L3138</f>
        <v>68</v>
      </c>
    </row>
    <row r="3139" ht="14.25" customHeight="1">
      <c r="G3139" s="111">
        <v>44507.0</v>
      </c>
      <c r="H3139" s="110" t="s">
        <v>249</v>
      </c>
      <c r="I3139" s="110" t="str">
        <f t="array" ref="I3139">XLOOKUP('Joining Lists'!$H3139,'Joining Lists'!$D$4:$D$75,'Joining Lists'!$E$4:$E$75)</f>
        <v>East</v>
      </c>
      <c r="J3139" s="110" t="s">
        <v>235</v>
      </c>
      <c r="K3139" s="110">
        <v>1.0</v>
      </c>
      <c r="L3139" s="109">
        <f t="array" ref="L3139">XLOOKUP('Joining Lists'!$J3139,'Joining Lists'!$A$4:$A$15,'Joining Lists'!$B$4:$B$15)</f>
        <v>19.95</v>
      </c>
      <c r="M3139" s="110">
        <f>'Joining Lists'!$K3139*'Joining Lists'!$L3139</f>
        <v>19.95</v>
      </c>
    </row>
    <row r="3140" ht="14.25" customHeight="1">
      <c r="G3140" s="106">
        <v>44507.0</v>
      </c>
      <c r="H3140" s="105" t="s">
        <v>292</v>
      </c>
      <c r="I3140" s="105" t="str">
        <f t="array" ref="I3140">XLOOKUP('Joining Lists'!$H3140,'Joining Lists'!$D$4:$D$75,'Joining Lists'!$E$4:$E$75)</f>
        <v>East</v>
      </c>
      <c r="J3140" s="105" t="s">
        <v>218</v>
      </c>
      <c r="K3140" s="105">
        <v>2.0</v>
      </c>
      <c r="L3140" s="104">
        <f t="array" ref="L3140">XLOOKUP('Joining Lists'!$J3140,'Joining Lists'!$A$4:$A$15,'Joining Lists'!$B$4:$B$15)</f>
        <v>22.95</v>
      </c>
      <c r="M3140" s="105">
        <f>'Joining Lists'!$K3140*'Joining Lists'!$L3140</f>
        <v>45.9</v>
      </c>
    </row>
    <row r="3141" ht="14.25" customHeight="1">
      <c r="G3141" s="111">
        <v>44507.0</v>
      </c>
      <c r="H3141" s="110" t="s">
        <v>253</v>
      </c>
      <c r="I3141" s="110" t="str">
        <f t="array" ref="I3141">XLOOKUP('Joining Lists'!$H3141,'Joining Lists'!$D$4:$D$75,'Joining Lists'!$E$4:$E$75)</f>
        <v>MidWest</v>
      </c>
      <c r="J3141" s="110" t="s">
        <v>216</v>
      </c>
      <c r="K3141" s="110">
        <v>2.0</v>
      </c>
      <c r="L3141" s="109">
        <f t="array" ref="L3141">XLOOKUP('Joining Lists'!$J3141,'Joining Lists'!$A$4:$A$15,'Joining Lists'!$B$4:$B$15)</f>
        <v>22.95</v>
      </c>
      <c r="M3141" s="110">
        <f>'Joining Lists'!$K3141*'Joining Lists'!$L3141</f>
        <v>45.9</v>
      </c>
    </row>
    <row r="3142" ht="14.25" customHeight="1">
      <c r="G3142" s="106">
        <v>44507.0</v>
      </c>
      <c r="H3142" s="105" t="s">
        <v>309</v>
      </c>
      <c r="I3142" s="105" t="str">
        <f t="array" ref="I3142">XLOOKUP('Joining Lists'!$H3142,'Joining Lists'!$D$4:$D$75,'Joining Lists'!$E$4:$E$75)</f>
        <v>South</v>
      </c>
      <c r="J3142" s="105" t="s">
        <v>230</v>
      </c>
      <c r="K3142" s="105">
        <v>2.0</v>
      </c>
      <c r="L3142" s="104">
        <f t="array" ref="L3142">XLOOKUP('Joining Lists'!$J3142,'Joining Lists'!$A$4:$A$15,'Joining Lists'!$B$4:$B$15)</f>
        <v>79.95</v>
      </c>
      <c r="M3142" s="105">
        <f>'Joining Lists'!$K3142*'Joining Lists'!$L3142</f>
        <v>159.9</v>
      </c>
    </row>
    <row r="3143" ht="14.25" customHeight="1">
      <c r="G3143" s="111">
        <v>44507.0</v>
      </c>
      <c r="H3143" s="110" t="s">
        <v>296</v>
      </c>
      <c r="I3143" s="110" t="str">
        <f t="array" ref="I3143">XLOOKUP('Joining Lists'!$H3143,'Joining Lists'!$D$4:$D$75,'Joining Lists'!$E$4:$E$75)</f>
        <v>West</v>
      </c>
      <c r="J3143" s="110" t="s">
        <v>216</v>
      </c>
      <c r="K3143" s="110">
        <v>3.0</v>
      </c>
      <c r="L3143" s="109">
        <f t="array" ref="L3143">XLOOKUP('Joining Lists'!$J3143,'Joining Lists'!$A$4:$A$15,'Joining Lists'!$B$4:$B$15)</f>
        <v>22.95</v>
      </c>
      <c r="M3143" s="110">
        <f>'Joining Lists'!$K3143*'Joining Lists'!$L3143</f>
        <v>68.85</v>
      </c>
    </row>
    <row r="3144" ht="14.25" customHeight="1">
      <c r="G3144" s="106">
        <v>44507.0</v>
      </c>
      <c r="H3144" s="105" t="s">
        <v>254</v>
      </c>
      <c r="I3144" s="105" t="str">
        <f t="array" ref="I3144">XLOOKUP('Joining Lists'!$H3144,'Joining Lists'!$D$4:$D$75,'Joining Lists'!$E$4:$E$75)</f>
        <v>South</v>
      </c>
      <c r="J3144" s="105" t="s">
        <v>235</v>
      </c>
      <c r="K3144" s="105">
        <v>3.0</v>
      </c>
      <c r="L3144" s="104">
        <f t="array" ref="L3144">XLOOKUP('Joining Lists'!$J3144,'Joining Lists'!$A$4:$A$15,'Joining Lists'!$B$4:$B$15)</f>
        <v>19.95</v>
      </c>
      <c r="M3144" s="105">
        <f>'Joining Lists'!$K3144*'Joining Lists'!$L3144</f>
        <v>59.85</v>
      </c>
    </row>
    <row r="3145" ht="14.25" customHeight="1">
      <c r="G3145" s="111">
        <v>44507.0</v>
      </c>
      <c r="H3145" s="110" t="s">
        <v>225</v>
      </c>
      <c r="I3145" s="110" t="str">
        <f t="array" ref="I3145">XLOOKUP('Joining Lists'!$H3145,'Joining Lists'!$D$4:$D$75,'Joining Lists'!$E$4:$E$75)</f>
        <v>South</v>
      </c>
      <c r="J3145" s="110" t="s">
        <v>218</v>
      </c>
      <c r="K3145" s="110">
        <v>2.0</v>
      </c>
      <c r="L3145" s="109">
        <f t="array" ref="L3145">XLOOKUP('Joining Lists'!$J3145,'Joining Lists'!$A$4:$A$15,'Joining Lists'!$B$4:$B$15)</f>
        <v>22.95</v>
      </c>
      <c r="M3145" s="110">
        <f>'Joining Lists'!$K3145*'Joining Lists'!$L3145</f>
        <v>45.9</v>
      </c>
    </row>
    <row r="3146" ht="14.25" customHeight="1">
      <c r="G3146" s="106">
        <v>44507.0</v>
      </c>
      <c r="H3146" s="105" t="s">
        <v>281</v>
      </c>
      <c r="I3146" s="105" t="str">
        <f t="array" ref="I3146">XLOOKUP('Joining Lists'!$H3146,'Joining Lists'!$D$4:$D$75,'Joining Lists'!$E$4:$E$75)</f>
        <v>MidWest</v>
      </c>
      <c r="J3146" s="105" t="s">
        <v>218</v>
      </c>
      <c r="K3146" s="105">
        <v>2.0</v>
      </c>
      <c r="L3146" s="104">
        <f t="array" ref="L3146">XLOOKUP('Joining Lists'!$J3146,'Joining Lists'!$A$4:$A$15,'Joining Lists'!$B$4:$B$15)</f>
        <v>22.95</v>
      </c>
      <c r="M3146" s="105">
        <f>'Joining Lists'!$K3146*'Joining Lists'!$L3146</f>
        <v>45.9</v>
      </c>
    </row>
    <row r="3147" ht="14.25" customHeight="1">
      <c r="G3147" s="111">
        <v>44507.0</v>
      </c>
      <c r="H3147" s="110" t="s">
        <v>225</v>
      </c>
      <c r="I3147" s="110" t="str">
        <f t="array" ref="I3147">XLOOKUP('Joining Lists'!$H3147,'Joining Lists'!$D$4:$D$75,'Joining Lists'!$E$4:$E$75)</f>
        <v>South</v>
      </c>
      <c r="J3147" s="110" t="s">
        <v>227</v>
      </c>
      <c r="K3147" s="110">
        <v>3.0</v>
      </c>
      <c r="L3147" s="109">
        <f t="array" ref="L3147">XLOOKUP('Joining Lists'!$J3147,'Joining Lists'!$A$4:$A$15,'Joining Lists'!$B$4:$B$15)</f>
        <v>25</v>
      </c>
      <c r="M3147" s="110">
        <f>'Joining Lists'!$K3147*'Joining Lists'!$L3147</f>
        <v>75</v>
      </c>
    </row>
    <row r="3148" ht="14.25" customHeight="1">
      <c r="G3148" s="106">
        <v>44507.0</v>
      </c>
      <c r="H3148" s="105" t="s">
        <v>297</v>
      </c>
      <c r="I3148" s="105" t="str">
        <f t="array" ref="I3148">XLOOKUP('Joining Lists'!$H3148,'Joining Lists'!$D$4:$D$75,'Joining Lists'!$E$4:$E$75)</f>
        <v>MidWest</v>
      </c>
      <c r="J3148" s="105" t="s">
        <v>240</v>
      </c>
      <c r="K3148" s="105">
        <v>3.0</v>
      </c>
      <c r="L3148" s="104">
        <f t="array" ref="L3148">XLOOKUP('Joining Lists'!$J3148,'Joining Lists'!$A$4:$A$15,'Joining Lists'!$B$4:$B$15)</f>
        <v>34</v>
      </c>
      <c r="M3148" s="105">
        <f>'Joining Lists'!$K3148*'Joining Lists'!$L3148</f>
        <v>102</v>
      </c>
    </row>
    <row r="3149" ht="14.25" customHeight="1">
      <c r="G3149" s="111">
        <v>44507.0</v>
      </c>
      <c r="H3149" s="110" t="s">
        <v>252</v>
      </c>
      <c r="I3149" s="110" t="str">
        <f t="array" ref="I3149">XLOOKUP('Joining Lists'!$H3149,'Joining Lists'!$D$4:$D$75,'Joining Lists'!$E$4:$E$75)</f>
        <v>West</v>
      </c>
      <c r="J3149" s="110" t="s">
        <v>243</v>
      </c>
      <c r="K3149" s="110">
        <v>2.0</v>
      </c>
      <c r="L3149" s="109">
        <f t="array" ref="L3149">XLOOKUP('Joining Lists'!$J3149,'Joining Lists'!$A$4:$A$15,'Joining Lists'!$B$4:$B$15)</f>
        <v>25</v>
      </c>
      <c r="M3149" s="110">
        <f>'Joining Lists'!$K3149*'Joining Lists'!$L3149</f>
        <v>50</v>
      </c>
    </row>
    <row r="3150" ht="14.25" customHeight="1">
      <c r="G3150" s="106">
        <v>44507.0</v>
      </c>
      <c r="H3150" s="105" t="s">
        <v>293</v>
      </c>
      <c r="I3150" s="105" t="str">
        <f t="array" ref="I3150">XLOOKUP('Joining Lists'!$H3150,'Joining Lists'!$D$4:$D$75,'Joining Lists'!$E$4:$E$75)</f>
        <v>West</v>
      </c>
      <c r="J3150" s="105" t="s">
        <v>218</v>
      </c>
      <c r="K3150" s="105">
        <v>1.0</v>
      </c>
      <c r="L3150" s="104">
        <f t="array" ref="L3150">XLOOKUP('Joining Lists'!$J3150,'Joining Lists'!$A$4:$A$15,'Joining Lists'!$B$4:$B$15)</f>
        <v>22.95</v>
      </c>
      <c r="M3150" s="105">
        <f>'Joining Lists'!$K3150*'Joining Lists'!$L3150</f>
        <v>22.95</v>
      </c>
    </row>
    <row r="3151" ht="14.25" customHeight="1">
      <c r="G3151" s="111">
        <v>44507.0</v>
      </c>
      <c r="H3151" s="110" t="s">
        <v>304</v>
      </c>
      <c r="I3151" s="110" t="str">
        <f t="array" ref="I3151">XLOOKUP('Joining Lists'!$H3151,'Joining Lists'!$D$4:$D$75,'Joining Lists'!$E$4:$E$75)</f>
        <v>South</v>
      </c>
      <c r="J3151" s="110" t="s">
        <v>236</v>
      </c>
      <c r="K3151" s="110">
        <v>3.0</v>
      </c>
      <c r="L3151" s="109">
        <f t="array" ref="L3151">XLOOKUP('Joining Lists'!$J3151,'Joining Lists'!$A$4:$A$15,'Joining Lists'!$B$4:$B$15)</f>
        <v>30</v>
      </c>
      <c r="M3151" s="110">
        <f>'Joining Lists'!$K3151*'Joining Lists'!$L3151</f>
        <v>90</v>
      </c>
    </row>
    <row r="3152" ht="14.25" customHeight="1">
      <c r="G3152" s="106">
        <v>44507.0</v>
      </c>
      <c r="H3152" s="105" t="s">
        <v>312</v>
      </c>
      <c r="I3152" s="105" t="str">
        <f t="array" ref="I3152">XLOOKUP('Joining Lists'!$H3152,'Joining Lists'!$D$4:$D$75,'Joining Lists'!$E$4:$E$75)</f>
        <v>East</v>
      </c>
      <c r="J3152" s="105" t="s">
        <v>240</v>
      </c>
      <c r="K3152" s="105">
        <v>1.0</v>
      </c>
      <c r="L3152" s="104">
        <f t="array" ref="L3152">XLOOKUP('Joining Lists'!$J3152,'Joining Lists'!$A$4:$A$15,'Joining Lists'!$B$4:$B$15)</f>
        <v>34</v>
      </c>
      <c r="M3152" s="105">
        <f>'Joining Lists'!$K3152*'Joining Lists'!$L3152</f>
        <v>34</v>
      </c>
    </row>
    <row r="3153" ht="14.25" customHeight="1">
      <c r="G3153" s="111">
        <v>44507.0</v>
      </c>
      <c r="H3153" s="110" t="s">
        <v>271</v>
      </c>
      <c r="I3153" s="110" t="str">
        <f t="array" ref="I3153">XLOOKUP('Joining Lists'!$H3153,'Joining Lists'!$D$4:$D$75,'Joining Lists'!$E$4:$E$75)</f>
        <v>South</v>
      </c>
      <c r="J3153" s="110" t="s">
        <v>227</v>
      </c>
      <c r="K3153" s="110">
        <v>20.0</v>
      </c>
      <c r="L3153" s="109">
        <f t="array" ref="L3153">XLOOKUP('Joining Lists'!$J3153,'Joining Lists'!$A$4:$A$15,'Joining Lists'!$B$4:$B$15)</f>
        <v>25</v>
      </c>
      <c r="M3153" s="110">
        <f>'Joining Lists'!$K3153*'Joining Lists'!$L3153</f>
        <v>500</v>
      </c>
    </row>
    <row r="3154" ht="14.25" customHeight="1">
      <c r="G3154" s="106">
        <v>44507.0</v>
      </c>
      <c r="H3154" s="105" t="s">
        <v>306</v>
      </c>
      <c r="I3154" s="105" t="str">
        <f t="array" ref="I3154">XLOOKUP('Joining Lists'!$H3154,'Joining Lists'!$D$4:$D$75,'Joining Lists'!$E$4:$E$75)</f>
        <v>West</v>
      </c>
      <c r="J3154" s="105" t="s">
        <v>235</v>
      </c>
      <c r="K3154" s="105">
        <v>2.0</v>
      </c>
      <c r="L3154" s="104">
        <f t="array" ref="L3154">XLOOKUP('Joining Lists'!$J3154,'Joining Lists'!$A$4:$A$15,'Joining Lists'!$B$4:$B$15)</f>
        <v>19.95</v>
      </c>
      <c r="M3154" s="105">
        <f>'Joining Lists'!$K3154*'Joining Lists'!$L3154</f>
        <v>39.9</v>
      </c>
    </row>
    <row r="3155" ht="14.25" customHeight="1">
      <c r="G3155" s="111">
        <v>44507.0</v>
      </c>
      <c r="H3155" s="110" t="s">
        <v>310</v>
      </c>
      <c r="I3155" s="110" t="str">
        <f t="array" ref="I3155">XLOOKUP('Joining Lists'!$H3155,'Joining Lists'!$D$4:$D$75,'Joining Lists'!$E$4:$E$75)</f>
        <v>West</v>
      </c>
      <c r="J3155" s="110" t="s">
        <v>218</v>
      </c>
      <c r="K3155" s="110">
        <v>2.0</v>
      </c>
      <c r="L3155" s="109">
        <f t="array" ref="L3155">XLOOKUP('Joining Lists'!$J3155,'Joining Lists'!$A$4:$A$15,'Joining Lists'!$B$4:$B$15)</f>
        <v>22.95</v>
      </c>
      <c r="M3155" s="110">
        <f>'Joining Lists'!$K3155*'Joining Lists'!$L3155</f>
        <v>45.9</v>
      </c>
    </row>
    <row r="3156" ht="14.25" customHeight="1">
      <c r="G3156" s="106">
        <v>44507.0</v>
      </c>
      <c r="H3156" s="105" t="s">
        <v>309</v>
      </c>
      <c r="I3156" s="105" t="str">
        <f t="array" ref="I3156">XLOOKUP('Joining Lists'!$H3156,'Joining Lists'!$D$4:$D$75,'Joining Lists'!$E$4:$E$75)</f>
        <v>South</v>
      </c>
      <c r="J3156" s="105" t="s">
        <v>218</v>
      </c>
      <c r="K3156" s="105">
        <v>1.0</v>
      </c>
      <c r="L3156" s="104">
        <f t="array" ref="L3156">XLOOKUP('Joining Lists'!$J3156,'Joining Lists'!$A$4:$A$15,'Joining Lists'!$B$4:$B$15)</f>
        <v>22.95</v>
      </c>
      <c r="M3156" s="105">
        <f>'Joining Lists'!$K3156*'Joining Lists'!$L3156</f>
        <v>22.95</v>
      </c>
    </row>
    <row r="3157" ht="14.25" customHeight="1">
      <c r="G3157" s="111">
        <v>44507.0</v>
      </c>
      <c r="H3157" s="110" t="s">
        <v>311</v>
      </c>
      <c r="I3157" s="110" t="str">
        <f t="array" ref="I3157">XLOOKUP('Joining Lists'!$H3157,'Joining Lists'!$D$4:$D$75,'Joining Lists'!$E$4:$E$75)</f>
        <v>MidWest</v>
      </c>
      <c r="J3157" s="110" t="s">
        <v>233</v>
      </c>
      <c r="K3157" s="110">
        <v>1.0</v>
      </c>
      <c r="L3157" s="109">
        <f t="array" ref="L3157">XLOOKUP('Joining Lists'!$J3157,'Joining Lists'!$A$4:$A$15,'Joining Lists'!$B$4:$B$15)</f>
        <v>27.5</v>
      </c>
      <c r="M3157" s="110">
        <f>'Joining Lists'!$K3157*'Joining Lists'!$L3157</f>
        <v>27.5</v>
      </c>
    </row>
    <row r="3158" ht="14.25" customHeight="1">
      <c r="G3158" s="106">
        <v>44507.0</v>
      </c>
      <c r="H3158" s="105" t="s">
        <v>264</v>
      </c>
      <c r="I3158" s="105" t="str">
        <f t="array" ref="I3158">XLOOKUP('Joining Lists'!$H3158,'Joining Lists'!$D$4:$D$75,'Joining Lists'!$E$4:$E$75)</f>
        <v>MidWest</v>
      </c>
      <c r="J3158" s="105" t="s">
        <v>235</v>
      </c>
      <c r="K3158" s="105">
        <v>2.0</v>
      </c>
      <c r="L3158" s="104">
        <f t="array" ref="L3158">XLOOKUP('Joining Lists'!$J3158,'Joining Lists'!$A$4:$A$15,'Joining Lists'!$B$4:$B$15)</f>
        <v>19.95</v>
      </c>
      <c r="M3158" s="105">
        <f>'Joining Lists'!$K3158*'Joining Lists'!$L3158</f>
        <v>39.9</v>
      </c>
    </row>
    <row r="3159" ht="14.25" customHeight="1">
      <c r="G3159" s="111">
        <v>44507.0</v>
      </c>
      <c r="H3159" s="110" t="s">
        <v>250</v>
      </c>
      <c r="I3159" s="110" t="str">
        <f t="array" ref="I3159">XLOOKUP('Joining Lists'!$H3159,'Joining Lists'!$D$4:$D$75,'Joining Lists'!$E$4:$E$75)</f>
        <v>West</v>
      </c>
      <c r="J3159" s="110" t="s">
        <v>227</v>
      </c>
      <c r="K3159" s="110">
        <v>2.0</v>
      </c>
      <c r="L3159" s="109">
        <f t="array" ref="L3159">XLOOKUP('Joining Lists'!$J3159,'Joining Lists'!$A$4:$A$15,'Joining Lists'!$B$4:$B$15)</f>
        <v>25</v>
      </c>
      <c r="M3159" s="110">
        <f>'Joining Lists'!$K3159*'Joining Lists'!$L3159</f>
        <v>50</v>
      </c>
    </row>
    <row r="3160" ht="14.25" customHeight="1">
      <c r="G3160" s="106">
        <v>44507.0</v>
      </c>
      <c r="H3160" s="105" t="s">
        <v>256</v>
      </c>
      <c r="I3160" s="105" t="str">
        <f t="array" ref="I3160">XLOOKUP('Joining Lists'!$H3160,'Joining Lists'!$D$4:$D$75,'Joining Lists'!$E$4:$E$75)</f>
        <v>MidWest</v>
      </c>
      <c r="J3160" s="105" t="s">
        <v>240</v>
      </c>
      <c r="K3160" s="105">
        <v>3.0</v>
      </c>
      <c r="L3160" s="104">
        <f t="array" ref="L3160">XLOOKUP('Joining Lists'!$J3160,'Joining Lists'!$A$4:$A$15,'Joining Lists'!$B$4:$B$15)</f>
        <v>34</v>
      </c>
      <c r="M3160" s="105">
        <f>'Joining Lists'!$K3160*'Joining Lists'!$L3160</f>
        <v>102</v>
      </c>
    </row>
    <row r="3161" ht="14.25" customHeight="1">
      <c r="G3161" s="111">
        <v>44507.0</v>
      </c>
      <c r="H3161" s="110" t="s">
        <v>305</v>
      </c>
      <c r="I3161" s="110" t="str">
        <f t="array" ref="I3161">XLOOKUP('Joining Lists'!$H3161,'Joining Lists'!$D$4:$D$75,'Joining Lists'!$E$4:$E$75)</f>
        <v>East</v>
      </c>
      <c r="J3161" s="110" t="s">
        <v>216</v>
      </c>
      <c r="K3161" s="110">
        <v>2.0</v>
      </c>
      <c r="L3161" s="109">
        <f t="array" ref="L3161">XLOOKUP('Joining Lists'!$J3161,'Joining Lists'!$A$4:$A$15,'Joining Lists'!$B$4:$B$15)</f>
        <v>22.95</v>
      </c>
      <c r="M3161" s="110">
        <f>'Joining Lists'!$K3161*'Joining Lists'!$L3161</f>
        <v>45.9</v>
      </c>
    </row>
    <row r="3162" ht="14.25" customHeight="1">
      <c r="G3162" s="106">
        <v>44507.0</v>
      </c>
      <c r="H3162" s="105" t="s">
        <v>309</v>
      </c>
      <c r="I3162" s="105" t="str">
        <f t="array" ref="I3162">XLOOKUP('Joining Lists'!$H3162,'Joining Lists'!$D$4:$D$75,'Joining Lists'!$E$4:$E$75)</f>
        <v>South</v>
      </c>
      <c r="J3162" s="105" t="s">
        <v>239</v>
      </c>
      <c r="K3162" s="105">
        <v>2.0</v>
      </c>
      <c r="L3162" s="104">
        <f t="array" ref="L3162">XLOOKUP('Joining Lists'!$J3162,'Joining Lists'!$A$4:$A$15,'Joining Lists'!$B$4:$B$15)</f>
        <v>19</v>
      </c>
      <c r="M3162" s="105">
        <f>'Joining Lists'!$K3162*'Joining Lists'!$L3162</f>
        <v>38</v>
      </c>
    </row>
    <row r="3163" ht="14.25" customHeight="1">
      <c r="G3163" s="111">
        <v>44507.0</v>
      </c>
      <c r="H3163" s="110" t="s">
        <v>255</v>
      </c>
      <c r="I3163" s="110" t="str">
        <f t="array" ref="I3163">XLOOKUP('Joining Lists'!$H3163,'Joining Lists'!$D$4:$D$75,'Joining Lists'!$E$4:$E$75)</f>
        <v>MidWest</v>
      </c>
      <c r="J3163" s="110" t="s">
        <v>216</v>
      </c>
      <c r="K3163" s="110">
        <v>2.0</v>
      </c>
      <c r="L3163" s="109">
        <f t="array" ref="L3163">XLOOKUP('Joining Lists'!$J3163,'Joining Lists'!$A$4:$A$15,'Joining Lists'!$B$4:$B$15)</f>
        <v>22.95</v>
      </c>
      <c r="M3163" s="110">
        <f>'Joining Lists'!$K3163*'Joining Lists'!$L3163</f>
        <v>45.9</v>
      </c>
    </row>
    <row r="3164" ht="14.25" customHeight="1">
      <c r="G3164" s="106">
        <v>44507.0</v>
      </c>
      <c r="H3164" s="105" t="s">
        <v>225</v>
      </c>
      <c r="I3164" s="105" t="str">
        <f t="array" ref="I3164">XLOOKUP('Joining Lists'!$H3164,'Joining Lists'!$D$4:$D$75,'Joining Lists'!$E$4:$E$75)</f>
        <v>South</v>
      </c>
      <c r="J3164" s="105" t="s">
        <v>233</v>
      </c>
      <c r="K3164" s="105">
        <v>2.0</v>
      </c>
      <c r="L3164" s="104">
        <f t="array" ref="L3164">XLOOKUP('Joining Lists'!$J3164,'Joining Lists'!$A$4:$A$15,'Joining Lists'!$B$4:$B$15)</f>
        <v>27.5</v>
      </c>
      <c r="M3164" s="105">
        <f>'Joining Lists'!$K3164*'Joining Lists'!$L3164</f>
        <v>55</v>
      </c>
    </row>
    <row r="3165" ht="14.25" customHeight="1">
      <c r="G3165" s="111">
        <v>44507.0</v>
      </c>
      <c r="H3165" s="110" t="s">
        <v>255</v>
      </c>
      <c r="I3165" s="110" t="str">
        <f t="array" ref="I3165">XLOOKUP('Joining Lists'!$H3165,'Joining Lists'!$D$4:$D$75,'Joining Lists'!$E$4:$E$75)</f>
        <v>MidWest</v>
      </c>
      <c r="J3165" s="110" t="s">
        <v>227</v>
      </c>
      <c r="K3165" s="110">
        <v>11.0</v>
      </c>
      <c r="L3165" s="109">
        <f t="array" ref="L3165">XLOOKUP('Joining Lists'!$J3165,'Joining Lists'!$A$4:$A$15,'Joining Lists'!$B$4:$B$15)</f>
        <v>25</v>
      </c>
      <c r="M3165" s="110">
        <f>'Joining Lists'!$K3165*'Joining Lists'!$L3165</f>
        <v>275</v>
      </c>
    </row>
    <row r="3166" ht="14.25" customHeight="1">
      <c r="G3166" s="106">
        <v>44507.0</v>
      </c>
      <c r="H3166" s="105" t="s">
        <v>265</v>
      </c>
      <c r="I3166" s="105" t="str">
        <f t="array" ref="I3166">XLOOKUP('Joining Lists'!$H3166,'Joining Lists'!$D$4:$D$75,'Joining Lists'!$E$4:$E$75)</f>
        <v>MidWest</v>
      </c>
      <c r="J3166" s="105" t="s">
        <v>235</v>
      </c>
      <c r="K3166" s="105">
        <v>3.0</v>
      </c>
      <c r="L3166" s="104">
        <f t="array" ref="L3166">XLOOKUP('Joining Lists'!$J3166,'Joining Lists'!$A$4:$A$15,'Joining Lists'!$B$4:$B$15)</f>
        <v>19.95</v>
      </c>
      <c r="M3166" s="105">
        <f>'Joining Lists'!$K3166*'Joining Lists'!$L3166</f>
        <v>59.85</v>
      </c>
    </row>
    <row r="3167" ht="14.25" customHeight="1">
      <c r="G3167" s="111">
        <v>44507.0</v>
      </c>
      <c r="H3167" s="110" t="s">
        <v>273</v>
      </c>
      <c r="I3167" s="110" t="str">
        <f t="array" ref="I3167">XLOOKUP('Joining Lists'!$H3167,'Joining Lists'!$D$4:$D$75,'Joining Lists'!$E$4:$E$75)</f>
        <v>West</v>
      </c>
      <c r="J3167" s="110" t="s">
        <v>227</v>
      </c>
      <c r="K3167" s="110">
        <v>1.0</v>
      </c>
      <c r="L3167" s="109">
        <f t="array" ref="L3167">XLOOKUP('Joining Lists'!$J3167,'Joining Lists'!$A$4:$A$15,'Joining Lists'!$B$4:$B$15)</f>
        <v>25</v>
      </c>
      <c r="M3167" s="110">
        <f>'Joining Lists'!$K3167*'Joining Lists'!$L3167</f>
        <v>25</v>
      </c>
    </row>
    <row r="3168" ht="14.25" customHeight="1">
      <c r="G3168" s="106">
        <v>44507.0</v>
      </c>
      <c r="H3168" s="105" t="s">
        <v>255</v>
      </c>
      <c r="I3168" s="105" t="str">
        <f t="array" ref="I3168">XLOOKUP('Joining Lists'!$H3168,'Joining Lists'!$D$4:$D$75,'Joining Lists'!$E$4:$E$75)</f>
        <v>MidWest</v>
      </c>
      <c r="J3168" s="105" t="s">
        <v>216</v>
      </c>
      <c r="K3168" s="105">
        <v>3.0</v>
      </c>
      <c r="L3168" s="104">
        <f t="array" ref="L3168">XLOOKUP('Joining Lists'!$J3168,'Joining Lists'!$A$4:$A$15,'Joining Lists'!$B$4:$B$15)</f>
        <v>22.95</v>
      </c>
      <c r="M3168" s="105">
        <f>'Joining Lists'!$K3168*'Joining Lists'!$L3168</f>
        <v>68.85</v>
      </c>
    </row>
    <row r="3169" ht="14.25" customHeight="1">
      <c r="G3169" s="111">
        <v>44507.0</v>
      </c>
      <c r="H3169" s="110" t="s">
        <v>268</v>
      </c>
      <c r="I3169" s="110" t="str">
        <f t="array" ref="I3169">XLOOKUP('Joining Lists'!$H3169,'Joining Lists'!$D$4:$D$75,'Joining Lists'!$E$4:$E$75)</f>
        <v>East</v>
      </c>
      <c r="J3169" s="110" t="s">
        <v>240</v>
      </c>
      <c r="K3169" s="110">
        <v>2.0</v>
      </c>
      <c r="L3169" s="109">
        <f t="array" ref="L3169">XLOOKUP('Joining Lists'!$J3169,'Joining Lists'!$A$4:$A$15,'Joining Lists'!$B$4:$B$15)</f>
        <v>34</v>
      </c>
      <c r="M3169" s="110">
        <f>'Joining Lists'!$K3169*'Joining Lists'!$L3169</f>
        <v>68</v>
      </c>
    </row>
    <row r="3170" ht="14.25" customHeight="1">
      <c r="G3170" s="106">
        <v>44507.0</v>
      </c>
      <c r="H3170" s="105" t="s">
        <v>241</v>
      </c>
      <c r="I3170" s="105" t="str">
        <f t="array" ref="I3170">XLOOKUP('Joining Lists'!$H3170,'Joining Lists'!$D$4:$D$75,'Joining Lists'!$E$4:$E$75)</f>
        <v>MidWest</v>
      </c>
      <c r="J3170" s="105" t="s">
        <v>236</v>
      </c>
      <c r="K3170" s="105">
        <v>2.0</v>
      </c>
      <c r="L3170" s="104">
        <f t="array" ref="L3170">XLOOKUP('Joining Lists'!$J3170,'Joining Lists'!$A$4:$A$15,'Joining Lists'!$B$4:$B$15)</f>
        <v>30</v>
      </c>
      <c r="M3170" s="105">
        <f>'Joining Lists'!$K3170*'Joining Lists'!$L3170</f>
        <v>60</v>
      </c>
    </row>
    <row r="3171" ht="14.25" customHeight="1">
      <c r="G3171" s="111">
        <v>44507.0</v>
      </c>
      <c r="H3171" s="110" t="s">
        <v>255</v>
      </c>
      <c r="I3171" s="110" t="str">
        <f t="array" ref="I3171">XLOOKUP('Joining Lists'!$H3171,'Joining Lists'!$D$4:$D$75,'Joining Lists'!$E$4:$E$75)</f>
        <v>MidWest</v>
      </c>
      <c r="J3171" s="110" t="s">
        <v>236</v>
      </c>
      <c r="K3171" s="110">
        <v>3.0</v>
      </c>
      <c r="L3171" s="109">
        <f t="array" ref="L3171">XLOOKUP('Joining Lists'!$J3171,'Joining Lists'!$A$4:$A$15,'Joining Lists'!$B$4:$B$15)</f>
        <v>30</v>
      </c>
      <c r="M3171" s="110">
        <f>'Joining Lists'!$K3171*'Joining Lists'!$L3171</f>
        <v>90</v>
      </c>
    </row>
    <row r="3172" ht="14.25" customHeight="1">
      <c r="G3172" s="106">
        <v>44507.0</v>
      </c>
      <c r="H3172" s="105" t="s">
        <v>254</v>
      </c>
      <c r="I3172" s="105" t="str">
        <f t="array" ref="I3172">XLOOKUP('Joining Lists'!$H3172,'Joining Lists'!$D$4:$D$75,'Joining Lists'!$E$4:$E$75)</f>
        <v>South</v>
      </c>
      <c r="J3172" s="105" t="s">
        <v>240</v>
      </c>
      <c r="K3172" s="105">
        <v>2.0</v>
      </c>
      <c r="L3172" s="104">
        <f t="array" ref="L3172">XLOOKUP('Joining Lists'!$J3172,'Joining Lists'!$A$4:$A$15,'Joining Lists'!$B$4:$B$15)</f>
        <v>34</v>
      </c>
      <c r="M3172" s="105">
        <f>'Joining Lists'!$K3172*'Joining Lists'!$L3172</f>
        <v>68</v>
      </c>
    </row>
    <row r="3173" ht="14.25" customHeight="1">
      <c r="G3173" s="111">
        <v>44507.0</v>
      </c>
      <c r="H3173" s="110" t="s">
        <v>269</v>
      </c>
      <c r="I3173" s="110" t="str">
        <f t="array" ref="I3173">XLOOKUP('Joining Lists'!$H3173,'Joining Lists'!$D$4:$D$75,'Joining Lists'!$E$4:$E$75)</f>
        <v>MidWest</v>
      </c>
      <c r="J3173" s="110" t="s">
        <v>239</v>
      </c>
      <c r="K3173" s="110">
        <v>3.0</v>
      </c>
      <c r="L3173" s="109">
        <f t="array" ref="L3173">XLOOKUP('Joining Lists'!$J3173,'Joining Lists'!$A$4:$A$15,'Joining Lists'!$B$4:$B$15)</f>
        <v>19</v>
      </c>
      <c r="M3173" s="110">
        <f>'Joining Lists'!$K3173*'Joining Lists'!$L3173</f>
        <v>57</v>
      </c>
    </row>
    <row r="3174" ht="14.25" customHeight="1">
      <c r="G3174" s="106">
        <v>44507.0</v>
      </c>
      <c r="H3174" s="105" t="s">
        <v>241</v>
      </c>
      <c r="I3174" s="105" t="str">
        <f t="array" ref="I3174">XLOOKUP('Joining Lists'!$H3174,'Joining Lists'!$D$4:$D$75,'Joining Lists'!$E$4:$E$75)</f>
        <v>MidWest</v>
      </c>
      <c r="J3174" s="105" t="s">
        <v>240</v>
      </c>
      <c r="K3174" s="105">
        <v>1.0</v>
      </c>
      <c r="L3174" s="104">
        <f t="array" ref="L3174">XLOOKUP('Joining Lists'!$J3174,'Joining Lists'!$A$4:$A$15,'Joining Lists'!$B$4:$B$15)</f>
        <v>34</v>
      </c>
      <c r="M3174" s="105">
        <f>'Joining Lists'!$K3174*'Joining Lists'!$L3174</f>
        <v>34</v>
      </c>
    </row>
    <row r="3175" ht="14.25" customHeight="1">
      <c r="G3175" s="111">
        <v>44507.0</v>
      </c>
      <c r="H3175" s="110" t="s">
        <v>231</v>
      </c>
      <c r="I3175" s="110" t="str">
        <f t="array" ref="I3175">XLOOKUP('Joining Lists'!$H3175,'Joining Lists'!$D$4:$D$75,'Joining Lists'!$E$4:$E$75)</f>
        <v>West</v>
      </c>
      <c r="J3175" s="110" t="s">
        <v>218</v>
      </c>
      <c r="K3175" s="110">
        <v>1.0</v>
      </c>
      <c r="L3175" s="109">
        <f t="array" ref="L3175">XLOOKUP('Joining Lists'!$J3175,'Joining Lists'!$A$4:$A$15,'Joining Lists'!$B$4:$B$15)</f>
        <v>22.95</v>
      </c>
      <c r="M3175" s="110">
        <f>'Joining Lists'!$K3175*'Joining Lists'!$L3175</f>
        <v>22.95</v>
      </c>
    </row>
    <row r="3176" ht="14.25" customHeight="1">
      <c r="G3176" s="106">
        <v>44507.0</v>
      </c>
      <c r="H3176" s="105" t="s">
        <v>294</v>
      </c>
      <c r="I3176" s="105" t="str">
        <f t="array" ref="I3176">XLOOKUP('Joining Lists'!$H3176,'Joining Lists'!$D$4:$D$75,'Joining Lists'!$E$4:$E$75)</f>
        <v>West</v>
      </c>
      <c r="J3176" s="105" t="s">
        <v>230</v>
      </c>
      <c r="K3176" s="105">
        <v>2.0</v>
      </c>
      <c r="L3176" s="104">
        <f t="array" ref="L3176">XLOOKUP('Joining Lists'!$J3176,'Joining Lists'!$A$4:$A$15,'Joining Lists'!$B$4:$B$15)</f>
        <v>79.95</v>
      </c>
      <c r="M3176" s="105">
        <f>'Joining Lists'!$K3176*'Joining Lists'!$L3176</f>
        <v>159.9</v>
      </c>
    </row>
    <row r="3177" ht="14.25" customHeight="1">
      <c r="G3177" s="111">
        <v>44507.0</v>
      </c>
      <c r="H3177" s="110" t="s">
        <v>242</v>
      </c>
      <c r="I3177" s="110" t="str">
        <f t="array" ref="I3177">XLOOKUP('Joining Lists'!$H3177,'Joining Lists'!$D$4:$D$75,'Joining Lists'!$E$4:$E$75)</f>
        <v>MidWest</v>
      </c>
      <c r="J3177" s="110" t="s">
        <v>212</v>
      </c>
      <c r="K3177" s="110">
        <v>1.0</v>
      </c>
      <c r="L3177" s="109">
        <f t="array" ref="L3177">XLOOKUP('Joining Lists'!$J3177,'Joining Lists'!$A$4:$A$15,'Joining Lists'!$B$4:$B$15)</f>
        <v>21</v>
      </c>
      <c r="M3177" s="110">
        <f>'Joining Lists'!$K3177*'Joining Lists'!$L3177</f>
        <v>21</v>
      </c>
    </row>
    <row r="3178" ht="14.25" customHeight="1">
      <c r="G3178" s="106">
        <v>44507.0</v>
      </c>
      <c r="H3178" s="105" t="s">
        <v>296</v>
      </c>
      <c r="I3178" s="105" t="str">
        <f t="array" ref="I3178">XLOOKUP('Joining Lists'!$H3178,'Joining Lists'!$D$4:$D$75,'Joining Lists'!$E$4:$E$75)</f>
        <v>West</v>
      </c>
      <c r="J3178" s="105" t="s">
        <v>218</v>
      </c>
      <c r="K3178" s="105">
        <v>3.0</v>
      </c>
      <c r="L3178" s="104">
        <f t="array" ref="L3178">XLOOKUP('Joining Lists'!$J3178,'Joining Lists'!$A$4:$A$15,'Joining Lists'!$B$4:$B$15)</f>
        <v>22.95</v>
      </c>
      <c r="M3178" s="105">
        <f>'Joining Lists'!$K3178*'Joining Lists'!$L3178</f>
        <v>68.85</v>
      </c>
    </row>
    <row r="3179" ht="14.25" customHeight="1">
      <c r="G3179" s="111">
        <v>44507.0</v>
      </c>
      <c r="H3179" s="110" t="s">
        <v>306</v>
      </c>
      <c r="I3179" s="110" t="str">
        <f t="array" ref="I3179">XLOOKUP('Joining Lists'!$H3179,'Joining Lists'!$D$4:$D$75,'Joining Lists'!$E$4:$E$75)</f>
        <v>West</v>
      </c>
      <c r="J3179" s="110" t="s">
        <v>218</v>
      </c>
      <c r="K3179" s="110">
        <v>3.0</v>
      </c>
      <c r="L3179" s="109">
        <f t="array" ref="L3179">XLOOKUP('Joining Lists'!$J3179,'Joining Lists'!$A$4:$A$15,'Joining Lists'!$B$4:$B$15)</f>
        <v>22.95</v>
      </c>
      <c r="M3179" s="110">
        <f>'Joining Lists'!$K3179*'Joining Lists'!$L3179</f>
        <v>68.85</v>
      </c>
    </row>
    <row r="3180" ht="14.25" customHeight="1">
      <c r="G3180" s="106">
        <v>44507.0</v>
      </c>
      <c r="H3180" s="105" t="s">
        <v>265</v>
      </c>
      <c r="I3180" s="105" t="str">
        <f t="array" ref="I3180">XLOOKUP('Joining Lists'!$H3180,'Joining Lists'!$D$4:$D$75,'Joining Lists'!$E$4:$E$75)</f>
        <v>MidWest</v>
      </c>
      <c r="J3180" s="105" t="s">
        <v>227</v>
      </c>
      <c r="K3180" s="105">
        <v>1.0</v>
      </c>
      <c r="L3180" s="104">
        <f t="array" ref="L3180">XLOOKUP('Joining Lists'!$J3180,'Joining Lists'!$A$4:$A$15,'Joining Lists'!$B$4:$B$15)</f>
        <v>25</v>
      </c>
      <c r="M3180" s="105">
        <f>'Joining Lists'!$K3180*'Joining Lists'!$L3180</f>
        <v>25</v>
      </c>
    </row>
    <row r="3181" ht="14.25" customHeight="1">
      <c r="G3181" s="111">
        <v>44507.0</v>
      </c>
      <c r="H3181" s="110" t="s">
        <v>238</v>
      </c>
      <c r="I3181" s="110" t="str">
        <f t="array" ref="I3181">XLOOKUP('Joining Lists'!$H3181,'Joining Lists'!$D$4:$D$75,'Joining Lists'!$E$4:$E$75)</f>
        <v>West</v>
      </c>
      <c r="J3181" s="110" t="s">
        <v>235</v>
      </c>
      <c r="K3181" s="110">
        <v>12.0</v>
      </c>
      <c r="L3181" s="109">
        <f t="array" ref="L3181">XLOOKUP('Joining Lists'!$J3181,'Joining Lists'!$A$4:$A$15,'Joining Lists'!$B$4:$B$15)</f>
        <v>19.95</v>
      </c>
      <c r="M3181" s="110">
        <f>'Joining Lists'!$K3181*'Joining Lists'!$L3181</f>
        <v>239.4</v>
      </c>
    </row>
    <row r="3182" ht="14.25" customHeight="1">
      <c r="G3182" s="106">
        <v>44507.0</v>
      </c>
      <c r="H3182" s="105" t="s">
        <v>225</v>
      </c>
      <c r="I3182" s="105" t="str">
        <f t="array" ref="I3182">XLOOKUP('Joining Lists'!$H3182,'Joining Lists'!$D$4:$D$75,'Joining Lists'!$E$4:$E$75)</f>
        <v>South</v>
      </c>
      <c r="J3182" s="105" t="s">
        <v>218</v>
      </c>
      <c r="K3182" s="105">
        <v>2.0</v>
      </c>
      <c r="L3182" s="104">
        <f t="array" ref="L3182">XLOOKUP('Joining Lists'!$J3182,'Joining Lists'!$A$4:$A$15,'Joining Lists'!$B$4:$B$15)</f>
        <v>22.95</v>
      </c>
      <c r="M3182" s="105">
        <f>'Joining Lists'!$K3182*'Joining Lists'!$L3182</f>
        <v>45.9</v>
      </c>
    </row>
    <row r="3183" ht="14.25" customHeight="1">
      <c r="G3183" s="111">
        <v>44507.0</v>
      </c>
      <c r="H3183" s="110" t="s">
        <v>280</v>
      </c>
      <c r="I3183" s="110" t="str">
        <f t="array" ref="I3183">XLOOKUP('Joining Lists'!$H3183,'Joining Lists'!$D$4:$D$75,'Joining Lists'!$E$4:$E$75)</f>
        <v>South</v>
      </c>
      <c r="J3183" s="110" t="s">
        <v>212</v>
      </c>
      <c r="K3183" s="110">
        <v>4.0</v>
      </c>
      <c r="L3183" s="109">
        <f t="array" ref="L3183">XLOOKUP('Joining Lists'!$J3183,'Joining Lists'!$A$4:$A$15,'Joining Lists'!$B$4:$B$15)</f>
        <v>21</v>
      </c>
      <c r="M3183" s="110">
        <f>'Joining Lists'!$K3183*'Joining Lists'!$L3183</f>
        <v>84</v>
      </c>
    </row>
    <row r="3184" ht="14.25" customHeight="1">
      <c r="G3184" s="106">
        <v>44507.0</v>
      </c>
      <c r="H3184" s="105" t="s">
        <v>213</v>
      </c>
      <c r="I3184" s="105" t="str">
        <f t="array" ref="I3184">XLOOKUP('Joining Lists'!$H3184,'Joining Lists'!$D$4:$D$75,'Joining Lists'!$E$4:$E$75)</f>
        <v>MidWest</v>
      </c>
      <c r="J3184" s="105" t="s">
        <v>240</v>
      </c>
      <c r="K3184" s="105">
        <v>2.0</v>
      </c>
      <c r="L3184" s="104">
        <f t="array" ref="L3184">XLOOKUP('Joining Lists'!$J3184,'Joining Lists'!$A$4:$A$15,'Joining Lists'!$B$4:$B$15)</f>
        <v>34</v>
      </c>
      <c r="M3184" s="105">
        <f>'Joining Lists'!$K3184*'Joining Lists'!$L3184</f>
        <v>68</v>
      </c>
    </row>
    <row r="3185" ht="14.25" customHeight="1">
      <c r="G3185" s="111">
        <v>44507.0</v>
      </c>
      <c r="H3185" s="110" t="s">
        <v>225</v>
      </c>
      <c r="I3185" s="110" t="str">
        <f t="array" ref="I3185">XLOOKUP('Joining Lists'!$H3185,'Joining Lists'!$D$4:$D$75,'Joining Lists'!$E$4:$E$75)</f>
        <v>South</v>
      </c>
      <c r="J3185" s="110" t="s">
        <v>230</v>
      </c>
      <c r="K3185" s="110">
        <v>4.0</v>
      </c>
      <c r="L3185" s="109">
        <f t="array" ref="L3185">XLOOKUP('Joining Lists'!$J3185,'Joining Lists'!$A$4:$A$15,'Joining Lists'!$B$4:$B$15)</f>
        <v>79.95</v>
      </c>
      <c r="M3185" s="110">
        <f>'Joining Lists'!$K3185*'Joining Lists'!$L3185</f>
        <v>319.8</v>
      </c>
    </row>
    <row r="3186" ht="14.25" customHeight="1">
      <c r="G3186" s="106">
        <v>44507.0</v>
      </c>
      <c r="H3186" s="105" t="s">
        <v>231</v>
      </c>
      <c r="I3186" s="105" t="str">
        <f t="array" ref="I3186">XLOOKUP('Joining Lists'!$H3186,'Joining Lists'!$D$4:$D$75,'Joining Lists'!$E$4:$E$75)</f>
        <v>West</v>
      </c>
      <c r="J3186" s="105" t="s">
        <v>239</v>
      </c>
      <c r="K3186" s="105">
        <v>22.0</v>
      </c>
      <c r="L3186" s="104">
        <f t="array" ref="L3186">XLOOKUP('Joining Lists'!$J3186,'Joining Lists'!$A$4:$A$15,'Joining Lists'!$B$4:$B$15)</f>
        <v>19</v>
      </c>
      <c r="M3186" s="105">
        <f>'Joining Lists'!$K3186*'Joining Lists'!$L3186</f>
        <v>418</v>
      </c>
    </row>
    <row r="3187" ht="14.25" customHeight="1">
      <c r="G3187" s="111">
        <v>44506.0</v>
      </c>
      <c r="H3187" s="110" t="s">
        <v>228</v>
      </c>
      <c r="I3187" s="110" t="str">
        <f t="array" ref="I3187">XLOOKUP('Joining Lists'!$H3187,'Joining Lists'!$D$4:$D$75,'Joining Lists'!$E$4:$E$75)</f>
        <v>MidWest</v>
      </c>
      <c r="J3187" s="110" t="s">
        <v>218</v>
      </c>
      <c r="K3187" s="110">
        <v>3.0</v>
      </c>
      <c r="L3187" s="109">
        <f t="array" ref="L3187">XLOOKUP('Joining Lists'!$J3187,'Joining Lists'!$A$4:$A$15,'Joining Lists'!$B$4:$B$15)</f>
        <v>22.95</v>
      </c>
      <c r="M3187" s="110">
        <f>'Joining Lists'!$K3187*'Joining Lists'!$L3187</f>
        <v>68.85</v>
      </c>
    </row>
    <row r="3188" ht="14.25" customHeight="1">
      <c r="G3188" s="106">
        <v>44506.0</v>
      </c>
      <c r="H3188" s="105" t="s">
        <v>223</v>
      </c>
      <c r="I3188" s="105" t="str">
        <f t="array" ref="I3188">XLOOKUP('Joining Lists'!$H3188,'Joining Lists'!$D$4:$D$75,'Joining Lists'!$E$4:$E$75)</f>
        <v>East</v>
      </c>
      <c r="J3188" s="105" t="s">
        <v>218</v>
      </c>
      <c r="K3188" s="105">
        <v>2.0</v>
      </c>
      <c r="L3188" s="104">
        <f t="array" ref="L3188">XLOOKUP('Joining Lists'!$J3188,'Joining Lists'!$A$4:$A$15,'Joining Lists'!$B$4:$B$15)</f>
        <v>22.95</v>
      </c>
      <c r="M3188" s="105">
        <f>'Joining Lists'!$K3188*'Joining Lists'!$L3188</f>
        <v>45.9</v>
      </c>
    </row>
    <row r="3189" ht="14.25" customHeight="1">
      <c r="G3189" s="111">
        <v>44506.0</v>
      </c>
      <c r="H3189" s="110" t="s">
        <v>296</v>
      </c>
      <c r="I3189" s="110" t="str">
        <f t="array" ref="I3189">XLOOKUP('Joining Lists'!$H3189,'Joining Lists'!$D$4:$D$75,'Joining Lists'!$E$4:$E$75)</f>
        <v>West</v>
      </c>
      <c r="J3189" s="110" t="s">
        <v>236</v>
      </c>
      <c r="K3189" s="110">
        <v>2.0</v>
      </c>
      <c r="L3189" s="109">
        <f t="array" ref="L3189">XLOOKUP('Joining Lists'!$J3189,'Joining Lists'!$A$4:$A$15,'Joining Lists'!$B$4:$B$15)</f>
        <v>30</v>
      </c>
      <c r="M3189" s="110">
        <f>'Joining Lists'!$K3189*'Joining Lists'!$L3189</f>
        <v>60</v>
      </c>
    </row>
    <row r="3190" ht="14.25" customHeight="1">
      <c r="G3190" s="106">
        <v>44506.0</v>
      </c>
      <c r="H3190" s="105" t="s">
        <v>258</v>
      </c>
      <c r="I3190" s="105" t="str">
        <f t="array" ref="I3190">XLOOKUP('Joining Lists'!$H3190,'Joining Lists'!$D$4:$D$75,'Joining Lists'!$E$4:$E$75)</f>
        <v>MidWest</v>
      </c>
      <c r="J3190" s="105" t="s">
        <v>240</v>
      </c>
      <c r="K3190" s="105">
        <v>20.0</v>
      </c>
      <c r="L3190" s="104">
        <f t="array" ref="L3190">XLOOKUP('Joining Lists'!$J3190,'Joining Lists'!$A$4:$A$15,'Joining Lists'!$B$4:$B$15)</f>
        <v>34</v>
      </c>
      <c r="M3190" s="105">
        <f>'Joining Lists'!$K3190*'Joining Lists'!$L3190</f>
        <v>680</v>
      </c>
    </row>
    <row r="3191" ht="14.25" customHeight="1">
      <c r="G3191" s="111">
        <v>44506.0</v>
      </c>
      <c r="H3191" s="110" t="s">
        <v>278</v>
      </c>
      <c r="I3191" s="110" t="str">
        <f t="array" ref="I3191">XLOOKUP('Joining Lists'!$H3191,'Joining Lists'!$D$4:$D$75,'Joining Lists'!$E$4:$E$75)</f>
        <v>MidWest</v>
      </c>
      <c r="J3191" s="110" t="s">
        <v>245</v>
      </c>
      <c r="K3191" s="110">
        <v>3.0</v>
      </c>
      <c r="L3191" s="109">
        <f t="array" ref="L3191">XLOOKUP('Joining Lists'!$J3191,'Joining Lists'!$A$4:$A$15,'Joining Lists'!$B$4:$B$15)</f>
        <v>23.5</v>
      </c>
      <c r="M3191" s="110">
        <f>'Joining Lists'!$K3191*'Joining Lists'!$L3191</f>
        <v>70.5</v>
      </c>
    </row>
    <row r="3192" ht="14.25" customHeight="1">
      <c r="G3192" s="106">
        <v>44506.0</v>
      </c>
      <c r="H3192" s="105" t="s">
        <v>258</v>
      </c>
      <c r="I3192" s="105" t="str">
        <f t="array" ref="I3192">XLOOKUP('Joining Lists'!$H3192,'Joining Lists'!$D$4:$D$75,'Joining Lists'!$E$4:$E$75)</f>
        <v>MidWest</v>
      </c>
      <c r="J3192" s="105" t="s">
        <v>227</v>
      </c>
      <c r="K3192" s="105">
        <v>1.0</v>
      </c>
      <c r="L3192" s="104">
        <f t="array" ref="L3192">XLOOKUP('Joining Lists'!$J3192,'Joining Lists'!$A$4:$A$15,'Joining Lists'!$B$4:$B$15)</f>
        <v>25</v>
      </c>
      <c r="M3192" s="105">
        <f>'Joining Lists'!$K3192*'Joining Lists'!$L3192</f>
        <v>25</v>
      </c>
    </row>
    <row r="3193" ht="14.25" customHeight="1">
      <c r="G3193" s="111">
        <v>44506.0</v>
      </c>
      <c r="H3193" s="110" t="s">
        <v>306</v>
      </c>
      <c r="I3193" s="110" t="str">
        <f t="array" ref="I3193">XLOOKUP('Joining Lists'!$H3193,'Joining Lists'!$D$4:$D$75,'Joining Lists'!$E$4:$E$75)</f>
        <v>West</v>
      </c>
      <c r="J3193" s="110" t="s">
        <v>236</v>
      </c>
      <c r="K3193" s="110">
        <v>3.0</v>
      </c>
      <c r="L3193" s="109">
        <f t="array" ref="L3193">XLOOKUP('Joining Lists'!$J3193,'Joining Lists'!$A$4:$A$15,'Joining Lists'!$B$4:$B$15)</f>
        <v>30</v>
      </c>
      <c r="M3193" s="110">
        <f>'Joining Lists'!$K3193*'Joining Lists'!$L3193</f>
        <v>90</v>
      </c>
    </row>
    <row r="3194" ht="14.25" customHeight="1">
      <c r="G3194" s="106">
        <v>44506.0</v>
      </c>
      <c r="H3194" s="105" t="s">
        <v>271</v>
      </c>
      <c r="I3194" s="105" t="str">
        <f t="array" ref="I3194">XLOOKUP('Joining Lists'!$H3194,'Joining Lists'!$D$4:$D$75,'Joining Lists'!$E$4:$E$75)</f>
        <v>South</v>
      </c>
      <c r="J3194" s="105" t="s">
        <v>236</v>
      </c>
      <c r="K3194" s="105">
        <v>8.0</v>
      </c>
      <c r="L3194" s="104">
        <f t="array" ref="L3194">XLOOKUP('Joining Lists'!$J3194,'Joining Lists'!$A$4:$A$15,'Joining Lists'!$B$4:$B$15)</f>
        <v>30</v>
      </c>
      <c r="M3194" s="105">
        <f>'Joining Lists'!$K3194*'Joining Lists'!$L3194</f>
        <v>240</v>
      </c>
    </row>
    <row r="3195" ht="14.25" customHeight="1">
      <c r="G3195" s="111">
        <v>44506.0</v>
      </c>
      <c r="H3195" s="110" t="s">
        <v>315</v>
      </c>
      <c r="I3195" s="110" t="str">
        <f t="array" ref="I3195">XLOOKUP('Joining Lists'!$H3195,'Joining Lists'!$D$4:$D$75,'Joining Lists'!$E$4:$E$75)</f>
        <v>MidWest</v>
      </c>
      <c r="J3195" s="110" t="s">
        <v>243</v>
      </c>
      <c r="K3195" s="110">
        <v>2.0</v>
      </c>
      <c r="L3195" s="109">
        <f t="array" ref="L3195">XLOOKUP('Joining Lists'!$J3195,'Joining Lists'!$A$4:$A$15,'Joining Lists'!$B$4:$B$15)</f>
        <v>25</v>
      </c>
      <c r="M3195" s="110">
        <f>'Joining Lists'!$K3195*'Joining Lists'!$L3195</f>
        <v>50</v>
      </c>
    </row>
    <row r="3196" ht="14.25" customHeight="1">
      <c r="G3196" s="106">
        <v>44506.0</v>
      </c>
      <c r="H3196" s="105" t="s">
        <v>281</v>
      </c>
      <c r="I3196" s="105" t="str">
        <f t="array" ref="I3196">XLOOKUP('Joining Lists'!$H3196,'Joining Lists'!$D$4:$D$75,'Joining Lists'!$E$4:$E$75)</f>
        <v>MidWest</v>
      </c>
      <c r="J3196" s="105" t="s">
        <v>240</v>
      </c>
      <c r="K3196" s="105">
        <v>3.0</v>
      </c>
      <c r="L3196" s="104">
        <f t="array" ref="L3196">XLOOKUP('Joining Lists'!$J3196,'Joining Lists'!$A$4:$A$15,'Joining Lists'!$B$4:$B$15)</f>
        <v>34</v>
      </c>
      <c r="M3196" s="105">
        <f>'Joining Lists'!$K3196*'Joining Lists'!$L3196</f>
        <v>102</v>
      </c>
    </row>
    <row r="3197" ht="14.25" customHeight="1">
      <c r="G3197" s="111">
        <v>44506.0</v>
      </c>
      <c r="H3197" s="110" t="s">
        <v>291</v>
      </c>
      <c r="I3197" s="110" t="str">
        <f t="array" ref="I3197">XLOOKUP('Joining Lists'!$H3197,'Joining Lists'!$D$4:$D$75,'Joining Lists'!$E$4:$E$75)</f>
        <v>West</v>
      </c>
      <c r="J3197" s="110" t="s">
        <v>240</v>
      </c>
      <c r="K3197" s="110">
        <v>1.0</v>
      </c>
      <c r="L3197" s="109">
        <f t="array" ref="L3197">XLOOKUP('Joining Lists'!$J3197,'Joining Lists'!$A$4:$A$15,'Joining Lists'!$B$4:$B$15)</f>
        <v>34</v>
      </c>
      <c r="M3197" s="110">
        <f>'Joining Lists'!$K3197*'Joining Lists'!$L3197</f>
        <v>34</v>
      </c>
    </row>
    <row r="3198" ht="14.25" customHeight="1">
      <c r="G3198" s="106">
        <v>44506.0</v>
      </c>
      <c r="H3198" s="105" t="s">
        <v>264</v>
      </c>
      <c r="I3198" s="105" t="str">
        <f t="array" ref="I3198">XLOOKUP('Joining Lists'!$H3198,'Joining Lists'!$D$4:$D$75,'Joining Lists'!$E$4:$E$75)</f>
        <v>MidWest</v>
      </c>
      <c r="J3198" s="105" t="s">
        <v>235</v>
      </c>
      <c r="K3198" s="105">
        <v>1.0</v>
      </c>
      <c r="L3198" s="104">
        <f t="array" ref="L3198">XLOOKUP('Joining Lists'!$J3198,'Joining Lists'!$A$4:$A$15,'Joining Lists'!$B$4:$B$15)</f>
        <v>19.95</v>
      </c>
      <c r="M3198" s="105">
        <f>'Joining Lists'!$K3198*'Joining Lists'!$L3198</f>
        <v>19.95</v>
      </c>
    </row>
    <row r="3199" ht="14.25" customHeight="1">
      <c r="G3199" s="111">
        <v>44506.0</v>
      </c>
      <c r="H3199" s="110" t="s">
        <v>256</v>
      </c>
      <c r="I3199" s="110" t="str">
        <f t="array" ref="I3199">XLOOKUP('Joining Lists'!$H3199,'Joining Lists'!$D$4:$D$75,'Joining Lists'!$E$4:$E$75)</f>
        <v>MidWest</v>
      </c>
      <c r="J3199" s="110" t="s">
        <v>240</v>
      </c>
      <c r="K3199" s="110">
        <v>1.0</v>
      </c>
      <c r="L3199" s="109">
        <f t="array" ref="L3199">XLOOKUP('Joining Lists'!$J3199,'Joining Lists'!$A$4:$A$15,'Joining Lists'!$B$4:$B$15)</f>
        <v>34</v>
      </c>
      <c r="M3199" s="110">
        <f>'Joining Lists'!$K3199*'Joining Lists'!$L3199</f>
        <v>34</v>
      </c>
    </row>
    <row r="3200" ht="14.25" customHeight="1">
      <c r="G3200" s="106">
        <v>44506.0</v>
      </c>
      <c r="H3200" s="105" t="s">
        <v>314</v>
      </c>
      <c r="I3200" s="105" t="str">
        <f t="array" ref="I3200">XLOOKUP('Joining Lists'!$H3200,'Joining Lists'!$D$4:$D$75,'Joining Lists'!$E$4:$E$75)</f>
        <v>West</v>
      </c>
      <c r="J3200" s="105" t="s">
        <v>236</v>
      </c>
      <c r="K3200" s="105">
        <v>3.0</v>
      </c>
      <c r="L3200" s="104">
        <f t="array" ref="L3200">XLOOKUP('Joining Lists'!$J3200,'Joining Lists'!$A$4:$A$15,'Joining Lists'!$B$4:$B$15)</f>
        <v>30</v>
      </c>
      <c r="M3200" s="105">
        <f>'Joining Lists'!$K3200*'Joining Lists'!$L3200</f>
        <v>90</v>
      </c>
    </row>
    <row r="3201" ht="14.25" customHeight="1">
      <c r="G3201" s="111">
        <v>44506.0</v>
      </c>
      <c r="H3201" s="110" t="s">
        <v>306</v>
      </c>
      <c r="I3201" s="110" t="str">
        <f t="array" ref="I3201">XLOOKUP('Joining Lists'!$H3201,'Joining Lists'!$D$4:$D$75,'Joining Lists'!$E$4:$E$75)</f>
        <v>West</v>
      </c>
      <c r="J3201" s="110" t="s">
        <v>235</v>
      </c>
      <c r="K3201" s="110">
        <v>1.0</v>
      </c>
      <c r="L3201" s="109">
        <f t="array" ref="L3201">XLOOKUP('Joining Lists'!$J3201,'Joining Lists'!$A$4:$A$15,'Joining Lists'!$B$4:$B$15)</f>
        <v>19.95</v>
      </c>
      <c r="M3201" s="110">
        <f>'Joining Lists'!$K3201*'Joining Lists'!$L3201</f>
        <v>19.95</v>
      </c>
    </row>
    <row r="3202" ht="14.25" customHeight="1">
      <c r="G3202" s="106">
        <v>44506.0</v>
      </c>
      <c r="H3202" s="105" t="s">
        <v>289</v>
      </c>
      <c r="I3202" s="105" t="str">
        <f t="array" ref="I3202">XLOOKUP('Joining Lists'!$H3202,'Joining Lists'!$D$4:$D$75,'Joining Lists'!$E$4:$E$75)</f>
        <v>West</v>
      </c>
      <c r="J3202" s="105" t="s">
        <v>240</v>
      </c>
      <c r="K3202" s="105">
        <v>1.0</v>
      </c>
      <c r="L3202" s="104">
        <f t="array" ref="L3202">XLOOKUP('Joining Lists'!$J3202,'Joining Lists'!$A$4:$A$15,'Joining Lists'!$B$4:$B$15)</f>
        <v>34</v>
      </c>
      <c r="M3202" s="105">
        <f>'Joining Lists'!$K3202*'Joining Lists'!$L3202</f>
        <v>34</v>
      </c>
    </row>
    <row r="3203" ht="14.25" customHeight="1">
      <c r="G3203" s="111">
        <v>44506.0</v>
      </c>
      <c r="H3203" s="110" t="s">
        <v>302</v>
      </c>
      <c r="I3203" s="110" t="str">
        <f t="array" ref="I3203">XLOOKUP('Joining Lists'!$H3203,'Joining Lists'!$D$4:$D$75,'Joining Lists'!$E$4:$E$75)</f>
        <v>MidWest</v>
      </c>
      <c r="J3203" s="110" t="s">
        <v>240</v>
      </c>
      <c r="K3203" s="110">
        <v>1.0</v>
      </c>
      <c r="L3203" s="109">
        <f t="array" ref="L3203">XLOOKUP('Joining Lists'!$J3203,'Joining Lists'!$A$4:$A$15,'Joining Lists'!$B$4:$B$15)</f>
        <v>34</v>
      </c>
      <c r="M3203" s="110">
        <f>'Joining Lists'!$K3203*'Joining Lists'!$L3203</f>
        <v>34</v>
      </c>
    </row>
    <row r="3204" ht="14.25" customHeight="1">
      <c r="G3204" s="106">
        <v>44506.0</v>
      </c>
      <c r="H3204" s="105" t="s">
        <v>311</v>
      </c>
      <c r="I3204" s="105" t="str">
        <f t="array" ref="I3204">XLOOKUP('Joining Lists'!$H3204,'Joining Lists'!$D$4:$D$75,'Joining Lists'!$E$4:$E$75)</f>
        <v>MidWest</v>
      </c>
      <c r="J3204" s="105" t="s">
        <v>233</v>
      </c>
      <c r="K3204" s="105">
        <v>2.0</v>
      </c>
      <c r="L3204" s="104">
        <f t="array" ref="L3204">XLOOKUP('Joining Lists'!$J3204,'Joining Lists'!$A$4:$A$15,'Joining Lists'!$B$4:$B$15)</f>
        <v>27.5</v>
      </c>
      <c r="M3204" s="105">
        <f>'Joining Lists'!$K3204*'Joining Lists'!$L3204</f>
        <v>55</v>
      </c>
    </row>
    <row r="3205" ht="14.25" customHeight="1">
      <c r="G3205" s="111">
        <v>44506.0</v>
      </c>
      <c r="H3205" s="110" t="s">
        <v>261</v>
      </c>
      <c r="I3205" s="110" t="str">
        <f t="array" ref="I3205">XLOOKUP('Joining Lists'!$H3205,'Joining Lists'!$D$4:$D$75,'Joining Lists'!$E$4:$E$75)</f>
        <v>South</v>
      </c>
      <c r="J3205" s="110" t="s">
        <v>240</v>
      </c>
      <c r="K3205" s="110">
        <v>1.0</v>
      </c>
      <c r="L3205" s="109">
        <f t="array" ref="L3205">XLOOKUP('Joining Lists'!$J3205,'Joining Lists'!$A$4:$A$15,'Joining Lists'!$B$4:$B$15)</f>
        <v>34</v>
      </c>
      <c r="M3205" s="110">
        <f>'Joining Lists'!$K3205*'Joining Lists'!$L3205</f>
        <v>34</v>
      </c>
    </row>
    <row r="3206" ht="14.25" customHeight="1">
      <c r="G3206" s="106">
        <v>44506.0</v>
      </c>
      <c r="H3206" s="105" t="s">
        <v>269</v>
      </c>
      <c r="I3206" s="105" t="str">
        <f t="array" ref="I3206">XLOOKUP('Joining Lists'!$H3206,'Joining Lists'!$D$4:$D$75,'Joining Lists'!$E$4:$E$75)</f>
        <v>MidWest</v>
      </c>
      <c r="J3206" s="105" t="s">
        <v>216</v>
      </c>
      <c r="K3206" s="105">
        <v>3.0</v>
      </c>
      <c r="L3206" s="104">
        <f t="array" ref="L3206">XLOOKUP('Joining Lists'!$J3206,'Joining Lists'!$A$4:$A$15,'Joining Lists'!$B$4:$B$15)</f>
        <v>22.95</v>
      </c>
      <c r="M3206" s="105">
        <f>'Joining Lists'!$K3206*'Joining Lists'!$L3206</f>
        <v>68.85</v>
      </c>
    </row>
    <row r="3207" ht="14.25" customHeight="1">
      <c r="G3207" s="111">
        <v>44506.0</v>
      </c>
      <c r="H3207" s="110" t="s">
        <v>278</v>
      </c>
      <c r="I3207" s="110" t="str">
        <f t="array" ref="I3207">XLOOKUP('Joining Lists'!$H3207,'Joining Lists'!$D$4:$D$75,'Joining Lists'!$E$4:$E$75)</f>
        <v>MidWest</v>
      </c>
      <c r="J3207" s="110" t="s">
        <v>235</v>
      </c>
      <c r="K3207" s="110">
        <v>2.0</v>
      </c>
      <c r="L3207" s="109">
        <f t="array" ref="L3207">XLOOKUP('Joining Lists'!$J3207,'Joining Lists'!$A$4:$A$15,'Joining Lists'!$B$4:$B$15)</f>
        <v>19.95</v>
      </c>
      <c r="M3207" s="110">
        <f>'Joining Lists'!$K3207*'Joining Lists'!$L3207</f>
        <v>39.9</v>
      </c>
    </row>
    <row r="3208" ht="14.25" customHeight="1">
      <c r="G3208" s="106">
        <v>44506.0</v>
      </c>
      <c r="H3208" s="105" t="s">
        <v>297</v>
      </c>
      <c r="I3208" s="105" t="str">
        <f t="array" ref="I3208">XLOOKUP('Joining Lists'!$H3208,'Joining Lists'!$D$4:$D$75,'Joining Lists'!$E$4:$E$75)</f>
        <v>MidWest</v>
      </c>
      <c r="J3208" s="105" t="s">
        <v>243</v>
      </c>
      <c r="K3208" s="105">
        <v>2.0</v>
      </c>
      <c r="L3208" s="104">
        <f t="array" ref="L3208">XLOOKUP('Joining Lists'!$J3208,'Joining Lists'!$A$4:$A$15,'Joining Lists'!$B$4:$B$15)</f>
        <v>25</v>
      </c>
      <c r="M3208" s="105">
        <f>'Joining Lists'!$K3208*'Joining Lists'!$L3208</f>
        <v>50</v>
      </c>
    </row>
    <row r="3209" ht="14.25" customHeight="1">
      <c r="G3209" s="111">
        <v>44506.0</v>
      </c>
      <c r="H3209" s="110" t="s">
        <v>309</v>
      </c>
      <c r="I3209" s="110" t="str">
        <f t="array" ref="I3209">XLOOKUP('Joining Lists'!$H3209,'Joining Lists'!$D$4:$D$75,'Joining Lists'!$E$4:$E$75)</f>
        <v>South</v>
      </c>
      <c r="J3209" s="110" t="s">
        <v>218</v>
      </c>
      <c r="K3209" s="110">
        <v>22.0</v>
      </c>
      <c r="L3209" s="109">
        <f t="array" ref="L3209">XLOOKUP('Joining Lists'!$J3209,'Joining Lists'!$A$4:$A$15,'Joining Lists'!$B$4:$B$15)</f>
        <v>22.95</v>
      </c>
      <c r="M3209" s="110">
        <f>'Joining Lists'!$K3209*'Joining Lists'!$L3209</f>
        <v>504.9</v>
      </c>
    </row>
    <row r="3210" ht="14.25" customHeight="1">
      <c r="G3210" s="106">
        <v>44506.0</v>
      </c>
      <c r="H3210" s="105" t="s">
        <v>314</v>
      </c>
      <c r="I3210" s="105" t="str">
        <f t="array" ref="I3210">XLOOKUP('Joining Lists'!$H3210,'Joining Lists'!$D$4:$D$75,'Joining Lists'!$E$4:$E$75)</f>
        <v>West</v>
      </c>
      <c r="J3210" s="105" t="s">
        <v>243</v>
      </c>
      <c r="K3210" s="105">
        <v>2.0</v>
      </c>
      <c r="L3210" s="104">
        <f t="array" ref="L3210">XLOOKUP('Joining Lists'!$J3210,'Joining Lists'!$A$4:$A$15,'Joining Lists'!$B$4:$B$15)</f>
        <v>25</v>
      </c>
      <c r="M3210" s="105">
        <f>'Joining Lists'!$K3210*'Joining Lists'!$L3210</f>
        <v>50</v>
      </c>
    </row>
    <row r="3211" ht="14.25" customHeight="1">
      <c r="G3211" s="111">
        <v>44506.0</v>
      </c>
      <c r="H3211" s="110" t="s">
        <v>308</v>
      </c>
      <c r="I3211" s="110" t="str">
        <f t="array" ref="I3211">XLOOKUP('Joining Lists'!$H3211,'Joining Lists'!$D$4:$D$75,'Joining Lists'!$E$4:$E$75)</f>
        <v>West</v>
      </c>
      <c r="J3211" s="110" t="s">
        <v>218</v>
      </c>
      <c r="K3211" s="110">
        <v>3.0</v>
      </c>
      <c r="L3211" s="109">
        <f t="array" ref="L3211">XLOOKUP('Joining Lists'!$J3211,'Joining Lists'!$A$4:$A$15,'Joining Lists'!$B$4:$B$15)</f>
        <v>22.95</v>
      </c>
      <c r="M3211" s="110">
        <f>'Joining Lists'!$K3211*'Joining Lists'!$L3211</f>
        <v>68.85</v>
      </c>
    </row>
    <row r="3212" ht="14.25" customHeight="1">
      <c r="G3212" s="106">
        <v>44506.0</v>
      </c>
      <c r="H3212" s="105" t="s">
        <v>244</v>
      </c>
      <c r="I3212" s="105" t="str">
        <f t="array" ref="I3212">XLOOKUP('Joining Lists'!$H3212,'Joining Lists'!$D$4:$D$75,'Joining Lists'!$E$4:$E$75)</f>
        <v>MidWest</v>
      </c>
      <c r="J3212" s="105" t="s">
        <v>218</v>
      </c>
      <c r="K3212" s="105">
        <v>2.0</v>
      </c>
      <c r="L3212" s="104">
        <f t="array" ref="L3212">XLOOKUP('Joining Lists'!$J3212,'Joining Lists'!$A$4:$A$15,'Joining Lists'!$B$4:$B$15)</f>
        <v>22.95</v>
      </c>
      <c r="M3212" s="105">
        <f>'Joining Lists'!$K3212*'Joining Lists'!$L3212</f>
        <v>45.9</v>
      </c>
    </row>
    <row r="3213" ht="14.25" customHeight="1">
      <c r="G3213" s="111">
        <v>44506.0</v>
      </c>
      <c r="H3213" s="110" t="s">
        <v>304</v>
      </c>
      <c r="I3213" s="110" t="str">
        <f t="array" ref="I3213">XLOOKUP('Joining Lists'!$H3213,'Joining Lists'!$D$4:$D$75,'Joining Lists'!$E$4:$E$75)</f>
        <v>South</v>
      </c>
      <c r="J3213" s="110" t="s">
        <v>240</v>
      </c>
      <c r="K3213" s="110">
        <v>1.0</v>
      </c>
      <c r="L3213" s="109">
        <f t="array" ref="L3213">XLOOKUP('Joining Lists'!$J3213,'Joining Lists'!$A$4:$A$15,'Joining Lists'!$B$4:$B$15)</f>
        <v>34</v>
      </c>
      <c r="M3213" s="110">
        <f>'Joining Lists'!$K3213*'Joining Lists'!$L3213</f>
        <v>34</v>
      </c>
    </row>
    <row r="3214" ht="14.25" customHeight="1">
      <c r="G3214" s="106">
        <v>44506.0</v>
      </c>
      <c r="H3214" s="105" t="s">
        <v>305</v>
      </c>
      <c r="I3214" s="105" t="str">
        <f t="array" ref="I3214">XLOOKUP('Joining Lists'!$H3214,'Joining Lists'!$D$4:$D$75,'Joining Lists'!$E$4:$E$75)</f>
        <v>East</v>
      </c>
      <c r="J3214" s="105" t="s">
        <v>235</v>
      </c>
      <c r="K3214" s="105">
        <v>2.0</v>
      </c>
      <c r="L3214" s="104">
        <f t="array" ref="L3214">XLOOKUP('Joining Lists'!$J3214,'Joining Lists'!$A$4:$A$15,'Joining Lists'!$B$4:$B$15)</f>
        <v>19.95</v>
      </c>
      <c r="M3214" s="105">
        <f>'Joining Lists'!$K3214*'Joining Lists'!$L3214</f>
        <v>39.9</v>
      </c>
    </row>
    <row r="3215" ht="14.25" customHeight="1">
      <c r="G3215" s="111">
        <v>44506.0</v>
      </c>
      <c r="H3215" s="110" t="s">
        <v>291</v>
      </c>
      <c r="I3215" s="110" t="str">
        <f t="array" ref="I3215">XLOOKUP('Joining Lists'!$H3215,'Joining Lists'!$D$4:$D$75,'Joining Lists'!$E$4:$E$75)</f>
        <v>West</v>
      </c>
      <c r="J3215" s="110" t="s">
        <v>243</v>
      </c>
      <c r="K3215" s="110">
        <v>2.0</v>
      </c>
      <c r="L3215" s="109">
        <f t="array" ref="L3215">XLOOKUP('Joining Lists'!$J3215,'Joining Lists'!$A$4:$A$15,'Joining Lists'!$B$4:$B$15)</f>
        <v>25</v>
      </c>
      <c r="M3215" s="110">
        <f>'Joining Lists'!$K3215*'Joining Lists'!$L3215</f>
        <v>50</v>
      </c>
    </row>
    <row r="3216" ht="14.25" customHeight="1">
      <c r="G3216" s="106">
        <v>44506.0</v>
      </c>
      <c r="H3216" s="105" t="s">
        <v>251</v>
      </c>
      <c r="I3216" s="105" t="str">
        <f t="array" ref="I3216">XLOOKUP('Joining Lists'!$H3216,'Joining Lists'!$D$4:$D$75,'Joining Lists'!$E$4:$E$75)</f>
        <v>MidWest</v>
      </c>
      <c r="J3216" s="105" t="s">
        <v>243</v>
      </c>
      <c r="K3216" s="105">
        <v>2.0</v>
      </c>
      <c r="L3216" s="104">
        <f t="array" ref="L3216">XLOOKUP('Joining Lists'!$J3216,'Joining Lists'!$A$4:$A$15,'Joining Lists'!$B$4:$B$15)</f>
        <v>25</v>
      </c>
      <c r="M3216" s="105">
        <f>'Joining Lists'!$K3216*'Joining Lists'!$L3216</f>
        <v>50</v>
      </c>
    </row>
    <row r="3217" ht="14.25" customHeight="1">
      <c r="G3217" s="111">
        <v>44506.0</v>
      </c>
      <c r="H3217" s="110" t="s">
        <v>269</v>
      </c>
      <c r="I3217" s="110" t="str">
        <f t="array" ref="I3217">XLOOKUP('Joining Lists'!$H3217,'Joining Lists'!$D$4:$D$75,'Joining Lists'!$E$4:$E$75)</f>
        <v>MidWest</v>
      </c>
      <c r="J3217" s="110" t="s">
        <v>240</v>
      </c>
      <c r="K3217" s="110">
        <v>4.0</v>
      </c>
      <c r="L3217" s="109">
        <f t="array" ref="L3217">XLOOKUP('Joining Lists'!$J3217,'Joining Lists'!$A$4:$A$15,'Joining Lists'!$B$4:$B$15)</f>
        <v>34</v>
      </c>
      <c r="M3217" s="110">
        <f>'Joining Lists'!$K3217*'Joining Lists'!$L3217</f>
        <v>136</v>
      </c>
    </row>
    <row r="3218" ht="14.25" customHeight="1">
      <c r="G3218" s="106">
        <v>44506.0</v>
      </c>
      <c r="H3218" s="105" t="s">
        <v>281</v>
      </c>
      <c r="I3218" s="105" t="str">
        <f t="array" ref="I3218">XLOOKUP('Joining Lists'!$H3218,'Joining Lists'!$D$4:$D$75,'Joining Lists'!$E$4:$E$75)</f>
        <v>MidWest</v>
      </c>
      <c r="J3218" s="105" t="s">
        <v>230</v>
      </c>
      <c r="K3218" s="105">
        <v>1.0</v>
      </c>
      <c r="L3218" s="104">
        <f t="array" ref="L3218">XLOOKUP('Joining Lists'!$J3218,'Joining Lists'!$A$4:$A$15,'Joining Lists'!$B$4:$B$15)</f>
        <v>79.95</v>
      </c>
      <c r="M3218" s="105">
        <f>'Joining Lists'!$K3218*'Joining Lists'!$L3218</f>
        <v>79.95</v>
      </c>
    </row>
    <row r="3219" ht="14.25" customHeight="1">
      <c r="G3219" s="111">
        <v>44506.0</v>
      </c>
      <c r="H3219" s="110" t="s">
        <v>244</v>
      </c>
      <c r="I3219" s="110" t="str">
        <f t="array" ref="I3219">XLOOKUP('Joining Lists'!$H3219,'Joining Lists'!$D$4:$D$75,'Joining Lists'!$E$4:$E$75)</f>
        <v>MidWest</v>
      </c>
      <c r="J3219" s="110" t="s">
        <v>245</v>
      </c>
      <c r="K3219" s="110">
        <v>2.0</v>
      </c>
      <c r="L3219" s="109">
        <f t="array" ref="L3219">XLOOKUP('Joining Lists'!$J3219,'Joining Lists'!$A$4:$A$15,'Joining Lists'!$B$4:$B$15)</f>
        <v>23.5</v>
      </c>
      <c r="M3219" s="110">
        <f>'Joining Lists'!$K3219*'Joining Lists'!$L3219</f>
        <v>47</v>
      </c>
    </row>
    <row r="3220" ht="14.25" customHeight="1">
      <c r="G3220" s="106">
        <v>44506.0</v>
      </c>
      <c r="H3220" s="105" t="s">
        <v>294</v>
      </c>
      <c r="I3220" s="105" t="str">
        <f t="array" ref="I3220">XLOOKUP('Joining Lists'!$H3220,'Joining Lists'!$D$4:$D$75,'Joining Lists'!$E$4:$E$75)</f>
        <v>West</v>
      </c>
      <c r="J3220" s="105" t="s">
        <v>236</v>
      </c>
      <c r="K3220" s="105">
        <v>1.0</v>
      </c>
      <c r="L3220" s="104">
        <f t="array" ref="L3220">XLOOKUP('Joining Lists'!$J3220,'Joining Lists'!$A$4:$A$15,'Joining Lists'!$B$4:$B$15)</f>
        <v>30</v>
      </c>
      <c r="M3220" s="105">
        <f>'Joining Lists'!$K3220*'Joining Lists'!$L3220</f>
        <v>30</v>
      </c>
    </row>
    <row r="3221" ht="14.25" customHeight="1">
      <c r="G3221" s="111">
        <v>44506.0</v>
      </c>
      <c r="H3221" s="110" t="s">
        <v>228</v>
      </c>
      <c r="I3221" s="110" t="str">
        <f t="array" ref="I3221">XLOOKUP('Joining Lists'!$H3221,'Joining Lists'!$D$4:$D$75,'Joining Lists'!$E$4:$E$75)</f>
        <v>MidWest</v>
      </c>
      <c r="J3221" s="110" t="s">
        <v>235</v>
      </c>
      <c r="K3221" s="110">
        <v>2.0</v>
      </c>
      <c r="L3221" s="109">
        <f t="array" ref="L3221">XLOOKUP('Joining Lists'!$J3221,'Joining Lists'!$A$4:$A$15,'Joining Lists'!$B$4:$B$15)</f>
        <v>19.95</v>
      </c>
      <c r="M3221" s="110">
        <f>'Joining Lists'!$K3221*'Joining Lists'!$L3221</f>
        <v>39.9</v>
      </c>
    </row>
    <row r="3222" ht="14.25" customHeight="1">
      <c r="G3222" s="106">
        <v>44506.0</v>
      </c>
      <c r="H3222" s="105" t="s">
        <v>266</v>
      </c>
      <c r="I3222" s="105" t="str">
        <f t="array" ref="I3222">XLOOKUP('Joining Lists'!$H3222,'Joining Lists'!$D$4:$D$75,'Joining Lists'!$E$4:$E$75)</f>
        <v>West</v>
      </c>
      <c r="J3222" s="105" t="s">
        <v>227</v>
      </c>
      <c r="K3222" s="105">
        <v>2.0</v>
      </c>
      <c r="L3222" s="104">
        <f t="array" ref="L3222">XLOOKUP('Joining Lists'!$J3222,'Joining Lists'!$A$4:$A$15,'Joining Lists'!$B$4:$B$15)</f>
        <v>25</v>
      </c>
      <c r="M3222" s="105">
        <f>'Joining Lists'!$K3222*'Joining Lists'!$L3222</f>
        <v>50</v>
      </c>
    </row>
    <row r="3223" ht="14.25" customHeight="1">
      <c r="G3223" s="111">
        <v>44506.0</v>
      </c>
      <c r="H3223" s="110" t="s">
        <v>298</v>
      </c>
      <c r="I3223" s="110" t="str">
        <f t="array" ref="I3223">XLOOKUP('Joining Lists'!$H3223,'Joining Lists'!$D$4:$D$75,'Joining Lists'!$E$4:$E$75)</f>
        <v>West</v>
      </c>
      <c r="J3223" s="110" t="s">
        <v>245</v>
      </c>
      <c r="K3223" s="110">
        <v>3.0</v>
      </c>
      <c r="L3223" s="109">
        <f t="array" ref="L3223">XLOOKUP('Joining Lists'!$J3223,'Joining Lists'!$A$4:$A$15,'Joining Lists'!$B$4:$B$15)</f>
        <v>23.5</v>
      </c>
      <c r="M3223" s="110">
        <f>'Joining Lists'!$K3223*'Joining Lists'!$L3223</f>
        <v>70.5</v>
      </c>
    </row>
    <row r="3224" ht="14.25" customHeight="1">
      <c r="G3224" s="106">
        <v>44506.0</v>
      </c>
      <c r="H3224" s="105" t="s">
        <v>278</v>
      </c>
      <c r="I3224" s="105" t="str">
        <f t="array" ref="I3224">XLOOKUP('Joining Lists'!$H3224,'Joining Lists'!$D$4:$D$75,'Joining Lists'!$E$4:$E$75)</f>
        <v>MidWest</v>
      </c>
      <c r="J3224" s="105" t="s">
        <v>212</v>
      </c>
      <c r="K3224" s="105">
        <v>2.0</v>
      </c>
      <c r="L3224" s="104">
        <f t="array" ref="L3224">XLOOKUP('Joining Lists'!$J3224,'Joining Lists'!$A$4:$A$15,'Joining Lists'!$B$4:$B$15)</f>
        <v>21</v>
      </c>
      <c r="M3224" s="105">
        <f>'Joining Lists'!$K3224*'Joining Lists'!$L3224</f>
        <v>42</v>
      </c>
    </row>
    <row r="3225" ht="14.25" customHeight="1">
      <c r="G3225" s="111">
        <v>44506.0</v>
      </c>
      <c r="H3225" s="110" t="s">
        <v>306</v>
      </c>
      <c r="I3225" s="110" t="str">
        <f t="array" ref="I3225">XLOOKUP('Joining Lists'!$H3225,'Joining Lists'!$D$4:$D$75,'Joining Lists'!$E$4:$E$75)</f>
        <v>West</v>
      </c>
      <c r="J3225" s="110" t="s">
        <v>239</v>
      </c>
      <c r="K3225" s="110">
        <v>2.0</v>
      </c>
      <c r="L3225" s="109">
        <f t="array" ref="L3225">XLOOKUP('Joining Lists'!$J3225,'Joining Lists'!$A$4:$A$15,'Joining Lists'!$B$4:$B$15)</f>
        <v>19</v>
      </c>
      <c r="M3225" s="110">
        <f>'Joining Lists'!$K3225*'Joining Lists'!$L3225</f>
        <v>38</v>
      </c>
    </row>
    <row r="3226" ht="14.25" customHeight="1">
      <c r="G3226" s="106">
        <v>44506.0</v>
      </c>
      <c r="H3226" s="105" t="s">
        <v>221</v>
      </c>
      <c r="I3226" s="105" t="str">
        <f t="array" ref="I3226">XLOOKUP('Joining Lists'!$H3226,'Joining Lists'!$D$4:$D$75,'Joining Lists'!$E$4:$E$75)</f>
        <v>East</v>
      </c>
      <c r="J3226" s="105" t="s">
        <v>212</v>
      </c>
      <c r="K3226" s="105">
        <v>2.0</v>
      </c>
      <c r="L3226" s="104">
        <f t="array" ref="L3226">XLOOKUP('Joining Lists'!$J3226,'Joining Lists'!$A$4:$A$15,'Joining Lists'!$B$4:$B$15)</f>
        <v>21</v>
      </c>
      <c r="M3226" s="105">
        <f>'Joining Lists'!$K3226*'Joining Lists'!$L3226</f>
        <v>42</v>
      </c>
    </row>
    <row r="3227" ht="14.25" customHeight="1">
      <c r="G3227" s="111">
        <v>44506.0</v>
      </c>
      <c r="H3227" s="110" t="s">
        <v>257</v>
      </c>
      <c r="I3227" s="110" t="str">
        <f t="array" ref="I3227">XLOOKUP('Joining Lists'!$H3227,'Joining Lists'!$D$4:$D$75,'Joining Lists'!$E$4:$E$75)</f>
        <v>South</v>
      </c>
      <c r="J3227" s="110" t="s">
        <v>218</v>
      </c>
      <c r="K3227" s="110">
        <v>2.0</v>
      </c>
      <c r="L3227" s="109">
        <f t="array" ref="L3227">XLOOKUP('Joining Lists'!$J3227,'Joining Lists'!$A$4:$A$15,'Joining Lists'!$B$4:$B$15)</f>
        <v>22.95</v>
      </c>
      <c r="M3227" s="110">
        <f>'Joining Lists'!$K3227*'Joining Lists'!$L3227</f>
        <v>45.9</v>
      </c>
    </row>
    <row r="3228" ht="14.25" customHeight="1">
      <c r="G3228" s="106">
        <v>44506.0</v>
      </c>
      <c r="H3228" s="105" t="s">
        <v>251</v>
      </c>
      <c r="I3228" s="105" t="str">
        <f t="array" ref="I3228">XLOOKUP('Joining Lists'!$H3228,'Joining Lists'!$D$4:$D$75,'Joining Lists'!$E$4:$E$75)</f>
        <v>MidWest</v>
      </c>
      <c r="J3228" s="105" t="s">
        <v>233</v>
      </c>
      <c r="K3228" s="105">
        <v>3.0</v>
      </c>
      <c r="L3228" s="104">
        <f t="array" ref="L3228">XLOOKUP('Joining Lists'!$J3228,'Joining Lists'!$A$4:$A$15,'Joining Lists'!$B$4:$B$15)</f>
        <v>27.5</v>
      </c>
      <c r="M3228" s="105">
        <f>'Joining Lists'!$K3228*'Joining Lists'!$L3228</f>
        <v>82.5</v>
      </c>
    </row>
    <row r="3229" ht="14.25" customHeight="1">
      <c r="G3229" s="111">
        <v>44506.0</v>
      </c>
      <c r="H3229" s="110" t="s">
        <v>281</v>
      </c>
      <c r="I3229" s="110" t="str">
        <f t="array" ref="I3229">XLOOKUP('Joining Lists'!$H3229,'Joining Lists'!$D$4:$D$75,'Joining Lists'!$E$4:$E$75)</f>
        <v>MidWest</v>
      </c>
      <c r="J3229" s="110" t="s">
        <v>236</v>
      </c>
      <c r="K3229" s="110">
        <v>2.0</v>
      </c>
      <c r="L3229" s="109">
        <f t="array" ref="L3229">XLOOKUP('Joining Lists'!$J3229,'Joining Lists'!$A$4:$A$15,'Joining Lists'!$B$4:$B$15)</f>
        <v>30</v>
      </c>
      <c r="M3229" s="110">
        <f>'Joining Lists'!$K3229*'Joining Lists'!$L3229</f>
        <v>60</v>
      </c>
    </row>
    <row r="3230" ht="14.25" customHeight="1">
      <c r="G3230" s="106">
        <v>44506.0</v>
      </c>
      <c r="H3230" s="105" t="s">
        <v>309</v>
      </c>
      <c r="I3230" s="105" t="str">
        <f t="array" ref="I3230">XLOOKUP('Joining Lists'!$H3230,'Joining Lists'!$D$4:$D$75,'Joining Lists'!$E$4:$E$75)</f>
        <v>South</v>
      </c>
      <c r="J3230" s="105" t="s">
        <v>216</v>
      </c>
      <c r="K3230" s="105">
        <v>3.0</v>
      </c>
      <c r="L3230" s="104">
        <f t="array" ref="L3230">XLOOKUP('Joining Lists'!$J3230,'Joining Lists'!$A$4:$A$15,'Joining Lists'!$B$4:$B$15)</f>
        <v>22.95</v>
      </c>
      <c r="M3230" s="105">
        <f>'Joining Lists'!$K3230*'Joining Lists'!$L3230</f>
        <v>68.85</v>
      </c>
    </row>
    <row r="3231" ht="14.25" customHeight="1">
      <c r="G3231" s="111">
        <v>44506.0</v>
      </c>
      <c r="H3231" s="110" t="s">
        <v>231</v>
      </c>
      <c r="I3231" s="110" t="str">
        <f t="array" ref="I3231">XLOOKUP('Joining Lists'!$H3231,'Joining Lists'!$D$4:$D$75,'Joining Lists'!$E$4:$E$75)</f>
        <v>West</v>
      </c>
      <c r="J3231" s="110" t="s">
        <v>230</v>
      </c>
      <c r="K3231" s="110">
        <v>3.0</v>
      </c>
      <c r="L3231" s="109">
        <f t="array" ref="L3231">XLOOKUP('Joining Lists'!$J3231,'Joining Lists'!$A$4:$A$15,'Joining Lists'!$B$4:$B$15)</f>
        <v>79.95</v>
      </c>
      <c r="M3231" s="110">
        <f>'Joining Lists'!$K3231*'Joining Lists'!$L3231</f>
        <v>239.85</v>
      </c>
    </row>
    <row r="3232" ht="14.25" customHeight="1">
      <c r="G3232" s="106">
        <v>44506.0</v>
      </c>
      <c r="H3232" s="105" t="s">
        <v>266</v>
      </c>
      <c r="I3232" s="105" t="str">
        <f t="array" ref="I3232">XLOOKUP('Joining Lists'!$H3232,'Joining Lists'!$D$4:$D$75,'Joining Lists'!$E$4:$E$75)</f>
        <v>West</v>
      </c>
      <c r="J3232" s="105" t="s">
        <v>239</v>
      </c>
      <c r="K3232" s="105">
        <v>1.0</v>
      </c>
      <c r="L3232" s="104">
        <f t="array" ref="L3232">XLOOKUP('Joining Lists'!$J3232,'Joining Lists'!$A$4:$A$15,'Joining Lists'!$B$4:$B$15)</f>
        <v>19</v>
      </c>
      <c r="M3232" s="105">
        <f>'Joining Lists'!$K3232*'Joining Lists'!$L3232</f>
        <v>19</v>
      </c>
    </row>
    <row r="3233" ht="14.25" customHeight="1">
      <c r="G3233" s="111">
        <v>44506.0</v>
      </c>
      <c r="H3233" s="110" t="s">
        <v>306</v>
      </c>
      <c r="I3233" s="110" t="str">
        <f t="array" ref="I3233">XLOOKUP('Joining Lists'!$H3233,'Joining Lists'!$D$4:$D$75,'Joining Lists'!$E$4:$E$75)</f>
        <v>West</v>
      </c>
      <c r="J3233" s="110" t="s">
        <v>240</v>
      </c>
      <c r="K3233" s="110">
        <v>2.0</v>
      </c>
      <c r="L3233" s="109">
        <f t="array" ref="L3233">XLOOKUP('Joining Lists'!$J3233,'Joining Lists'!$A$4:$A$15,'Joining Lists'!$B$4:$B$15)</f>
        <v>34</v>
      </c>
      <c r="M3233" s="110">
        <f>'Joining Lists'!$K3233*'Joining Lists'!$L3233</f>
        <v>68</v>
      </c>
    </row>
    <row r="3234" ht="14.25" customHeight="1">
      <c r="G3234" s="106">
        <v>44506.0</v>
      </c>
      <c r="H3234" s="105" t="s">
        <v>302</v>
      </c>
      <c r="I3234" s="105" t="str">
        <f t="array" ref="I3234">XLOOKUP('Joining Lists'!$H3234,'Joining Lists'!$D$4:$D$75,'Joining Lists'!$E$4:$E$75)</f>
        <v>MidWest</v>
      </c>
      <c r="J3234" s="105" t="s">
        <v>216</v>
      </c>
      <c r="K3234" s="105">
        <v>2.0</v>
      </c>
      <c r="L3234" s="104">
        <f t="array" ref="L3234">XLOOKUP('Joining Lists'!$J3234,'Joining Lists'!$A$4:$A$15,'Joining Lists'!$B$4:$B$15)</f>
        <v>22.95</v>
      </c>
      <c r="M3234" s="105">
        <f>'Joining Lists'!$K3234*'Joining Lists'!$L3234</f>
        <v>45.9</v>
      </c>
    </row>
    <row r="3235" ht="14.25" customHeight="1">
      <c r="G3235" s="111">
        <v>44506.0</v>
      </c>
      <c r="H3235" s="110" t="s">
        <v>219</v>
      </c>
      <c r="I3235" s="110" t="str">
        <f t="array" ref="I3235">XLOOKUP('Joining Lists'!$H3235,'Joining Lists'!$D$4:$D$75,'Joining Lists'!$E$4:$E$75)</f>
        <v>West</v>
      </c>
      <c r="J3235" s="110" t="s">
        <v>216</v>
      </c>
      <c r="K3235" s="110">
        <v>3.0</v>
      </c>
      <c r="L3235" s="109">
        <f t="array" ref="L3235">XLOOKUP('Joining Lists'!$J3235,'Joining Lists'!$A$4:$A$15,'Joining Lists'!$B$4:$B$15)</f>
        <v>22.95</v>
      </c>
      <c r="M3235" s="110">
        <f>'Joining Lists'!$K3235*'Joining Lists'!$L3235</f>
        <v>68.85</v>
      </c>
    </row>
    <row r="3236" ht="14.25" customHeight="1">
      <c r="G3236" s="106">
        <v>44506.0</v>
      </c>
      <c r="H3236" s="105" t="s">
        <v>215</v>
      </c>
      <c r="I3236" s="105" t="str">
        <f t="array" ref="I3236">XLOOKUP('Joining Lists'!$H3236,'Joining Lists'!$D$4:$D$75,'Joining Lists'!$E$4:$E$75)</f>
        <v>East</v>
      </c>
      <c r="J3236" s="105" t="s">
        <v>227</v>
      </c>
      <c r="K3236" s="105">
        <v>3.0</v>
      </c>
      <c r="L3236" s="104">
        <f t="array" ref="L3236">XLOOKUP('Joining Lists'!$J3236,'Joining Lists'!$A$4:$A$15,'Joining Lists'!$B$4:$B$15)</f>
        <v>25</v>
      </c>
      <c r="M3236" s="105">
        <f>'Joining Lists'!$K3236*'Joining Lists'!$L3236</f>
        <v>75</v>
      </c>
    </row>
    <row r="3237" ht="14.25" customHeight="1">
      <c r="G3237" s="111">
        <v>44506.0</v>
      </c>
      <c r="H3237" s="110" t="s">
        <v>300</v>
      </c>
      <c r="I3237" s="110" t="str">
        <f t="array" ref="I3237">XLOOKUP('Joining Lists'!$H3237,'Joining Lists'!$D$4:$D$75,'Joining Lists'!$E$4:$E$75)</f>
        <v>MidWest</v>
      </c>
      <c r="J3237" s="110" t="s">
        <v>218</v>
      </c>
      <c r="K3237" s="110">
        <v>2.0</v>
      </c>
      <c r="L3237" s="109">
        <f t="array" ref="L3237">XLOOKUP('Joining Lists'!$J3237,'Joining Lists'!$A$4:$A$15,'Joining Lists'!$B$4:$B$15)</f>
        <v>22.95</v>
      </c>
      <c r="M3237" s="110">
        <f>'Joining Lists'!$K3237*'Joining Lists'!$L3237</f>
        <v>45.9</v>
      </c>
    </row>
    <row r="3238" ht="14.25" customHeight="1">
      <c r="G3238" s="106">
        <v>44506.0</v>
      </c>
      <c r="H3238" s="105" t="s">
        <v>292</v>
      </c>
      <c r="I3238" s="105" t="str">
        <f t="array" ref="I3238">XLOOKUP('Joining Lists'!$H3238,'Joining Lists'!$D$4:$D$75,'Joining Lists'!$E$4:$E$75)</f>
        <v>East</v>
      </c>
      <c r="J3238" s="105" t="s">
        <v>240</v>
      </c>
      <c r="K3238" s="105">
        <v>3.0</v>
      </c>
      <c r="L3238" s="104">
        <f t="array" ref="L3238">XLOOKUP('Joining Lists'!$J3238,'Joining Lists'!$A$4:$A$15,'Joining Lists'!$B$4:$B$15)</f>
        <v>34</v>
      </c>
      <c r="M3238" s="105">
        <f>'Joining Lists'!$K3238*'Joining Lists'!$L3238</f>
        <v>102</v>
      </c>
    </row>
    <row r="3239" ht="14.25" customHeight="1">
      <c r="G3239" s="111">
        <v>44506.0</v>
      </c>
      <c r="H3239" s="110" t="s">
        <v>252</v>
      </c>
      <c r="I3239" s="110" t="str">
        <f t="array" ref="I3239">XLOOKUP('Joining Lists'!$H3239,'Joining Lists'!$D$4:$D$75,'Joining Lists'!$E$4:$E$75)</f>
        <v>West</v>
      </c>
      <c r="J3239" s="110" t="s">
        <v>239</v>
      </c>
      <c r="K3239" s="110">
        <v>2.0</v>
      </c>
      <c r="L3239" s="109">
        <f t="array" ref="L3239">XLOOKUP('Joining Lists'!$J3239,'Joining Lists'!$A$4:$A$15,'Joining Lists'!$B$4:$B$15)</f>
        <v>19</v>
      </c>
      <c r="M3239" s="110">
        <f>'Joining Lists'!$K3239*'Joining Lists'!$L3239</f>
        <v>38</v>
      </c>
    </row>
    <row r="3240" ht="14.25" customHeight="1">
      <c r="G3240" s="106">
        <v>44506.0</v>
      </c>
      <c r="H3240" s="105" t="s">
        <v>289</v>
      </c>
      <c r="I3240" s="105" t="str">
        <f t="array" ref="I3240">XLOOKUP('Joining Lists'!$H3240,'Joining Lists'!$D$4:$D$75,'Joining Lists'!$E$4:$E$75)</f>
        <v>West</v>
      </c>
      <c r="J3240" s="105" t="s">
        <v>212</v>
      </c>
      <c r="K3240" s="105">
        <v>3.0</v>
      </c>
      <c r="L3240" s="104">
        <f t="array" ref="L3240">XLOOKUP('Joining Lists'!$J3240,'Joining Lists'!$A$4:$A$15,'Joining Lists'!$B$4:$B$15)</f>
        <v>21</v>
      </c>
      <c r="M3240" s="105">
        <f>'Joining Lists'!$K3240*'Joining Lists'!$L3240</f>
        <v>63</v>
      </c>
    </row>
    <row r="3241" ht="14.25" customHeight="1">
      <c r="G3241" s="111">
        <v>44506.0</v>
      </c>
      <c r="H3241" s="110" t="s">
        <v>257</v>
      </c>
      <c r="I3241" s="110" t="str">
        <f t="array" ref="I3241">XLOOKUP('Joining Lists'!$H3241,'Joining Lists'!$D$4:$D$75,'Joining Lists'!$E$4:$E$75)</f>
        <v>South</v>
      </c>
      <c r="J3241" s="110" t="s">
        <v>218</v>
      </c>
      <c r="K3241" s="110">
        <v>24.0</v>
      </c>
      <c r="L3241" s="109">
        <f t="array" ref="L3241">XLOOKUP('Joining Lists'!$J3241,'Joining Lists'!$A$4:$A$15,'Joining Lists'!$B$4:$B$15)</f>
        <v>22.95</v>
      </c>
      <c r="M3241" s="110">
        <f>'Joining Lists'!$K3241*'Joining Lists'!$L3241</f>
        <v>550.8</v>
      </c>
    </row>
    <row r="3242" ht="14.25" customHeight="1">
      <c r="G3242" s="106">
        <v>44506.0</v>
      </c>
      <c r="H3242" s="105" t="s">
        <v>244</v>
      </c>
      <c r="I3242" s="105" t="str">
        <f t="array" ref="I3242">XLOOKUP('Joining Lists'!$H3242,'Joining Lists'!$D$4:$D$75,'Joining Lists'!$E$4:$E$75)</f>
        <v>MidWest</v>
      </c>
      <c r="J3242" s="105" t="s">
        <v>218</v>
      </c>
      <c r="K3242" s="105">
        <v>3.0</v>
      </c>
      <c r="L3242" s="104">
        <f t="array" ref="L3242">XLOOKUP('Joining Lists'!$J3242,'Joining Lists'!$A$4:$A$15,'Joining Lists'!$B$4:$B$15)</f>
        <v>22.95</v>
      </c>
      <c r="M3242" s="105">
        <f>'Joining Lists'!$K3242*'Joining Lists'!$L3242</f>
        <v>68.85</v>
      </c>
    </row>
    <row r="3243" ht="14.25" customHeight="1">
      <c r="G3243" s="111">
        <v>44506.0</v>
      </c>
      <c r="H3243" s="110" t="s">
        <v>265</v>
      </c>
      <c r="I3243" s="110" t="str">
        <f t="array" ref="I3243">XLOOKUP('Joining Lists'!$H3243,'Joining Lists'!$D$4:$D$75,'Joining Lists'!$E$4:$E$75)</f>
        <v>MidWest</v>
      </c>
      <c r="J3243" s="110" t="s">
        <v>240</v>
      </c>
      <c r="K3243" s="110">
        <v>3.0</v>
      </c>
      <c r="L3243" s="109">
        <f t="array" ref="L3243">XLOOKUP('Joining Lists'!$J3243,'Joining Lists'!$A$4:$A$15,'Joining Lists'!$B$4:$B$15)</f>
        <v>34</v>
      </c>
      <c r="M3243" s="110">
        <f>'Joining Lists'!$K3243*'Joining Lists'!$L3243</f>
        <v>102</v>
      </c>
    </row>
    <row r="3244" ht="14.25" customHeight="1">
      <c r="G3244" s="106">
        <v>44506.0</v>
      </c>
      <c r="H3244" s="105" t="s">
        <v>281</v>
      </c>
      <c r="I3244" s="105" t="str">
        <f t="array" ref="I3244">XLOOKUP('Joining Lists'!$H3244,'Joining Lists'!$D$4:$D$75,'Joining Lists'!$E$4:$E$75)</f>
        <v>MidWest</v>
      </c>
      <c r="J3244" s="105" t="s">
        <v>243</v>
      </c>
      <c r="K3244" s="105">
        <v>1.0</v>
      </c>
      <c r="L3244" s="104">
        <f t="array" ref="L3244">XLOOKUP('Joining Lists'!$J3244,'Joining Lists'!$A$4:$A$15,'Joining Lists'!$B$4:$B$15)</f>
        <v>25</v>
      </c>
      <c r="M3244" s="105">
        <f>'Joining Lists'!$K3244*'Joining Lists'!$L3244</f>
        <v>25</v>
      </c>
    </row>
    <row r="3245" ht="14.25" customHeight="1">
      <c r="G3245" s="111">
        <v>44506.0</v>
      </c>
      <c r="H3245" s="110" t="s">
        <v>234</v>
      </c>
      <c r="I3245" s="110" t="str">
        <f t="array" ref="I3245">XLOOKUP('Joining Lists'!$H3245,'Joining Lists'!$D$4:$D$75,'Joining Lists'!$E$4:$E$75)</f>
        <v>East</v>
      </c>
      <c r="J3245" s="110" t="s">
        <v>212</v>
      </c>
      <c r="K3245" s="110">
        <v>1.0</v>
      </c>
      <c r="L3245" s="109">
        <f t="array" ref="L3245">XLOOKUP('Joining Lists'!$J3245,'Joining Lists'!$A$4:$A$15,'Joining Lists'!$B$4:$B$15)</f>
        <v>21</v>
      </c>
      <c r="M3245" s="110">
        <f>'Joining Lists'!$K3245*'Joining Lists'!$L3245</f>
        <v>21</v>
      </c>
    </row>
    <row r="3246" ht="14.25" customHeight="1">
      <c r="G3246" s="106">
        <v>44506.0</v>
      </c>
      <c r="H3246" s="105" t="s">
        <v>305</v>
      </c>
      <c r="I3246" s="105" t="str">
        <f t="array" ref="I3246">XLOOKUP('Joining Lists'!$H3246,'Joining Lists'!$D$4:$D$75,'Joining Lists'!$E$4:$E$75)</f>
        <v>East</v>
      </c>
      <c r="J3246" s="105" t="s">
        <v>230</v>
      </c>
      <c r="K3246" s="105">
        <v>1.0</v>
      </c>
      <c r="L3246" s="104">
        <f t="array" ref="L3246">XLOOKUP('Joining Lists'!$J3246,'Joining Lists'!$A$4:$A$15,'Joining Lists'!$B$4:$B$15)</f>
        <v>79.95</v>
      </c>
      <c r="M3246" s="105">
        <f>'Joining Lists'!$K3246*'Joining Lists'!$L3246</f>
        <v>79.95</v>
      </c>
    </row>
    <row r="3247" ht="14.25" customHeight="1">
      <c r="G3247" s="111">
        <v>44506.0</v>
      </c>
      <c r="H3247" s="110" t="s">
        <v>264</v>
      </c>
      <c r="I3247" s="110" t="str">
        <f t="array" ref="I3247">XLOOKUP('Joining Lists'!$H3247,'Joining Lists'!$D$4:$D$75,'Joining Lists'!$E$4:$E$75)</f>
        <v>MidWest</v>
      </c>
      <c r="J3247" s="110" t="s">
        <v>236</v>
      </c>
      <c r="K3247" s="110">
        <v>1.0</v>
      </c>
      <c r="L3247" s="109">
        <f t="array" ref="L3247">XLOOKUP('Joining Lists'!$J3247,'Joining Lists'!$A$4:$A$15,'Joining Lists'!$B$4:$B$15)</f>
        <v>30</v>
      </c>
      <c r="M3247" s="110">
        <f>'Joining Lists'!$K3247*'Joining Lists'!$L3247</f>
        <v>30</v>
      </c>
    </row>
    <row r="3248" ht="14.25" customHeight="1">
      <c r="G3248" s="106">
        <v>44506.0</v>
      </c>
      <c r="H3248" s="105" t="s">
        <v>258</v>
      </c>
      <c r="I3248" s="105" t="str">
        <f t="array" ref="I3248">XLOOKUP('Joining Lists'!$H3248,'Joining Lists'!$D$4:$D$75,'Joining Lists'!$E$4:$E$75)</f>
        <v>MidWest</v>
      </c>
      <c r="J3248" s="105" t="s">
        <v>212</v>
      </c>
      <c r="K3248" s="105">
        <v>3.0</v>
      </c>
      <c r="L3248" s="104">
        <f t="array" ref="L3248">XLOOKUP('Joining Lists'!$J3248,'Joining Lists'!$A$4:$A$15,'Joining Lists'!$B$4:$B$15)</f>
        <v>21</v>
      </c>
      <c r="M3248" s="105">
        <f>'Joining Lists'!$K3248*'Joining Lists'!$L3248</f>
        <v>63</v>
      </c>
    </row>
    <row r="3249" ht="14.25" customHeight="1">
      <c r="G3249" s="111">
        <v>44506.0</v>
      </c>
      <c r="H3249" s="110" t="s">
        <v>310</v>
      </c>
      <c r="I3249" s="110" t="str">
        <f t="array" ref="I3249">XLOOKUP('Joining Lists'!$H3249,'Joining Lists'!$D$4:$D$75,'Joining Lists'!$E$4:$E$75)</f>
        <v>West</v>
      </c>
      <c r="J3249" s="110" t="s">
        <v>235</v>
      </c>
      <c r="K3249" s="110">
        <v>3.0</v>
      </c>
      <c r="L3249" s="109">
        <f t="array" ref="L3249">XLOOKUP('Joining Lists'!$J3249,'Joining Lists'!$A$4:$A$15,'Joining Lists'!$B$4:$B$15)</f>
        <v>19.95</v>
      </c>
      <c r="M3249" s="110">
        <f>'Joining Lists'!$K3249*'Joining Lists'!$L3249</f>
        <v>59.85</v>
      </c>
    </row>
    <row r="3250" ht="14.25" customHeight="1">
      <c r="G3250" s="106">
        <v>44506.0</v>
      </c>
      <c r="H3250" s="105" t="s">
        <v>312</v>
      </c>
      <c r="I3250" s="105" t="str">
        <f t="array" ref="I3250">XLOOKUP('Joining Lists'!$H3250,'Joining Lists'!$D$4:$D$75,'Joining Lists'!$E$4:$E$75)</f>
        <v>East</v>
      </c>
      <c r="J3250" s="105" t="s">
        <v>216</v>
      </c>
      <c r="K3250" s="105">
        <v>2.0</v>
      </c>
      <c r="L3250" s="104">
        <f t="array" ref="L3250">XLOOKUP('Joining Lists'!$J3250,'Joining Lists'!$A$4:$A$15,'Joining Lists'!$B$4:$B$15)</f>
        <v>22.95</v>
      </c>
      <c r="M3250" s="105">
        <f>'Joining Lists'!$K3250*'Joining Lists'!$L3250</f>
        <v>45.9</v>
      </c>
    </row>
    <row r="3251" ht="14.25" customHeight="1">
      <c r="G3251" s="111">
        <v>44506.0</v>
      </c>
      <c r="H3251" s="110" t="s">
        <v>219</v>
      </c>
      <c r="I3251" s="110" t="str">
        <f t="array" ref="I3251">XLOOKUP('Joining Lists'!$H3251,'Joining Lists'!$D$4:$D$75,'Joining Lists'!$E$4:$E$75)</f>
        <v>West</v>
      </c>
      <c r="J3251" s="110" t="s">
        <v>212</v>
      </c>
      <c r="K3251" s="110">
        <v>2.0</v>
      </c>
      <c r="L3251" s="109">
        <f t="array" ref="L3251">XLOOKUP('Joining Lists'!$J3251,'Joining Lists'!$A$4:$A$15,'Joining Lists'!$B$4:$B$15)</f>
        <v>21</v>
      </c>
      <c r="M3251" s="110">
        <f>'Joining Lists'!$K3251*'Joining Lists'!$L3251</f>
        <v>42</v>
      </c>
    </row>
    <row r="3252" ht="14.25" customHeight="1">
      <c r="G3252" s="106">
        <v>44505.0</v>
      </c>
      <c r="H3252" s="105" t="s">
        <v>293</v>
      </c>
      <c r="I3252" s="105" t="str">
        <f t="array" ref="I3252">XLOOKUP('Joining Lists'!$H3252,'Joining Lists'!$D$4:$D$75,'Joining Lists'!$E$4:$E$75)</f>
        <v>West</v>
      </c>
      <c r="J3252" s="105" t="s">
        <v>212</v>
      </c>
      <c r="K3252" s="105">
        <v>13.0</v>
      </c>
      <c r="L3252" s="104">
        <f t="array" ref="L3252">XLOOKUP('Joining Lists'!$J3252,'Joining Lists'!$A$4:$A$15,'Joining Lists'!$B$4:$B$15)</f>
        <v>21</v>
      </c>
      <c r="M3252" s="105">
        <f>'Joining Lists'!$K3252*'Joining Lists'!$L3252</f>
        <v>273</v>
      </c>
    </row>
    <row r="3253" ht="14.25" customHeight="1">
      <c r="G3253" s="111">
        <v>44505.0</v>
      </c>
      <c r="H3253" s="110" t="s">
        <v>248</v>
      </c>
      <c r="I3253" s="110" t="str">
        <f t="array" ref="I3253">XLOOKUP('Joining Lists'!$H3253,'Joining Lists'!$D$4:$D$75,'Joining Lists'!$E$4:$E$75)</f>
        <v>MidWest</v>
      </c>
      <c r="J3253" s="110" t="s">
        <v>212</v>
      </c>
      <c r="K3253" s="110">
        <v>1.0</v>
      </c>
      <c r="L3253" s="109">
        <f t="array" ref="L3253">XLOOKUP('Joining Lists'!$J3253,'Joining Lists'!$A$4:$A$15,'Joining Lists'!$B$4:$B$15)</f>
        <v>21</v>
      </c>
      <c r="M3253" s="110">
        <f>'Joining Lists'!$K3253*'Joining Lists'!$L3253</f>
        <v>21</v>
      </c>
    </row>
    <row r="3254" ht="14.25" customHeight="1">
      <c r="G3254" s="106">
        <v>44505.0</v>
      </c>
      <c r="H3254" s="105" t="s">
        <v>300</v>
      </c>
      <c r="I3254" s="105" t="str">
        <f t="array" ref="I3254">XLOOKUP('Joining Lists'!$H3254,'Joining Lists'!$D$4:$D$75,'Joining Lists'!$E$4:$E$75)</f>
        <v>MidWest</v>
      </c>
      <c r="J3254" s="105" t="s">
        <v>243</v>
      </c>
      <c r="K3254" s="105">
        <v>2.0</v>
      </c>
      <c r="L3254" s="104">
        <f t="array" ref="L3254">XLOOKUP('Joining Lists'!$J3254,'Joining Lists'!$A$4:$A$15,'Joining Lists'!$B$4:$B$15)</f>
        <v>25</v>
      </c>
      <c r="M3254" s="105">
        <f>'Joining Lists'!$K3254*'Joining Lists'!$L3254</f>
        <v>50</v>
      </c>
    </row>
    <row r="3255" ht="14.25" customHeight="1">
      <c r="G3255" s="111">
        <v>44505.0</v>
      </c>
      <c r="H3255" s="110" t="s">
        <v>228</v>
      </c>
      <c r="I3255" s="110" t="str">
        <f t="array" ref="I3255">XLOOKUP('Joining Lists'!$H3255,'Joining Lists'!$D$4:$D$75,'Joining Lists'!$E$4:$E$75)</f>
        <v>MidWest</v>
      </c>
      <c r="J3255" s="110" t="s">
        <v>218</v>
      </c>
      <c r="K3255" s="110">
        <v>1.0</v>
      </c>
      <c r="L3255" s="109">
        <f t="array" ref="L3255">XLOOKUP('Joining Lists'!$J3255,'Joining Lists'!$A$4:$A$15,'Joining Lists'!$B$4:$B$15)</f>
        <v>22.95</v>
      </c>
      <c r="M3255" s="110">
        <f>'Joining Lists'!$K3255*'Joining Lists'!$L3255</f>
        <v>22.95</v>
      </c>
    </row>
    <row r="3256" ht="14.25" customHeight="1">
      <c r="G3256" s="106">
        <v>44505.0</v>
      </c>
      <c r="H3256" s="105" t="s">
        <v>286</v>
      </c>
      <c r="I3256" s="105" t="str">
        <f t="array" ref="I3256">XLOOKUP('Joining Lists'!$H3256,'Joining Lists'!$D$4:$D$75,'Joining Lists'!$E$4:$E$75)</f>
        <v>South</v>
      </c>
      <c r="J3256" s="105" t="s">
        <v>236</v>
      </c>
      <c r="K3256" s="105">
        <v>1.0</v>
      </c>
      <c r="L3256" s="104">
        <f t="array" ref="L3256">XLOOKUP('Joining Lists'!$J3256,'Joining Lists'!$A$4:$A$15,'Joining Lists'!$B$4:$B$15)</f>
        <v>30</v>
      </c>
      <c r="M3256" s="105">
        <f>'Joining Lists'!$K3256*'Joining Lists'!$L3256</f>
        <v>30</v>
      </c>
    </row>
    <row r="3257" ht="14.25" customHeight="1">
      <c r="G3257" s="111">
        <v>44505.0</v>
      </c>
      <c r="H3257" s="110" t="s">
        <v>296</v>
      </c>
      <c r="I3257" s="110" t="str">
        <f t="array" ref="I3257">XLOOKUP('Joining Lists'!$H3257,'Joining Lists'!$D$4:$D$75,'Joining Lists'!$E$4:$E$75)</f>
        <v>West</v>
      </c>
      <c r="J3257" s="110" t="s">
        <v>216</v>
      </c>
      <c r="K3257" s="110">
        <v>19.0</v>
      </c>
      <c r="L3257" s="109">
        <f t="array" ref="L3257">XLOOKUP('Joining Lists'!$J3257,'Joining Lists'!$A$4:$A$15,'Joining Lists'!$B$4:$B$15)</f>
        <v>22.95</v>
      </c>
      <c r="M3257" s="110">
        <f>'Joining Lists'!$K3257*'Joining Lists'!$L3257</f>
        <v>436.05</v>
      </c>
    </row>
    <row r="3258" ht="14.25" customHeight="1">
      <c r="G3258" s="106">
        <v>44505.0</v>
      </c>
      <c r="H3258" s="105" t="s">
        <v>297</v>
      </c>
      <c r="I3258" s="105" t="str">
        <f t="array" ref="I3258">XLOOKUP('Joining Lists'!$H3258,'Joining Lists'!$D$4:$D$75,'Joining Lists'!$E$4:$E$75)</f>
        <v>MidWest</v>
      </c>
      <c r="J3258" s="105" t="s">
        <v>243</v>
      </c>
      <c r="K3258" s="105">
        <v>2.0</v>
      </c>
      <c r="L3258" s="104">
        <f t="array" ref="L3258">XLOOKUP('Joining Lists'!$J3258,'Joining Lists'!$A$4:$A$15,'Joining Lists'!$B$4:$B$15)</f>
        <v>25</v>
      </c>
      <c r="M3258" s="105">
        <f>'Joining Lists'!$K3258*'Joining Lists'!$L3258</f>
        <v>50</v>
      </c>
    </row>
    <row r="3259" ht="14.25" customHeight="1">
      <c r="G3259" s="111">
        <v>44505.0</v>
      </c>
      <c r="H3259" s="110" t="s">
        <v>271</v>
      </c>
      <c r="I3259" s="110" t="str">
        <f t="array" ref="I3259">XLOOKUP('Joining Lists'!$H3259,'Joining Lists'!$D$4:$D$75,'Joining Lists'!$E$4:$E$75)</f>
        <v>South</v>
      </c>
      <c r="J3259" s="110" t="s">
        <v>236</v>
      </c>
      <c r="K3259" s="110">
        <v>2.0</v>
      </c>
      <c r="L3259" s="109">
        <f t="array" ref="L3259">XLOOKUP('Joining Lists'!$J3259,'Joining Lists'!$A$4:$A$15,'Joining Lists'!$B$4:$B$15)</f>
        <v>30</v>
      </c>
      <c r="M3259" s="110">
        <f>'Joining Lists'!$K3259*'Joining Lists'!$L3259</f>
        <v>60</v>
      </c>
    </row>
    <row r="3260" ht="14.25" customHeight="1">
      <c r="G3260" s="106">
        <v>44505.0</v>
      </c>
      <c r="H3260" s="105" t="s">
        <v>244</v>
      </c>
      <c r="I3260" s="105" t="str">
        <f t="array" ref="I3260">XLOOKUP('Joining Lists'!$H3260,'Joining Lists'!$D$4:$D$75,'Joining Lists'!$E$4:$E$75)</f>
        <v>MidWest</v>
      </c>
      <c r="J3260" s="105" t="s">
        <v>240</v>
      </c>
      <c r="K3260" s="105">
        <v>1.0</v>
      </c>
      <c r="L3260" s="104">
        <f t="array" ref="L3260">XLOOKUP('Joining Lists'!$J3260,'Joining Lists'!$A$4:$A$15,'Joining Lists'!$B$4:$B$15)</f>
        <v>34</v>
      </c>
      <c r="M3260" s="105">
        <f>'Joining Lists'!$K3260*'Joining Lists'!$L3260</f>
        <v>34</v>
      </c>
    </row>
    <row r="3261" ht="14.25" customHeight="1">
      <c r="G3261" s="111">
        <v>44505.0</v>
      </c>
      <c r="H3261" s="110" t="s">
        <v>215</v>
      </c>
      <c r="I3261" s="110" t="str">
        <f t="array" ref="I3261">XLOOKUP('Joining Lists'!$H3261,'Joining Lists'!$D$4:$D$75,'Joining Lists'!$E$4:$E$75)</f>
        <v>East</v>
      </c>
      <c r="J3261" s="110" t="s">
        <v>243</v>
      </c>
      <c r="K3261" s="110">
        <v>1.0</v>
      </c>
      <c r="L3261" s="109">
        <f t="array" ref="L3261">XLOOKUP('Joining Lists'!$J3261,'Joining Lists'!$A$4:$A$15,'Joining Lists'!$B$4:$B$15)</f>
        <v>25</v>
      </c>
      <c r="M3261" s="110">
        <f>'Joining Lists'!$K3261*'Joining Lists'!$L3261</f>
        <v>25</v>
      </c>
    </row>
    <row r="3262" ht="14.25" customHeight="1">
      <c r="G3262" s="106">
        <v>44505.0</v>
      </c>
      <c r="H3262" s="105" t="s">
        <v>261</v>
      </c>
      <c r="I3262" s="105" t="str">
        <f t="array" ref="I3262">XLOOKUP('Joining Lists'!$H3262,'Joining Lists'!$D$4:$D$75,'Joining Lists'!$E$4:$E$75)</f>
        <v>South</v>
      </c>
      <c r="J3262" s="105" t="s">
        <v>235</v>
      </c>
      <c r="K3262" s="105">
        <v>3.0</v>
      </c>
      <c r="L3262" s="104">
        <f t="array" ref="L3262">XLOOKUP('Joining Lists'!$J3262,'Joining Lists'!$A$4:$A$15,'Joining Lists'!$B$4:$B$15)</f>
        <v>19.95</v>
      </c>
      <c r="M3262" s="105">
        <f>'Joining Lists'!$K3262*'Joining Lists'!$L3262</f>
        <v>59.85</v>
      </c>
    </row>
    <row r="3263" ht="14.25" customHeight="1">
      <c r="G3263" s="111">
        <v>44505.0</v>
      </c>
      <c r="H3263" s="110" t="s">
        <v>311</v>
      </c>
      <c r="I3263" s="110" t="str">
        <f t="array" ref="I3263">XLOOKUP('Joining Lists'!$H3263,'Joining Lists'!$D$4:$D$75,'Joining Lists'!$E$4:$E$75)</f>
        <v>MidWest</v>
      </c>
      <c r="J3263" s="110" t="s">
        <v>227</v>
      </c>
      <c r="K3263" s="110">
        <v>17.0</v>
      </c>
      <c r="L3263" s="109">
        <f t="array" ref="L3263">XLOOKUP('Joining Lists'!$J3263,'Joining Lists'!$A$4:$A$15,'Joining Lists'!$B$4:$B$15)</f>
        <v>25</v>
      </c>
      <c r="M3263" s="110">
        <f>'Joining Lists'!$K3263*'Joining Lists'!$L3263</f>
        <v>425</v>
      </c>
    </row>
    <row r="3264" ht="14.25" customHeight="1">
      <c r="G3264" s="106">
        <v>44505.0</v>
      </c>
      <c r="H3264" s="105" t="s">
        <v>251</v>
      </c>
      <c r="I3264" s="105" t="str">
        <f t="array" ref="I3264">XLOOKUP('Joining Lists'!$H3264,'Joining Lists'!$D$4:$D$75,'Joining Lists'!$E$4:$E$75)</f>
        <v>MidWest</v>
      </c>
      <c r="J3264" s="105" t="s">
        <v>218</v>
      </c>
      <c r="K3264" s="105">
        <v>2.0</v>
      </c>
      <c r="L3264" s="104">
        <f t="array" ref="L3264">XLOOKUP('Joining Lists'!$J3264,'Joining Lists'!$A$4:$A$15,'Joining Lists'!$B$4:$B$15)</f>
        <v>22.95</v>
      </c>
      <c r="M3264" s="105">
        <f>'Joining Lists'!$K3264*'Joining Lists'!$L3264</f>
        <v>45.9</v>
      </c>
    </row>
    <row r="3265" ht="14.25" customHeight="1">
      <c r="G3265" s="111">
        <v>44505.0</v>
      </c>
      <c r="H3265" s="110" t="s">
        <v>271</v>
      </c>
      <c r="I3265" s="110" t="str">
        <f t="array" ref="I3265">XLOOKUP('Joining Lists'!$H3265,'Joining Lists'!$D$4:$D$75,'Joining Lists'!$E$4:$E$75)</f>
        <v>South</v>
      </c>
      <c r="J3265" s="110" t="s">
        <v>236</v>
      </c>
      <c r="K3265" s="110">
        <v>2.0</v>
      </c>
      <c r="L3265" s="109">
        <f t="array" ref="L3265">XLOOKUP('Joining Lists'!$J3265,'Joining Lists'!$A$4:$A$15,'Joining Lists'!$B$4:$B$15)</f>
        <v>30</v>
      </c>
      <c r="M3265" s="110">
        <f>'Joining Lists'!$K3265*'Joining Lists'!$L3265</f>
        <v>60</v>
      </c>
    </row>
    <row r="3266" ht="14.25" customHeight="1">
      <c r="G3266" s="106">
        <v>44505.0</v>
      </c>
      <c r="H3266" s="105" t="s">
        <v>261</v>
      </c>
      <c r="I3266" s="105" t="str">
        <f t="array" ref="I3266">XLOOKUP('Joining Lists'!$H3266,'Joining Lists'!$D$4:$D$75,'Joining Lists'!$E$4:$E$75)</f>
        <v>South</v>
      </c>
      <c r="J3266" s="105" t="s">
        <v>243</v>
      </c>
      <c r="K3266" s="105">
        <v>2.0</v>
      </c>
      <c r="L3266" s="104">
        <f t="array" ref="L3266">XLOOKUP('Joining Lists'!$J3266,'Joining Lists'!$A$4:$A$15,'Joining Lists'!$B$4:$B$15)</f>
        <v>25</v>
      </c>
      <c r="M3266" s="105">
        <f>'Joining Lists'!$K3266*'Joining Lists'!$L3266</f>
        <v>50</v>
      </c>
    </row>
    <row r="3267" ht="14.25" customHeight="1">
      <c r="G3267" s="111">
        <v>44505.0</v>
      </c>
      <c r="H3267" s="110" t="s">
        <v>276</v>
      </c>
      <c r="I3267" s="110" t="str">
        <f t="array" ref="I3267">XLOOKUP('Joining Lists'!$H3267,'Joining Lists'!$D$4:$D$75,'Joining Lists'!$E$4:$E$75)</f>
        <v>East</v>
      </c>
      <c r="J3267" s="110" t="s">
        <v>216</v>
      </c>
      <c r="K3267" s="110">
        <v>2.0</v>
      </c>
      <c r="L3267" s="109">
        <f t="array" ref="L3267">XLOOKUP('Joining Lists'!$J3267,'Joining Lists'!$A$4:$A$15,'Joining Lists'!$B$4:$B$15)</f>
        <v>22.95</v>
      </c>
      <c r="M3267" s="110">
        <f>'Joining Lists'!$K3267*'Joining Lists'!$L3267</f>
        <v>45.9</v>
      </c>
    </row>
    <row r="3268" ht="14.25" customHeight="1">
      <c r="G3268" s="106">
        <v>44505.0</v>
      </c>
      <c r="H3268" s="105" t="s">
        <v>308</v>
      </c>
      <c r="I3268" s="105" t="str">
        <f t="array" ref="I3268">XLOOKUP('Joining Lists'!$H3268,'Joining Lists'!$D$4:$D$75,'Joining Lists'!$E$4:$E$75)</f>
        <v>West</v>
      </c>
      <c r="J3268" s="105" t="s">
        <v>235</v>
      </c>
      <c r="K3268" s="105">
        <v>2.0</v>
      </c>
      <c r="L3268" s="104">
        <f t="array" ref="L3268">XLOOKUP('Joining Lists'!$J3268,'Joining Lists'!$A$4:$A$15,'Joining Lists'!$B$4:$B$15)</f>
        <v>19.95</v>
      </c>
      <c r="M3268" s="105">
        <f>'Joining Lists'!$K3268*'Joining Lists'!$L3268</f>
        <v>39.9</v>
      </c>
    </row>
    <row r="3269" ht="14.25" customHeight="1">
      <c r="G3269" s="111">
        <v>44505.0</v>
      </c>
      <c r="H3269" s="110" t="s">
        <v>219</v>
      </c>
      <c r="I3269" s="110" t="str">
        <f t="array" ref="I3269">XLOOKUP('Joining Lists'!$H3269,'Joining Lists'!$D$4:$D$75,'Joining Lists'!$E$4:$E$75)</f>
        <v>West</v>
      </c>
      <c r="J3269" s="110" t="s">
        <v>239</v>
      </c>
      <c r="K3269" s="110">
        <v>1.0</v>
      </c>
      <c r="L3269" s="109">
        <f t="array" ref="L3269">XLOOKUP('Joining Lists'!$J3269,'Joining Lists'!$A$4:$A$15,'Joining Lists'!$B$4:$B$15)</f>
        <v>19</v>
      </c>
      <c r="M3269" s="110">
        <f>'Joining Lists'!$K3269*'Joining Lists'!$L3269</f>
        <v>19</v>
      </c>
    </row>
    <row r="3270" ht="14.25" customHeight="1">
      <c r="G3270" s="106">
        <v>44505.0</v>
      </c>
      <c r="H3270" s="105" t="s">
        <v>259</v>
      </c>
      <c r="I3270" s="105" t="str">
        <f t="array" ref="I3270">XLOOKUP('Joining Lists'!$H3270,'Joining Lists'!$D$4:$D$75,'Joining Lists'!$E$4:$E$75)</f>
        <v>West</v>
      </c>
      <c r="J3270" s="105" t="s">
        <v>218</v>
      </c>
      <c r="K3270" s="105">
        <v>3.0</v>
      </c>
      <c r="L3270" s="104">
        <f t="array" ref="L3270">XLOOKUP('Joining Lists'!$J3270,'Joining Lists'!$A$4:$A$15,'Joining Lists'!$B$4:$B$15)</f>
        <v>22.95</v>
      </c>
      <c r="M3270" s="105">
        <f>'Joining Lists'!$K3270*'Joining Lists'!$L3270</f>
        <v>68.85</v>
      </c>
    </row>
    <row r="3271" ht="14.25" customHeight="1">
      <c r="G3271" s="111">
        <v>44505.0</v>
      </c>
      <c r="H3271" s="110" t="s">
        <v>297</v>
      </c>
      <c r="I3271" s="110" t="str">
        <f t="array" ref="I3271">XLOOKUP('Joining Lists'!$H3271,'Joining Lists'!$D$4:$D$75,'Joining Lists'!$E$4:$E$75)</f>
        <v>MidWest</v>
      </c>
      <c r="J3271" s="110" t="s">
        <v>240</v>
      </c>
      <c r="K3271" s="110">
        <v>1.0</v>
      </c>
      <c r="L3271" s="109">
        <f t="array" ref="L3271">XLOOKUP('Joining Lists'!$J3271,'Joining Lists'!$A$4:$A$15,'Joining Lists'!$B$4:$B$15)</f>
        <v>34</v>
      </c>
      <c r="M3271" s="110">
        <f>'Joining Lists'!$K3271*'Joining Lists'!$L3271</f>
        <v>34</v>
      </c>
    </row>
    <row r="3272" ht="14.25" customHeight="1">
      <c r="G3272" s="106">
        <v>44505.0</v>
      </c>
      <c r="H3272" s="105" t="s">
        <v>223</v>
      </c>
      <c r="I3272" s="105" t="str">
        <f t="array" ref="I3272">XLOOKUP('Joining Lists'!$H3272,'Joining Lists'!$D$4:$D$75,'Joining Lists'!$E$4:$E$75)</f>
        <v>East</v>
      </c>
      <c r="J3272" s="105" t="s">
        <v>243</v>
      </c>
      <c r="K3272" s="105">
        <v>2.0</v>
      </c>
      <c r="L3272" s="104">
        <f t="array" ref="L3272">XLOOKUP('Joining Lists'!$J3272,'Joining Lists'!$A$4:$A$15,'Joining Lists'!$B$4:$B$15)</f>
        <v>25</v>
      </c>
      <c r="M3272" s="105">
        <f>'Joining Lists'!$K3272*'Joining Lists'!$L3272</f>
        <v>50</v>
      </c>
    </row>
    <row r="3273" ht="14.25" customHeight="1">
      <c r="G3273" s="111">
        <v>44505.0</v>
      </c>
      <c r="H3273" s="110" t="s">
        <v>312</v>
      </c>
      <c r="I3273" s="110" t="str">
        <f t="array" ref="I3273">XLOOKUP('Joining Lists'!$H3273,'Joining Lists'!$D$4:$D$75,'Joining Lists'!$E$4:$E$75)</f>
        <v>East</v>
      </c>
      <c r="J3273" s="110" t="s">
        <v>236</v>
      </c>
      <c r="K3273" s="110">
        <v>4.0</v>
      </c>
      <c r="L3273" s="109">
        <f t="array" ref="L3273">XLOOKUP('Joining Lists'!$J3273,'Joining Lists'!$A$4:$A$15,'Joining Lists'!$B$4:$B$15)</f>
        <v>30</v>
      </c>
      <c r="M3273" s="110">
        <f>'Joining Lists'!$K3273*'Joining Lists'!$L3273</f>
        <v>120</v>
      </c>
    </row>
    <row r="3274" ht="14.25" customHeight="1">
      <c r="G3274" s="106">
        <v>44505.0</v>
      </c>
      <c r="H3274" s="105" t="s">
        <v>303</v>
      </c>
      <c r="I3274" s="105" t="str">
        <f t="array" ref="I3274">XLOOKUP('Joining Lists'!$H3274,'Joining Lists'!$D$4:$D$75,'Joining Lists'!$E$4:$E$75)</f>
        <v>West</v>
      </c>
      <c r="J3274" s="105" t="s">
        <v>245</v>
      </c>
      <c r="K3274" s="105">
        <v>2.0</v>
      </c>
      <c r="L3274" s="104">
        <f t="array" ref="L3274">XLOOKUP('Joining Lists'!$J3274,'Joining Lists'!$A$4:$A$15,'Joining Lists'!$B$4:$B$15)</f>
        <v>23.5</v>
      </c>
      <c r="M3274" s="105">
        <f>'Joining Lists'!$K3274*'Joining Lists'!$L3274</f>
        <v>47</v>
      </c>
    </row>
    <row r="3275" ht="14.25" customHeight="1">
      <c r="G3275" s="111">
        <v>44505.0</v>
      </c>
      <c r="H3275" s="110" t="s">
        <v>264</v>
      </c>
      <c r="I3275" s="110" t="str">
        <f t="array" ref="I3275">XLOOKUP('Joining Lists'!$H3275,'Joining Lists'!$D$4:$D$75,'Joining Lists'!$E$4:$E$75)</f>
        <v>MidWest</v>
      </c>
      <c r="J3275" s="110" t="s">
        <v>240</v>
      </c>
      <c r="K3275" s="110">
        <v>3.0</v>
      </c>
      <c r="L3275" s="109">
        <f t="array" ref="L3275">XLOOKUP('Joining Lists'!$J3275,'Joining Lists'!$A$4:$A$15,'Joining Lists'!$B$4:$B$15)</f>
        <v>34</v>
      </c>
      <c r="M3275" s="110">
        <f>'Joining Lists'!$K3275*'Joining Lists'!$L3275</f>
        <v>102</v>
      </c>
    </row>
    <row r="3276" ht="14.25" customHeight="1">
      <c r="G3276" s="106">
        <v>44505.0</v>
      </c>
      <c r="H3276" s="105" t="s">
        <v>280</v>
      </c>
      <c r="I3276" s="105" t="str">
        <f t="array" ref="I3276">XLOOKUP('Joining Lists'!$H3276,'Joining Lists'!$D$4:$D$75,'Joining Lists'!$E$4:$E$75)</f>
        <v>South</v>
      </c>
      <c r="J3276" s="105" t="s">
        <v>230</v>
      </c>
      <c r="K3276" s="105">
        <v>1.0</v>
      </c>
      <c r="L3276" s="104">
        <f t="array" ref="L3276">XLOOKUP('Joining Lists'!$J3276,'Joining Lists'!$A$4:$A$15,'Joining Lists'!$B$4:$B$15)</f>
        <v>79.95</v>
      </c>
      <c r="M3276" s="105">
        <f>'Joining Lists'!$K3276*'Joining Lists'!$L3276</f>
        <v>79.95</v>
      </c>
    </row>
    <row r="3277" ht="14.25" customHeight="1">
      <c r="G3277" s="111">
        <v>44505.0</v>
      </c>
      <c r="H3277" s="110" t="s">
        <v>261</v>
      </c>
      <c r="I3277" s="110" t="str">
        <f t="array" ref="I3277">XLOOKUP('Joining Lists'!$H3277,'Joining Lists'!$D$4:$D$75,'Joining Lists'!$E$4:$E$75)</f>
        <v>South</v>
      </c>
      <c r="J3277" s="110" t="s">
        <v>218</v>
      </c>
      <c r="K3277" s="110">
        <v>23.0</v>
      </c>
      <c r="L3277" s="109">
        <f t="array" ref="L3277">XLOOKUP('Joining Lists'!$J3277,'Joining Lists'!$A$4:$A$15,'Joining Lists'!$B$4:$B$15)</f>
        <v>22.95</v>
      </c>
      <c r="M3277" s="110">
        <f>'Joining Lists'!$K3277*'Joining Lists'!$L3277</f>
        <v>527.85</v>
      </c>
    </row>
    <row r="3278" ht="14.25" customHeight="1">
      <c r="G3278" s="106">
        <v>44505.0</v>
      </c>
      <c r="H3278" s="105" t="s">
        <v>286</v>
      </c>
      <c r="I3278" s="105" t="str">
        <f t="array" ref="I3278">XLOOKUP('Joining Lists'!$H3278,'Joining Lists'!$D$4:$D$75,'Joining Lists'!$E$4:$E$75)</f>
        <v>South</v>
      </c>
      <c r="J3278" s="105" t="s">
        <v>218</v>
      </c>
      <c r="K3278" s="105">
        <v>2.0</v>
      </c>
      <c r="L3278" s="104">
        <f t="array" ref="L3278">XLOOKUP('Joining Lists'!$J3278,'Joining Lists'!$A$4:$A$15,'Joining Lists'!$B$4:$B$15)</f>
        <v>22.95</v>
      </c>
      <c r="M3278" s="105">
        <f>'Joining Lists'!$K3278*'Joining Lists'!$L3278</f>
        <v>45.9</v>
      </c>
    </row>
    <row r="3279" ht="14.25" customHeight="1">
      <c r="G3279" s="111">
        <v>44505.0</v>
      </c>
      <c r="H3279" s="110" t="s">
        <v>305</v>
      </c>
      <c r="I3279" s="110" t="str">
        <f t="array" ref="I3279">XLOOKUP('Joining Lists'!$H3279,'Joining Lists'!$D$4:$D$75,'Joining Lists'!$E$4:$E$75)</f>
        <v>East</v>
      </c>
      <c r="J3279" s="110" t="s">
        <v>233</v>
      </c>
      <c r="K3279" s="110">
        <v>3.0</v>
      </c>
      <c r="L3279" s="109">
        <f t="array" ref="L3279">XLOOKUP('Joining Lists'!$J3279,'Joining Lists'!$A$4:$A$15,'Joining Lists'!$B$4:$B$15)</f>
        <v>27.5</v>
      </c>
      <c r="M3279" s="110">
        <f>'Joining Lists'!$K3279*'Joining Lists'!$L3279</f>
        <v>82.5</v>
      </c>
    </row>
    <row r="3280" ht="14.25" customHeight="1">
      <c r="G3280" s="106">
        <v>44505.0</v>
      </c>
      <c r="H3280" s="105" t="s">
        <v>292</v>
      </c>
      <c r="I3280" s="105" t="str">
        <f t="array" ref="I3280">XLOOKUP('Joining Lists'!$H3280,'Joining Lists'!$D$4:$D$75,'Joining Lists'!$E$4:$E$75)</f>
        <v>East</v>
      </c>
      <c r="J3280" s="105" t="s">
        <v>227</v>
      </c>
      <c r="K3280" s="105">
        <v>3.0</v>
      </c>
      <c r="L3280" s="104">
        <f t="array" ref="L3280">XLOOKUP('Joining Lists'!$J3280,'Joining Lists'!$A$4:$A$15,'Joining Lists'!$B$4:$B$15)</f>
        <v>25</v>
      </c>
      <c r="M3280" s="105">
        <f>'Joining Lists'!$K3280*'Joining Lists'!$L3280</f>
        <v>75</v>
      </c>
    </row>
    <row r="3281" ht="14.25" customHeight="1">
      <c r="G3281" s="111">
        <v>44505.0</v>
      </c>
      <c r="H3281" s="110" t="s">
        <v>303</v>
      </c>
      <c r="I3281" s="110" t="str">
        <f t="array" ref="I3281">XLOOKUP('Joining Lists'!$H3281,'Joining Lists'!$D$4:$D$75,'Joining Lists'!$E$4:$E$75)</f>
        <v>West</v>
      </c>
      <c r="J3281" s="110" t="s">
        <v>216</v>
      </c>
      <c r="K3281" s="110">
        <v>2.0</v>
      </c>
      <c r="L3281" s="109">
        <f t="array" ref="L3281">XLOOKUP('Joining Lists'!$J3281,'Joining Lists'!$A$4:$A$15,'Joining Lists'!$B$4:$B$15)</f>
        <v>22.95</v>
      </c>
      <c r="M3281" s="110">
        <f>'Joining Lists'!$K3281*'Joining Lists'!$L3281</f>
        <v>45.9</v>
      </c>
    </row>
    <row r="3282" ht="14.25" customHeight="1">
      <c r="G3282" s="106">
        <v>44505.0</v>
      </c>
      <c r="H3282" s="105" t="s">
        <v>296</v>
      </c>
      <c r="I3282" s="105" t="str">
        <f t="array" ref="I3282">XLOOKUP('Joining Lists'!$H3282,'Joining Lists'!$D$4:$D$75,'Joining Lists'!$E$4:$E$75)</f>
        <v>West</v>
      </c>
      <c r="J3282" s="105" t="s">
        <v>235</v>
      </c>
      <c r="K3282" s="105">
        <v>2.0</v>
      </c>
      <c r="L3282" s="104">
        <f t="array" ref="L3282">XLOOKUP('Joining Lists'!$J3282,'Joining Lists'!$A$4:$A$15,'Joining Lists'!$B$4:$B$15)</f>
        <v>19.95</v>
      </c>
      <c r="M3282" s="105">
        <f>'Joining Lists'!$K3282*'Joining Lists'!$L3282</f>
        <v>39.9</v>
      </c>
    </row>
    <row r="3283" ht="14.25" customHeight="1">
      <c r="G3283" s="111">
        <v>44505.0</v>
      </c>
      <c r="H3283" s="110" t="s">
        <v>259</v>
      </c>
      <c r="I3283" s="110" t="str">
        <f t="array" ref="I3283">XLOOKUP('Joining Lists'!$H3283,'Joining Lists'!$D$4:$D$75,'Joining Lists'!$E$4:$E$75)</f>
        <v>West</v>
      </c>
      <c r="J3283" s="110" t="s">
        <v>243</v>
      </c>
      <c r="K3283" s="110">
        <v>1.0</v>
      </c>
      <c r="L3283" s="109">
        <f t="array" ref="L3283">XLOOKUP('Joining Lists'!$J3283,'Joining Lists'!$A$4:$A$15,'Joining Lists'!$B$4:$B$15)</f>
        <v>25</v>
      </c>
      <c r="M3283" s="110">
        <f>'Joining Lists'!$K3283*'Joining Lists'!$L3283</f>
        <v>25</v>
      </c>
    </row>
    <row r="3284" ht="14.25" customHeight="1">
      <c r="G3284" s="106">
        <v>44505.0</v>
      </c>
      <c r="H3284" s="105" t="s">
        <v>292</v>
      </c>
      <c r="I3284" s="105" t="str">
        <f t="array" ref="I3284">XLOOKUP('Joining Lists'!$H3284,'Joining Lists'!$D$4:$D$75,'Joining Lists'!$E$4:$E$75)</f>
        <v>East</v>
      </c>
      <c r="J3284" s="105" t="s">
        <v>233</v>
      </c>
      <c r="K3284" s="105">
        <v>25.0</v>
      </c>
      <c r="L3284" s="104">
        <f t="array" ref="L3284">XLOOKUP('Joining Lists'!$J3284,'Joining Lists'!$A$4:$A$15,'Joining Lists'!$B$4:$B$15)</f>
        <v>27.5</v>
      </c>
      <c r="M3284" s="105">
        <f>'Joining Lists'!$K3284*'Joining Lists'!$L3284</f>
        <v>687.5</v>
      </c>
    </row>
    <row r="3285" ht="14.25" customHeight="1">
      <c r="G3285" s="111">
        <v>44505.0</v>
      </c>
      <c r="H3285" s="110" t="s">
        <v>281</v>
      </c>
      <c r="I3285" s="110" t="str">
        <f t="array" ref="I3285">XLOOKUP('Joining Lists'!$H3285,'Joining Lists'!$D$4:$D$75,'Joining Lists'!$E$4:$E$75)</f>
        <v>MidWest</v>
      </c>
      <c r="J3285" s="110" t="s">
        <v>216</v>
      </c>
      <c r="K3285" s="110">
        <v>2.0</v>
      </c>
      <c r="L3285" s="109">
        <f t="array" ref="L3285">XLOOKUP('Joining Lists'!$J3285,'Joining Lists'!$A$4:$A$15,'Joining Lists'!$B$4:$B$15)</f>
        <v>22.95</v>
      </c>
      <c r="M3285" s="110">
        <f>'Joining Lists'!$K3285*'Joining Lists'!$L3285</f>
        <v>45.9</v>
      </c>
    </row>
    <row r="3286" ht="14.25" customHeight="1">
      <c r="G3286" s="106">
        <v>44505.0</v>
      </c>
      <c r="H3286" s="105" t="s">
        <v>225</v>
      </c>
      <c r="I3286" s="105" t="str">
        <f t="array" ref="I3286">XLOOKUP('Joining Lists'!$H3286,'Joining Lists'!$D$4:$D$75,'Joining Lists'!$E$4:$E$75)</f>
        <v>South</v>
      </c>
      <c r="J3286" s="105" t="s">
        <v>236</v>
      </c>
      <c r="K3286" s="105">
        <v>17.0</v>
      </c>
      <c r="L3286" s="104">
        <f t="array" ref="L3286">XLOOKUP('Joining Lists'!$J3286,'Joining Lists'!$A$4:$A$15,'Joining Lists'!$B$4:$B$15)</f>
        <v>30</v>
      </c>
      <c r="M3286" s="105">
        <f>'Joining Lists'!$K3286*'Joining Lists'!$L3286</f>
        <v>510</v>
      </c>
    </row>
    <row r="3287" ht="14.25" customHeight="1">
      <c r="G3287" s="111">
        <v>44505.0</v>
      </c>
      <c r="H3287" s="110" t="s">
        <v>292</v>
      </c>
      <c r="I3287" s="110" t="str">
        <f t="array" ref="I3287">XLOOKUP('Joining Lists'!$H3287,'Joining Lists'!$D$4:$D$75,'Joining Lists'!$E$4:$E$75)</f>
        <v>East</v>
      </c>
      <c r="J3287" s="110" t="s">
        <v>240</v>
      </c>
      <c r="K3287" s="110">
        <v>3.0</v>
      </c>
      <c r="L3287" s="109">
        <f t="array" ref="L3287">XLOOKUP('Joining Lists'!$J3287,'Joining Lists'!$A$4:$A$15,'Joining Lists'!$B$4:$B$15)</f>
        <v>34</v>
      </c>
      <c r="M3287" s="110">
        <f>'Joining Lists'!$K3287*'Joining Lists'!$L3287</f>
        <v>102</v>
      </c>
    </row>
    <row r="3288" ht="14.25" customHeight="1">
      <c r="G3288" s="106">
        <v>44505.0</v>
      </c>
      <c r="H3288" s="105" t="s">
        <v>252</v>
      </c>
      <c r="I3288" s="105" t="str">
        <f t="array" ref="I3288">XLOOKUP('Joining Lists'!$H3288,'Joining Lists'!$D$4:$D$75,'Joining Lists'!$E$4:$E$75)</f>
        <v>West</v>
      </c>
      <c r="J3288" s="105" t="s">
        <v>212</v>
      </c>
      <c r="K3288" s="105">
        <v>2.0</v>
      </c>
      <c r="L3288" s="104">
        <f t="array" ref="L3288">XLOOKUP('Joining Lists'!$J3288,'Joining Lists'!$A$4:$A$15,'Joining Lists'!$B$4:$B$15)</f>
        <v>21</v>
      </c>
      <c r="M3288" s="105">
        <f>'Joining Lists'!$K3288*'Joining Lists'!$L3288</f>
        <v>42</v>
      </c>
    </row>
    <row r="3289" ht="14.25" customHeight="1">
      <c r="G3289" s="111">
        <v>44505.0</v>
      </c>
      <c r="H3289" s="110" t="s">
        <v>249</v>
      </c>
      <c r="I3289" s="110" t="str">
        <f t="array" ref="I3289">XLOOKUP('Joining Lists'!$H3289,'Joining Lists'!$D$4:$D$75,'Joining Lists'!$E$4:$E$75)</f>
        <v>East</v>
      </c>
      <c r="J3289" s="110" t="s">
        <v>218</v>
      </c>
      <c r="K3289" s="110">
        <v>1.0</v>
      </c>
      <c r="L3289" s="109">
        <f t="array" ref="L3289">XLOOKUP('Joining Lists'!$J3289,'Joining Lists'!$A$4:$A$15,'Joining Lists'!$B$4:$B$15)</f>
        <v>22.95</v>
      </c>
      <c r="M3289" s="110">
        <f>'Joining Lists'!$K3289*'Joining Lists'!$L3289</f>
        <v>22.95</v>
      </c>
    </row>
    <row r="3290" ht="14.25" customHeight="1">
      <c r="G3290" s="106">
        <v>44505.0</v>
      </c>
      <c r="H3290" s="105" t="s">
        <v>261</v>
      </c>
      <c r="I3290" s="105" t="str">
        <f t="array" ref="I3290">XLOOKUP('Joining Lists'!$H3290,'Joining Lists'!$D$4:$D$75,'Joining Lists'!$E$4:$E$75)</f>
        <v>South</v>
      </c>
      <c r="J3290" s="105" t="s">
        <v>239</v>
      </c>
      <c r="K3290" s="105">
        <v>1.0</v>
      </c>
      <c r="L3290" s="104">
        <f t="array" ref="L3290">XLOOKUP('Joining Lists'!$J3290,'Joining Lists'!$A$4:$A$15,'Joining Lists'!$B$4:$B$15)</f>
        <v>19</v>
      </c>
      <c r="M3290" s="105">
        <f>'Joining Lists'!$K3290*'Joining Lists'!$L3290</f>
        <v>19</v>
      </c>
    </row>
    <row r="3291" ht="14.25" customHeight="1">
      <c r="G3291" s="111">
        <v>44505.0</v>
      </c>
      <c r="H3291" s="110" t="s">
        <v>311</v>
      </c>
      <c r="I3291" s="110" t="str">
        <f t="array" ref="I3291">XLOOKUP('Joining Lists'!$H3291,'Joining Lists'!$D$4:$D$75,'Joining Lists'!$E$4:$E$75)</f>
        <v>MidWest</v>
      </c>
      <c r="J3291" s="110" t="s">
        <v>212</v>
      </c>
      <c r="K3291" s="110">
        <v>2.0</v>
      </c>
      <c r="L3291" s="109">
        <f t="array" ref="L3291">XLOOKUP('Joining Lists'!$J3291,'Joining Lists'!$A$4:$A$15,'Joining Lists'!$B$4:$B$15)</f>
        <v>21</v>
      </c>
      <c r="M3291" s="110">
        <f>'Joining Lists'!$K3291*'Joining Lists'!$L3291</f>
        <v>42</v>
      </c>
    </row>
    <row r="3292" ht="14.25" customHeight="1">
      <c r="G3292" s="106">
        <v>44505.0</v>
      </c>
      <c r="H3292" s="105" t="s">
        <v>303</v>
      </c>
      <c r="I3292" s="105" t="str">
        <f t="array" ref="I3292">XLOOKUP('Joining Lists'!$H3292,'Joining Lists'!$D$4:$D$75,'Joining Lists'!$E$4:$E$75)</f>
        <v>West</v>
      </c>
      <c r="J3292" s="105" t="s">
        <v>235</v>
      </c>
      <c r="K3292" s="105">
        <v>2.0</v>
      </c>
      <c r="L3292" s="104">
        <f t="array" ref="L3292">XLOOKUP('Joining Lists'!$J3292,'Joining Lists'!$A$4:$A$15,'Joining Lists'!$B$4:$B$15)</f>
        <v>19.95</v>
      </c>
      <c r="M3292" s="105">
        <f>'Joining Lists'!$K3292*'Joining Lists'!$L3292</f>
        <v>39.9</v>
      </c>
    </row>
    <row r="3293" ht="14.25" customHeight="1">
      <c r="G3293" s="111">
        <v>44505.0</v>
      </c>
      <c r="H3293" s="110" t="s">
        <v>244</v>
      </c>
      <c r="I3293" s="110" t="str">
        <f t="array" ref="I3293">XLOOKUP('Joining Lists'!$H3293,'Joining Lists'!$D$4:$D$75,'Joining Lists'!$E$4:$E$75)</f>
        <v>MidWest</v>
      </c>
      <c r="J3293" s="110" t="s">
        <v>216</v>
      </c>
      <c r="K3293" s="110">
        <v>2.0</v>
      </c>
      <c r="L3293" s="109">
        <f t="array" ref="L3293">XLOOKUP('Joining Lists'!$J3293,'Joining Lists'!$A$4:$A$15,'Joining Lists'!$B$4:$B$15)</f>
        <v>22.95</v>
      </c>
      <c r="M3293" s="110">
        <f>'Joining Lists'!$K3293*'Joining Lists'!$L3293</f>
        <v>45.9</v>
      </c>
    </row>
    <row r="3294" ht="14.25" customHeight="1">
      <c r="G3294" s="106">
        <v>44505.0</v>
      </c>
      <c r="H3294" s="105" t="s">
        <v>288</v>
      </c>
      <c r="I3294" s="105" t="str">
        <f t="array" ref="I3294">XLOOKUP('Joining Lists'!$H3294,'Joining Lists'!$D$4:$D$75,'Joining Lists'!$E$4:$E$75)</f>
        <v>MidWest</v>
      </c>
      <c r="J3294" s="105" t="s">
        <v>240</v>
      </c>
      <c r="K3294" s="105">
        <v>2.0</v>
      </c>
      <c r="L3294" s="104">
        <f t="array" ref="L3294">XLOOKUP('Joining Lists'!$J3294,'Joining Lists'!$A$4:$A$15,'Joining Lists'!$B$4:$B$15)</f>
        <v>34</v>
      </c>
      <c r="M3294" s="105">
        <f>'Joining Lists'!$K3294*'Joining Lists'!$L3294</f>
        <v>68</v>
      </c>
    </row>
    <row r="3295" ht="14.25" customHeight="1">
      <c r="G3295" s="111">
        <v>44505.0</v>
      </c>
      <c r="H3295" s="110" t="s">
        <v>231</v>
      </c>
      <c r="I3295" s="110" t="str">
        <f t="array" ref="I3295">XLOOKUP('Joining Lists'!$H3295,'Joining Lists'!$D$4:$D$75,'Joining Lists'!$E$4:$E$75)</f>
        <v>West</v>
      </c>
      <c r="J3295" s="110" t="s">
        <v>243</v>
      </c>
      <c r="K3295" s="110">
        <v>18.0</v>
      </c>
      <c r="L3295" s="109">
        <f t="array" ref="L3295">XLOOKUP('Joining Lists'!$J3295,'Joining Lists'!$A$4:$A$15,'Joining Lists'!$B$4:$B$15)</f>
        <v>25</v>
      </c>
      <c r="M3295" s="110">
        <f>'Joining Lists'!$K3295*'Joining Lists'!$L3295</f>
        <v>450</v>
      </c>
    </row>
    <row r="3296" ht="14.25" customHeight="1">
      <c r="G3296" s="106">
        <v>44505.0</v>
      </c>
      <c r="H3296" s="105" t="s">
        <v>252</v>
      </c>
      <c r="I3296" s="105" t="str">
        <f t="array" ref="I3296">XLOOKUP('Joining Lists'!$H3296,'Joining Lists'!$D$4:$D$75,'Joining Lists'!$E$4:$E$75)</f>
        <v>West</v>
      </c>
      <c r="J3296" s="105" t="s">
        <v>227</v>
      </c>
      <c r="K3296" s="105">
        <v>2.0</v>
      </c>
      <c r="L3296" s="104">
        <f t="array" ref="L3296">XLOOKUP('Joining Lists'!$J3296,'Joining Lists'!$A$4:$A$15,'Joining Lists'!$B$4:$B$15)</f>
        <v>25</v>
      </c>
      <c r="M3296" s="105">
        <f>'Joining Lists'!$K3296*'Joining Lists'!$L3296</f>
        <v>50</v>
      </c>
    </row>
    <row r="3297" ht="14.25" customHeight="1">
      <c r="G3297" s="111">
        <v>44505.0</v>
      </c>
      <c r="H3297" s="110" t="s">
        <v>303</v>
      </c>
      <c r="I3297" s="110" t="str">
        <f t="array" ref="I3297">XLOOKUP('Joining Lists'!$H3297,'Joining Lists'!$D$4:$D$75,'Joining Lists'!$E$4:$E$75)</f>
        <v>West</v>
      </c>
      <c r="J3297" s="110" t="s">
        <v>240</v>
      </c>
      <c r="K3297" s="110">
        <v>3.0</v>
      </c>
      <c r="L3297" s="109">
        <f t="array" ref="L3297">XLOOKUP('Joining Lists'!$J3297,'Joining Lists'!$A$4:$A$15,'Joining Lists'!$B$4:$B$15)</f>
        <v>34</v>
      </c>
      <c r="M3297" s="110">
        <f>'Joining Lists'!$K3297*'Joining Lists'!$L3297</f>
        <v>102</v>
      </c>
    </row>
    <row r="3298" ht="14.25" customHeight="1">
      <c r="G3298" s="106">
        <v>44505.0</v>
      </c>
      <c r="H3298" s="105" t="s">
        <v>301</v>
      </c>
      <c r="I3298" s="105" t="str">
        <f t="array" ref="I3298">XLOOKUP('Joining Lists'!$H3298,'Joining Lists'!$D$4:$D$75,'Joining Lists'!$E$4:$E$75)</f>
        <v>East</v>
      </c>
      <c r="J3298" s="105" t="s">
        <v>240</v>
      </c>
      <c r="K3298" s="105">
        <v>2.0</v>
      </c>
      <c r="L3298" s="104">
        <f t="array" ref="L3298">XLOOKUP('Joining Lists'!$J3298,'Joining Lists'!$A$4:$A$15,'Joining Lists'!$B$4:$B$15)</f>
        <v>34</v>
      </c>
      <c r="M3298" s="105">
        <f>'Joining Lists'!$K3298*'Joining Lists'!$L3298</f>
        <v>68</v>
      </c>
    </row>
    <row r="3299" ht="14.25" customHeight="1">
      <c r="G3299" s="111">
        <v>44505.0</v>
      </c>
      <c r="H3299" s="110" t="s">
        <v>297</v>
      </c>
      <c r="I3299" s="110" t="str">
        <f t="array" ref="I3299">XLOOKUP('Joining Lists'!$H3299,'Joining Lists'!$D$4:$D$75,'Joining Lists'!$E$4:$E$75)</f>
        <v>MidWest</v>
      </c>
      <c r="J3299" s="110" t="s">
        <v>218</v>
      </c>
      <c r="K3299" s="110">
        <v>3.0</v>
      </c>
      <c r="L3299" s="109">
        <f t="array" ref="L3299">XLOOKUP('Joining Lists'!$J3299,'Joining Lists'!$A$4:$A$15,'Joining Lists'!$B$4:$B$15)</f>
        <v>22.95</v>
      </c>
      <c r="M3299" s="110">
        <f>'Joining Lists'!$K3299*'Joining Lists'!$L3299</f>
        <v>68.85</v>
      </c>
    </row>
    <row r="3300" ht="14.25" customHeight="1">
      <c r="G3300" s="106">
        <v>44505.0</v>
      </c>
      <c r="H3300" s="105" t="s">
        <v>268</v>
      </c>
      <c r="I3300" s="105" t="str">
        <f t="array" ref="I3300">XLOOKUP('Joining Lists'!$H3300,'Joining Lists'!$D$4:$D$75,'Joining Lists'!$E$4:$E$75)</f>
        <v>East</v>
      </c>
      <c r="J3300" s="105" t="s">
        <v>212</v>
      </c>
      <c r="K3300" s="105">
        <v>2.0</v>
      </c>
      <c r="L3300" s="104">
        <f t="array" ref="L3300">XLOOKUP('Joining Lists'!$J3300,'Joining Lists'!$A$4:$A$15,'Joining Lists'!$B$4:$B$15)</f>
        <v>21</v>
      </c>
      <c r="M3300" s="105">
        <f>'Joining Lists'!$K3300*'Joining Lists'!$L3300</f>
        <v>42</v>
      </c>
    </row>
    <row r="3301" ht="14.25" customHeight="1">
      <c r="G3301" s="111">
        <v>44505.0</v>
      </c>
      <c r="H3301" s="110" t="s">
        <v>315</v>
      </c>
      <c r="I3301" s="110" t="str">
        <f t="array" ref="I3301">XLOOKUP('Joining Lists'!$H3301,'Joining Lists'!$D$4:$D$75,'Joining Lists'!$E$4:$E$75)</f>
        <v>MidWest</v>
      </c>
      <c r="J3301" s="110" t="s">
        <v>216</v>
      </c>
      <c r="K3301" s="110">
        <v>2.0</v>
      </c>
      <c r="L3301" s="109">
        <f t="array" ref="L3301">XLOOKUP('Joining Lists'!$J3301,'Joining Lists'!$A$4:$A$15,'Joining Lists'!$B$4:$B$15)</f>
        <v>22.95</v>
      </c>
      <c r="M3301" s="110">
        <f>'Joining Lists'!$K3301*'Joining Lists'!$L3301</f>
        <v>45.9</v>
      </c>
    </row>
    <row r="3302" ht="14.25" customHeight="1">
      <c r="G3302" s="106">
        <v>44505.0</v>
      </c>
      <c r="H3302" s="105" t="s">
        <v>261</v>
      </c>
      <c r="I3302" s="105" t="str">
        <f t="array" ref="I3302">XLOOKUP('Joining Lists'!$H3302,'Joining Lists'!$D$4:$D$75,'Joining Lists'!$E$4:$E$75)</f>
        <v>South</v>
      </c>
      <c r="J3302" s="105" t="s">
        <v>235</v>
      </c>
      <c r="K3302" s="105">
        <v>3.0</v>
      </c>
      <c r="L3302" s="104">
        <f t="array" ref="L3302">XLOOKUP('Joining Lists'!$J3302,'Joining Lists'!$A$4:$A$15,'Joining Lists'!$B$4:$B$15)</f>
        <v>19.95</v>
      </c>
      <c r="M3302" s="105">
        <f>'Joining Lists'!$K3302*'Joining Lists'!$L3302</f>
        <v>59.85</v>
      </c>
    </row>
    <row r="3303" ht="14.25" customHeight="1">
      <c r="G3303" s="111">
        <v>44505.0</v>
      </c>
      <c r="H3303" s="110" t="s">
        <v>296</v>
      </c>
      <c r="I3303" s="110" t="str">
        <f t="array" ref="I3303">XLOOKUP('Joining Lists'!$H3303,'Joining Lists'!$D$4:$D$75,'Joining Lists'!$E$4:$E$75)</f>
        <v>West</v>
      </c>
      <c r="J3303" s="110" t="s">
        <v>218</v>
      </c>
      <c r="K3303" s="110">
        <v>21.0</v>
      </c>
      <c r="L3303" s="109">
        <f t="array" ref="L3303">XLOOKUP('Joining Lists'!$J3303,'Joining Lists'!$A$4:$A$15,'Joining Lists'!$B$4:$B$15)</f>
        <v>22.95</v>
      </c>
      <c r="M3303" s="110">
        <f>'Joining Lists'!$K3303*'Joining Lists'!$L3303</f>
        <v>481.95</v>
      </c>
    </row>
    <row r="3304" ht="14.25" customHeight="1">
      <c r="G3304" s="106">
        <v>44505.0</v>
      </c>
      <c r="H3304" s="105" t="s">
        <v>237</v>
      </c>
      <c r="I3304" s="105" t="str">
        <f t="array" ref="I3304">XLOOKUP('Joining Lists'!$H3304,'Joining Lists'!$D$4:$D$75,'Joining Lists'!$E$4:$E$75)</f>
        <v>West</v>
      </c>
      <c r="J3304" s="105" t="s">
        <v>245</v>
      </c>
      <c r="K3304" s="105">
        <v>2.0</v>
      </c>
      <c r="L3304" s="104">
        <f t="array" ref="L3304">XLOOKUP('Joining Lists'!$J3304,'Joining Lists'!$A$4:$A$15,'Joining Lists'!$B$4:$B$15)</f>
        <v>23.5</v>
      </c>
      <c r="M3304" s="105">
        <f>'Joining Lists'!$K3304*'Joining Lists'!$L3304</f>
        <v>47</v>
      </c>
    </row>
    <row r="3305" ht="14.25" customHeight="1">
      <c r="G3305" s="111">
        <v>44505.0</v>
      </c>
      <c r="H3305" s="110" t="s">
        <v>314</v>
      </c>
      <c r="I3305" s="110" t="str">
        <f t="array" ref="I3305">XLOOKUP('Joining Lists'!$H3305,'Joining Lists'!$D$4:$D$75,'Joining Lists'!$E$4:$E$75)</f>
        <v>West</v>
      </c>
      <c r="J3305" s="110" t="s">
        <v>212</v>
      </c>
      <c r="K3305" s="110">
        <v>1.0</v>
      </c>
      <c r="L3305" s="109">
        <f t="array" ref="L3305">XLOOKUP('Joining Lists'!$J3305,'Joining Lists'!$A$4:$A$15,'Joining Lists'!$B$4:$B$15)</f>
        <v>21</v>
      </c>
      <c r="M3305" s="110">
        <f>'Joining Lists'!$K3305*'Joining Lists'!$L3305</f>
        <v>21</v>
      </c>
    </row>
    <row r="3306" ht="14.25" customHeight="1">
      <c r="G3306" s="106">
        <v>44505.0</v>
      </c>
      <c r="H3306" s="105" t="s">
        <v>219</v>
      </c>
      <c r="I3306" s="105" t="str">
        <f t="array" ref="I3306">XLOOKUP('Joining Lists'!$H3306,'Joining Lists'!$D$4:$D$75,'Joining Lists'!$E$4:$E$75)</f>
        <v>West</v>
      </c>
      <c r="J3306" s="105" t="s">
        <v>243</v>
      </c>
      <c r="K3306" s="105">
        <v>3.0</v>
      </c>
      <c r="L3306" s="104">
        <f t="array" ref="L3306">XLOOKUP('Joining Lists'!$J3306,'Joining Lists'!$A$4:$A$15,'Joining Lists'!$B$4:$B$15)</f>
        <v>25</v>
      </c>
      <c r="M3306" s="105">
        <f>'Joining Lists'!$K3306*'Joining Lists'!$L3306</f>
        <v>75</v>
      </c>
    </row>
    <row r="3307" ht="14.25" customHeight="1">
      <c r="G3307" s="111">
        <v>44505.0</v>
      </c>
      <c r="H3307" s="110" t="s">
        <v>296</v>
      </c>
      <c r="I3307" s="110" t="str">
        <f t="array" ref="I3307">XLOOKUP('Joining Lists'!$H3307,'Joining Lists'!$D$4:$D$75,'Joining Lists'!$E$4:$E$75)</f>
        <v>West</v>
      </c>
      <c r="J3307" s="110" t="s">
        <v>243</v>
      </c>
      <c r="K3307" s="110">
        <v>3.0</v>
      </c>
      <c r="L3307" s="109">
        <f t="array" ref="L3307">XLOOKUP('Joining Lists'!$J3307,'Joining Lists'!$A$4:$A$15,'Joining Lists'!$B$4:$B$15)</f>
        <v>25</v>
      </c>
      <c r="M3307" s="110">
        <f>'Joining Lists'!$K3307*'Joining Lists'!$L3307</f>
        <v>75</v>
      </c>
    </row>
    <row r="3308" ht="14.25" customHeight="1">
      <c r="G3308" s="106">
        <v>44505.0</v>
      </c>
      <c r="H3308" s="105" t="s">
        <v>234</v>
      </c>
      <c r="I3308" s="105" t="str">
        <f t="array" ref="I3308">XLOOKUP('Joining Lists'!$H3308,'Joining Lists'!$D$4:$D$75,'Joining Lists'!$E$4:$E$75)</f>
        <v>East</v>
      </c>
      <c r="J3308" s="105" t="s">
        <v>235</v>
      </c>
      <c r="K3308" s="105">
        <v>1.0</v>
      </c>
      <c r="L3308" s="104">
        <f t="array" ref="L3308">XLOOKUP('Joining Lists'!$J3308,'Joining Lists'!$A$4:$A$15,'Joining Lists'!$B$4:$B$15)</f>
        <v>19.95</v>
      </c>
      <c r="M3308" s="105">
        <f>'Joining Lists'!$K3308*'Joining Lists'!$L3308</f>
        <v>19.95</v>
      </c>
    </row>
    <row r="3309" ht="14.25" customHeight="1">
      <c r="G3309" s="111">
        <v>44504.0</v>
      </c>
      <c r="H3309" s="110" t="s">
        <v>298</v>
      </c>
      <c r="I3309" s="110" t="str">
        <f t="array" ref="I3309">XLOOKUP('Joining Lists'!$H3309,'Joining Lists'!$D$4:$D$75,'Joining Lists'!$E$4:$E$75)</f>
        <v>West</v>
      </c>
      <c r="J3309" s="110" t="s">
        <v>218</v>
      </c>
      <c r="K3309" s="110">
        <v>1.0</v>
      </c>
      <c r="L3309" s="109">
        <f t="array" ref="L3309">XLOOKUP('Joining Lists'!$J3309,'Joining Lists'!$A$4:$A$15,'Joining Lists'!$B$4:$B$15)</f>
        <v>22.95</v>
      </c>
      <c r="M3309" s="110">
        <f>'Joining Lists'!$K3309*'Joining Lists'!$L3309</f>
        <v>22.95</v>
      </c>
    </row>
    <row r="3310" ht="14.25" customHeight="1">
      <c r="G3310" s="106">
        <v>44504.0</v>
      </c>
      <c r="H3310" s="105" t="s">
        <v>225</v>
      </c>
      <c r="I3310" s="105" t="str">
        <f t="array" ref="I3310">XLOOKUP('Joining Lists'!$H3310,'Joining Lists'!$D$4:$D$75,'Joining Lists'!$E$4:$E$75)</f>
        <v>South</v>
      </c>
      <c r="J3310" s="105" t="s">
        <v>235</v>
      </c>
      <c r="K3310" s="105">
        <v>1.0</v>
      </c>
      <c r="L3310" s="104">
        <f t="array" ref="L3310">XLOOKUP('Joining Lists'!$J3310,'Joining Lists'!$A$4:$A$15,'Joining Lists'!$B$4:$B$15)</f>
        <v>19.95</v>
      </c>
      <c r="M3310" s="105">
        <f>'Joining Lists'!$K3310*'Joining Lists'!$L3310</f>
        <v>19.95</v>
      </c>
    </row>
    <row r="3311" ht="14.25" customHeight="1">
      <c r="G3311" s="111">
        <v>44504.0</v>
      </c>
      <c r="H3311" s="110" t="s">
        <v>225</v>
      </c>
      <c r="I3311" s="110" t="str">
        <f t="array" ref="I3311">XLOOKUP('Joining Lists'!$H3311,'Joining Lists'!$D$4:$D$75,'Joining Lists'!$E$4:$E$75)</f>
        <v>South</v>
      </c>
      <c r="J3311" s="110" t="s">
        <v>240</v>
      </c>
      <c r="K3311" s="110">
        <v>2.0</v>
      </c>
      <c r="L3311" s="109">
        <f t="array" ref="L3311">XLOOKUP('Joining Lists'!$J3311,'Joining Lists'!$A$4:$A$15,'Joining Lists'!$B$4:$B$15)</f>
        <v>34</v>
      </c>
      <c r="M3311" s="110">
        <f>'Joining Lists'!$K3311*'Joining Lists'!$L3311</f>
        <v>68</v>
      </c>
    </row>
    <row r="3312" ht="14.25" customHeight="1">
      <c r="G3312" s="106">
        <v>44504.0</v>
      </c>
      <c r="H3312" s="105" t="s">
        <v>291</v>
      </c>
      <c r="I3312" s="105" t="str">
        <f t="array" ref="I3312">XLOOKUP('Joining Lists'!$H3312,'Joining Lists'!$D$4:$D$75,'Joining Lists'!$E$4:$E$75)</f>
        <v>West</v>
      </c>
      <c r="J3312" s="105" t="s">
        <v>235</v>
      </c>
      <c r="K3312" s="105">
        <v>1.0</v>
      </c>
      <c r="L3312" s="104">
        <f t="array" ref="L3312">XLOOKUP('Joining Lists'!$J3312,'Joining Lists'!$A$4:$A$15,'Joining Lists'!$B$4:$B$15)</f>
        <v>19.95</v>
      </c>
      <c r="M3312" s="105">
        <f>'Joining Lists'!$K3312*'Joining Lists'!$L3312</f>
        <v>19.95</v>
      </c>
    </row>
    <row r="3313" ht="14.25" customHeight="1">
      <c r="G3313" s="111">
        <v>44504.0</v>
      </c>
      <c r="H3313" s="110" t="s">
        <v>292</v>
      </c>
      <c r="I3313" s="110" t="str">
        <f t="array" ref="I3313">XLOOKUP('Joining Lists'!$H3313,'Joining Lists'!$D$4:$D$75,'Joining Lists'!$E$4:$E$75)</f>
        <v>East</v>
      </c>
      <c r="J3313" s="110" t="s">
        <v>230</v>
      </c>
      <c r="K3313" s="110">
        <v>2.0</v>
      </c>
      <c r="L3313" s="109">
        <f t="array" ref="L3313">XLOOKUP('Joining Lists'!$J3313,'Joining Lists'!$A$4:$A$15,'Joining Lists'!$B$4:$B$15)</f>
        <v>79.95</v>
      </c>
      <c r="M3313" s="110">
        <f>'Joining Lists'!$K3313*'Joining Lists'!$L3313</f>
        <v>159.9</v>
      </c>
    </row>
    <row r="3314" ht="14.25" customHeight="1">
      <c r="G3314" s="106">
        <v>44504.0</v>
      </c>
      <c r="H3314" s="105" t="s">
        <v>251</v>
      </c>
      <c r="I3314" s="105" t="str">
        <f t="array" ref="I3314">XLOOKUP('Joining Lists'!$H3314,'Joining Lists'!$D$4:$D$75,'Joining Lists'!$E$4:$E$75)</f>
        <v>MidWest</v>
      </c>
      <c r="J3314" s="105" t="s">
        <v>230</v>
      </c>
      <c r="K3314" s="105">
        <v>3.0</v>
      </c>
      <c r="L3314" s="104">
        <f t="array" ref="L3314">XLOOKUP('Joining Lists'!$J3314,'Joining Lists'!$A$4:$A$15,'Joining Lists'!$B$4:$B$15)</f>
        <v>79.95</v>
      </c>
      <c r="M3314" s="105">
        <f>'Joining Lists'!$K3314*'Joining Lists'!$L3314</f>
        <v>239.85</v>
      </c>
    </row>
    <row r="3315" ht="14.25" customHeight="1">
      <c r="G3315" s="111">
        <v>44504.0</v>
      </c>
      <c r="H3315" s="110" t="s">
        <v>251</v>
      </c>
      <c r="I3315" s="110" t="str">
        <f t="array" ref="I3315">XLOOKUP('Joining Lists'!$H3315,'Joining Lists'!$D$4:$D$75,'Joining Lists'!$E$4:$E$75)</f>
        <v>MidWest</v>
      </c>
      <c r="J3315" s="110" t="s">
        <v>216</v>
      </c>
      <c r="K3315" s="110">
        <v>1.0</v>
      </c>
      <c r="L3315" s="109">
        <f t="array" ref="L3315">XLOOKUP('Joining Lists'!$J3315,'Joining Lists'!$A$4:$A$15,'Joining Lists'!$B$4:$B$15)</f>
        <v>22.95</v>
      </c>
      <c r="M3315" s="110">
        <f>'Joining Lists'!$K3315*'Joining Lists'!$L3315</f>
        <v>22.95</v>
      </c>
    </row>
    <row r="3316" ht="14.25" customHeight="1">
      <c r="G3316" s="106">
        <v>44504.0</v>
      </c>
      <c r="H3316" s="105" t="s">
        <v>256</v>
      </c>
      <c r="I3316" s="105" t="str">
        <f t="array" ref="I3316">XLOOKUP('Joining Lists'!$H3316,'Joining Lists'!$D$4:$D$75,'Joining Lists'!$E$4:$E$75)</f>
        <v>MidWest</v>
      </c>
      <c r="J3316" s="105" t="s">
        <v>235</v>
      </c>
      <c r="K3316" s="105">
        <v>2.0</v>
      </c>
      <c r="L3316" s="104">
        <f t="array" ref="L3316">XLOOKUP('Joining Lists'!$J3316,'Joining Lists'!$A$4:$A$15,'Joining Lists'!$B$4:$B$15)</f>
        <v>19.95</v>
      </c>
      <c r="M3316" s="105">
        <f>'Joining Lists'!$K3316*'Joining Lists'!$L3316</f>
        <v>39.9</v>
      </c>
    </row>
    <row r="3317" ht="14.25" customHeight="1">
      <c r="G3317" s="111">
        <v>44504.0</v>
      </c>
      <c r="H3317" s="110" t="s">
        <v>311</v>
      </c>
      <c r="I3317" s="110" t="str">
        <f t="array" ref="I3317">XLOOKUP('Joining Lists'!$H3317,'Joining Lists'!$D$4:$D$75,'Joining Lists'!$E$4:$E$75)</f>
        <v>MidWest</v>
      </c>
      <c r="J3317" s="110" t="s">
        <v>227</v>
      </c>
      <c r="K3317" s="110">
        <v>1.0</v>
      </c>
      <c r="L3317" s="109">
        <f t="array" ref="L3317">XLOOKUP('Joining Lists'!$J3317,'Joining Lists'!$A$4:$A$15,'Joining Lists'!$B$4:$B$15)</f>
        <v>25</v>
      </c>
      <c r="M3317" s="110">
        <f>'Joining Lists'!$K3317*'Joining Lists'!$L3317</f>
        <v>25</v>
      </c>
    </row>
    <row r="3318" ht="14.25" customHeight="1">
      <c r="G3318" s="106">
        <v>44504.0</v>
      </c>
      <c r="H3318" s="105" t="s">
        <v>288</v>
      </c>
      <c r="I3318" s="105" t="str">
        <f t="array" ref="I3318">XLOOKUP('Joining Lists'!$H3318,'Joining Lists'!$D$4:$D$75,'Joining Lists'!$E$4:$E$75)</f>
        <v>MidWest</v>
      </c>
      <c r="J3318" s="105" t="s">
        <v>216</v>
      </c>
      <c r="K3318" s="105">
        <v>2.0</v>
      </c>
      <c r="L3318" s="104">
        <f t="array" ref="L3318">XLOOKUP('Joining Lists'!$J3318,'Joining Lists'!$A$4:$A$15,'Joining Lists'!$B$4:$B$15)</f>
        <v>22.95</v>
      </c>
      <c r="M3318" s="105">
        <f>'Joining Lists'!$K3318*'Joining Lists'!$L3318</f>
        <v>45.9</v>
      </c>
    </row>
    <row r="3319" ht="14.25" customHeight="1">
      <c r="G3319" s="111">
        <v>44504.0</v>
      </c>
      <c r="H3319" s="110" t="s">
        <v>315</v>
      </c>
      <c r="I3319" s="110" t="str">
        <f t="array" ref="I3319">XLOOKUP('Joining Lists'!$H3319,'Joining Lists'!$D$4:$D$75,'Joining Lists'!$E$4:$E$75)</f>
        <v>MidWest</v>
      </c>
      <c r="J3319" s="110" t="s">
        <v>233</v>
      </c>
      <c r="K3319" s="110">
        <v>3.0</v>
      </c>
      <c r="L3319" s="109">
        <f t="array" ref="L3319">XLOOKUP('Joining Lists'!$J3319,'Joining Lists'!$A$4:$A$15,'Joining Lists'!$B$4:$B$15)</f>
        <v>27.5</v>
      </c>
      <c r="M3319" s="110">
        <f>'Joining Lists'!$K3319*'Joining Lists'!$L3319</f>
        <v>82.5</v>
      </c>
    </row>
    <row r="3320" ht="14.25" customHeight="1">
      <c r="G3320" s="106">
        <v>44504.0</v>
      </c>
      <c r="H3320" s="105" t="s">
        <v>251</v>
      </c>
      <c r="I3320" s="105" t="str">
        <f t="array" ref="I3320">XLOOKUP('Joining Lists'!$H3320,'Joining Lists'!$D$4:$D$75,'Joining Lists'!$E$4:$E$75)</f>
        <v>MidWest</v>
      </c>
      <c r="J3320" s="105" t="s">
        <v>227</v>
      </c>
      <c r="K3320" s="105">
        <v>1.0</v>
      </c>
      <c r="L3320" s="104">
        <f t="array" ref="L3320">XLOOKUP('Joining Lists'!$J3320,'Joining Lists'!$A$4:$A$15,'Joining Lists'!$B$4:$B$15)</f>
        <v>25</v>
      </c>
      <c r="M3320" s="105">
        <f>'Joining Lists'!$K3320*'Joining Lists'!$L3320</f>
        <v>25</v>
      </c>
    </row>
    <row r="3321" ht="14.25" customHeight="1">
      <c r="G3321" s="111">
        <v>44504.0</v>
      </c>
      <c r="H3321" s="110" t="s">
        <v>260</v>
      </c>
      <c r="I3321" s="110" t="str">
        <f t="array" ref="I3321">XLOOKUP('Joining Lists'!$H3321,'Joining Lists'!$D$4:$D$75,'Joining Lists'!$E$4:$E$75)</f>
        <v>MidWest</v>
      </c>
      <c r="J3321" s="110" t="s">
        <v>243</v>
      </c>
      <c r="K3321" s="110">
        <v>3.0</v>
      </c>
      <c r="L3321" s="109">
        <f t="array" ref="L3321">XLOOKUP('Joining Lists'!$J3321,'Joining Lists'!$A$4:$A$15,'Joining Lists'!$B$4:$B$15)</f>
        <v>25</v>
      </c>
      <c r="M3321" s="110">
        <f>'Joining Lists'!$K3321*'Joining Lists'!$L3321</f>
        <v>75</v>
      </c>
    </row>
    <row r="3322" ht="14.25" customHeight="1">
      <c r="G3322" s="106">
        <v>44504.0</v>
      </c>
      <c r="H3322" s="105" t="s">
        <v>304</v>
      </c>
      <c r="I3322" s="105" t="str">
        <f t="array" ref="I3322">XLOOKUP('Joining Lists'!$H3322,'Joining Lists'!$D$4:$D$75,'Joining Lists'!$E$4:$E$75)</f>
        <v>South</v>
      </c>
      <c r="J3322" s="105" t="s">
        <v>216</v>
      </c>
      <c r="K3322" s="105">
        <v>3.0</v>
      </c>
      <c r="L3322" s="104">
        <f t="array" ref="L3322">XLOOKUP('Joining Lists'!$J3322,'Joining Lists'!$A$4:$A$15,'Joining Lists'!$B$4:$B$15)</f>
        <v>22.95</v>
      </c>
      <c r="M3322" s="105">
        <f>'Joining Lists'!$K3322*'Joining Lists'!$L3322</f>
        <v>68.85</v>
      </c>
    </row>
    <row r="3323" ht="14.25" customHeight="1">
      <c r="G3323" s="111">
        <v>44504.0</v>
      </c>
      <c r="H3323" s="110" t="s">
        <v>246</v>
      </c>
      <c r="I3323" s="110" t="str">
        <f t="array" ref="I3323">XLOOKUP('Joining Lists'!$H3323,'Joining Lists'!$D$4:$D$75,'Joining Lists'!$E$4:$E$75)</f>
        <v>South</v>
      </c>
      <c r="J3323" s="110" t="s">
        <v>236</v>
      </c>
      <c r="K3323" s="110">
        <v>3.0</v>
      </c>
      <c r="L3323" s="109">
        <f t="array" ref="L3323">XLOOKUP('Joining Lists'!$J3323,'Joining Lists'!$A$4:$A$15,'Joining Lists'!$B$4:$B$15)</f>
        <v>30</v>
      </c>
      <c r="M3323" s="110">
        <f>'Joining Lists'!$K3323*'Joining Lists'!$L3323</f>
        <v>90</v>
      </c>
    </row>
    <row r="3324" ht="14.25" customHeight="1">
      <c r="G3324" s="106">
        <v>44504.0</v>
      </c>
      <c r="H3324" s="105" t="s">
        <v>293</v>
      </c>
      <c r="I3324" s="105" t="str">
        <f t="array" ref="I3324">XLOOKUP('Joining Lists'!$H3324,'Joining Lists'!$D$4:$D$75,'Joining Lists'!$E$4:$E$75)</f>
        <v>West</v>
      </c>
      <c r="J3324" s="105" t="s">
        <v>243</v>
      </c>
      <c r="K3324" s="105">
        <v>3.0</v>
      </c>
      <c r="L3324" s="104">
        <f t="array" ref="L3324">XLOOKUP('Joining Lists'!$J3324,'Joining Lists'!$A$4:$A$15,'Joining Lists'!$B$4:$B$15)</f>
        <v>25</v>
      </c>
      <c r="M3324" s="105">
        <f>'Joining Lists'!$K3324*'Joining Lists'!$L3324</f>
        <v>75</v>
      </c>
    </row>
    <row r="3325" ht="14.25" customHeight="1">
      <c r="G3325" s="111">
        <v>44504.0</v>
      </c>
      <c r="H3325" s="110" t="s">
        <v>258</v>
      </c>
      <c r="I3325" s="110" t="str">
        <f t="array" ref="I3325">XLOOKUP('Joining Lists'!$H3325,'Joining Lists'!$D$4:$D$75,'Joining Lists'!$E$4:$E$75)</f>
        <v>MidWest</v>
      </c>
      <c r="J3325" s="110" t="s">
        <v>245</v>
      </c>
      <c r="K3325" s="110">
        <v>3.0</v>
      </c>
      <c r="L3325" s="109">
        <f t="array" ref="L3325">XLOOKUP('Joining Lists'!$J3325,'Joining Lists'!$A$4:$A$15,'Joining Lists'!$B$4:$B$15)</f>
        <v>23.5</v>
      </c>
      <c r="M3325" s="110">
        <f>'Joining Lists'!$K3325*'Joining Lists'!$L3325</f>
        <v>70.5</v>
      </c>
    </row>
    <row r="3326" ht="14.25" customHeight="1">
      <c r="G3326" s="106">
        <v>44504.0</v>
      </c>
      <c r="H3326" s="105" t="s">
        <v>308</v>
      </c>
      <c r="I3326" s="105" t="str">
        <f t="array" ref="I3326">XLOOKUP('Joining Lists'!$H3326,'Joining Lists'!$D$4:$D$75,'Joining Lists'!$E$4:$E$75)</f>
        <v>West</v>
      </c>
      <c r="J3326" s="105" t="s">
        <v>235</v>
      </c>
      <c r="K3326" s="105">
        <v>3.0</v>
      </c>
      <c r="L3326" s="104">
        <f t="array" ref="L3326">XLOOKUP('Joining Lists'!$J3326,'Joining Lists'!$A$4:$A$15,'Joining Lists'!$B$4:$B$15)</f>
        <v>19.95</v>
      </c>
      <c r="M3326" s="105">
        <f>'Joining Lists'!$K3326*'Joining Lists'!$L3326</f>
        <v>59.85</v>
      </c>
    </row>
    <row r="3327" ht="14.25" customHeight="1">
      <c r="G3327" s="111">
        <v>44504.0</v>
      </c>
      <c r="H3327" s="110" t="s">
        <v>215</v>
      </c>
      <c r="I3327" s="110" t="str">
        <f t="array" ref="I3327">XLOOKUP('Joining Lists'!$H3327,'Joining Lists'!$D$4:$D$75,'Joining Lists'!$E$4:$E$75)</f>
        <v>East</v>
      </c>
      <c r="J3327" s="110" t="s">
        <v>240</v>
      </c>
      <c r="K3327" s="110">
        <v>1.0</v>
      </c>
      <c r="L3327" s="109">
        <f t="array" ref="L3327">XLOOKUP('Joining Lists'!$J3327,'Joining Lists'!$A$4:$A$15,'Joining Lists'!$B$4:$B$15)</f>
        <v>34</v>
      </c>
      <c r="M3327" s="110">
        <f>'Joining Lists'!$K3327*'Joining Lists'!$L3327</f>
        <v>34</v>
      </c>
    </row>
    <row r="3328" ht="14.25" customHeight="1">
      <c r="G3328" s="106">
        <v>44504.0</v>
      </c>
      <c r="H3328" s="105" t="s">
        <v>268</v>
      </c>
      <c r="I3328" s="105" t="str">
        <f t="array" ref="I3328">XLOOKUP('Joining Lists'!$H3328,'Joining Lists'!$D$4:$D$75,'Joining Lists'!$E$4:$E$75)</f>
        <v>East</v>
      </c>
      <c r="J3328" s="105" t="s">
        <v>218</v>
      </c>
      <c r="K3328" s="105">
        <v>1.0</v>
      </c>
      <c r="L3328" s="104">
        <f t="array" ref="L3328">XLOOKUP('Joining Lists'!$J3328,'Joining Lists'!$A$4:$A$15,'Joining Lists'!$B$4:$B$15)</f>
        <v>22.95</v>
      </c>
      <c r="M3328" s="105">
        <f>'Joining Lists'!$K3328*'Joining Lists'!$L3328</f>
        <v>22.95</v>
      </c>
    </row>
    <row r="3329" ht="14.25" customHeight="1">
      <c r="G3329" s="111">
        <v>44504.0</v>
      </c>
      <c r="H3329" s="110" t="s">
        <v>311</v>
      </c>
      <c r="I3329" s="110" t="str">
        <f t="array" ref="I3329">XLOOKUP('Joining Lists'!$H3329,'Joining Lists'!$D$4:$D$75,'Joining Lists'!$E$4:$E$75)</f>
        <v>MidWest</v>
      </c>
      <c r="J3329" s="110" t="s">
        <v>212</v>
      </c>
      <c r="K3329" s="110">
        <v>1.0</v>
      </c>
      <c r="L3329" s="109">
        <f t="array" ref="L3329">XLOOKUP('Joining Lists'!$J3329,'Joining Lists'!$A$4:$A$15,'Joining Lists'!$B$4:$B$15)</f>
        <v>21</v>
      </c>
      <c r="M3329" s="110">
        <f>'Joining Lists'!$K3329*'Joining Lists'!$L3329</f>
        <v>21</v>
      </c>
    </row>
    <row r="3330" ht="14.25" customHeight="1">
      <c r="G3330" s="106">
        <v>44504.0</v>
      </c>
      <c r="H3330" s="105" t="s">
        <v>263</v>
      </c>
      <c r="I3330" s="105" t="str">
        <f t="array" ref="I3330">XLOOKUP('Joining Lists'!$H3330,'Joining Lists'!$D$4:$D$75,'Joining Lists'!$E$4:$E$75)</f>
        <v>West</v>
      </c>
      <c r="J3330" s="105" t="s">
        <v>236</v>
      </c>
      <c r="K3330" s="105">
        <v>2.0</v>
      </c>
      <c r="L3330" s="104">
        <f t="array" ref="L3330">XLOOKUP('Joining Lists'!$J3330,'Joining Lists'!$A$4:$A$15,'Joining Lists'!$B$4:$B$15)</f>
        <v>30</v>
      </c>
      <c r="M3330" s="105">
        <f>'Joining Lists'!$K3330*'Joining Lists'!$L3330</f>
        <v>60</v>
      </c>
    </row>
    <row r="3331" ht="14.25" customHeight="1">
      <c r="G3331" s="111">
        <v>44504.0</v>
      </c>
      <c r="H3331" s="110" t="s">
        <v>296</v>
      </c>
      <c r="I3331" s="110" t="str">
        <f t="array" ref="I3331">XLOOKUP('Joining Lists'!$H3331,'Joining Lists'!$D$4:$D$75,'Joining Lists'!$E$4:$E$75)</f>
        <v>West</v>
      </c>
      <c r="J3331" s="110" t="s">
        <v>218</v>
      </c>
      <c r="K3331" s="110">
        <v>2.0</v>
      </c>
      <c r="L3331" s="109">
        <f t="array" ref="L3331">XLOOKUP('Joining Lists'!$J3331,'Joining Lists'!$A$4:$A$15,'Joining Lists'!$B$4:$B$15)</f>
        <v>22.95</v>
      </c>
      <c r="M3331" s="110">
        <f>'Joining Lists'!$K3331*'Joining Lists'!$L3331</f>
        <v>45.9</v>
      </c>
    </row>
    <row r="3332" ht="14.25" customHeight="1">
      <c r="G3332" s="106">
        <v>44504.0</v>
      </c>
      <c r="H3332" s="105" t="s">
        <v>255</v>
      </c>
      <c r="I3332" s="105" t="str">
        <f t="array" ref="I3332">XLOOKUP('Joining Lists'!$H3332,'Joining Lists'!$D$4:$D$75,'Joining Lists'!$E$4:$E$75)</f>
        <v>MidWest</v>
      </c>
      <c r="J3332" s="105" t="s">
        <v>239</v>
      </c>
      <c r="K3332" s="105">
        <v>3.0</v>
      </c>
      <c r="L3332" s="104">
        <f t="array" ref="L3332">XLOOKUP('Joining Lists'!$J3332,'Joining Lists'!$A$4:$A$15,'Joining Lists'!$B$4:$B$15)</f>
        <v>19</v>
      </c>
      <c r="M3332" s="105">
        <f>'Joining Lists'!$K3332*'Joining Lists'!$L3332</f>
        <v>57</v>
      </c>
    </row>
    <row r="3333" ht="14.25" customHeight="1">
      <c r="G3333" s="111">
        <v>44504.0</v>
      </c>
      <c r="H3333" s="110" t="s">
        <v>296</v>
      </c>
      <c r="I3333" s="110" t="str">
        <f t="array" ref="I3333">XLOOKUP('Joining Lists'!$H3333,'Joining Lists'!$D$4:$D$75,'Joining Lists'!$E$4:$E$75)</f>
        <v>West</v>
      </c>
      <c r="J3333" s="110" t="s">
        <v>235</v>
      </c>
      <c r="K3333" s="110">
        <v>3.0</v>
      </c>
      <c r="L3333" s="109">
        <f t="array" ref="L3333">XLOOKUP('Joining Lists'!$J3333,'Joining Lists'!$A$4:$A$15,'Joining Lists'!$B$4:$B$15)</f>
        <v>19.95</v>
      </c>
      <c r="M3333" s="110">
        <f>'Joining Lists'!$K3333*'Joining Lists'!$L3333</f>
        <v>59.85</v>
      </c>
    </row>
    <row r="3334" ht="14.25" customHeight="1">
      <c r="G3334" s="106">
        <v>44504.0</v>
      </c>
      <c r="H3334" s="105" t="s">
        <v>304</v>
      </c>
      <c r="I3334" s="105" t="str">
        <f t="array" ref="I3334">XLOOKUP('Joining Lists'!$H3334,'Joining Lists'!$D$4:$D$75,'Joining Lists'!$E$4:$E$75)</f>
        <v>South</v>
      </c>
      <c r="J3334" s="105" t="s">
        <v>243</v>
      </c>
      <c r="K3334" s="105">
        <v>1.0</v>
      </c>
      <c r="L3334" s="104">
        <f t="array" ref="L3334">XLOOKUP('Joining Lists'!$J3334,'Joining Lists'!$A$4:$A$15,'Joining Lists'!$B$4:$B$15)</f>
        <v>25</v>
      </c>
      <c r="M3334" s="105">
        <f>'Joining Lists'!$K3334*'Joining Lists'!$L3334</f>
        <v>25</v>
      </c>
    </row>
    <row r="3335" ht="14.25" customHeight="1">
      <c r="G3335" s="111">
        <v>44504.0</v>
      </c>
      <c r="H3335" s="110" t="s">
        <v>248</v>
      </c>
      <c r="I3335" s="110" t="str">
        <f t="array" ref="I3335">XLOOKUP('Joining Lists'!$H3335,'Joining Lists'!$D$4:$D$75,'Joining Lists'!$E$4:$E$75)</f>
        <v>MidWest</v>
      </c>
      <c r="J3335" s="110" t="s">
        <v>218</v>
      </c>
      <c r="K3335" s="110">
        <v>1.0</v>
      </c>
      <c r="L3335" s="109">
        <f t="array" ref="L3335">XLOOKUP('Joining Lists'!$J3335,'Joining Lists'!$A$4:$A$15,'Joining Lists'!$B$4:$B$15)</f>
        <v>22.95</v>
      </c>
      <c r="M3335" s="110">
        <f>'Joining Lists'!$K3335*'Joining Lists'!$L3335</f>
        <v>22.95</v>
      </c>
    </row>
    <row r="3336" ht="14.25" customHeight="1">
      <c r="G3336" s="106">
        <v>44504.0</v>
      </c>
      <c r="H3336" s="105" t="s">
        <v>231</v>
      </c>
      <c r="I3336" s="105" t="str">
        <f t="array" ref="I3336">XLOOKUP('Joining Lists'!$H3336,'Joining Lists'!$D$4:$D$75,'Joining Lists'!$E$4:$E$75)</f>
        <v>West</v>
      </c>
      <c r="J3336" s="105" t="s">
        <v>233</v>
      </c>
      <c r="K3336" s="105">
        <v>2.0</v>
      </c>
      <c r="L3336" s="104">
        <f t="array" ref="L3336">XLOOKUP('Joining Lists'!$J3336,'Joining Lists'!$A$4:$A$15,'Joining Lists'!$B$4:$B$15)</f>
        <v>27.5</v>
      </c>
      <c r="M3336" s="105">
        <f>'Joining Lists'!$K3336*'Joining Lists'!$L3336</f>
        <v>55</v>
      </c>
    </row>
    <row r="3337" ht="14.25" customHeight="1">
      <c r="G3337" s="111">
        <v>44504.0</v>
      </c>
      <c r="H3337" s="110" t="s">
        <v>310</v>
      </c>
      <c r="I3337" s="110" t="str">
        <f t="array" ref="I3337">XLOOKUP('Joining Lists'!$H3337,'Joining Lists'!$D$4:$D$75,'Joining Lists'!$E$4:$E$75)</f>
        <v>West</v>
      </c>
      <c r="J3337" s="110" t="s">
        <v>243</v>
      </c>
      <c r="K3337" s="110">
        <v>3.0</v>
      </c>
      <c r="L3337" s="109">
        <f t="array" ref="L3337">XLOOKUP('Joining Lists'!$J3337,'Joining Lists'!$A$4:$A$15,'Joining Lists'!$B$4:$B$15)</f>
        <v>25</v>
      </c>
      <c r="M3337" s="110">
        <f>'Joining Lists'!$K3337*'Joining Lists'!$L3337</f>
        <v>75</v>
      </c>
    </row>
    <row r="3338" ht="14.25" customHeight="1">
      <c r="G3338" s="106">
        <v>44504.0</v>
      </c>
      <c r="H3338" s="105" t="s">
        <v>283</v>
      </c>
      <c r="I3338" s="105" t="str">
        <f t="array" ref="I3338">XLOOKUP('Joining Lists'!$H3338,'Joining Lists'!$D$4:$D$75,'Joining Lists'!$E$4:$E$75)</f>
        <v>South</v>
      </c>
      <c r="J3338" s="105" t="s">
        <v>216</v>
      </c>
      <c r="K3338" s="105">
        <v>1.0</v>
      </c>
      <c r="L3338" s="104">
        <f t="array" ref="L3338">XLOOKUP('Joining Lists'!$J3338,'Joining Lists'!$A$4:$A$15,'Joining Lists'!$B$4:$B$15)</f>
        <v>22.95</v>
      </c>
      <c r="M3338" s="105">
        <f>'Joining Lists'!$K3338*'Joining Lists'!$L3338</f>
        <v>22.95</v>
      </c>
    </row>
    <row r="3339" ht="14.25" customHeight="1">
      <c r="G3339" s="111">
        <v>44504.0</v>
      </c>
      <c r="H3339" s="110" t="s">
        <v>294</v>
      </c>
      <c r="I3339" s="110" t="str">
        <f t="array" ref="I3339">XLOOKUP('Joining Lists'!$H3339,'Joining Lists'!$D$4:$D$75,'Joining Lists'!$E$4:$E$75)</f>
        <v>West</v>
      </c>
      <c r="J3339" s="110" t="s">
        <v>218</v>
      </c>
      <c r="K3339" s="110">
        <v>3.0</v>
      </c>
      <c r="L3339" s="109">
        <f t="array" ref="L3339">XLOOKUP('Joining Lists'!$J3339,'Joining Lists'!$A$4:$A$15,'Joining Lists'!$B$4:$B$15)</f>
        <v>22.95</v>
      </c>
      <c r="M3339" s="110">
        <f>'Joining Lists'!$K3339*'Joining Lists'!$L3339</f>
        <v>68.85</v>
      </c>
    </row>
    <row r="3340" ht="14.25" customHeight="1">
      <c r="G3340" s="106">
        <v>44504.0</v>
      </c>
      <c r="H3340" s="105" t="s">
        <v>313</v>
      </c>
      <c r="I3340" s="105" t="str">
        <f t="array" ref="I3340">XLOOKUP('Joining Lists'!$H3340,'Joining Lists'!$D$4:$D$75,'Joining Lists'!$E$4:$E$75)</f>
        <v>West</v>
      </c>
      <c r="J3340" s="105" t="s">
        <v>218</v>
      </c>
      <c r="K3340" s="105">
        <v>2.0</v>
      </c>
      <c r="L3340" s="104">
        <f t="array" ref="L3340">XLOOKUP('Joining Lists'!$J3340,'Joining Lists'!$A$4:$A$15,'Joining Lists'!$B$4:$B$15)</f>
        <v>22.95</v>
      </c>
      <c r="M3340" s="105">
        <f>'Joining Lists'!$K3340*'Joining Lists'!$L3340</f>
        <v>45.9</v>
      </c>
    </row>
    <row r="3341" ht="14.25" customHeight="1">
      <c r="G3341" s="111">
        <v>44504.0</v>
      </c>
      <c r="H3341" s="110" t="s">
        <v>258</v>
      </c>
      <c r="I3341" s="110" t="str">
        <f t="array" ref="I3341">XLOOKUP('Joining Lists'!$H3341,'Joining Lists'!$D$4:$D$75,'Joining Lists'!$E$4:$E$75)</f>
        <v>MidWest</v>
      </c>
      <c r="J3341" s="110" t="s">
        <v>233</v>
      </c>
      <c r="K3341" s="110">
        <v>1.0</v>
      </c>
      <c r="L3341" s="109">
        <f t="array" ref="L3341">XLOOKUP('Joining Lists'!$J3341,'Joining Lists'!$A$4:$A$15,'Joining Lists'!$B$4:$B$15)</f>
        <v>27.5</v>
      </c>
      <c r="M3341" s="110">
        <f>'Joining Lists'!$K3341*'Joining Lists'!$L3341</f>
        <v>27.5</v>
      </c>
    </row>
    <row r="3342" ht="14.25" customHeight="1">
      <c r="G3342" s="106">
        <v>44504.0</v>
      </c>
      <c r="H3342" s="105" t="s">
        <v>278</v>
      </c>
      <c r="I3342" s="105" t="str">
        <f t="array" ref="I3342">XLOOKUP('Joining Lists'!$H3342,'Joining Lists'!$D$4:$D$75,'Joining Lists'!$E$4:$E$75)</f>
        <v>MidWest</v>
      </c>
      <c r="J3342" s="105" t="s">
        <v>235</v>
      </c>
      <c r="K3342" s="105">
        <v>1.0</v>
      </c>
      <c r="L3342" s="104">
        <f t="array" ref="L3342">XLOOKUP('Joining Lists'!$J3342,'Joining Lists'!$A$4:$A$15,'Joining Lists'!$B$4:$B$15)</f>
        <v>19.95</v>
      </c>
      <c r="M3342" s="105">
        <f>'Joining Lists'!$K3342*'Joining Lists'!$L3342</f>
        <v>19.95</v>
      </c>
    </row>
    <row r="3343" ht="14.25" customHeight="1">
      <c r="G3343" s="111">
        <v>44504.0</v>
      </c>
      <c r="H3343" s="110" t="s">
        <v>301</v>
      </c>
      <c r="I3343" s="110" t="str">
        <f t="array" ref="I3343">XLOOKUP('Joining Lists'!$H3343,'Joining Lists'!$D$4:$D$75,'Joining Lists'!$E$4:$E$75)</f>
        <v>East</v>
      </c>
      <c r="J3343" s="110" t="s">
        <v>233</v>
      </c>
      <c r="K3343" s="110">
        <v>1.0</v>
      </c>
      <c r="L3343" s="109">
        <f t="array" ref="L3343">XLOOKUP('Joining Lists'!$J3343,'Joining Lists'!$A$4:$A$15,'Joining Lists'!$B$4:$B$15)</f>
        <v>27.5</v>
      </c>
      <c r="M3343" s="110">
        <f>'Joining Lists'!$K3343*'Joining Lists'!$L3343</f>
        <v>27.5</v>
      </c>
    </row>
    <row r="3344" ht="14.25" customHeight="1">
      <c r="G3344" s="106">
        <v>44504.0</v>
      </c>
      <c r="H3344" s="105" t="s">
        <v>253</v>
      </c>
      <c r="I3344" s="105" t="str">
        <f t="array" ref="I3344">XLOOKUP('Joining Lists'!$H3344,'Joining Lists'!$D$4:$D$75,'Joining Lists'!$E$4:$E$75)</f>
        <v>MidWest</v>
      </c>
      <c r="J3344" s="105" t="s">
        <v>240</v>
      </c>
      <c r="K3344" s="105">
        <v>3.0</v>
      </c>
      <c r="L3344" s="104">
        <f t="array" ref="L3344">XLOOKUP('Joining Lists'!$J3344,'Joining Lists'!$A$4:$A$15,'Joining Lists'!$B$4:$B$15)</f>
        <v>34</v>
      </c>
      <c r="M3344" s="105">
        <f>'Joining Lists'!$K3344*'Joining Lists'!$L3344</f>
        <v>102</v>
      </c>
    </row>
    <row r="3345" ht="14.25" customHeight="1">
      <c r="G3345" s="111">
        <v>44504.0</v>
      </c>
      <c r="H3345" s="110" t="s">
        <v>255</v>
      </c>
      <c r="I3345" s="110" t="str">
        <f t="array" ref="I3345">XLOOKUP('Joining Lists'!$H3345,'Joining Lists'!$D$4:$D$75,'Joining Lists'!$E$4:$E$75)</f>
        <v>MidWest</v>
      </c>
      <c r="J3345" s="110" t="s">
        <v>236</v>
      </c>
      <c r="K3345" s="110">
        <v>3.0</v>
      </c>
      <c r="L3345" s="109">
        <f t="array" ref="L3345">XLOOKUP('Joining Lists'!$J3345,'Joining Lists'!$A$4:$A$15,'Joining Lists'!$B$4:$B$15)</f>
        <v>30</v>
      </c>
      <c r="M3345" s="110">
        <f>'Joining Lists'!$K3345*'Joining Lists'!$L3345</f>
        <v>90</v>
      </c>
    </row>
    <row r="3346" ht="14.25" customHeight="1">
      <c r="G3346" s="106">
        <v>44504.0</v>
      </c>
      <c r="H3346" s="105" t="s">
        <v>268</v>
      </c>
      <c r="I3346" s="105" t="str">
        <f t="array" ref="I3346">XLOOKUP('Joining Lists'!$H3346,'Joining Lists'!$D$4:$D$75,'Joining Lists'!$E$4:$E$75)</f>
        <v>East</v>
      </c>
      <c r="J3346" s="105" t="s">
        <v>240</v>
      </c>
      <c r="K3346" s="105">
        <v>13.0</v>
      </c>
      <c r="L3346" s="104">
        <f t="array" ref="L3346">XLOOKUP('Joining Lists'!$J3346,'Joining Lists'!$A$4:$A$15,'Joining Lists'!$B$4:$B$15)</f>
        <v>34</v>
      </c>
      <c r="M3346" s="105">
        <f>'Joining Lists'!$K3346*'Joining Lists'!$L3346</f>
        <v>442</v>
      </c>
    </row>
    <row r="3347" ht="14.25" customHeight="1">
      <c r="G3347" s="111">
        <v>44504.0</v>
      </c>
      <c r="H3347" s="110" t="s">
        <v>263</v>
      </c>
      <c r="I3347" s="110" t="str">
        <f t="array" ref="I3347">XLOOKUP('Joining Lists'!$H3347,'Joining Lists'!$D$4:$D$75,'Joining Lists'!$E$4:$E$75)</f>
        <v>West</v>
      </c>
      <c r="J3347" s="110" t="s">
        <v>227</v>
      </c>
      <c r="K3347" s="110">
        <v>3.0</v>
      </c>
      <c r="L3347" s="109">
        <f t="array" ref="L3347">XLOOKUP('Joining Lists'!$J3347,'Joining Lists'!$A$4:$A$15,'Joining Lists'!$B$4:$B$15)</f>
        <v>25</v>
      </c>
      <c r="M3347" s="110">
        <f>'Joining Lists'!$K3347*'Joining Lists'!$L3347</f>
        <v>75</v>
      </c>
    </row>
    <row r="3348" ht="14.25" customHeight="1">
      <c r="G3348" s="106">
        <v>44504.0</v>
      </c>
      <c r="H3348" s="105" t="s">
        <v>311</v>
      </c>
      <c r="I3348" s="105" t="str">
        <f t="array" ref="I3348">XLOOKUP('Joining Lists'!$H3348,'Joining Lists'!$D$4:$D$75,'Joining Lists'!$E$4:$E$75)</f>
        <v>MidWest</v>
      </c>
      <c r="J3348" s="105" t="s">
        <v>218</v>
      </c>
      <c r="K3348" s="105">
        <v>3.0</v>
      </c>
      <c r="L3348" s="104">
        <f t="array" ref="L3348">XLOOKUP('Joining Lists'!$J3348,'Joining Lists'!$A$4:$A$15,'Joining Lists'!$B$4:$B$15)</f>
        <v>22.95</v>
      </c>
      <c r="M3348" s="105">
        <f>'Joining Lists'!$K3348*'Joining Lists'!$L3348</f>
        <v>68.85</v>
      </c>
    </row>
    <row r="3349" ht="14.25" customHeight="1">
      <c r="G3349" s="111">
        <v>44504.0</v>
      </c>
      <c r="H3349" s="110" t="s">
        <v>288</v>
      </c>
      <c r="I3349" s="110" t="str">
        <f t="array" ref="I3349">XLOOKUP('Joining Lists'!$H3349,'Joining Lists'!$D$4:$D$75,'Joining Lists'!$E$4:$E$75)</f>
        <v>MidWest</v>
      </c>
      <c r="J3349" s="110" t="s">
        <v>216</v>
      </c>
      <c r="K3349" s="110">
        <v>3.0</v>
      </c>
      <c r="L3349" s="109">
        <f t="array" ref="L3349">XLOOKUP('Joining Lists'!$J3349,'Joining Lists'!$A$4:$A$15,'Joining Lists'!$B$4:$B$15)</f>
        <v>22.95</v>
      </c>
      <c r="M3349" s="110">
        <f>'Joining Lists'!$K3349*'Joining Lists'!$L3349</f>
        <v>68.85</v>
      </c>
    </row>
    <row r="3350" ht="14.25" customHeight="1">
      <c r="G3350" s="106">
        <v>44504.0</v>
      </c>
      <c r="H3350" s="105" t="s">
        <v>223</v>
      </c>
      <c r="I3350" s="105" t="str">
        <f t="array" ref="I3350">XLOOKUP('Joining Lists'!$H3350,'Joining Lists'!$D$4:$D$75,'Joining Lists'!$E$4:$E$75)</f>
        <v>East</v>
      </c>
      <c r="J3350" s="105" t="s">
        <v>218</v>
      </c>
      <c r="K3350" s="105">
        <v>4.0</v>
      </c>
      <c r="L3350" s="104">
        <f t="array" ref="L3350">XLOOKUP('Joining Lists'!$J3350,'Joining Lists'!$A$4:$A$15,'Joining Lists'!$B$4:$B$15)</f>
        <v>22.95</v>
      </c>
      <c r="M3350" s="105">
        <f>'Joining Lists'!$K3350*'Joining Lists'!$L3350</f>
        <v>91.8</v>
      </c>
    </row>
    <row r="3351" ht="14.25" customHeight="1">
      <c r="G3351" s="111">
        <v>44504.0</v>
      </c>
      <c r="H3351" s="110" t="s">
        <v>213</v>
      </c>
      <c r="I3351" s="110" t="str">
        <f t="array" ref="I3351">XLOOKUP('Joining Lists'!$H3351,'Joining Lists'!$D$4:$D$75,'Joining Lists'!$E$4:$E$75)</f>
        <v>MidWest</v>
      </c>
      <c r="J3351" s="110" t="s">
        <v>243</v>
      </c>
      <c r="K3351" s="110">
        <v>3.0</v>
      </c>
      <c r="L3351" s="109">
        <f t="array" ref="L3351">XLOOKUP('Joining Lists'!$J3351,'Joining Lists'!$A$4:$A$15,'Joining Lists'!$B$4:$B$15)</f>
        <v>25</v>
      </c>
      <c r="M3351" s="110">
        <f>'Joining Lists'!$K3351*'Joining Lists'!$L3351</f>
        <v>75</v>
      </c>
    </row>
    <row r="3352" ht="14.25" customHeight="1">
      <c r="G3352" s="106">
        <v>44504.0</v>
      </c>
      <c r="H3352" s="105" t="s">
        <v>258</v>
      </c>
      <c r="I3352" s="105" t="str">
        <f t="array" ref="I3352">XLOOKUP('Joining Lists'!$H3352,'Joining Lists'!$D$4:$D$75,'Joining Lists'!$E$4:$E$75)</f>
        <v>MidWest</v>
      </c>
      <c r="J3352" s="105" t="s">
        <v>239</v>
      </c>
      <c r="K3352" s="105">
        <v>3.0</v>
      </c>
      <c r="L3352" s="104">
        <f t="array" ref="L3352">XLOOKUP('Joining Lists'!$J3352,'Joining Lists'!$A$4:$A$15,'Joining Lists'!$B$4:$B$15)</f>
        <v>19</v>
      </c>
      <c r="M3352" s="105">
        <f>'Joining Lists'!$K3352*'Joining Lists'!$L3352</f>
        <v>57</v>
      </c>
    </row>
    <row r="3353" ht="14.25" customHeight="1">
      <c r="G3353" s="111">
        <v>44504.0</v>
      </c>
      <c r="H3353" s="110" t="s">
        <v>284</v>
      </c>
      <c r="I3353" s="110" t="str">
        <f t="array" ref="I3353">XLOOKUP('Joining Lists'!$H3353,'Joining Lists'!$D$4:$D$75,'Joining Lists'!$E$4:$E$75)</f>
        <v>MidWest</v>
      </c>
      <c r="J3353" s="110" t="s">
        <v>216</v>
      </c>
      <c r="K3353" s="110">
        <v>1.0</v>
      </c>
      <c r="L3353" s="109">
        <f t="array" ref="L3353">XLOOKUP('Joining Lists'!$J3353,'Joining Lists'!$A$4:$A$15,'Joining Lists'!$B$4:$B$15)</f>
        <v>22.95</v>
      </c>
      <c r="M3353" s="110">
        <f>'Joining Lists'!$K3353*'Joining Lists'!$L3353</f>
        <v>22.95</v>
      </c>
    </row>
    <row r="3354" ht="14.25" customHeight="1">
      <c r="G3354" s="106">
        <v>44504.0</v>
      </c>
      <c r="H3354" s="105" t="s">
        <v>305</v>
      </c>
      <c r="I3354" s="105" t="str">
        <f t="array" ref="I3354">XLOOKUP('Joining Lists'!$H3354,'Joining Lists'!$D$4:$D$75,'Joining Lists'!$E$4:$E$75)</f>
        <v>East</v>
      </c>
      <c r="J3354" s="105" t="s">
        <v>218</v>
      </c>
      <c r="K3354" s="105">
        <v>2.0</v>
      </c>
      <c r="L3354" s="104">
        <f t="array" ref="L3354">XLOOKUP('Joining Lists'!$J3354,'Joining Lists'!$A$4:$A$15,'Joining Lists'!$B$4:$B$15)</f>
        <v>22.95</v>
      </c>
      <c r="M3354" s="105">
        <f>'Joining Lists'!$K3354*'Joining Lists'!$L3354</f>
        <v>45.9</v>
      </c>
    </row>
    <row r="3355" ht="14.25" customHeight="1">
      <c r="G3355" s="111">
        <v>44504.0</v>
      </c>
      <c r="H3355" s="110" t="s">
        <v>257</v>
      </c>
      <c r="I3355" s="110" t="str">
        <f t="array" ref="I3355">XLOOKUP('Joining Lists'!$H3355,'Joining Lists'!$D$4:$D$75,'Joining Lists'!$E$4:$E$75)</f>
        <v>South</v>
      </c>
      <c r="J3355" s="110" t="s">
        <v>239</v>
      </c>
      <c r="K3355" s="110">
        <v>2.0</v>
      </c>
      <c r="L3355" s="109">
        <f t="array" ref="L3355">XLOOKUP('Joining Lists'!$J3355,'Joining Lists'!$A$4:$A$15,'Joining Lists'!$B$4:$B$15)</f>
        <v>19</v>
      </c>
      <c r="M3355" s="110">
        <f>'Joining Lists'!$K3355*'Joining Lists'!$L3355</f>
        <v>38</v>
      </c>
    </row>
    <row r="3356" ht="14.25" customHeight="1">
      <c r="G3356" s="106">
        <v>44504.0</v>
      </c>
      <c r="H3356" s="105" t="s">
        <v>268</v>
      </c>
      <c r="I3356" s="105" t="str">
        <f t="array" ref="I3356">XLOOKUP('Joining Lists'!$H3356,'Joining Lists'!$D$4:$D$75,'Joining Lists'!$E$4:$E$75)</f>
        <v>East</v>
      </c>
      <c r="J3356" s="105" t="s">
        <v>216</v>
      </c>
      <c r="K3356" s="105">
        <v>2.0</v>
      </c>
      <c r="L3356" s="104">
        <f t="array" ref="L3356">XLOOKUP('Joining Lists'!$J3356,'Joining Lists'!$A$4:$A$15,'Joining Lists'!$B$4:$B$15)</f>
        <v>22.95</v>
      </c>
      <c r="M3356" s="105">
        <f>'Joining Lists'!$K3356*'Joining Lists'!$L3356</f>
        <v>45.9</v>
      </c>
    </row>
    <row r="3357" ht="14.25" customHeight="1">
      <c r="G3357" s="111">
        <v>44504.0</v>
      </c>
      <c r="H3357" s="110" t="s">
        <v>264</v>
      </c>
      <c r="I3357" s="110" t="str">
        <f t="array" ref="I3357">XLOOKUP('Joining Lists'!$H3357,'Joining Lists'!$D$4:$D$75,'Joining Lists'!$E$4:$E$75)</f>
        <v>MidWest</v>
      </c>
      <c r="J3357" s="110" t="s">
        <v>227</v>
      </c>
      <c r="K3357" s="110">
        <v>2.0</v>
      </c>
      <c r="L3357" s="109">
        <f t="array" ref="L3357">XLOOKUP('Joining Lists'!$J3357,'Joining Lists'!$A$4:$A$15,'Joining Lists'!$B$4:$B$15)</f>
        <v>25</v>
      </c>
      <c r="M3357" s="110">
        <f>'Joining Lists'!$K3357*'Joining Lists'!$L3357</f>
        <v>50</v>
      </c>
    </row>
    <row r="3358" ht="14.25" customHeight="1">
      <c r="G3358" s="106">
        <v>44504.0</v>
      </c>
      <c r="H3358" s="105" t="s">
        <v>269</v>
      </c>
      <c r="I3358" s="105" t="str">
        <f t="array" ref="I3358">XLOOKUP('Joining Lists'!$H3358,'Joining Lists'!$D$4:$D$75,'Joining Lists'!$E$4:$E$75)</f>
        <v>MidWest</v>
      </c>
      <c r="J3358" s="105" t="s">
        <v>218</v>
      </c>
      <c r="K3358" s="105">
        <v>3.0</v>
      </c>
      <c r="L3358" s="104">
        <f t="array" ref="L3358">XLOOKUP('Joining Lists'!$J3358,'Joining Lists'!$A$4:$A$15,'Joining Lists'!$B$4:$B$15)</f>
        <v>22.95</v>
      </c>
      <c r="M3358" s="105">
        <f>'Joining Lists'!$K3358*'Joining Lists'!$L3358</f>
        <v>68.85</v>
      </c>
    </row>
    <row r="3359" ht="14.25" customHeight="1">
      <c r="G3359" s="111">
        <v>44504.0</v>
      </c>
      <c r="H3359" s="110" t="s">
        <v>294</v>
      </c>
      <c r="I3359" s="110" t="str">
        <f t="array" ref="I3359">XLOOKUP('Joining Lists'!$H3359,'Joining Lists'!$D$4:$D$75,'Joining Lists'!$E$4:$E$75)</f>
        <v>West</v>
      </c>
      <c r="J3359" s="110" t="s">
        <v>240</v>
      </c>
      <c r="K3359" s="110">
        <v>2.0</v>
      </c>
      <c r="L3359" s="109">
        <f t="array" ref="L3359">XLOOKUP('Joining Lists'!$J3359,'Joining Lists'!$A$4:$A$15,'Joining Lists'!$B$4:$B$15)</f>
        <v>34</v>
      </c>
      <c r="M3359" s="110">
        <f>'Joining Lists'!$K3359*'Joining Lists'!$L3359</f>
        <v>68</v>
      </c>
    </row>
    <row r="3360" ht="14.25" customHeight="1">
      <c r="G3360" s="106">
        <v>44504.0</v>
      </c>
      <c r="H3360" s="105" t="s">
        <v>219</v>
      </c>
      <c r="I3360" s="105" t="str">
        <f t="array" ref="I3360">XLOOKUP('Joining Lists'!$H3360,'Joining Lists'!$D$4:$D$75,'Joining Lists'!$E$4:$E$75)</f>
        <v>West</v>
      </c>
      <c r="J3360" s="105" t="s">
        <v>245</v>
      </c>
      <c r="K3360" s="105">
        <v>3.0</v>
      </c>
      <c r="L3360" s="104">
        <f t="array" ref="L3360">XLOOKUP('Joining Lists'!$J3360,'Joining Lists'!$A$4:$A$15,'Joining Lists'!$B$4:$B$15)</f>
        <v>23.5</v>
      </c>
      <c r="M3360" s="105">
        <f>'Joining Lists'!$K3360*'Joining Lists'!$L3360</f>
        <v>70.5</v>
      </c>
    </row>
    <row r="3361" ht="14.25" customHeight="1">
      <c r="G3361" s="111">
        <v>44504.0</v>
      </c>
      <c r="H3361" s="110" t="s">
        <v>219</v>
      </c>
      <c r="I3361" s="110" t="str">
        <f t="array" ref="I3361">XLOOKUP('Joining Lists'!$H3361,'Joining Lists'!$D$4:$D$75,'Joining Lists'!$E$4:$E$75)</f>
        <v>West</v>
      </c>
      <c r="J3361" s="110" t="s">
        <v>230</v>
      </c>
      <c r="K3361" s="110">
        <v>1.0</v>
      </c>
      <c r="L3361" s="109">
        <f t="array" ref="L3361">XLOOKUP('Joining Lists'!$J3361,'Joining Lists'!$A$4:$A$15,'Joining Lists'!$B$4:$B$15)</f>
        <v>79.95</v>
      </c>
      <c r="M3361" s="110">
        <f>'Joining Lists'!$K3361*'Joining Lists'!$L3361</f>
        <v>79.95</v>
      </c>
    </row>
    <row r="3362" ht="14.25" customHeight="1">
      <c r="G3362" s="106">
        <v>44504.0</v>
      </c>
      <c r="H3362" s="105" t="s">
        <v>244</v>
      </c>
      <c r="I3362" s="105" t="str">
        <f t="array" ref="I3362">XLOOKUP('Joining Lists'!$H3362,'Joining Lists'!$D$4:$D$75,'Joining Lists'!$E$4:$E$75)</f>
        <v>MidWest</v>
      </c>
      <c r="J3362" s="105" t="s">
        <v>235</v>
      </c>
      <c r="K3362" s="105">
        <v>3.0</v>
      </c>
      <c r="L3362" s="104">
        <f t="array" ref="L3362">XLOOKUP('Joining Lists'!$J3362,'Joining Lists'!$A$4:$A$15,'Joining Lists'!$B$4:$B$15)</f>
        <v>19.95</v>
      </c>
      <c r="M3362" s="105">
        <f>'Joining Lists'!$K3362*'Joining Lists'!$L3362</f>
        <v>59.85</v>
      </c>
    </row>
    <row r="3363" ht="14.25" customHeight="1">
      <c r="G3363" s="111">
        <v>44504.0</v>
      </c>
      <c r="H3363" s="110" t="s">
        <v>223</v>
      </c>
      <c r="I3363" s="110" t="str">
        <f t="array" ref="I3363">XLOOKUP('Joining Lists'!$H3363,'Joining Lists'!$D$4:$D$75,'Joining Lists'!$E$4:$E$75)</f>
        <v>East</v>
      </c>
      <c r="J3363" s="110" t="s">
        <v>245</v>
      </c>
      <c r="K3363" s="110">
        <v>2.0</v>
      </c>
      <c r="L3363" s="109">
        <f t="array" ref="L3363">XLOOKUP('Joining Lists'!$J3363,'Joining Lists'!$A$4:$A$15,'Joining Lists'!$B$4:$B$15)</f>
        <v>23.5</v>
      </c>
      <c r="M3363" s="110">
        <f>'Joining Lists'!$K3363*'Joining Lists'!$L3363</f>
        <v>47</v>
      </c>
    </row>
    <row r="3364" ht="14.25" customHeight="1">
      <c r="G3364" s="106">
        <v>44503.0</v>
      </c>
      <c r="H3364" s="105" t="s">
        <v>215</v>
      </c>
      <c r="I3364" s="105" t="str">
        <f t="array" ref="I3364">XLOOKUP('Joining Lists'!$H3364,'Joining Lists'!$D$4:$D$75,'Joining Lists'!$E$4:$E$75)</f>
        <v>East</v>
      </c>
      <c r="J3364" s="105" t="s">
        <v>239</v>
      </c>
      <c r="K3364" s="105">
        <v>2.0</v>
      </c>
      <c r="L3364" s="104">
        <f t="array" ref="L3364">XLOOKUP('Joining Lists'!$J3364,'Joining Lists'!$A$4:$A$15,'Joining Lists'!$B$4:$B$15)</f>
        <v>19</v>
      </c>
      <c r="M3364" s="105">
        <f>'Joining Lists'!$K3364*'Joining Lists'!$L3364</f>
        <v>38</v>
      </c>
    </row>
    <row r="3365" ht="14.25" customHeight="1">
      <c r="G3365" s="111">
        <v>44503.0</v>
      </c>
      <c r="H3365" s="110" t="s">
        <v>268</v>
      </c>
      <c r="I3365" s="110" t="str">
        <f t="array" ref="I3365">XLOOKUP('Joining Lists'!$H3365,'Joining Lists'!$D$4:$D$75,'Joining Lists'!$E$4:$E$75)</f>
        <v>East</v>
      </c>
      <c r="J3365" s="110" t="s">
        <v>243</v>
      </c>
      <c r="K3365" s="110">
        <v>3.0</v>
      </c>
      <c r="L3365" s="109">
        <f t="array" ref="L3365">XLOOKUP('Joining Lists'!$J3365,'Joining Lists'!$A$4:$A$15,'Joining Lists'!$B$4:$B$15)</f>
        <v>25</v>
      </c>
      <c r="M3365" s="110">
        <f>'Joining Lists'!$K3365*'Joining Lists'!$L3365</f>
        <v>75</v>
      </c>
    </row>
    <row r="3366" ht="14.25" customHeight="1">
      <c r="G3366" s="106">
        <v>44503.0</v>
      </c>
      <c r="H3366" s="105" t="s">
        <v>297</v>
      </c>
      <c r="I3366" s="105" t="str">
        <f t="array" ref="I3366">XLOOKUP('Joining Lists'!$H3366,'Joining Lists'!$D$4:$D$75,'Joining Lists'!$E$4:$E$75)</f>
        <v>MidWest</v>
      </c>
      <c r="J3366" s="105" t="s">
        <v>235</v>
      </c>
      <c r="K3366" s="105">
        <v>2.0</v>
      </c>
      <c r="L3366" s="104">
        <f t="array" ref="L3366">XLOOKUP('Joining Lists'!$J3366,'Joining Lists'!$A$4:$A$15,'Joining Lists'!$B$4:$B$15)</f>
        <v>19.95</v>
      </c>
      <c r="M3366" s="105">
        <f>'Joining Lists'!$K3366*'Joining Lists'!$L3366</f>
        <v>39.9</v>
      </c>
    </row>
    <row r="3367" ht="14.25" customHeight="1">
      <c r="G3367" s="111">
        <v>44503.0</v>
      </c>
      <c r="H3367" s="110" t="s">
        <v>303</v>
      </c>
      <c r="I3367" s="110" t="str">
        <f t="array" ref="I3367">XLOOKUP('Joining Lists'!$H3367,'Joining Lists'!$D$4:$D$75,'Joining Lists'!$E$4:$E$75)</f>
        <v>West</v>
      </c>
      <c r="J3367" s="110" t="s">
        <v>245</v>
      </c>
      <c r="K3367" s="110">
        <v>2.0</v>
      </c>
      <c r="L3367" s="109">
        <f t="array" ref="L3367">XLOOKUP('Joining Lists'!$J3367,'Joining Lists'!$A$4:$A$15,'Joining Lists'!$B$4:$B$15)</f>
        <v>23.5</v>
      </c>
      <c r="M3367" s="110">
        <f>'Joining Lists'!$K3367*'Joining Lists'!$L3367</f>
        <v>47</v>
      </c>
    </row>
    <row r="3368" ht="14.25" customHeight="1">
      <c r="G3368" s="106">
        <v>44503.0</v>
      </c>
      <c r="H3368" s="105" t="s">
        <v>237</v>
      </c>
      <c r="I3368" s="105" t="str">
        <f t="array" ref="I3368">XLOOKUP('Joining Lists'!$H3368,'Joining Lists'!$D$4:$D$75,'Joining Lists'!$E$4:$E$75)</f>
        <v>West</v>
      </c>
      <c r="J3368" s="105" t="s">
        <v>216</v>
      </c>
      <c r="K3368" s="105">
        <v>2.0</v>
      </c>
      <c r="L3368" s="104">
        <f t="array" ref="L3368">XLOOKUP('Joining Lists'!$J3368,'Joining Lists'!$A$4:$A$15,'Joining Lists'!$B$4:$B$15)</f>
        <v>22.95</v>
      </c>
      <c r="M3368" s="105">
        <f>'Joining Lists'!$K3368*'Joining Lists'!$L3368</f>
        <v>45.9</v>
      </c>
    </row>
    <row r="3369" ht="14.25" customHeight="1">
      <c r="G3369" s="111">
        <v>44503.0</v>
      </c>
      <c r="H3369" s="110" t="s">
        <v>241</v>
      </c>
      <c r="I3369" s="110" t="str">
        <f t="array" ref="I3369">XLOOKUP('Joining Lists'!$H3369,'Joining Lists'!$D$4:$D$75,'Joining Lists'!$E$4:$E$75)</f>
        <v>MidWest</v>
      </c>
      <c r="J3369" s="110" t="s">
        <v>216</v>
      </c>
      <c r="K3369" s="110">
        <v>2.0</v>
      </c>
      <c r="L3369" s="109">
        <f t="array" ref="L3369">XLOOKUP('Joining Lists'!$J3369,'Joining Lists'!$A$4:$A$15,'Joining Lists'!$B$4:$B$15)</f>
        <v>22.95</v>
      </c>
      <c r="M3369" s="110">
        <f>'Joining Lists'!$K3369*'Joining Lists'!$L3369</f>
        <v>45.9</v>
      </c>
    </row>
    <row r="3370" ht="14.25" customHeight="1">
      <c r="G3370" s="106">
        <v>44503.0</v>
      </c>
      <c r="H3370" s="105" t="s">
        <v>313</v>
      </c>
      <c r="I3370" s="105" t="str">
        <f t="array" ref="I3370">XLOOKUP('Joining Lists'!$H3370,'Joining Lists'!$D$4:$D$75,'Joining Lists'!$E$4:$E$75)</f>
        <v>West</v>
      </c>
      <c r="J3370" s="105" t="s">
        <v>235</v>
      </c>
      <c r="K3370" s="105">
        <v>1.0</v>
      </c>
      <c r="L3370" s="104">
        <f t="array" ref="L3370">XLOOKUP('Joining Lists'!$J3370,'Joining Lists'!$A$4:$A$15,'Joining Lists'!$B$4:$B$15)</f>
        <v>19.95</v>
      </c>
      <c r="M3370" s="105">
        <f>'Joining Lists'!$K3370*'Joining Lists'!$L3370</f>
        <v>19.95</v>
      </c>
    </row>
    <row r="3371" ht="14.25" customHeight="1">
      <c r="G3371" s="111">
        <v>44503.0</v>
      </c>
      <c r="H3371" s="110" t="s">
        <v>252</v>
      </c>
      <c r="I3371" s="110" t="str">
        <f t="array" ref="I3371">XLOOKUP('Joining Lists'!$H3371,'Joining Lists'!$D$4:$D$75,'Joining Lists'!$E$4:$E$75)</f>
        <v>West</v>
      </c>
      <c r="J3371" s="110" t="s">
        <v>240</v>
      </c>
      <c r="K3371" s="110">
        <v>2.0</v>
      </c>
      <c r="L3371" s="109">
        <f t="array" ref="L3371">XLOOKUP('Joining Lists'!$J3371,'Joining Lists'!$A$4:$A$15,'Joining Lists'!$B$4:$B$15)</f>
        <v>34</v>
      </c>
      <c r="M3371" s="110">
        <f>'Joining Lists'!$K3371*'Joining Lists'!$L3371</f>
        <v>68</v>
      </c>
    </row>
    <row r="3372" ht="14.25" customHeight="1">
      <c r="G3372" s="106">
        <v>44503.0</v>
      </c>
      <c r="H3372" s="105" t="s">
        <v>292</v>
      </c>
      <c r="I3372" s="105" t="str">
        <f t="array" ref="I3372">XLOOKUP('Joining Lists'!$H3372,'Joining Lists'!$D$4:$D$75,'Joining Lists'!$E$4:$E$75)</f>
        <v>East</v>
      </c>
      <c r="J3372" s="105" t="s">
        <v>240</v>
      </c>
      <c r="K3372" s="105">
        <v>2.0</v>
      </c>
      <c r="L3372" s="104">
        <f t="array" ref="L3372">XLOOKUP('Joining Lists'!$J3372,'Joining Lists'!$A$4:$A$15,'Joining Lists'!$B$4:$B$15)</f>
        <v>34</v>
      </c>
      <c r="M3372" s="105">
        <f>'Joining Lists'!$K3372*'Joining Lists'!$L3372</f>
        <v>68</v>
      </c>
    </row>
    <row r="3373" ht="14.25" customHeight="1">
      <c r="G3373" s="111">
        <v>44503.0</v>
      </c>
      <c r="H3373" s="110" t="s">
        <v>291</v>
      </c>
      <c r="I3373" s="110" t="str">
        <f t="array" ref="I3373">XLOOKUP('Joining Lists'!$H3373,'Joining Lists'!$D$4:$D$75,'Joining Lists'!$E$4:$E$75)</f>
        <v>West</v>
      </c>
      <c r="J3373" s="110" t="s">
        <v>239</v>
      </c>
      <c r="K3373" s="110">
        <v>2.0</v>
      </c>
      <c r="L3373" s="109">
        <f t="array" ref="L3373">XLOOKUP('Joining Lists'!$J3373,'Joining Lists'!$A$4:$A$15,'Joining Lists'!$B$4:$B$15)</f>
        <v>19</v>
      </c>
      <c r="M3373" s="110">
        <f>'Joining Lists'!$K3373*'Joining Lists'!$L3373</f>
        <v>38</v>
      </c>
    </row>
    <row r="3374" ht="14.25" customHeight="1">
      <c r="G3374" s="106">
        <v>44503.0</v>
      </c>
      <c r="H3374" s="105" t="s">
        <v>213</v>
      </c>
      <c r="I3374" s="105" t="str">
        <f t="array" ref="I3374">XLOOKUP('Joining Lists'!$H3374,'Joining Lists'!$D$4:$D$75,'Joining Lists'!$E$4:$E$75)</f>
        <v>MidWest</v>
      </c>
      <c r="J3374" s="105" t="s">
        <v>212</v>
      </c>
      <c r="K3374" s="105">
        <v>1.0</v>
      </c>
      <c r="L3374" s="104">
        <f t="array" ref="L3374">XLOOKUP('Joining Lists'!$J3374,'Joining Lists'!$A$4:$A$15,'Joining Lists'!$B$4:$B$15)</f>
        <v>21</v>
      </c>
      <c r="M3374" s="105">
        <f>'Joining Lists'!$K3374*'Joining Lists'!$L3374</f>
        <v>21</v>
      </c>
    </row>
    <row r="3375" ht="14.25" customHeight="1">
      <c r="G3375" s="111">
        <v>44503.0</v>
      </c>
      <c r="H3375" s="110" t="s">
        <v>263</v>
      </c>
      <c r="I3375" s="110" t="str">
        <f t="array" ref="I3375">XLOOKUP('Joining Lists'!$H3375,'Joining Lists'!$D$4:$D$75,'Joining Lists'!$E$4:$E$75)</f>
        <v>West</v>
      </c>
      <c r="J3375" s="110" t="s">
        <v>230</v>
      </c>
      <c r="K3375" s="110">
        <v>2.0</v>
      </c>
      <c r="L3375" s="109">
        <f t="array" ref="L3375">XLOOKUP('Joining Lists'!$J3375,'Joining Lists'!$A$4:$A$15,'Joining Lists'!$B$4:$B$15)</f>
        <v>79.95</v>
      </c>
      <c r="M3375" s="110">
        <f>'Joining Lists'!$K3375*'Joining Lists'!$L3375</f>
        <v>159.9</v>
      </c>
    </row>
    <row r="3376" ht="14.25" customHeight="1">
      <c r="G3376" s="106">
        <v>44503.0</v>
      </c>
      <c r="H3376" s="105" t="s">
        <v>251</v>
      </c>
      <c r="I3376" s="105" t="str">
        <f t="array" ref="I3376">XLOOKUP('Joining Lists'!$H3376,'Joining Lists'!$D$4:$D$75,'Joining Lists'!$E$4:$E$75)</f>
        <v>MidWest</v>
      </c>
      <c r="J3376" s="105" t="s">
        <v>230</v>
      </c>
      <c r="K3376" s="105">
        <v>2.0</v>
      </c>
      <c r="L3376" s="104">
        <f t="array" ref="L3376">XLOOKUP('Joining Lists'!$J3376,'Joining Lists'!$A$4:$A$15,'Joining Lists'!$B$4:$B$15)</f>
        <v>79.95</v>
      </c>
      <c r="M3376" s="105">
        <f>'Joining Lists'!$K3376*'Joining Lists'!$L3376</f>
        <v>159.9</v>
      </c>
    </row>
    <row r="3377" ht="14.25" customHeight="1">
      <c r="G3377" s="111">
        <v>44503.0</v>
      </c>
      <c r="H3377" s="110" t="s">
        <v>292</v>
      </c>
      <c r="I3377" s="110" t="str">
        <f t="array" ref="I3377">XLOOKUP('Joining Lists'!$H3377,'Joining Lists'!$D$4:$D$75,'Joining Lists'!$E$4:$E$75)</f>
        <v>East</v>
      </c>
      <c r="J3377" s="110" t="s">
        <v>235</v>
      </c>
      <c r="K3377" s="110">
        <v>4.0</v>
      </c>
      <c r="L3377" s="109">
        <f t="array" ref="L3377">XLOOKUP('Joining Lists'!$J3377,'Joining Lists'!$A$4:$A$15,'Joining Lists'!$B$4:$B$15)</f>
        <v>19.95</v>
      </c>
      <c r="M3377" s="110">
        <f>'Joining Lists'!$K3377*'Joining Lists'!$L3377</f>
        <v>79.8</v>
      </c>
    </row>
    <row r="3378" ht="14.25" customHeight="1">
      <c r="G3378" s="106">
        <v>44503.0</v>
      </c>
      <c r="H3378" s="105" t="s">
        <v>254</v>
      </c>
      <c r="I3378" s="105" t="str">
        <f t="array" ref="I3378">XLOOKUP('Joining Lists'!$H3378,'Joining Lists'!$D$4:$D$75,'Joining Lists'!$E$4:$E$75)</f>
        <v>South</v>
      </c>
      <c r="J3378" s="105" t="s">
        <v>212</v>
      </c>
      <c r="K3378" s="105">
        <v>3.0</v>
      </c>
      <c r="L3378" s="104">
        <f t="array" ref="L3378">XLOOKUP('Joining Lists'!$J3378,'Joining Lists'!$A$4:$A$15,'Joining Lists'!$B$4:$B$15)</f>
        <v>21</v>
      </c>
      <c r="M3378" s="105">
        <f>'Joining Lists'!$K3378*'Joining Lists'!$L3378</f>
        <v>63</v>
      </c>
    </row>
    <row r="3379" ht="14.25" customHeight="1">
      <c r="G3379" s="111">
        <v>44503.0</v>
      </c>
      <c r="H3379" s="110" t="s">
        <v>314</v>
      </c>
      <c r="I3379" s="110" t="str">
        <f t="array" ref="I3379">XLOOKUP('Joining Lists'!$H3379,'Joining Lists'!$D$4:$D$75,'Joining Lists'!$E$4:$E$75)</f>
        <v>West</v>
      </c>
      <c r="J3379" s="110" t="s">
        <v>245</v>
      </c>
      <c r="K3379" s="110">
        <v>3.0</v>
      </c>
      <c r="L3379" s="109">
        <f t="array" ref="L3379">XLOOKUP('Joining Lists'!$J3379,'Joining Lists'!$A$4:$A$15,'Joining Lists'!$B$4:$B$15)</f>
        <v>23.5</v>
      </c>
      <c r="M3379" s="110">
        <f>'Joining Lists'!$K3379*'Joining Lists'!$L3379</f>
        <v>70.5</v>
      </c>
    </row>
    <row r="3380" ht="14.25" customHeight="1">
      <c r="G3380" s="106">
        <v>44503.0</v>
      </c>
      <c r="H3380" s="105" t="s">
        <v>225</v>
      </c>
      <c r="I3380" s="105" t="str">
        <f t="array" ref="I3380">XLOOKUP('Joining Lists'!$H3380,'Joining Lists'!$D$4:$D$75,'Joining Lists'!$E$4:$E$75)</f>
        <v>South</v>
      </c>
      <c r="J3380" s="105" t="s">
        <v>245</v>
      </c>
      <c r="K3380" s="105">
        <v>2.0</v>
      </c>
      <c r="L3380" s="104">
        <f t="array" ref="L3380">XLOOKUP('Joining Lists'!$J3380,'Joining Lists'!$A$4:$A$15,'Joining Lists'!$B$4:$B$15)</f>
        <v>23.5</v>
      </c>
      <c r="M3380" s="105">
        <f>'Joining Lists'!$K3380*'Joining Lists'!$L3380</f>
        <v>47</v>
      </c>
    </row>
    <row r="3381" ht="14.25" customHeight="1">
      <c r="G3381" s="111">
        <v>44503.0</v>
      </c>
      <c r="H3381" s="110" t="s">
        <v>255</v>
      </c>
      <c r="I3381" s="110" t="str">
        <f t="array" ref="I3381">XLOOKUP('Joining Lists'!$H3381,'Joining Lists'!$D$4:$D$75,'Joining Lists'!$E$4:$E$75)</f>
        <v>MidWest</v>
      </c>
      <c r="J3381" s="110" t="s">
        <v>235</v>
      </c>
      <c r="K3381" s="110">
        <v>2.0</v>
      </c>
      <c r="L3381" s="109">
        <f t="array" ref="L3381">XLOOKUP('Joining Lists'!$J3381,'Joining Lists'!$A$4:$A$15,'Joining Lists'!$B$4:$B$15)</f>
        <v>19.95</v>
      </c>
      <c r="M3381" s="110">
        <f>'Joining Lists'!$K3381*'Joining Lists'!$L3381</f>
        <v>39.9</v>
      </c>
    </row>
    <row r="3382" ht="14.25" customHeight="1">
      <c r="G3382" s="106">
        <v>44503.0</v>
      </c>
      <c r="H3382" s="105" t="s">
        <v>246</v>
      </c>
      <c r="I3382" s="105" t="str">
        <f t="array" ref="I3382">XLOOKUP('Joining Lists'!$H3382,'Joining Lists'!$D$4:$D$75,'Joining Lists'!$E$4:$E$75)</f>
        <v>South</v>
      </c>
      <c r="J3382" s="105" t="s">
        <v>235</v>
      </c>
      <c r="K3382" s="105">
        <v>1.0</v>
      </c>
      <c r="L3382" s="104">
        <f t="array" ref="L3382">XLOOKUP('Joining Lists'!$J3382,'Joining Lists'!$A$4:$A$15,'Joining Lists'!$B$4:$B$15)</f>
        <v>19.95</v>
      </c>
      <c r="M3382" s="105">
        <f>'Joining Lists'!$K3382*'Joining Lists'!$L3382</f>
        <v>19.95</v>
      </c>
    </row>
    <row r="3383" ht="14.25" customHeight="1">
      <c r="G3383" s="111">
        <v>44503.0</v>
      </c>
      <c r="H3383" s="110" t="s">
        <v>284</v>
      </c>
      <c r="I3383" s="110" t="str">
        <f t="array" ref="I3383">XLOOKUP('Joining Lists'!$H3383,'Joining Lists'!$D$4:$D$75,'Joining Lists'!$E$4:$E$75)</f>
        <v>MidWest</v>
      </c>
      <c r="J3383" s="110" t="s">
        <v>218</v>
      </c>
      <c r="K3383" s="110">
        <v>2.0</v>
      </c>
      <c r="L3383" s="109">
        <f t="array" ref="L3383">XLOOKUP('Joining Lists'!$J3383,'Joining Lists'!$A$4:$A$15,'Joining Lists'!$B$4:$B$15)</f>
        <v>22.95</v>
      </c>
      <c r="M3383" s="110">
        <f>'Joining Lists'!$K3383*'Joining Lists'!$L3383</f>
        <v>45.9</v>
      </c>
    </row>
    <row r="3384" ht="14.25" customHeight="1">
      <c r="G3384" s="106">
        <v>44503.0</v>
      </c>
      <c r="H3384" s="105" t="s">
        <v>264</v>
      </c>
      <c r="I3384" s="105" t="str">
        <f t="array" ref="I3384">XLOOKUP('Joining Lists'!$H3384,'Joining Lists'!$D$4:$D$75,'Joining Lists'!$E$4:$E$75)</f>
        <v>MidWest</v>
      </c>
      <c r="J3384" s="105" t="s">
        <v>212</v>
      </c>
      <c r="K3384" s="105">
        <v>1.0</v>
      </c>
      <c r="L3384" s="104">
        <f t="array" ref="L3384">XLOOKUP('Joining Lists'!$J3384,'Joining Lists'!$A$4:$A$15,'Joining Lists'!$B$4:$B$15)</f>
        <v>21</v>
      </c>
      <c r="M3384" s="105">
        <f>'Joining Lists'!$K3384*'Joining Lists'!$L3384</f>
        <v>21</v>
      </c>
    </row>
    <row r="3385" ht="14.25" customHeight="1">
      <c r="G3385" s="111">
        <v>44503.0</v>
      </c>
      <c r="H3385" s="110" t="s">
        <v>268</v>
      </c>
      <c r="I3385" s="110" t="str">
        <f t="array" ref="I3385">XLOOKUP('Joining Lists'!$H3385,'Joining Lists'!$D$4:$D$75,'Joining Lists'!$E$4:$E$75)</f>
        <v>East</v>
      </c>
      <c r="J3385" s="110" t="s">
        <v>245</v>
      </c>
      <c r="K3385" s="110">
        <v>2.0</v>
      </c>
      <c r="L3385" s="109">
        <f t="array" ref="L3385">XLOOKUP('Joining Lists'!$J3385,'Joining Lists'!$A$4:$A$15,'Joining Lists'!$B$4:$B$15)</f>
        <v>23.5</v>
      </c>
      <c r="M3385" s="110">
        <f>'Joining Lists'!$K3385*'Joining Lists'!$L3385</f>
        <v>47</v>
      </c>
    </row>
    <row r="3386" ht="14.25" customHeight="1">
      <c r="G3386" s="106">
        <v>44503.0</v>
      </c>
      <c r="H3386" s="105" t="s">
        <v>255</v>
      </c>
      <c r="I3386" s="105" t="str">
        <f t="array" ref="I3386">XLOOKUP('Joining Lists'!$H3386,'Joining Lists'!$D$4:$D$75,'Joining Lists'!$E$4:$E$75)</f>
        <v>MidWest</v>
      </c>
      <c r="J3386" s="105" t="s">
        <v>243</v>
      </c>
      <c r="K3386" s="105">
        <v>3.0</v>
      </c>
      <c r="L3386" s="104">
        <f t="array" ref="L3386">XLOOKUP('Joining Lists'!$J3386,'Joining Lists'!$A$4:$A$15,'Joining Lists'!$B$4:$B$15)</f>
        <v>25</v>
      </c>
      <c r="M3386" s="105">
        <f>'Joining Lists'!$K3386*'Joining Lists'!$L3386</f>
        <v>75</v>
      </c>
    </row>
    <row r="3387" ht="14.25" customHeight="1">
      <c r="G3387" s="111">
        <v>44503.0</v>
      </c>
      <c r="H3387" s="110" t="s">
        <v>288</v>
      </c>
      <c r="I3387" s="110" t="str">
        <f t="array" ref="I3387">XLOOKUP('Joining Lists'!$H3387,'Joining Lists'!$D$4:$D$75,'Joining Lists'!$E$4:$E$75)</f>
        <v>MidWest</v>
      </c>
      <c r="J3387" s="110" t="s">
        <v>236</v>
      </c>
      <c r="K3387" s="110">
        <v>2.0</v>
      </c>
      <c r="L3387" s="109">
        <f t="array" ref="L3387">XLOOKUP('Joining Lists'!$J3387,'Joining Lists'!$A$4:$A$15,'Joining Lists'!$B$4:$B$15)</f>
        <v>30</v>
      </c>
      <c r="M3387" s="110">
        <f>'Joining Lists'!$K3387*'Joining Lists'!$L3387</f>
        <v>60</v>
      </c>
    </row>
    <row r="3388" ht="14.25" customHeight="1">
      <c r="G3388" s="106">
        <v>44503.0</v>
      </c>
      <c r="H3388" s="105" t="s">
        <v>268</v>
      </c>
      <c r="I3388" s="105" t="str">
        <f t="array" ref="I3388">XLOOKUP('Joining Lists'!$H3388,'Joining Lists'!$D$4:$D$75,'Joining Lists'!$E$4:$E$75)</f>
        <v>East</v>
      </c>
      <c r="J3388" s="105" t="s">
        <v>240</v>
      </c>
      <c r="K3388" s="105">
        <v>3.0</v>
      </c>
      <c r="L3388" s="104">
        <f t="array" ref="L3388">XLOOKUP('Joining Lists'!$J3388,'Joining Lists'!$A$4:$A$15,'Joining Lists'!$B$4:$B$15)</f>
        <v>34</v>
      </c>
      <c r="M3388" s="105">
        <f>'Joining Lists'!$K3388*'Joining Lists'!$L3388</f>
        <v>102</v>
      </c>
    </row>
    <row r="3389" ht="14.25" customHeight="1">
      <c r="G3389" s="111">
        <v>44503.0</v>
      </c>
      <c r="H3389" s="110" t="s">
        <v>294</v>
      </c>
      <c r="I3389" s="110" t="str">
        <f t="array" ref="I3389">XLOOKUP('Joining Lists'!$H3389,'Joining Lists'!$D$4:$D$75,'Joining Lists'!$E$4:$E$75)</f>
        <v>West</v>
      </c>
      <c r="J3389" s="110" t="s">
        <v>240</v>
      </c>
      <c r="K3389" s="110">
        <v>3.0</v>
      </c>
      <c r="L3389" s="109">
        <f t="array" ref="L3389">XLOOKUP('Joining Lists'!$J3389,'Joining Lists'!$A$4:$A$15,'Joining Lists'!$B$4:$B$15)</f>
        <v>34</v>
      </c>
      <c r="M3389" s="110">
        <f>'Joining Lists'!$K3389*'Joining Lists'!$L3389</f>
        <v>102</v>
      </c>
    </row>
    <row r="3390" ht="14.25" customHeight="1">
      <c r="G3390" s="106">
        <v>44503.0</v>
      </c>
      <c r="H3390" s="105" t="s">
        <v>249</v>
      </c>
      <c r="I3390" s="105" t="str">
        <f t="array" ref="I3390">XLOOKUP('Joining Lists'!$H3390,'Joining Lists'!$D$4:$D$75,'Joining Lists'!$E$4:$E$75)</f>
        <v>East</v>
      </c>
      <c r="J3390" s="105" t="s">
        <v>218</v>
      </c>
      <c r="K3390" s="105">
        <v>2.0</v>
      </c>
      <c r="L3390" s="104">
        <f t="array" ref="L3390">XLOOKUP('Joining Lists'!$J3390,'Joining Lists'!$A$4:$A$15,'Joining Lists'!$B$4:$B$15)</f>
        <v>22.95</v>
      </c>
      <c r="M3390" s="105">
        <f>'Joining Lists'!$K3390*'Joining Lists'!$L3390</f>
        <v>45.9</v>
      </c>
    </row>
    <row r="3391" ht="14.25" customHeight="1">
      <c r="G3391" s="111">
        <v>44503.0</v>
      </c>
      <c r="H3391" s="110" t="s">
        <v>309</v>
      </c>
      <c r="I3391" s="110" t="str">
        <f t="array" ref="I3391">XLOOKUP('Joining Lists'!$H3391,'Joining Lists'!$D$4:$D$75,'Joining Lists'!$E$4:$E$75)</f>
        <v>South</v>
      </c>
      <c r="J3391" s="110" t="s">
        <v>245</v>
      </c>
      <c r="K3391" s="110">
        <v>24.0</v>
      </c>
      <c r="L3391" s="109">
        <f t="array" ref="L3391">XLOOKUP('Joining Lists'!$J3391,'Joining Lists'!$A$4:$A$15,'Joining Lists'!$B$4:$B$15)</f>
        <v>23.5</v>
      </c>
      <c r="M3391" s="110">
        <f>'Joining Lists'!$K3391*'Joining Lists'!$L3391</f>
        <v>564</v>
      </c>
    </row>
    <row r="3392" ht="14.25" customHeight="1">
      <c r="G3392" s="106">
        <v>44503.0</v>
      </c>
      <c r="H3392" s="105" t="s">
        <v>297</v>
      </c>
      <c r="I3392" s="105" t="str">
        <f t="array" ref="I3392">XLOOKUP('Joining Lists'!$H3392,'Joining Lists'!$D$4:$D$75,'Joining Lists'!$E$4:$E$75)</f>
        <v>MidWest</v>
      </c>
      <c r="J3392" s="105" t="s">
        <v>227</v>
      </c>
      <c r="K3392" s="105">
        <v>1.0</v>
      </c>
      <c r="L3392" s="104">
        <f t="array" ref="L3392">XLOOKUP('Joining Lists'!$J3392,'Joining Lists'!$A$4:$A$15,'Joining Lists'!$B$4:$B$15)</f>
        <v>25</v>
      </c>
      <c r="M3392" s="105">
        <f>'Joining Lists'!$K3392*'Joining Lists'!$L3392</f>
        <v>25</v>
      </c>
    </row>
    <row r="3393" ht="14.25" customHeight="1">
      <c r="G3393" s="111">
        <v>44503.0</v>
      </c>
      <c r="H3393" s="110" t="s">
        <v>225</v>
      </c>
      <c r="I3393" s="110" t="str">
        <f t="array" ref="I3393">XLOOKUP('Joining Lists'!$H3393,'Joining Lists'!$D$4:$D$75,'Joining Lists'!$E$4:$E$75)</f>
        <v>South</v>
      </c>
      <c r="J3393" s="110" t="s">
        <v>216</v>
      </c>
      <c r="K3393" s="110">
        <v>4.0</v>
      </c>
      <c r="L3393" s="109">
        <f t="array" ref="L3393">XLOOKUP('Joining Lists'!$J3393,'Joining Lists'!$A$4:$A$15,'Joining Lists'!$B$4:$B$15)</f>
        <v>22.95</v>
      </c>
      <c r="M3393" s="110">
        <f>'Joining Lists'!$K3393*'Joining Lists'!$L3393</f>
        <v>91.8</v>
      </c>
    </row>
    <row r="3394" ht="14.25" customHeight="1">
      <c r="G3394" s="106">
        <v>44503.0</v>
      </c>
      <c r="H3394" s="105" t="s">
        <v>302</v>
      </c>
      <c r="I3394" s="105" t="str">
        <f t="array" ref="I3394">XLOOKUP('Joining Lists'!$H3394,'Joining Lists'!$D$4:$D$75,'Joining Lists'!$E$4:$E$75)</f>
        <v>MidWest</v>
      </c>
      <c r="J3394" s="105" t="s">
        <v>235</v>
      </c>
      <c r="K3394" s="105">
        <v>2.0</v>
      </c>
      <c r="L3394" s="104">
        <f t="array" ref="L3394">XLOOKUP('Joining Lists'!$J3394,'Joining Lists'!$A$4:$A$15,'Joining Lists'!$B$4:$B$15)</f>
        <v>19.95</v>
      </c>
      <c r="M3394" s="105">
        <f>'Joining Lists'!$K3394*'Joining Lists'!$L3394</f>
        <v>39.9</v>
      </c>
    </row>
    <row r="3395" ht="14.25" customHeight="1">
      <c r="G3395" s="111">
        <v>44503.0</v>
      </c>
      <c r="H3395" s="110" t="s">
        <v>280</v>
      </c>
      <c r="I3395" s="110" t="str">
        <f t="array" ref="I3395">XLOOKUP('Joining Lists'!$H3395,'Joining Lists'!$D$4:$D$75,'Joining Lists'!$E$4:$E$75)</f>
        <v>South</v>
      </c>
      <c r="J3395" s="110" t="s">
        <v>243</v>
      </c>
      <c r="K3395" s="110">
        <v>3.0</v>
      </c>
      <c r="L3395" s="109">
        <f t="array" ref="L3395">XLOOKUP('Joining Lists'!$J3395,'Joining Lists'!$A$4:$A$15,'Joining Lists'!$B$4:$B$15)</f>
        <v>25</v>
      </c>
      <c r="M3395" s="110">
        <f>'Joining Lists'!$K3395*'Joining Lists'!$L3395</f>
        <v>75</v>
      </c>
    </row>
    <row r="3396" ht="14.25" customHeight="1">
      <c r="G3396" s="106">
        <v>44503.0</v>
      </c>
      <c r="H3396" s="105" t="s">
        <v>215</v>
      </c>
      <c r="I3396" s="105" t="str">
        <f t="array" ref="I3396">XLOOKUP('Joining Lists'!$H3396,'Joining Lists'!$D$4:$D$75,'Joining Lists'!$E$4:$E$75)</f>
        <v>East</v>
      </c>
      <c r="J3396" s="105" t="s">
        <v>240</v>
      </c>
      <c r="K3396" s="105">
        <v>2.0</v>
      </c>
      <c r="L3396" s="104">
        <f t="array" ref="L3396">XLOOKUP('Joining Lists'!$J3396,'Joining Lists'!$A$4:$A$15,'Joining Lists'!$B$4:$B$15)</f>
        <v>34</v>
      </c>
      <c r="M3396" s="105">
        <f>'Joining Lists'!$K3396*'Joining Lists'!$L3396</f>
        <v>68</v>
      </c>
    </row>
    <row r="3397" ht="14.25" customHeight="1">
      <c r="G3397" s="111">
        <v>44503.0</v>
      </c>
      <c r="H3397" s="110" t="s">
        <v>299</v>
      </c>
      <c r="I3397" s="110" t="str">
        <f t="array" ref="I3397">XLOOKUP('Joining Lists'!$H3397,'Joining Lists'!$D$4:$D$75,'Joining Lists'!$E$4:$E$75)</f>
        <v>South</v>
      </c>
      <c r="J3397" s="110" t="s">
        <v>218</v>
      </c>
      <c r="K3397" s="110">
        <v>3.0</v>
      </c>
      <c r="L3397" s="109">
        <f t="array" ref="L3397">XLOOKUP('Joining Lists'!$J3397,'Joining Lists'!$A$4:$A$15,'Joining Lists'!$B$4:$B$15)</f>
        <v>22.95</v>
      </c>
      <c r="M3397" s="110">
        <f>'Joining Lists'!$K3397*'Joining Lists'!$L3397</f>
        <v>68.85</v>
      </c>
    </row>
    <row r="3398" ht="14.25" customHeight="1">
      <c r="G3398" s="106">
        <v>44503.0</v>
      </c>
      <c r="H3398" s="105" t="s">
        <v>296</v>
      </c>
      <c r="I3398" s="105" t="str">
        <f t="array" ref="I3398">XLOOKUP('Joining Lists'!$H3398,'Joining Lists'!$D$4:$D$75,'Joining Lists'!$E$4:$E$75)</f>
        <v>West</v>
      </c>
      <c r="J3398" s="105" t="s">
        <v>235</v>
      </c>
      <c r="K3398" s="105">
        <v>2.0</v>
      </c>
      <c r="L3398" s="104">
        <f t="array" ref="L3398">XLOOKUP('Joining Lists'!$J3398,'Joining Lists'!$A$4:$A$15,'Joining Lists'!$B$4:$B$15)</f>
        <v>19.95</v>
      </c>
      <c r="M3398" s="105">
        <f>'Joining Lists'!$K3398*'Joining Lists'!$L3398</f>
        <v>39.9</v>
      </c>
    </row>
    <row r="3399" ht="14.25" customHeight="1">
      <c r="G3399" s="111">
        <v>44503.0</v>
      </c>
      <c r="H3399" s="110" t="s">
        <v>251</v>
      </c>
      <c r="I3399" s="110" t="str">
        <f t="array" ref="I3399">XLOOKUP('Joining Lists'!$H3399,'Joining Lists'!$D$4:$D$75,'Joining Lists'!$E$4:$E$75)</f>
        <v>MidWest</v>
      </c>
      <c r="J3399" s="110" t="s">
        <v>243</v>
      </c>
      <c r="K3399" s="110">
        <v>21.0</v>
      </c>
      <c r="L3399" s="109">
        <f t="array" ref="L3399">XLOOKUP('Joining Lists'!$J3399,'Joining Lists'!$A$4:$A$15,'Joining Lists'!$B$4:$B$15)</f>
        <v>25</v>
      </c>
      <c r="M3399" s="110">
        <f>'Joining Lists'!$K3399*'Joining Lists'!$L3399</f>
        <v>525</v>
      </c>
    </row>
    <row r="3400" ht="14.25" customHeight="1">
      <c r="G3400" s="106">
        <v>44503.0</v>
      </c>
      <c r="H3400" s="105" t="s">
        <v>254</v>
      </c>
      <c r="I3400" s="105" t="str">
        <f t="array" ref="I3400">XLOOKUP('Joining Lists'!$H3400,'Joining Lists'!$D$4:$D$75,'Joining Lists'!$E$4:$E$75)</f>
        <v>South</v>
      </c>
      <c r="J3400" s="105" t="s">
        <v>235</v>
      </c>
      <c r="K3400" s="105">
        <v>3.0</v>
      </c>
      <c r="L3400" s="104">
        <f t="array" ref="L3400">XLOOKUP('Joining Lists'!$J3400,'Joining Lists'!$A$4:$A$15,'Joining Lists'!$B$4:$B$15)</f>
        <v>19.95</v>
      </c>
      <c r="M3400" s="105">
        <f>'Joining Lists'!$K3400*'Joining Lists'!$L3400</f>
        <v>59.85</v>
      </c>
    </row>
    <row r="3401" ht="14.25" customHeight="1">
      <c r="G3401" s="111">
        <v>44503.0</v>
      </c>
      <c r="H3401" s="110" t="s">
        <v>266</v>
      </c>
      <c r="I3401" s="110" t="str">
        <f t="array" ref="I3401">XLOOKUP('Joining Lists'!$H3401,'Joining Lists'!$D$4:$D$75,'Joining Lists'!$E$4:$E$75)</f>
        <v>West</v>
      </c>
      <c r="J3401" s="110" t="s">
        <v>230</v>
      </c>
      <c r="K3401" s="110">
        <v>10.0</v>
      </c>
      <c r="L3401" s="109">
        <f t="array" ref="L3401">XLOOKUP('Joining Lists'!$J3401,'Joining Lists'!$A$4:$A$15,'Joining Lists'!$B$4:$B$15)</f>
        <v>79.95</v>
      </c>
      <c r="M3401" s="110">
        <f>'Joining Lists'!$K3401*'Joining Lists'!$L3401</f>
        <v>799.5</v>
      </c>
    </row>
    <row r="3402" ht="14.25" customHeight="1">
      <c r="G3402" s="106">
        <v>44503.0</v>
      </c>
      <c r="H3402" s="105" t="s">
        <v>269</v>
      </c>
      <c r="I3402" s="105" t="str">
        <f t="array" ref="I3402">XLOOKUP('Joining Lists'!$H3402,'Joining Lists'!$D$4:$D$75,'Joining Lists'!$E$4:$E$75)</f>
        <v>MidWest</v>
      </c>
      <c r="J3402" s="105" t="s">
        <v>240</v>
      </c>
      <c r="K3402" s="105">
        <v>12.0</v>
      </c>
      <c r="L3402" s="104">
        <f t="array" ref="L3402">XLOOKUP('Joining Lists'!$J3402,'Joining Lists'!$A$4:$A$15,'Joining Lists'!$B$4:$B$15)</f>
        <v>34</v>
      </c>
      <c r="M3402" s="105">
        <f>'Joining Lists'!$K3402*'Joining Lists'!$L3402</f>
        <v>408</v>
      </c>
    </row>
    <row r="3403" ht="14.25" customHeight="1">
      <c r="G3403" s="111">
        <v>44503.0</v>
      </c>
      <c r="H3403" s="110" t="s">
        <v>234</v>
      </c>
      <c r="I3403" s="110" t="str">
        <f t="array" ref="I3403">XLOOKUP('Joining Lists'!$H3403,'Joining Lists'!$D$4:$D$75,'Joining Lists'!$E$4:$E$75)</f>
        <v>East</v>
      </c>
      <c r="J3403" s="110" t="s">
        <v>245</v>
      </c>
      <c r="K3403" s="110">
        <v>1.0</v>
      </c>
      <c r="L3403" s="109">
        <f t="array" ref="L3403">XLOOKUP('Joining Lists'!$J3403,'Joining Lists'!$A$4:$A$15,'Joining Lists'!$B$4:$B$15)</f>
        <v>23.5</v>
      </c>
      <c r="M3403" s="110">
        <f>'Joining Lists'!$K3403*'Joining Lists'!$L3403</f>
        <v>23.5</v>
      </c>
    </row>
    <row r="3404" ht="14.25" customHeight="1">
      <c r="G3404" s="106">
        <v>44503.0</v>
      </c>
      <c r="H3404" s="105" t="s">
        <v>264</v>
      </c>
      <c r="I3404" s="105" t="str">
        <f t="array" ref="I3404">XLOOKUP('Joining Lists'!$H3404,'Joining Lists'!$D$4:$D$75,'Joining Lists'!$E$4:$E$75)</f>
        <v>MidWest</v>
      </c>
      <c r="J3404" s="105" t="s">
        <v>235</v>
      </c>
      <c r="K3404" s="105">
        <v>2.0</v>
      </c>
      <c r="L3404" s="104">
        <f t="array" ref="L3404">XLOOKUP('Joining Lists'!$J3404,'Joining Lists'!$A$4:$A$15,'Joining Lists'!$B$4:$B$15)</f>
        <v>19.95</v>
      </c>
      <c r="M3404" s="105">
        <f>'Joining Lists'!$K3404*'Joining Lists'!$L3404</f>
        <v>39.9</v>
      </c>
    </row>
    <row r="3405" ht="14.25" customHeight="1">
      <c r="G3405" s="111">
        <v>44503.0</v>
      </c>
      <c r="H3405" s="110" t="s">
        <v>281</v>
      </c>
      <c r="I3405" s="110" t="str">
        <f t="array" ref="I3405">XLOOKUP('Joining Lists'!$H3405,'Joining Lists'!$D$4:$D$75,'Joining Lists'!$E$4:$E$75)</f>
        <v>MidWest</v>
      </c>
      <c r="J3405" s="110" t="s">
        <v>218</v>
      </c>
      <c r="K3405" s="110">
        <v>3.0</v>
      </c>
      <c r="L3405" s="109">
        <f t="array" ref="L3405">XLOOKUP('Joining Lists'!$J3405,'Joining Lists'!$A$4:$A$15,'Joining Lists'!$B$4:$B$15)</f>
        <v>22.95</v>
      </c>
      <c r="M3405" s="110">
        <f>'Joining Lists'!$K3405*'Joining Lists'!$L3405</f>
        <v>68.85</v>
      </c>
    </row>
    <row r="3406" ht="14.25" customHeight="1">
      <c r="G3406" s="106">
        <v>44503.0</v>
      </c>
      <c r="H3406" s="105" t="s">
        <v>312</v>
      </c>
      <c r="I3406" s="105" t="str">
        <f t="array" ref="I3406">XLOOKUP('Joining Lists'!$H3406,'Joining Lists'!$D$4:$D$75,'Joining Lists'!$E$4:$E$75)</f>
        <v>East</v>
      </c>
      <c r="J3406" s="105" t="s">
        <v>240</v>
      </c>
      <c r="K3406" s="105">
        <v>2.0</v>
      </c>
      <c r="L3406" s="104">
        <f t="array" ref="L3406">XLOOKUP('Joining Lists'!$J3406,'Joining Lists'!$A$4:$A$15,'Joining Lists'!$B$4:$B$15)</f>
        <v>34</v>
      </c>
      <c r="M3406" s="105">
        <f>'Joining Lists'!$K3406*'Joining Lists'!$L3406</f>
        <v>68</v>
      </c>
    </row>
    <row r="3407" ht="14.25" customHeight="1">
      <c r="G3407" s="111">
        <v>44503.0</v>
      </c>
      <c r="H3407" s="110" t="s">
        <v>228</v>
      </c>
      <c r="I3407" s="110" t="str">
        <f t="array" ref="I3407">XLOOKUP('Joining Lists'!$H3407,'Joining Lists'!$D$4:$D$75,'Joining Lists'!$E$4:$E$75)</f>
        <v>MidWest</v>
      </c>
      <c r="J3407" s="110" t="s">
        <v>240</v>
      </c>
      <c r="K3407" s="110">
        <v>2.0</v>
      </c>
      <c r="L3407" s="109">
        <f t="array" ref="L3407">XLOOKUP('Joining Lists'!$J3407,'Joining Lists'!$A$4:$A$15,'Joining Lists'!$B$4:$B$15)</f>
        <v>34</v>
      </c>
      <c r="M3407" s="110">
        <f>'Joining Lists'!$K3407*'Joining Lists'!$L3407</f>
        <v>68</v>
      </c>
    </row>
    <row r="3408" ht="14.25" customHeight="1">
      <c r="G3408" s="106">
        <v>44503.0</v>
      </c>
      <c r="H3408" s="105" t="s">
        <v>283</v>
      </c>
      <c r="I3408" s="105" t="str">
        <f t="array" ref="I3408">XLOOKUP('Joining Lists'!$H3408,'Joining Lists'!$D$4:$D$75,'Joining Lists'!$E$4:$E$75)</f>
        <v>South</v>
      </c>
      <c r="J3408" s="105" t="s">
        <v>216</v>
      </c>
      <c r="K3408" s="105">
        <v>25.0</v>
      </c>
      <c r="L3408" s="104">
        <f t="array" ref="L3408">XLOOKUP('Joining Lists'!$J3408,'Joining Lists'!$A$4:$A$15,'Joining Lists'!$B$4:$B$15)</f>
        <v>22.95</v>
      </c>
      <c r="M3408" s="105">
        <f>'Joining Lists'!$K3408*'Joining Lists'!$L3408</f>
        <v>573.75</v>
      </c>
    </row>
    <row r="3409" ht="14.25" customHeight="1">
      <c r="G3409" s="111">
        <v>44503.0</v>
      </c>
      <c r="H3409" s="110" t="s">
        <v>292</v>
      </c>
      <c r="I3409" s="110" t="str">
        <f t="array" ref="I3409">XLOOKUP('Joining Lists'!$H3409,'Joining Lists'!$D$4:$D$75,'Joining Lists'!$E$4:$E$75)</f>
        <v>East</v>
      </c>
      <c r="J3409" s="110" t="s">
        <v>235</v>
      </c>
      <c r="K3409" s="110">
        <v>2.0</v>
      </c>
      <c r="L3409" s="109">
        <f t="array" ref="L3409">XLOOKUP('Joining Lists'!$J3409,'Joining Lists'!$A$4:$A$15,'Joining Lists'!$B$4:$B$15)</f>
        <v>19.95</v>
      </c>
      <c r="M3409" s="110">
        <f>'Joining Lists'!$K3409*'Joining Lists'!$L3409</f>
        <v>39.9</v>
      </c>
    </row>
    <row r="3410" ht="14.25" customHeight="1">
      <c r="G3410" s="106">
        <v>44503.0</v>
      </c>
      <c r="H3410" s="105" t="s">
        <v>276</v>
      </c>
      <c r="I3410" s="105" t="str">
        <f t="array" ref="I3410">XLOOKUP('Joining Lists'!$H3410,'Joining Lists'!$D$4:$D$75,'Joining Lists'!$E$4:$E$75)</f>
        <v>East</v>
      </c>
      <c r="J3410" s="105" t="s">
        <v>236</v>
      </c>
      <c r="K3410" s="105">
        <v>2.0</v>
      </c>
      <c r="L3410" s="104">
        <f t="array" ref="L3410">XLOOKUP('Joining Lists'!$J3410,'Joining Lists'!$A$4:$A$15,'Joining Lists'!$B$4:$B$15)</f>
        <v>30</v>
      </c>
      <c r="M3410" s="105">
        <f>'Joining Lists'!$K3410*'Joining Lists'!$L3410</f>
        <v>60</v>
      </c>
    </row>
    <row r="3411" ht="14.25" customHeight="1">
      <c r="G3411" s="111">
        <v>44503.0</v>
      </c>
      <c r="H3411" s="110" t="s">
        <v>253</v>
      </c>
      <c r="I3411" s="110" t="str">
        <f t="array" ref="I3411">XLOOKUP('Joining Lists'!$H3411,'Joining Lists'!$D$4:$D$75,'Joining Lists'!$E$4:$E$75)</f>
        <v>MidWest</v>
      </c>
      <c r="J3411" s="110" t="s">
        <v>233</v>
      </c>
      <c r="K3411" s="110">
        <v>2.0</v>
      </c>
      <c r="L3411" s="109">
        <f t="array" ref="L3411">XLOOKUP('Joining Lists'!$J3411,'Joining Lists'!$A$4:$A$15,'Joining Lists'!$B$4:$B$15)</f>
        <v>27.5</v>
      </c>
      <c r="M3411" s="110">
        <f>'Joining Lists'!$K3411*'Joining Lists'!$L3411</f>
        <v>55</v>
      </c>
    </row>
    <row r="3412" ht="14.25" customHeight="1">
      <c r="G3412" s="106">
        <v>44503.0</v>
      </c>
      <c r="H3412" s="105" t="s">
        <v>237</v>
      </c>
      <c r="I3412" s="105" t="str">
        <f t="array" ref="I3412">XLOOKUP('Joining Lists'!$H3412,'Joining Lists'!$D$4:$D$75,'Joining Lists'!$E$4:$E$75)</f>
        <v>West</v>
      </c>
      <c r="J3412" s="105" t="s">
        <v>227</v>
      </c>
      <c r="K3412" s="105">
        <v>3.0</v>
      </c>
      <c r="L3412" s="104">
        <f t="array" ref="L3412">XLOOKUP('Joining Lists'!$J3412,'Joining Lists'!$A$4:$A$15,'Joining Lists'!$B$4:$B$15)</f>
        <v>25</v>
      </c>
      <c r="M3412" s="105">
        <f>'Joining Lists'!$K3412*'Joining Lists'!$L3412</f>
        <v>75</v>
      </c>
    </row>
    <row r="3413" ht="14.25" customHeight="1">
      <c r="G3413" s="111">
        <v>44502.0</v>
      </c>
      <c r="H3413" s="110" t="s">
        <v>313</v>
      </c>
      <c r="I3413" s="110" t="str">
        <f t="array" ref="I3413">XLOOKUP('Joining Lists'!$H3413,'Joining Lists'!$D$4:$D$75,'Joining Lists'!$E$4:$E$75)</f>
        <v>West</v>
      </c>
      <c r="J3413" s="110" t="s">
        <v>216</v>
      </c>
      <c r="K3413" s="110">
        <v>2.0</v>
      </c>
      <c r="L3413" s="109">
        <f t="array" ref="L3413">XLOOKUP('Joining Lists'!$J3413,'Joining Lists'!$A$4:$A$15,'Joining Lists'!$B$4:$B$15)</f>
        <v>22.95</v>
      </c>
      <c r="M3413" s="110">
        <f>'Joining Lists'!$K3413*'Joining Lists'!$L3413</f>
        <v>45.9</v>
      </c>
    </row>
    <row r="3414" ht="14.25" customHeight="1">
      <c r="G3414" s="106">
        <v>44502.0</v>
      </c>
      <c r="H3414" s="105" t="s">
        <v>253</v>
      </c>
      <c r="I3414" s="105" t="str">
        <f t="array" ref="I3414">XLOOKUP('Joining Lists'!$H3414,'Joining Lists'!$D$4:$D$75,'Joining Lists'!$E$4:$E$75)</f>
        <v>MidWest</v>
      </c>
      <c r="J3414" s="105" t="s">
        <v>218</v>
      </c>
      <c r="K3414" s="105">
        <v>1.0</v>
      </c>
      <c r="L3414" s="104">
        <f t="array" ref="L3414">XLOOKUP('Joining Lists'!$J3414,'Joining Lists'!$A$4:$A$15,'Joining Lists'!$B$4:$B$15)</f>
        <v>22.95</v>
      </c>
      <c r="M3414" s="105">
        <f>'Joining Lists'!$K3414*'Joining Lists'!$L3414</f>
        <v>22.95</v>
      </c>
    </row>
    <row r="3415" ht="14.25" customHeight="1">
      <c r="G3415" s="111">
        <v>44502.0</v>
      </c>
      <c r="H3415" s="110" t="s">
        <v>254</v>
      </c>
      <c r="I3415" s="110" t="str">
        <f t="array" ref="I3415">XLOOKUP('Joining Lists'!$H3415,'Joining Lists'!$D$4:$D$75,'Joining Lists'!$E$4:$E$75)</f>
        <v>South</v>
      </c>
      <c r="J3415" s="110" t="s">
        <v>240</v>
      </c>
      <c r="K3415" s="110">
        <v>2.0</v>
      </c>
      <c r="L3415" s="109">
        <f t="array" ref="L3415">XLOOKUP('Joining Lists'!$J3415,'Joining Lists'!$A$4:$A$15,'Joining Lists'!$B$4:$B$15)</f>
        <v>34</v>
      </c>
      <c r="M3415" s="110">
        <f>'Joining Lists'!$K3415*'Joining Lists'!$L3415</f>
        <v>68</v>
      </c>
    </row>
    <row r="3416" ht="14.25" customHeight="1">
      <c r="G3416" s="106">
        <v>44502.0</v>
      </c>
      <c r="H3416" s="105" t="s">
        <v>281</v>
      </c>
      <c r="I3416" s="105" t="str">
        <f t="array" ref="I3416">XLOOKUP('Joining Lists'!$H3416,'Joining Lists'!$D$4:$D$75,'Joining Lists'!$E$4:$E$75)</f>
        <v>MidWest</v>
      </c>
      <c r="J3416" s="105" t="s">
        <v>216</v>
      </c>
      <c r="K3416" s="105">
        <v>1.0</v>
      </c>
      <c r="L3416" s="104">
        <f t="array" ref="L3416">XLOOKUP('Joining Lists'!$J3416,'Joining Lists'!$A$4:$A$15,'Joining Lists'!$B$4:$B$15)</f>
        <v>22.95</v>
      </c>
      <c r="M3416" s="105">
        <f>'Joining Lists'!$K3416*'Joining Lists'!$L3416</f>
        <v>22.95</v>
      </c>
    </row>
    <row r="3417" ht="14.25" customHeight="1">
      <c r="G3417" s="111">
        <v>44502.0</v>
      </c>
      <c r="H3417" s="110" t="s">
        <v>304</v>
      </c>
      <c r="I3417" s="110" t="str">
        <f t="array" ref="I3417">XLOOKUP('Joining Lists'!$H3417,'Joining Lists'!$D$4:$D$75,'Joining Lists'!$E$4:$E$75)</f>
        <v>South</v>
      </c>
      <c r="J3417" s="110" t="s">
        <v>243</v>
      </c>
      <c r="K3417" s="110">
        <v>20.0</v>
      </c>
      <c r="L3417" s="109">
        <f t="array" ref="L3417">XLOOKUP('Joining Lists'!$J3417,'Joining Lists'!$A$4:$A$15,'Joining Lists'!$B$4:$B$15)</f>
        <v>25</v>
      </c>
      <c r="M3417" s="110">
        <f>'Joining Lists'!$K3417*'Joining Lists'!$L3417</f>
        <v>500</v>
      </c>
    </row>
    <row r="3418" ht="14.25" customHeight="1">
      <c r="G3418" s="106">
        <v>44502.0</v>
      </c>
      <c r="H3418" s="105" t="s">
        <v>296</v>
      </c>
      <c r="I3418" s="105" t="str">
        <f t="array" ref="I3418">XLOOKUP('Joining Lists'!$H3418,'Joining Lists'!$D$4:$D$75,'Joining Lists'!$E$4:$E$75)</f>
        <v>West</v>
      </c>
      <c r="J3418" s="105" t="s">
        <v>230</v>
      </c>
      <c r="K3418" s="105">
        <v>2.0</v>
      </c>
      <c r="L3418" s="104">
        <f t="array" ref="L3418">XLOOKUP('Joining Lists'!$J3418,'Joining Lists'!$A$4:$A$15,'Joining Lists'!$B$4:$B$15)</f>
        <v>79.95</v>
      </c>
      <c r="M3418" s="105">
        <f>'Joining Lists'!$K3418*'Joining Lists'!$L3418</f>
        <v>159.9</v>
      </c>
    </row>
    <row r="3419" ht="14.25" customHeight="1">
      <c r="G3419" s="111">
        <v>44502.0</v>
      </c>
      <c r="H3419" s="110" t="s">
        <v>255</v>
      </c>
      <c r="I3419" s="110" t="str">
        <f t="array" ref="I3419">XLOOKUP('Joining Lists'!$H3419,'Joining Lists'!$D$4:$D$75,'Joining Lists'!$E$4:$E$75)</f>
        <v>MidWest</v>
      </c>
      <c r="J3419" s="110" t="s">
        <v>240</v>
      </c>
      <c r="K3419" s="110">
        <v>2.0</v>
      </c>
      <c r="L3419" s="109">
        <f t="array" ref="L3419">XLOOKUP('Joining Lists'!$J3419,'Joining Lists'!$A$4:$A$15,'Joining Lists'!$B$4:$B$15)</f>
        <v>34</v>
      </c>
      <c r="M3419" s="110">
        <f>'Joining Lists'!$K3419*'Joining Lists'!$L3419</f>
        <v>68</v>
      </c>
    </row>
    <row r="3420" ht="14.25" customHeight="1">
      <c r="G3420" s="106">
        <v>44502.0</v>
      </c>
      <c r="H3420" s="105" t="s">
        <v>291</v>
      </c>
      <c r="I3420" s="105" t="str">
        <f t="array" ref="I3420">XLOOKUP('Joining Lists'!$H3420,'Joining Lists'!$D$4:$D$75,'Joining Lists'!$E$4:$E$75)</f>
        <v>West</v>
      </c>
      <c r="J3420" s="105" t="s">
        <v>216</v>
      </c>
      <c r="K3420" s="105">
        <v>3.0</v>
      </c>
      <c r="L3420" s="104">
        <f t="array" ref="L3420">XLOOKUP('Joining Lists'!$J3420,'Joining Lists'!$A$4:$A$15,'Joining Lists'!$B$4:$B$15)</f>
        <v>22.95</v>
      </c>
      <c r="M3420" s="105">
        <f>'Joining Lists'!$K3420*'Joining Lists'!$L3420</f>
        <v>68.85</v>
      </c>
    </row>
    <row r="3421" ht="14.25" customHeight="1">
      <c r="G3421" s="111">
        <v>44502.0</v>
      </c>
      <c r="H3421" s="110" t="s">
        <v>297</v>
      </c>
      <c r="I3421" s="110" t="str">
        <f t="array" ref="I3421">XLOOKUP('Joining Lists'!$H3421,'Joining Lists'!$D$4:$D$75,'Joining Lists'!$E$4:$E$75)</f>
        <v>MidWest</v>
      </c>
      <c r="J3421" s="110" t="s">
        <v>218</v>
      </c>
      <c r="K3421" s="110">
        <v>1.0</v>
      </c>
      <c r="L3421" s="109">
        <f t="array" ref="L3421">XLOOKUP('Joining Lists'!$J3421,'Joining Lists'!$A$4:$A$15,'Joining Lists'!$B$4:$B$15)</f>
        <v>22.95</v>
      </c>
      <c r="M3421" s="110">
        <f>'Joining Lists'!$K3421*'Joining Lists'!$L3421</f>
        <v>22.95</v>
      </c>
    </row>
    <row r="3422" ht="14.25" customHeight="1">
      <c r="G3422" s="106">
        <v>44502.0</v>
      </c>
      <c r="H3422" s="105" t="s">
        <v>264</v>
      </c>
      <c r="I3422" s="105" t="str">
        <f t="array" ref="I3422">XLOOKUP('Joining Lists'!$H3422,'Joining Lists'!$D$4:$D$75,'Joining Lists'!$E$4:$E$75)</f>
        <v>MidWest</v>
      </c>
      <c r="J3422" s="105" t="s">
        <v>235</v>
      </c>
      <c r="K3422" s="105">
        <v>2.0</v>
      </c>
      <c r="L3422" s="104">
        <f t="array" ref="L3422">XLOOKUP('Joining Lists'!$J3422,'Joining Lists'!$A$4:$A$15,'Joining Lists'!$B$4:$B$15)</f>
        <v>19.95</v>
      </c>
      <c r="M3422" s="105">
        <f>'Joining Lists'!$K3422*'Joining Lists'!$L3422</f>
        <v>39.9</v>
      </c>
    </row>
    <row r="3423" ht="14.25" customHeight="1">
      <c r="G3423" s="111">
        <v>44502.0</v>
      </c>
      <c r="H3423" s="110" t="s">
        <v>248</v>
      </c>
      <c r="I3423" s="110" t="str">
        <f t="array" ref="I3423">XLOOKUP('Joining Lists'!$H3423,'Joining Lists'!$D$4:$D$75,'Joining Lists'!$E$4:$E$75)</f>
        <v>MidWest</v>
      </c>
      <c r="J3423" s="110" t="s">
        <v>212</v>
      </c>
      <c r="K3423" s="110">
        <v>1.0</v>
      </c>
      <c r="L3423" s="109">
        <f t="array" ref="L3423">XLOOKUP('Joining Lists'!$J3423,'Joining Lists'!$A$4:$A$15,'Joining Lists'!$B$4:$B$15)</f>
        <v>21</v>
      </c>
      <c r="M3423" s="110">
        <f>'Joining Lists'!$K3423*'Joining Lists'!$L3423</f>
        <v>21</v>
      </c>
    </row>
    <row r="3424" ht="14.25" customHeight="1">
      <c r="G3424" s="106">
        <v>44502.0</v>
      </c>
      <c r="H3424" s="105" t="s">
        <v>314</v>
      </c>
      <c r="I3424" s="105" t="str">
        <f t="array" ref="I3424">XLOOKUP('Joining Lists'!$H3424,'Joining Lists'!$D$4:$D$75,'Joining Lists'!$E$4:$E$75)</f>
        <v>West</v>
      </c>
      <c r="J3424" s="105" t="s">
        <v>216</v>
      </c>
      <c r="K3424" s="105">
        <v>2.0</v>
      </c>
      <c r="L3424" s="104">
        <f t="array" ref="L3424">XLOOKUP('Joining Lists'!$J3424,'Joining Lists'!$A$4:$A$15,'Joining Lists'!$B$4:$B$15)</f>
        <v>22.95</v>
      </c>
      <c r="M3424" s="105">
        <f>'Joining Lists'!$K3424*'Joining Lists'!$L3424</f>
        <v>45.9</v>
      </c>
    </row>
    <row r="3425" ht="14.25" customHeight="1">
      <c r="G3425" s="111">
        <v>44502.0</v>
      </c>
      <c r="H3425" s="110" t="s">
        <v>316</v>
      </c>
      <c r="I3425" s="110" t="str">
        <f t="array" ref="I3425">XLOOKUP('Joining Lists'!$H3425,'Joining Lists'!$D$4:$D$75,'Joining Lists'!$E$4:$E$75)</f>
        <v>West</v>
      </c>
      <c r="J3425" s="110" t="s">
        <v>236</v>
      </c>
      <c r="K3425" s="110">
        <v>2.0</v>
      </c>
      <c r="L3425" s="109">
        <f t="array" ref="L3425">XLOOKUP('Joining Lists'!$J3425,'Joining Lists'!$A$4:$A$15,'Joining Lists'!$B$4:$B$15)</f>
        <v>30</v>
      </c>
      <c r="M3425" s="110">
        <f>'Joining Lists'!$K3425*'Joining Lists'!$L3425</f>
        <v>60</v>
      </c>
    </row>
    <row r="3426" ht="14.25" customHeight="1">
      <c r="G3426" s="106">
        <v>44502.0</v>
      </c>
      <c r="H3426" s="105" t="s">
        <v>308</v>
      </c>
      <c r="I3426" s="105" t="str">
        <f t="array" ref="I3426">XLOOKUP('Joining Lists'!$H3426,'Joining Lists'!$D$4:$D$75,'Joining Lists'!$E$4:$E$75)</f>
        <v>West</v>
      </c>
      <c r="J3426" s="105" t="s">
        <v>218</v>
      </c>
      <c r="K3426" s="105">
        <v>3.0</v>
      </c>
      <c r="L3426" s="104">
        <f t="array" ref="L3426">XLOOKUP('Joining Lists'!$J3426,'Joining Lists'!$A$4:$A$15,'Joining Lists'!$B$4:$B$15)</f>
        <v>22.95</v>
      </c>
      <c r="M3426" s="105">
        <f>'Joining Lists'!$K3426*'Joining Lists'!$L3426</f>
        <v>68.85</v>
      </c>
    </row>
    <row r="3427" ht="14.25" customHeight="1">
      <c r="G3427" s="111">
        <v>44502.0</v>
      </c>
      <c r="H3427" s="110" t="s">
        <v>293</v>
      </c>
      <c r="I3427" s="110" t="str">
        <f t="array" ref="I3427">XLOOKUP('Joining Lists'!$H3427,'Joining Lists'!$D$4:$D$75,'Joining Lists'!$E$4:$E$75)</f>
        <v>West</v>
      </c>
      <c r="J3427" s="110" t="s">
        <v>233</v>
      </c>
      <c r="K3427" s="110">
        <v>3.0</v>
      </c>
      <c r="L3427" s="109">
        <f t="array" ref="L3427">XLOOKUP('Joining Lists'!$J3427,'Joining Lists'!$A$4:$A$15,'Joining Lists'!$B$4:$B$15)</f>
        <v>27.5</v>
      </c>
      <c r="M3427" s="110">
        <f>'Joining Lists'!$K3427*'Joining Lists'!$L3427</f>
        <v>82.5</v>
      </c>
    </row>
    <row r="3428" ht="14.25" customHeight="1">
      <c r="G3428" s="106">
        <v>44502.0</v>
      </c>
      <c r="H3428" s="105" t="s">
        <v>283</v>
      </c>
      <c r="I3428" s="105" t="str">
        <f t="array" ref="I3428">XLOOKUP('Joining Lists'!$H3428,'Joining Lists'!$D$4:$D$75,'Joining Lists'!$E$4:$E$75)</f>
        <v>South</v>
      </c>
      <c r="J3428" s="105" t="s">
        <v>216</v>
      </c>
      <c r="K3428" s="105">
        <v>2.0</v>
      </c>
      <c r="L3428" s="104">
        <f t="array" ref="L3428">XLOOKUP('Joining Lists'!$J3428,'Joining Lists'!$A$4:$A$15,'Joining Lists'!$B$4:$B$15)</f>
        <v>22.95</v>
      </c>
      <c r="M3428" s="105">
        <f>'Joining Lists'!$K3428*'Joining Lists'!$L3428</f>
        <v>45.9</v>
      </c>
    </row>
    <row r="3429" ht="14.25" customHeight="1">
      <c r="G3429" s="111">
        <v>44502.0</v>
      </c>
      <c r="H3429" s="110" t="s">
        <v>251</v>
      </c>
      <c r="I3429" s="110" t="str">
        <f t="array" ref="I3429">XLOOKUP('Joining Lists'!$H3429,'Joining Lists'!$D$4:$D$75,'Joining Lists'!$E$4:$E$75)</f>
        <v>MidWest</v>
      </c>
      <c r="J3429" s="110" t="s">
        <v>245</v>
      </c>
      <c r="K3429" s="110">
        <v>3.0</v>
      </c>
      <c r="L3429" s="109">
        <f t="array" ref="L3429">XLOOKUP('Joining Lists'!$J3429,'Joining Lists'!$A$4:$A$15,'Joining Lists'!$B$4:$B$15)</f>
        <v>23.5</v>
      </c>
      <c r="M3429" s="110">
        <f>'Joining Lists'!$K3429*'Joining Lists'!$L3429</f>
        <v>70.5</v>
      </c>
    </row>
    <row r="3430" ht="14.25" customHeight="1">
      <c r="G3430" s="106">
        <v>44502.0</v>
      </c>
      <c r="H3430" s="105" t="s">
        <v>268</v>
      </c>
      <c r="I3430" s="105" t="str">
        <f t="array" ref="I3430">XLOOKUP('Joining Lists'!$H3430,'Joining Lists'!$D$4:$D$75,'Joining Lists'!$E$4:$E$75)</f>
        <v>East</v>
      </c>
      <c r="J3430" s="105" t="s">
        <v>216</v>
      </c>
      <c r="K3430" s="105">
        <v>3.0</v>
      </c>
      <c r="L3430" s="104">
        <f t="array" ref="L3430">XLOOKUP('Joining Lists'!$J3430,'Joining Lists'!$A$4:$A$15,'Joining Lists'!$B$4:$B$15)</f>
        <v>22.95</v>
      </c>
      <c r="M3430" s="105">
        <f>'Joining Lists'!$K3430*'Joining Lists'!$L3430</f>
        <v>68.85</v>
      </c>
    </row>
    <row r="3431" ht="14.25" customHeight="1">
      <c r="G3431" s="111">
        <v>44502.0</v>
      </c>
      <c r="H3431" s="110" t="s">
        <v>271</v>
      </c>
      <c r="I3431" s="110" t="str">
        <f t="array" ref="I3431">XLOOKUP('Joining Lists'!$H3431,'Joining Lists'!$D$4:$D$75,'Joining Lists'!$E$4:$E$75)</f>
        <v>South</v>
      </c>
      <c r="J3431" s="110" t="s">
        <v>212</v>
      </c>
      <c r="K3431" s="110">
        <v>1.0</v>
      </c>
      <c r="L3431" s="109">
        <f t="array" ref="L3431">XLOOKUP('Joining Lists'!$J3431,'Joining Lists'!$A$4:$A$15,'Joining Lists'!$B$4:$B$15)</f>
        <v>21</v>
      </c>
      <c r="M3431" s="110">
        <f>'Joining Lists'!$K3431*'Joining Lists'!$L3431</f>
        <v>21</v>
      </c>
    </row>
    <row r="3432" ht="14.25" customHeight="1">
      <c r="G3432" s="106">
        <v>44502.0</v>
      </c>
      <c r="H3432" s="105" t="s">
        <v>228</v>
      </c>
      <c r="I3432" s="105" t="str">
        <f t="array" ref="I3432">XLOOKUP('Joining Lists'!$H3432,'Joining Lists'!$D$4:$D$75,'Joining Lists'!$E$4:$E$75)</f>
        <v>MidWest</v>
      </c>
      <c r="J3432" s="105" t="s">
        <v>233</v>
      </c>
      <c r="K3432" s="105">
        <v>14.0</v>
      </c>
      <c r="L3432" s="104">
        <f t="array" ref="L3432">XLOOKUP('Joining Lists'!$J3432,'Joining Lists'!$A$4:$A$15,'Joining Lists'!$B$4:$B$15)</f>
        <v>27.5</v>
      </c>
      <c r="M3432" s="105">
        <f>'Joining Lists'!$K3432*'Joining Lists'!$L3432</f>
        <v>385</v>
      </c>
    </row>
    <row r="3433" ht="14.25" customHeight="1">
      <c r="G3433" s="111">
        <v>44502.0</v>
      </c>
      <c r="H3433" s="110" t="s">
        <v>309</v>
      </c>
      <c r="I3433" s="110" t="str">
        <f t="array" ref="I3433">XLOOKUP('Joining Lists'!$H3433,'Joining Lists'!$D$4:$D$75,'Joining Lists'!$E$4:$E$75)</f>
        <v>South</v>
      </c>
      <c r="J3433" s="110" t="s">
        <v>230</v>
      </c>
      <c r="K3433" s="110">
        <v>3.0</v>
      </c>
      <c r="L3433" s="109">
        <f t="array" ref="L3433">XLOOKUP('Joining Lists'!$J3433,'Joining Lists'!$A$4:$A$15,'Joining Lists'!$B$4:$B$15)</f>
        <v>79.95</v>
      </c>
      <c r="M3433" s="110">
        <f>'Joining Lists'!$K3433*'Joining Lists'!$L3433</f>
        <v>239.85</v>
      </c>
    </row>
    <row r="3434" ht="14.25" customHeight="1">
      <c r="G3434" s="106">
        <v>44502.0</v>
      </c>
      <c r="H3434" s="105" t="s">
        <v>296</v>
      </c>
      <c r="I3434" s="105" t="str">
        <f t="array" ref="I3434">XLOOKUP('Joining Lists'!$H3434,'Joining Lists'!$D$4:$D$75,'Joining Lists'!$E$4:$E$75)</f>
        <v>West</v>
      </c>
      <c r="J3434" s="105" t="s">
        <v>216</v>
      </c>
      <c r="K3434" s="105">
        <v>3.0</v>
      </c>
      <c r="L3434" s="104">
        <f t="array" ref="L3434">XLOOKUP('Joining Lists'!$J3434,'Joining Lists'!$A$4:$A$15,'Joining Lists'!$B$4:$B$15)</f>
        <v>22.95</v>
      </c>
      <c r="M3434" s="105">
        <f>'Joining Lists'!$K3434*'Joining Lists'!$L3434</f>
        <v>68.85</v>
      </c>
    </row>
    <row r="3435" ht="14.25" customHeight="1">
      <c r="G3435" s="111">
        <v>44502.0</v>
      </c>
      <c r="H3435" s="110" t="s">
        <v>292</v>
      </c>
      <c r="I3435" s="110" t="str">
        <f t="array" ref="I3435">XLOOKUP('Joining Lists'!$H3435,'Joining Lists'!$D$4:$D$75,'Joining Lists'!$E$4:$E$75)</f>
        <v>East</v>
      </c>
      <c r="J3435" s="110" t="s">
        <v>235</v>
      </c>
      <c r="K3435" s="110">
        <v>14.0</v>
      </c>
      <c r="L3435" s="109">
        <f t="array" ref="L3435">XLOOKUP('Joining Lists'!$J3435,'Joining Lists'!$A$4:$A$15,'Joining Lists'!$B$4:$B$15)</f>
        <v>19.95</v>
      </c>
      <c r="M3435" s="110">
        <f>'Joining Lists'!$K3435*'Joining Lists'!$L3435</f>
        <v>279.3</v>
      </c>
    </row>
    <row r="3436" ht="14.25" customHeight="1">
      <c r="G3436" s="106">
        <v>44502.0</v>
      </c>
      <c r="H3436" s="105" t="s">
        <v>266</v>
      </c>
      <c r="I3436" s="105" t="str">
        <f t="array" ref="I3436">XLOOKUP('Joining Lists'!$H3436,'Joining Lists'!$D$4:$D$75,'Joining Lists'!$E$4:$E$75)</f>
        <v>West</v>
      </c>
      <c r="J3436" s="105" t="s">
        <v>233</v>
      </c>
      <c r="K3436" s="105">
        <v>2.0</v>
      </c>
      <c r="L3436" s="104">
        <f t="array" ref="L3436">XLOOKUP('Joining Lists'!$J3436,'Joining Lists'!$A$4:$A$15,'Joining Lists'!$B$4:$B$15)</f>
        <v>27.5</v>
      </c>
      <c r="M3436" s="105">
        <f>'Joining Lists'!$K3436*'Joining Lists'!$L3436</f>
        <v>55</v>
      </c>
    </row>
    <row r="3437" ht="14.25" customHeight="1">
      <c r="G3437" s="111">
        <v>44502.0</v>
      </c>
      <c r="H3437" s="110" t="s">
        <v>311</v>
      </c>
      <c r="I3437" s="110" t="str">
        <f t="array" ref="I3437">XLOOKUP('Joining Lists'!$H3437,'Joining Lists'!$D$4:$D$75,'Joining Lists'!$E$4:$E$75)</f>
        <v>MidWest</v>
      </c>
      <c r="J3437" s="110" t="s">
        <v>239</v>
      </c>
      <c r="K3437" s="110">
        <v>3.0</v>
      </c>
      <c r="L3437" s="109">
        <f t="array" ref="L3437">XLOOKUP('Joining Lists'!$J3437,'Joining Lists'!$A$4:$A$15,'Joining Lists'!$B$4:$B$15)</f>
        <v>19</v>
      </c>
      <c r="M3437" s="110">
        <f>'Joining Lists'!$K3437*'Joining Lists'!$L3437</f>
        <v>57</v>
      </c>
    </row>
    <row r="3438" ht="14.25" customHeight="1">
      <c r="G3438" s="106">
        <v>44502.0</v>
      </c>
      <c r="H3438" s="105" t="s">
        <v>316</v>
      </c>
      <c r="I3438" s="105" t="str">
        <f t="array" ref="I3438">XLOOKUP('Joining Lists'!$H3438,'Joining Lists'!$D$4:$D$75,'Joining Lists'!$E$4:$E$75)</f>
        <v>West</v>
      </c>
      <c r="J3438" s="105" t="s">
        <v>245</v>
      </c>
      <c r="K3438" s="105">
        <v>3.0</v>
      </c>
      <c r="L3438" s="104">
        <f t="array" ref="L3438">XLOOKUP('Joining Lists'!$J3438,'Joining Lists'!$A$4:$A$15,'Joining Lists'!$B$4:$B$15)</f>
        <v>23.5</v>
      </c>
      <c r="M3438" s="105">
        <f>'Joining Lists'!$K3438*'Joining Lists'!$L3438</f>
        <v>70.5</v>
      </c>
    </row>
    <row r="3439" ht="14.25" customHeight="1">
      <c r="G3439" s="111">
        <v>44502.0</v>
      </c>
      <c r="H3439" s="110" t="s">
        <v>283</v>
      </c>
      <c r="I3439" s="110" t="str">
        <f t="array" ref="I3439">XLOOKUP('Joining Lists'!$H3439,'Joining Lists'!$D$4:$D$75,'Joining Lists'!$E$4:$E$75)</f>
        <v>South</v>
      </c>
      <c r="J3439" s="110" t="s">
        <v>236</v>
      </c>
      <c r="K3439" s="110">
        <v>2.0</v>
      </c>
      <c r="L3439" s="109">
        <f t="array" ref="L3439">XLOOKUP('Joining Lists'!$J3439,'Joining Lists'!$A$4:$A$15,'Joining Lists'!$B$4:$B$15)</f>
        <v>30</v>
      </c>
      <c r="M3439" s="110">
        <f>'Joining Lists'!$K3439*'Joining Lists'!$L3439</f>
        <v>60</v>
      </c>
    </row>
    <row r="3440" ht="14.25" customHeight="1">
      <c r="G3440" s="106">
        <v>44502.0</v>
      </c>
      <c r="H3440" s="105" t="s">
        <v>268</v>
      </c>
      <c r="I3440" s="105" t="str">
        <f t="array" ref="I3440">XLOOKUP('Joining Lists'!$H3440,'Joining Lists'!$D$4:$D$75,'Joining Lists'!$E$4:$E$75)</f>
        <v>East</v>
      </c>
      <c r="J3440" s="105" t="s">
        <v>240</v>
      </c>
      <c r="K3440" s="105">
        <v>1.0</v>
      </c>
      <c r="L3440" s="104">
        <f t="array" ref="L3440">XLOOKUP('Joining Lists'!$J3440,'Joining Lists'!$A$4:$A$15,'Joining Lists'!$B$4:$B$15)</f>
        <v>34</v>
      </c>
      <c r="M3440" s="105">
        <f>'Joining Lists'!$K3440*'Joining Lists'!$L3440</f>
        <v>34</v>
      </c>
    </row>
    <row r="3441" ht="14.25" customHeight="1">
      <c r="G3441" s="111">
        <v>44502.0</v>
      </c>
      <c r="H3441" s="110" t="s">
        <v>296</v>
      </c>
      <c r="I3441" s="110" t="str">
        <f t="array" ref="I3441">XLOOKUP('Joining Lists'!$H3441,'Joining Lists'!$D$4:$D$75,'Joining Lists'!$E$4:$E$75)</f>
        <v>West</v>
      </c>
      <c r="J3441" s="110" t="s">
        <v>243</v>
      </c>
      <c r="K3441" s="110">
        <v>25.0</v>
      </c>
      <c r="L3441" s="109">
        <f t="array" ref="L3441">XLOOKUP('Joining Lists'!$J3441,'Joining Lists'!$A$4:$A$15,'Joining Lists'!$B$4:$B$15)</f>
        <v>25</v>
      </c>
      <c r="M3441" s="110">
        <f>'Joining Lists'!$K3441*'Joining Lists'!$L3441</f>
        <v>625</v>
      </c>
    </row>
    <row r="3442" ht="14.25" customHeight="1">
      <c r="G3442" s="106">
        <v>44502.0</v>
      </c>
      <c r="H3442" s="105" t="s">
        <v>238</v>
      </c>
      <c r="I3442" s="105" t="str">
        <f t="array" ref="I3442">XLOOKUP('Joining Lists'!$H3442,'Joining Lists'!$D$4:$D$75,'Joining Lists'!$E$4:$E$75)</f>
        <v>West</v>
      </c>
      <c r="J3442" s="105" t="s">
        <v>235</v>
      </c>
      <c r="K3442" s="105">
        <v>1.0</v>
      </c>
      <c r="L3442" s="104">
        <f t="array" ref="L3442">XLOOKUP('Joining Lists'!$J3442,'Joining Lists'!$A$4:$A$15,'Joining Lists'!$B$4:$B$15)</f>
        <v>19.95</v>
      </c>
      <c r="M3442" s="105">
        <f>'Joining Lists'!$K3442*'Joining Lists'!$L3442</f>
        <v>19.95</v>
      </c>
    </row>
    <row r="3443" ht="14.25" customHeight="1">
      <c r="G3443" s="111">
        <v>44502.0</v>
      </c>
      <c r="H3443" s="110" t="s">
        <v>310</v>
      </c>
      <c r="I3443" s="110" t="str">
        <f t="array" ref="I3443">XLOOKUP('Joining Lists'!$H3443,'Joining Lists'!$D$4:$D$75,'Joining Lists'!$E$4:$E$75)</f>
        <v>West</v>
      </c>
      <c r="J3443" s="110" t="s">
        <v>235</v>
      </c>
      <c r="K3443" s="110">
        <v>3.0</v>
      </c>
      <c r="L3443" s="109">
        <f t="array" ref="L3443">XLOOKUP('Joining Lists'!$J3443,'Joining Lists'!$A$4:$A$15,'Joining Lists'!$B$4:$B$15)</f>
        <v>19.95</v>
      </c>
      <c r="M3443" s="110">
        <f>'Joining Lists'!$K3443*'Joining Lists'!$L3443</f>
        <v>59.85</v>
      </c>
    </row>
    <row r="3444" ht="14.25" customHeight="1">
      <c r="G3444" s="106">
        <v>44502.0</v>
      </c>
      <c r="H3444" s="105" t="s">
        <v>268</v>
      </c>
      <c r="I3444" s="105" t="str">
        <f t="array" ref="I3444">XLOOKUP('Joining Lists'!$H3444,'Joining Lists'!$D$4:$D$75,'Joining Lists'!$E$4:$E$75)</f>
        <v>East</v>
      </c>
      <c r="J3444" s="105" t="s">
        <v>245</v>
      </c>
      <c r="K3444" s="105">
        <v>1.0</v>
      </c>
      <c r="L3444" s="104">
        <f t="array" ref="L3444">XLOOKUP('Joining Lists'!$J3444,'Joining Lists'!$A$4:$A$15,'Joining Lists'!$B$4:$B$15)</f>
        <v>23.5</v>
      </c>
      <c r="M3444" s="105">
        <f>'Joining Lists'!$K3444*'Joining Lists'!$L3444</f>
        <v>23.5</v>
      </c>
    </row>
    <row r="3445" ht="14.25" customHeight="1">
      <c r="G3445" s="111">
        <v>44502.0</v>
      </c>
      <c r="H3445" s="110" t="s">
        <v>255</v>
      </c>
      <c r="I3445" s="110" t="str">
        <f t="array" ref="I3445">XLOOKUP('Joining Lists'!$H3445,'Joining Lists'!$D$4:$D$75,'Joining Lists'!$E$4:$E$75)</f>
        <v>MidWest</v>
      </c>
      <c r="J3445" s="110" t="s">
        <v>218</v>
      </c>
      <c r="K3445" s="110">
        <v>2.0</v>
      </c>
      <c r="L3445" s="109">
        <f t="array" ref="L3445">XLOOKUP('Joining Lists'!$J3445,'Joining Lists'!$A$4:$A$15,'Joining Lists'!$B$4:$B$15)</f>
        <v>22.95</v>
      </c>
      <c r="M3445" s="110">
        <f>'Joining Lists'!$K3445*'Joining Lists'!$L3445</f>
        <v>45.9</v>
      </c>
    </row>
    <row r="3446" ht="14.25" customHeight="1">
      <c r="G3446" s="106">
        <v>44502.0</v>
      </c>
      <c r="H3446" s="105" t="s">
        <v>260</v>
      </c>
      <c r="I3446" s="105" t="str">
        <f t="array" ref="I3446">XLOOKUP('Joining Lists'!$H3446,'Joining Lists'!$D$4:$D$75,'Joining Lists'!$E$4:$E$75)</f>
        <v>MidWest</v>
      </c>
      <c r="J3446" s="105" t="s">
        <v>212</v>
      </c>
      <c r="K3446" s="105">
        <v>2.0</v>
      </c>
      <c r="L3446" s="104">
        <f t="array" ref="L3446">XLOOKUP('Joining Lists'!$J3446,'Joining Lists'!$A$4:$A$15,'Joining Lists'!$B$4:$B$15)</f>
        <v>21</v>
      </c>
      <c r="M3446" s="105">
        <f>'Joining Lists'!$K3446*'Joining Lists'!$L3446</f>
        <v>42</v>
      </c>
    </row>
    <row r="3447" ht="14.25" customHeight="1">
      <c r="G3447" s="111">
        <v>44502.0</v>
      </c>
      <c r="H3447" s="110" t="s">
        <v>252</v>
      </c>
      <c r="I3447" s="110" t="str">
        <f t="array" ref="I3447">XLOOKUP('Joining Lists'!$H3447,'Joining Lists'!$D$4:$D$75,'Joining Lists'!$E$4:$E$75)</f>
        <v>West</v>
      </c>
      <c r="J3447" s="110" t="s">
        <v>218</v>
      </c>
      <c r="K3447" s="110">
        <v>1.0</v>
      </c>
      <c r="L3447" s="109">
        <f t="array" ref="L3447">XLOOKUP('Joining Lists'!$J3447,'Joining Lists'!$A$4:$A$15,'Joining Lists'!$B$4:$B$15)</f>
        <v>22.95</v>
      </c>
      <c r="M3447" s="110">
        <f>'Joining Lists'!$K3447*'Joining Lists'!$L3447</f>
        <v>22.95</v>
      </c>
    </row>
    <row r="3448" ht="14.25" customHeight="1">
      <c r="G3448" s="106">
        <v>44502.0</v>
      </c>
      <c r="H3448" s="105" t="s">
        <v>299</v>
      </c>
      <c r="I3448" s="105" t="str">
        <f t="array" ref="I3448">XLOOKUP('Joining Lists'!$H3448,'Joining Lists'!$D$4:$D$75,'Joining Lists'!$E$4:$E$75)</f>
        <v>South</v>
      </c>
      <c r="J3448" s="105" t="s">
        <v>216</v>
      </c>
      <c r="K3448" s="105">
        <v>2.0</v>
      </c>
      <c r="L3448" s="104">
        <f t="array" ref="L3448">XLOOKUP('Joining Lists'!$J3448,'Joining Lists'!$A$4:$A$15,'Joining Lists'!$B$4:$B$15)</f>
        <v>22.95</v>
      </c>
      <c r="M3448" s="105">
        <f>'Joining Lists'!$K3448*'Joining Lists'!$L3448</f>
        <v>45.9</v>
      </c>
    </row>
    <row r="3449" ht="14.25" customHeight="1">
      <c r="G3449" s="111">
        <v>44502.0</v>
      </c>
      <c r="H3449" s="110" t="s">
        <v>292</v>
      </c>
      <c r="I3449" s="110" t="str">
        <f t="array" ref="I3449">XLOOKUP('Joining Lists'!$H3449,'Joining Lists'!$D$4:$D$75,'Joining Lists'!$E$4:$E$75)</f>
        <v>East</v>
      </c>
      <c r="J3449" s="110" t="s">
        <v>216</v>
      </c>
      <c r="K3449" s="110">
        <v>2.0</v>
      </c>
      <c r="L3449" s="109">
        <f t="array" ref="L3449">XLOOKUP('Joining Lists'!$J3449,'Joining Lists'!$A$4:$A$15,'Joining Lists'!$B$4:$B$15)</f>
        <v>22.95</v>
      </c>
      <c r="M3449" s="110">
        <f>'Joining Lists'!$K3449*'Joining Lists'!$L3449</f>
        <v>45.9</v>
      </c>
    </row>
    <row r="3450" ht="14.25" customHeight="1">
      <c r="G3450" s="106">
        <v>44502.0</v>
      </c>
      <c r="H3450" s="105" t="s">
        <v>238</v>
      </c>
      <c r="I3450" s="105" t="str">
        <f t="array" ref="I3450">XLOOKUP('Joining Lists'!$H3450,'Joining Lists'!$D$4:$D$75,'Joining Lists'!$E$4:$E$75)</f>
        <v>West</v>
      </c>
      <c r="J3450" s="105" t="s">
        <v>240</v>
      </c>
      <c r="K3450" s="105">
        <v>3.0</v>
      </c>
      <c r="L3450" s="104">
        <f t="array" ref="L3450">XLOOKUP('Joining Lists'!$J3450,'Joining Lists'!$A$4:$A$15,'Joining Lists'!$B$4:$B$15)</f>
        <v>34</v>
      </c>
      <c r="M3450" s="105">
        <f>'Joining Lists'!$K3450*'Joining Lists'!$L3450</f>
        <v>102</v>
      </c>
    </row>
    <row r="3451" ht="14.25" customHeight="1">
      <c r="G3451" s="111">
        <v>44502.0</v>
      </c>
      <c r="H3451" s="110" t="s">
        <v>291</v>
      </c>
      <c r="I3451" s="110" t="str">
        <f t="array" ref="I3451">XLOOKUP('Joining Lists'!$H3451,'Joining Lists'!$D$4:$D$75,'Joining Lists'!$E$4:$E$75)</f>
        <v>West</v>
      </c>
      <c r="J3451" s="110" t="s">
        <v>212</v>
      </c>
      <c r="K3451" s="110">
        <v>1.0</v>
      </c>
      <c r="L3451" s="109">
        <f t="array" ref="L3451">XLOOKUP('Joining Lists'!$J3451,'Joining Lists'!$A$4:$A$15,'Joining Lists'!$B$4:$B$15)</f>
        <v>21</v>
      </c>
      <c r="M3451" s="110">
        <f>'Joining Lists'!$K3451*'Joining Lists'!$L3451</f>
        <v>21</v>
      </c>
    </row>
    <row r="3452" ht="14.25" customHeight="1">
      <c r="G3452" s="106">
        <v>44502.0</v>
      </c>
      <c r="H3452" s="105" t="s">
        <v>271</v>
      </c>
      <c r="I3452" s="105" t="str">
        <f t="array" ref="I3452">XLOOKUP('Joining Lists'!$H3452,'Joining Lists'!$D$4:$D$75,'Joining Lists'!$E$4:$E$75)</f>
        <v>South</v>
      </c>
      <c r="J3452" s="105" t="s">
        <v>218</v>
      </c>
      <c r="K3452" s="105">
        <v>2.0</v>
      </c>
      <c r="L3452" s="104">
        <f t="array" ref="L3452">XLOOKUP('Joining Lists'!$J3452,'Joining Lists'!$A$4:$A$15,'Joining Lists'!$B$4:$B$15)</f>
        <v>22.95</v>
      </c>
      <c r="M3452" s="105">
        <f>'Joining Lists'!$K3452*'Joining Lists'!$L3452</f>
        <v>45.9</v>
      </c>
    </row>
    <row r="3453" ht="14.25" customHeight="1">
      <c r="G3453" s="111">
        <v>44502.0</v>
      </c>
      <c r="H3453" s="110" t="s">
        <v>244</v>
      </c>
      <c r="I3453" s="110" t="str">
        <f t="array" ref="I3453">XLOOKUP('Joining Lists'!$H3453,'Joining Lists'!$D$4:$D$75,'Joining Lists'!$E$4:$E$75)</f>
        <v>MidWest</v>
      </c>
      <c r="J3453" s="110" t="s">
        <v>235</v>
      </c>
      <c r="K3453" s="110">
        <v>21.0</v>
      </c>
      <c r="L3453" s="109">
        <f t="array" ref="L3453">XLOOKUP('Joining Lists'!$J3453,'Joining Lists'!$A$4:$A$15,'Joining Lists'!$B$4:$B$15)</f>
        <v>19.95</v>
      </c>
      <c r="M3453" s="110">
        <f>'Joining Lists'!$K3453*'Joining Lists'!$L3453</f>
        <v>418.95</v>
      </c>
    </row>
    <row r="3454" ht="14.25" customHeight="1">
      <c r="G3454" s="106">
        <v>44502.0</v>
      </c>
      <c r="H3454" s="105" t="s">
        <v>261</v>
      </c>
      <c r="I3454" s="105" t="str">
        <f t="array" ref="I3454">XLOOKUP('Joining Lists'!$H3454,'Joining Lists'!$D$4:$D$75,'Joining Lists'!$E$4:$E$75)</f>
        <v>South</v>
      </c>
      <c r="J3454" s="105" t="s">
        <v>218</v>
      </c>
      <c r="K3454" s="105">
        <v>2.0</v>
      </c>
      <c r="L3454" s="104">
        <f t="array" ref="L3454">XLOOKUP('Joining Lists'!$J3454,'Joining Lists'!$A$4:$A$15,'Joining Lists'!$B$4:$B$15)</f>
        <v>22.95</v>
      </c>
      <c r="M3454" s="105">
        <f>'Joining Lists'!$K3454*'Joining Lists'!$L3454</f>
        <v>45.9</v>
      </c>
    </row>
    <row r="3455" ht="14.25" customHeight="1">
      <c r="G3455" s="111">
        <v>44502.0</v>
      </c>
      <c r="H3455" s="110" t="s">
        <v>288</v>
      </c>
      <c r="I3455" s="110" t="str">
        <f t="array" ref="I3455">XLOOKUP('Joining Lists'!$H3455,'Joining Lists'!$D$4:$D$75,'Joining Lists'!$E$4:$E$75)</f>
        <v>MidWest</v>
      </c>
      <c r="J3455" s="110" t="s">
        <v>212</v>
      </c>
      <c r="K3455" s="110">
        <v>3.0</v>
      </c>
      <c r="L3455" s="109">
        <f t="array" ref="L3455">XLOOKUP('Joining Lists'!$J3455,'Joining Lists'!$A$4:$A$15,'Joining Lists'!$B$4:$B$15)</f>
        <v>21</v>
      </c>
      <c r="M3455" s="110">
        <f>'Joining Lists'!$K3455*'Joining Lists'!$L3455</f>
        <v>63</v>
      </c>
    </row>
    <row r="3456" ht="14.25" customHeight="1">
      <c r="G3456" s="106">
        <v>44502.0</v>
      </c>
      <c r="H3456" s="105" t="s">
        <v>215</v>
      </c>
      <c r="I3456" s="105" t="str">
        <f t="array" ref="I3456">XLOOKUP('Joining Lists'!$H3456,'Joining Lists'!$D$4:$D$75,'Joining Lists'!$E$4:$E$75)</f>
        <v>East</v>
      </c>
      <c r="J3456" s="105" t="s">
        <v>240</v>
      </c>
      <c r="K3456" s="105">
        <v>23.0</v>
      </c>
      <c r="L3456" s="104">
        <f t="array" ref="L3456">XLOOKUP('Joining Lists'!$J3456,'Joining Lists'!$A$4:$A$15,'Joining Lists'!$B$4:$B$15)</f>
        <v>34</v>
      </c>
      <c r="M3456" s="105">
        <f>'Joining Lists'!$K3456*'Joining Lists'!$L3456</f>
        <v>782</v>
      </c>
    </row>
    <row r="3457" ht="14.25" customHeight="1">
      <c r="G3457" s="111">
        <v>44502.0</v>
      </c>
      <c r="H3457" s="110" t="s">
        <v>297</v>
      </c>
      <c r="I3457" s="110" t="str">
        <f t="array" ref="I3457">XLOOKUP('Joining Lists'!$H3457,'Joining Lists'!$D$4:$D$75,'Joining Lists'!$E$4:$E$75)</f>
        <v>MidWest</v>
      </c>
      <c r="J3457" s="110" t="s">
        <v>243</v>
      </c>
      <c r="K3457" s="110">
        <v>20.0</v>
      </c>
      <c r="L3457" s="109">
        <f t="array" ref="L3457">XLOOKUP('Joining Lists'!$J3457,'Joining Lists'!$A$4:$A$15,'Joining Lists'!$B$4:$B$15)</f>
        <v>25</v>
      </c>
      <c r="M3457" s="110">
        <f>'Joining Lists'!$K3457*'Joining Lists'!$L3457</f>
        <v>500</v>
      </c>
    </row>
    <row r="3458" ht="14.25" customHeight="1">
      <c r="G3458" s="106">
        <v>44502.0</v>
      </c>
      <c r="H3458" s="105" t="s">
        <v>295</v>
      </c>
      <c r="I3458" s="105" t="str">
        <f t="array" ref="I3458">XLOOKUP('Joining Lists'!$H3458,'Joining Lists'!$D$4:$D$75,'Joining Lists'!$E$4:$E$75)</f>
        <v>MidWest</v>
      </c>
      <c r="J3458" s="105" t="s">
        <v>216</v>
      </c>
      <c r="K3458" s="105">
        <v>1.0</v>
      </c>
      <c r="L3458" s="104">
        <f t="array" ref="L3458">XLOOKUP('Joining Lists'!$J3458,'Joining Lists'!$A$4:$A$15,'Joining Lists'!$B$4:$B$15)</f>
        <v>22.95</v>
      </c>
      <c r="M3458" s="105">
        <f>'Joining Lists'!$K3458*'Joining Lists'!$L3458</f>
        <v>22.95</v>
      </c>
    </row>
    <row r="3459" ht="14.25" customHeight="1">
      <c r="G3459" s="111">
        <v>44502.0</v>
      </c>
      <c r="H3459" s="110" t="s">
        <v>238</v>
      </c>
      <c r="I3459" s="110" t="str">
        <f t="array" ref="I3459">XLOOKUP('Joining Lists'!$H3459,'Joining Lists'!$D$4:$D$75,'Joining Lists'!$E$4:$E$75)</f>
        <v>West</v>
      </c>
      <c r="J3459" s="110" t="s">
        <v>240</v>
      </c>
      <c r="K3459" s="110">
        <v>3.0</v>
      </c>
      <c r="L3459" s="109">
        <f t="array" ref="L3459">XLOOKUP('Joining Lists'!$J3459,'Joining Lists'!$A$4:$A$15,'Joining Lists'!$B$4:$B$15)</f>
        <v>34</v>
      </c>
      <c r="M3459" s="110">
        <f>'Joining Lists'!$K3459*'Joining Lists'!$L3459</f>
        <v>102</v>
      </c>
    </row>
    <row r="3460" ht="14.25" customHeight="1">
      <c r="G3460" s="106">
        <v>44502.0</v>
      </c>
      <c r="H3460" s="105" t="s">
        <v>304</v>
      </c>
      <c r="I3460" s="105" t="str">
        <f t="array" ref="I3460">XLOOKUP('Joining Lists'!$H3460,'Joining Lists'!$D$4:$D$75,'Joining Lists'!$E$4:$E$75)</f>
        <v>South</v>
      </c>
      <c r="J3460" s="105" t="s">
        <v>243</v>
      </c>
      <c r="K3460" s="105">
        <v>2.0</v>
      </c>
      <c r="L3460" s="104">
        <f t="array" ref="L3460">XLOOKUP('Joining Lists'!$J3460,'Joining Lists'!$A$4:$A$15,'Joining Lists'!$B$4:$B$15)</f>
        <v>25</v>
      </c>
      <c r="M3460" s="105">
        <f>'Joining Lists'!$K3460*'Joining Lists'!$L3460</f>
        <v>50</v>
      </c>
    </row>
    <row r="3461" ht="14.25" customHeight="1">
      <c r="G3461" s="111">
        <v>44502.0</v>
      </c>
      <c r="H3461" s="110" t="s">
        <v>258</v>
      </c>
      <c r="I3461" s="110" t="str">
        <f t="array" ref="I3461">XLOOKUP('Joining Lists'!$H3461,'Joining Lists'!$D$4:$D$75,'Joining Lists'!$E$4:$E$75)</f>
        <v>MidWest</v>
      </c>
      <c r="J3461" s="110" t="s">
        <v>243</v>
      </c>
      <c r="K3461" s="110">
        <v>3.0</v>
      </c>
      <c r="L3461" s="109">
        <f t="array" ref="L3461">XLOOKUP('Joining Lists'!$J3461,'Joining Lists'!$A$4:$A$15,'Joining Lists'!$B$4:$B$15)</f>
        <v>25</v>
      </c>
      <c r="M3461" s="110">
        <f>'Joining Lists'!$K3461*'Joining Lists'!$L3461</f>
        <v>75</v>
      </c>
    </row>
    <row r="3462" ht="14.25" customHeight="1">
      <c r="G3462" s="106">
        <v>44502.0</v>
      </c>
      <c r="H3462" s="105" t="s">
        <v>303</v>
      </c>
      <c r="I3462" s="105" t="str">
        <f t="array" ref="I3462">XLOOKUP('Joining Lists'!$H3462,'Joining Lists'!$D$4:$D$75,'Joining Lists'!$E$4:$E$75)</f>
        <v>West</v>
      </c>
      <c r="J3462" s="105" t="s">
        <v>218</v>
      </c>
      <c r="K3462" s="105">
        <v>2.0</v>
      </c>
      <c r="L3462" s="104">
        <f t="array" ref="L3462">XLOOKUP('Joining Lists'!$J3462,'Joining Lists'!$A$4:$A$15,'Joining Lists'!$B$4:$B$15)</f>
        <v>22.95</v>
      </c>
      <c r="M3462" s="105">
        <f>'Joining Lists'!$K3462*'Joining Lists'!$L3462</f>
        <v>45.9</v>
      </c>
    </row>
    <row r="3463" ht="14.25" customHeight="1">
      <c r="G3463" s="111">
        <v>44502.0</v>
      </c>
      <c r="H3463" s="110" t="s">
        <v>264</v>
      </c>
      <c r="I3463" s="110" t="str">
        <f t="array" ref="I3463">XLOOKUP('Joining Lists'!$H3463,'Joining Lists'!$D$4:$D$75,'Joining Lists'!$E$4:$E$75)</f>
        <v>MidWest</v>
      </c>
      <c r="J3463" s="110" t="s">
        <v>243</v>
      </c>
      <c r="K3463" s="110">
        <v>1.0</v>
      </c>
      <c r="L3463" s="109">
        <f t="array" ref="L3463">XLOOKUP('Joining Lists'!$J3463,'Joining Lists'!$A$4:$A$15,'Joining Lists'!$B$4:$B$15)</f>
        <v>25</v>
      </c>
      <c r="M3463" s="110">
        <f>'Joining Lists'!$K3463*'Joining Lists'!$L3463</f>
        <v>25</v>
      </c>
    </row>
    <row r="3464" ht="14.25" customHeight="1">
      <c r="G3464" s="106">
        <v>44502.0</v>
      </c>
      <c r="H3464" s="105" t="s">
        <v>225</v>
      </c>
      <c r="I3464" s="105" t="str">
        <f t="array" ref="I3464">XLOOKUP('Joining Lists'!$H3464,'Joining Lists'!$D$4:$D$75,'Joining Lists'!$E$4:$E$75)</f>
        <v>South</v>
      </c>
      <c r="J3464" s="105" t="s">
        <v>243</v>
      </c>
      <c r="K3464" s="105">
        <v>1.0</v>
      </c>
      <c r="L3464" s="104">
        <f t="array" ref="L3464">XLOOKUP('Joining Lists'!$J3464,'Joining Lists'!$A$4:$A$15,'Joining Lists'!$B$4:$B$15)</f>
        <v>25</v>
      </c>
      <c r="M3464" s="105">
        <f>'Joining Lists'!$K3464*'Joining Lists'!$L3464</f>
        <v>25</v>
      </c>
    </row>
    <row r="3465" ht="14.25" customHeight="1">
      <c r="G3465" s="111">
        <v>44502.0</v>
      </c>
      <c r="H3465" s="110" t="s">
        <v>213</v>
      </c>
      <c r="I3465" s="110" t="str">
        <f t="array" ref="I3465">XLOOKUP('Joining Lists'!$H3465,'Joining Lists'!$D$4:$D$75,'Joining Lists'!$E$4:$E$75)</f>
        <v>MidWest</v>
      </c>
      <c r="J3465" s="110" t="s">
        <v>240</v>
      </c>
      <c r="K3465" s="110">
        <v>3.0</v>
      </c>
      <c r="L3465" s="109">
        <f t="array" ref="L3465">XLOOKUP('Joining Lists'!$J3465,'Joining Lists'!$A$4:$A$15,'Joining Lists'!$B$4:$B$15)</f>
        <v>34</v>
      </c>
      <c r="M3465" s="110">
        <f>'Joining Lists'!$K3465*'Joining Lists'!$L3465</f>
        <v>102</v>
      </c>
    </row>
    <row r="3466" ht="14.25" customHeight="1">
      <c r="G3466" s="106">
        <v>44502.0</v>
      </c>
      <c r="H3466" s="105" t="s">
        <v>268</v>
      </c>
      <c r="I3466" s="105" t="str">
        <f t="array" ref="I3466">XLOOKUP('Joining Lists'!$H3466,'Joining Lists'!$D$4:$D$75,'Joining Lists'!$E$4:$E$75)</f>
        <v>East</v>
      </c>
      <c r="J3466" s="105" t="s">
        <v>218</v>
      </c>
      <c r="K3466" s="105">
        <v>3.0</v>
      </c>
      <c r="L3466" s="104">
        <f t="array" ref="L3466">XLOOKUP('Joining Lists'!$J3466,'Joining Lists'!$A$4:$A$15,'Joining Lists'!$B$4:$B$15)</f>
        <v>22.95</v>
      </c>
      <c r="M3466" s="105">
        <f>'Joining Lists'!$K3466*'Joining Lists'!$L3466</f>
        <v>68.85</v>
      </c>
    </row>
    <row r="3467" ht="14.25" customHeight="1">
      <c r="G3467" s="111">
        <v>44502.0</v>
      </c>
      <c r="H3467" s="110" t="s">
        <v>297</v>
      </c>
      <c r="I3467" s="110" t="str">
        <f t="array" ref="I3467">XLOOKUP('Joining Lists'!$H3467,'Joining Lists'!$D$4:$D$75,'Joining Lists'!$E$4:$E$75)</f>
        <v>MidWest</v>
      </c>
      <c r="J3467" s="110" t="s">
        <v>230</v>
      </c>
      <c r="K3467" s="110">
        <v>4.0</v>
      </c>
      <c r="L3467" s="109">
        <f t="array" ref="L3467">XLOOKUP('Joining Lists'!$J3467,'Joining Lists'!$A$4:$A$15,'Joining Lists'!$B$4:$B$15)</f>
        <v>79.95</v>
      </c>
      <c r="M3467" s="110">
        <f>'Joining Lists'!$K3467*'Joining Lists'!$L3467</f>
        <v>319.8</v>
      </c>
    </row>
    <row r="3468" ht="14.25" customHeight="1">
      <c r="G3468" s="106">
        <v>44502.0</v>
      </c>
      <c r="H3468" s="105" t="s">
        <v>301</v>
      </c>
      <c r="I3468" s="105" t="str">
        <f t="array" ref="I3468">XLOOKUP('Joining Lists'!$H3468,'Joining Lists'!$D$4:$D$75,'Joining Lists'!$E$4:$E$75)</f>
        <v>East</v>
      </c>
      <c r="J3468" s="105" t="s">
        <v>245</v>
      </c>
      <c r="K3468" s="105">
        <v>3.0</v>
      </c>
      <c r="L3468" s="104">
        <f t="array" ref="L3468">XLOOKUP('Joining Lists'!$J3468,'Joining Lists'!$A$4:$A$15,'Joining Lists'!$B$4:$B$15)</f>
        <v>23.5</v>
      </c>
      <c r="M3468" s="105">
        <f>'Joining Lists'!$K3468*'Joining Lists'!$L3468</f>
        <v>70.5</v>
      </c>
    </row>
    <row r="3469" ht="14.25" customHeight="1">
      <c r="G3469" s="111">
        <v>44502.0</v>
      </c>
      <c r="H3469" s="110" t="s">
        <v>254</v>
      </c>
      <c r="I3469" s="110" t="str">
        <f t="array" ref="I3469">XLOOKUP('Joining Lists'!$H3469,'Joining Lists'!$D$4:$D$75,'Joining Lists'!$E$4:$E$75)</f>
        <v>South</v>
      </c>
      <c r="J3469" s="110" t="s">
        <v>239</v>
      </c>
      <c r="K3469" s="110">
        <v>2.0</v>
      </c>
      <c r="L3469" s="109">
        <f t="array" ref="L3469">XLOOKUP('Joining Lists'!$J3469,'Joining Lists'!$A$4:$A$15,'Joining Lists'!$B$4:$B$15)</f>
        <v>19</v>
      </c>
      <c r="M3469" s="110">
        <f>'Joining Lists'!$K3469*'Joining Lists'!$L3469</f>
        <v>38</v>
      </c>
    </row>
    <row r="3470" ht="14.25" customHeight="1">
      <c r="G3470" s="106">
        <v>44502.0</v>
      </c>
      <c r="H3470" s="105" t="s">
        <v>300</v>
      </c>
      <c r="I3470" s="105" t="str">
        <f t="array" ref="I3470">XLOOKUP('Joining Lists'!$H3470,'Joining Lists'!$D$4:$D$75,'Joining Lists'!$E$4:$E$75)</f>
        <v>MidWest</v>
      </c>
      <c r="J3470" s="105" t="s">
        <v>236</v>
      </c>
      <c r="K3470" s="105">
        <v>2.0</v>
      </c>
      <c r="L3470" s="104">
        <f t="array" ref="L3470">XLOOKUP('Joining Lists'!$J3470,'Joining Lists'!$A$4:$A$15,'Joining Lists'!$B$4:$B$15)</f>
        <v>30</v>
      </c>
      <c r="M3470" s="105">
        <f>'Joining Lists'!$K3470*'Joining Lists'!$L3470</f>
        <v>60</v>
      </c>
    </row>
    <row r="3471" ht="14.25" customHeight="1">
      <c r="G3471" s="111">
        <v>44502.0</v>
      </c>
      <c r="H3471" s="110" t="s">
        <v>297</v>
      </c>
      <c r="I3471" s="110" t="str">
        <f t="array" ref="I3471">XLOOKUP('Joining Lists'!$H3471,'Joining Lists'!$D$4:$D$75,'Joining Lists'!$E$4:$E$75)</f>
        <v>MidWest</v>
      </c>
      <c r="J3471" s="110" t="s">
        <v>227</v>
      </c>
      <c r="K3471" s="110">
        <v>1.0</v>
      </c>
      <c r="L3471" s="109">
        <f t="array" ref="L3471">XLOOKUP('Joining Lists'!$J3471,'Joining Lists'!$A$4:$A$15,'Joining Lists'!$B$4:$B$15)</f>
        <v>25</v>
      </c>
      <c r="M3471" s="110">
        <f>'Joining Lists'!$K3471*'Joining Lists'!$L3471</f>
        <v>25</v>
      </c>
    </row>
    <row r="3472" ht="14.25" customHeight="1">
      <c r="G3472" s="106">
        <v>44502.0</v>
      </c>
      <c r="H3472" s="105" t="s">
        <v>266</v>
      </c>
      <c r="I3472" s="105" t="str">
        <f t="array" ref="I3472">XLOOKUP('Joining Lists'!$H3472,'Joining Lists'!$D$4:$D$75,'Joining Lists'!$E$4:$E$75)</f>
        <v>West</v>
      </c>
      <c r="J3472" s="105" t="s">
        <v>236</v>
      </c>
      <c r="K3472" s="105">
        <v>2.0</v>
      </c>
      <c r="L3472" s="104">
        <f t="array" ref="L3472">XLOOKUP('Joining Lists'!$J3472,'Joining Lists'!$A$4:$A$15,'Joining Lists'!$B$4:$B$15)</f>
        <v>30</v>
      </c>
      <c r="M3472" s="105">
        <f>'Joining Lists'!$K3472*'Joining Lists'!$L3472</f>
        <v>60</v>
      </c>
    </row>
    <row r="3473" ht="14.25" customHeight="1">
      <c r="G3473" s="111">
        <v>44502.0</v>
      </c>
      <c r="H3473" s="110" t="s">
        <v>284</v>
      </c>
      <c r="I3473" s="110" t="str">
        <f t="array" ref="I3473">XLOOKUP('Joining Lists'!$H3473,'Joining Lists'!$D$4:$D$75,'Joining Lists'!$E$4:$E$75)</f>
        <v>MidWest</v>
      </c>
      <c r="J3473" s="110" t="s">
        <v>240</v>
      </c>
      <c r="K3473" s="110">
        <v>3.0</v>
      </c>
      <c r="L3473" s="109">
        <f t="array" ref="L3473">XLOOKUP('Joining Lists'!$J3473,'Joining Lists'!$A$4:$A$15,'Joining Lists'!$B$4:$B$15)</f>
        <v>34</v>
      </c>
      <c r="M3473" s="110">
        <f>'Joining Lists'!$K3473*'Joining Lists'!$L3473</f>
        <v>102</v>
      </c>
    </row>
    <row r="3474" ht="14.25" customHeight="1">
      <c r="G3474" s="106">
        <v>44502.0</v>
      </c>
      <c r="H3474" s="105" t="s">
        <v>278</v>
      </c>
      <c r="I3474" s="105" t="str">
        <f t="array" ref="I3474">XLOOKUP('Joining Lists'!$H3474,'Joining Lists'!$D$4:$D$75,'Joining Lists'!$E$4:$E$75)</f>
        <v>MidWest</v>
      </c>
      <c r="J3474" s="105" t="s">
        <v>227</v>
      </c>
      <c r="K3474" s="105">
        <v>1.0</v>
      </c>
      <c r="L3474" s="104">
        <f t="array" ref="L3474">XLOOKUP('Joining Lists'!$J3474,'Joining Lists'!$A$4:$A$15,'Joining Lists'!$B$4:$B$15)</f>
        <v>25</v>
      </c>
      <c r="M3474" s="105">
        <f>'Joining Lists'!$K3474*'Joining Lists'!$L3474</f>
        <v>25</v>
      </c>
    </row>
    <row r="3475" ht="14.25" customHeight="1">
      <c r="G3475" s="111">
        <v>44502.0</v>
      </c>
      <c r="H3475" s="110" t="s">
        <v>276</v>
      </c>
      <c r="I3475" s="110" t="str">
        <f t="array" ref="I3475">XLOOKUP('Joining Lists'!$H3475,'Joining Lists'!$D$4:$D$75,'Joining Lists'!$E$4:$E$75)</f>
        <v>East</v>
      </c>
      <c r="J3475" s="110" t="s">
        <v>243</v>
      </c>
      <c r="K3475" s="110">
        <v>2.0</v>
      </c>
      <c r="L3475" s="109">
        <f t="array" ref="L3475">XLOOKUP('Joining Lists'!$J3475,'Joining Lists'!$A$4:$A$15,'Joining Lists'!$B$4:$B$15)</f>
        <v>25</v>
      </c>
      <c r="M3475" s="110">
        <f>'Joining Lists'!$K3475*'Joining Lists'!$L3475</f>
        <v>50</v>
      </c>
    </row>
    <row r="3476" ht="14.25" customHeight="1">
      <c r="G3476" s="106">
        <v>44502.0</v>
      </c>
      <c r="H3476" s="105" t="s">
        <v>297</v>
      </c>
      <c r="I3476" s="105" t="str">
        <f t="array" ref="I3476">XLOOKUP('Joining Lists'!$H3476,'Joining Lists'!$D$4:$D$75,'Joining Lists'!$E$4:$E$75)</f>
        <v>MidWest</v>
      </c>
      <c r="J3476" s="105" t="s">
        <v>240</v>
      </c>
      <c r="K3476" s="105">
        <v>3.0</v>
      </c>
      <c r="L3476" s="104">
        <f t="array" ref="L3476">XLOOKUP('Joining Lists'!$J3476,'Joining Lists'!$A$4:$A$15,'Joining Lists'!$B$4:$B$15)</f>
        <v>34</v>
      </c>
      <c r="M3476" s="105">
        <f>'Joining Lists'!$K3476*'Joining Lists'!$L3476</f>
        <v>102</v>
      </c>
    </row>
    <row r="3477" ht="14.25" customHeight="1">
      <c r="G3477" s="111">
        <v>44502.0</v>
      </c>
      <c r="H3477" s="110" t="s">
        <v>238</v>
      </c>
      <c r="I3477" s="110" t="str">
        <f t="array" ref="I3477">XLOOKUP('Joining Lists'!$H3477,'Joining Lists'!$D$4:$D$75,'Joining Lists'!$E$4:$E$75)</f>
        <v>West</v>
      </c>
      <c r="J3477" s="110" t="s">
        <v>235</v>
      </c>
      <c r="K3477" s="110">
        <v>3.0</v>
      </c>
      <c r="L3477" s="109">
        <f t="array" ref="L3477">XLOOKUP('Joining Lists'!$J3477,'Joining Lists'!$A$4:$A$15,'Joining Lists'!$B$4:$B$15)</f>
        <v>19.95</v>
      </c>
      <c r="M3477" s="110">
        <f>'Joining Lists'!$K3477*'Joining Lists'!$L3477</f>
        <v>59.85</v>
      </c>
    </row>
    <row r="3478" ht="14.25" customHeight="1">
      <c r="G3478" s="106">
        <v>44502.0</v>
      </c>
      <c r="H3478" s="105" t="s">
        <v>269</v>
      </c>
      <c r="I3478" s="105" t="str">
        <f t="array" ref="I3478">XLOOKUP('Joining Lists'!$H3478,'Joining Lists'!$D$4:$D$75,'Joining Lists'!$E$4:$E$75)</f>
        <v>MidWest</v>
      </c>
      <c r="J3478" s="105" t="s">
        <v>216</v>
      </c>
      <c r="K3478" s="105">
        <v>3.0</v>
      </c>
      <c r="L3478" s="104">
        <f t="array" ref="L3478">XLOOKUP('Joining Lists'!$J3478,'Joining Lists'!$A$4:$A$15,'Joining Lists'!$B$4:$B$15)</f>
        <v>22.95</v>
      </c>
      <c r="M3478" s="105">
        <f>'Joining Lists'!$K3478*'Joining Lists'!$L3478</f>
        <v>68.85</v>
      </c>
    </row>
    <row r="3479" ht="14.25" customHeight="1">
      <c r="G3479" s="111">
        <v>44502.0</v>
      </c>
      <c r="H3479" s="110" t="s">
        <v>251</v>
      </c>
      <c r="I3479" s="110" t="str">
        <f t="array" ref="I3479">XLOOKUP('Joining Lists'!$H3479,'Joining Lists'!$D$4:$D$75,'Joining Lists'!$E$4:$E$75)</f>
        <v>MidWest</v>
      </c>
      <c r="J3479" s="110" t="s">
        <v>218</v>
      </c>
      <c r="K3479" s="110">
        <v>2.0</v>
      </c>
      <c r="L3479" s="109">
        <f t="array" ref="L3479">XLOOKUP('Joining Lists'!$J3479,'Joining Lists'!$A$4:$A$15,'Joining Lists'!$B$4:$B$15)</f>
        <v>22.95</v>
      </c>
      <c r="M3479" s="110">
        <f>'Joining Lists'!$K3479*'Joining Lists'!$L3479</f>
        <v>45.9</v>
      </c>
    </row>
    <row r="3480" ht="14.25" customHeight="1">
      <c r="G3480" s="106">
        <v>44502.0</v>
      </c>
      <c r="H3480" s="105" t="s">
        <v>259</v>
      </c>
      <c r="I3480" s="105" t="str">
        <f t="array" ref="I3480">XLOOKUP('Joining Lists'!$H3480,'Joining Lists'!$D$4:$D$75,'Joining Lists'!$E$4:$E$75)</f>
        <v>West</v>
      </c>
      <c r="J3480" s="105" t="s">
        <v>243</v>
      </c>
      <c r="K3480" s="105">
        <v>2.0</v>
      </c>
      <c r="L3480" s="104">
        <f t="array" ref="L3480">XLOOKUP('Joining Lists'!$J3480,'Joining Lists'!$A$4:$A$15,'Joining Lists'!$B$4:$B$15)</f>
        <v>25</v>
      </c>
      <c r="M3480" s="105">
        <f>'Joining Lists'!$K3480*'Joining Lists'!$L3480</f>
        <v>50</v>
      </c>
    </row>
    <row r="3481" ht="14.25" customHeight="1">
      <c r="G3481" s="111">
        <v>44501.0</v>
      </c>
      <c r="H3481" s="110" t="s">
        <v>242</v>
      </c>
      <c r="I3481" s="110" t="str">
        <f t="array" ref="I3481">XLOOKUP('Joining Lists'!$H3481,'Joining Lists'!$D$4:$D$75,'Joining Lists'!$E$4:$E$75)</f>
        <v>MidWest</v>
      </c>
      <c r="J3481" s="110" t="s">
        <v>236</v>
      </c>
      <c r="K3481" s="110">
        <v>25.0</v>
      </c>
      <c r="L3481" s="109">
        <f t="array" ref="L3481">XLOOKUP('Joining Lists'!$J3481,'Joining Lists'!$A$4:$A$15,'Joining Lists'!$B$4:$B$15)</f>
        <v>30</v>
      </c>
      <c r="M3481" s="110">
        <f>'Joining Lists'!$K3481*'Joining Lists'!$L3481</f>
        <v>750</v>
      </c>
    </row>
    <row r="3482" ht="14.25" customHeight="1">
      <c r="G3482" s="106">
        <v>44501.0</v>
      </c>
      <c r="H3482" s="105" t="s">
        <v>289</v>
      </c>
      <c r="I3482" s="105" t="str">
        <f t="array" ref="I3482">XLOOKUP('Joining Lists'!$H3482,'Joining Lists'!$D$4:$D$75,'Joining Lists'!$E$4:$E$75)</f>
        <v>West</v>
      </c>
      <c r="J3482" s="105" t="s">
        <v>235</v>
      </c>
      <c r="K3482" s="105">
        <v>2.0</v>
      </c>
      <c r="L3482" s="104">
        <f t="array" ref="L3482">XLOOKUP('Joining Lists'!$J3482,'Joining Lists'!$A$4:$A$15,'Joining Lists'!$B$4:$B$15)</f>
        <v>19.95</v>
      </c>
      <c r="M3482" s="105">
        <f>'Joining Lists'!$K3482*'Joining Lists'!$L3482</f>
        <v>39.9</v>
      </c>
    </row>
    <row r="3483" ht="14.25" customHeight="1">
      <c r="G3483" s="111">
        <v>44501.0</v>
      </c>
      <c r="H3483" s="110" t="s">
        <v>249</v>
      </c>
      <c r="I3483" s="110" t="str">
        <f t="array" ref="I3483">XLOOKUP('Joining Lists'!$H3483,'Joining Lists'!$D$4:$D$75,'Joining Lists'!$E$4:$E$75)</f>
        <v>East</v>
      </c>
      <c r="J3483" s="110" t="s">
        <v>216</v>
      </c>
      <c r="K3483" s="110">
        <v>5.0</v>
      </c>
      <c r="L3483" s="109">
        <f t="array" ref="L3483">XLOOKUP('Joining Lists'!$J3483,'Joining Lists'!$A$4:$A$15,'Joining Lists'!$B$4:$B$15)</f>
        <v>22.95</v>
      </c>
      <c r="M3483" s="110">
        <f>'Joining Lists'!$K3483*'Joining Lists'!$L3483</f>
        <v>114.75</v>
      </c>
    </row>
    <row r="3484" ht="14.25" customHeight="1">
      <c r="G3484" s="106">
        <v>44501.0</v>
      </c>
      <c r="H3484" s="105" t="s">
        <v>281</v>
      </c>
      <c r="I3484" s="105" t="str">
        <f t="array" ref="I3484">XLOOKUP('Joining Lists'!$H3484,'Joining Lists'!$D$4:$D$75,'Joining Lists'!$E$4:$E$75)</f>
        <v>MidWest</v>
      </c>
      <c r="J3484" s="105" t="s">
        <v>212</v>
      </c>
      <c r="K3484" s="105">
        <v>2.0</v>
      </c>
      <c r="L3484" s="104">
        <f t="array" ref="L3484">XLOOKUP('Joining Lists'!$J3484,'Joining Lists'!$A$4:$A$15,'Joining Lists'!$B$4:$B$15)</f>
        <v>21</v>
      </c>
      <c r="M3484" s="105">
        <f>'Joining Lists'!$K3484*'Joining Lists'!$L3484</f>
        <v>42</v>
      </c>
    </row>
    <row r="3485" ht="14.25" customHeight="1">
      <c r="G3485" s="111">
        <v>44501.0</v>
      </c>
      <c r="H3485" s="110" t="s">
        <v>255</v>
      </c>
      <c r="I3485" s="110" t="str">
        <f t="array" ref="I3485">XLOOKUP('Joining Lists'!$H3485,'Joining Lists'!$D$4:$D$75,'Joining Lists'!$E$4:$E$75)</f>
        <v>MidWest</v>
      </c>
      <c r="J3485" s="110" t="s">
        <v>216</v>
      </c>
      <c r="K3485" s="110">
        <v>1.0</v>
      </c>
      <c r="L3485" s="109">
        <f t="array" ref="L3485">XLOOKUP('Joining Lists'!$J3485,'Joining Lists'!$A$4:$A$15,'Joining Lists'!$B$4:$B$15)</f>
        <v>22.95</v>
      </c>
      <c r="M3485" s="110">
        <f>'Joining Lists'!$K3485*'Joining Lists'!$L3485</f>
        <v>22.95</v>
      </c>
    </row>
    <row r="3486" ht="14.25" customHeight="1">
      <c r="G3486" s="106">
        <v>44501.0</v>
      </c>
      <c r="H3486" s="105" t="s">
        <v>301</v>
      </c>
      <c r="I3486" s="105" t="str">
        <f t="array" ref="I3486">XLOOKUP('Joining Lists'!$H3486,'Joining Lists'!$D$4:$D$75,'Joining Lists'!$E$4:$E$75)</f>
        <v>East</v>
      </c>
      <c r="J3486" s="105" t="s">
        <v>216</v>
      </c>
      <c r="K3486" s="105">
        <v>1.0</v>
      </c>
      <c r="L3486" s="104">
        <f t="array" ref="L3486">XLOOKUP('Joining Lists'!$J3486,'Joining Lists'!$A$4:$A$15,'Joining Lists'!$B$4:$B$15)</f>
        <v>22.95</v>
      </c>
      <c r="M3486" s="105">
        <f>'Joining Lists'!$K3486*'Joining Lists'!$L3486</f>
        <v>22.95</v>
      </c>
    </row>
    <row r="3487" ht="14.25" customHeight="1">
      <c r="G3487" s="111">
        <v>44501.0</v>
      </c>
      <c r="H3487" s="110" t="s">
        <v>316</v>
      </c>
      <c r="I3487" s="110" t="str">
        <f t="array" ref="I3487">XLOOKUP('Joining Lists'!$H3487,'Joining Lists'!$D$4:$D$75,'Joining Lists'!$E$4:$E$75)</f>
        <v>West</v>
      </c>
      <c r="J3487" s="110" t="s">
        <v>218</v>
      </c>
      <c r="K3487" s="110">
        <v>3.0</v>
      </c>
      <c r="L3487" s="109">
        <f t="array" ref="L3487">XLOOKUP('Joining Lists'!$J3487,'Joining Lists'!$A$4:$A$15,'Joining Lists'!$B$4:$B$15)</f>
        <v>22.95</v>
      </c>
      <c r="M3487" s="110">
        <f>'Joining Lists'!$K3487*'Joining Lists'!$L3487</f>
        <v>68.85</v>
      </c>
    </row>
    <row r="3488" ht="14.25" customHeight="1">
      <c r="G3488" s="106">
        <v>44501.0</v>
      </c>
      <c r="H3488" s="105" t="s">
        <v>314</v>
      </c>
      <c r="I3488" s="105" t="str">
        <f t="array" ref="I3488">XLOOKUP('Joining Lists'!$H3488,'Joining Lists'!$D$4:$D$75,'Joining Lists'!$E$4:$E$75)</f>
        <v>West</v>
      </c>
      <c r="J3488" s="105" t="s">
        <v>240</v>
      </c>
      <c r="K3488" s="105">
        <v>3.0</v>
      </c>
      <c r="L3488" s="104">
        <f t="array" ref="L3488">XLOOKUP('Joining Lists'!$J3488,'Joining Lists'!$A$4:$A$15,'Joining Lists'!$B$4:$B$15)</f>
        <v>34</v>
      </c>
      <c r="M3488" s="105">
        <f>'Joining Lists'!$K3488*'Joining Lists'!$L3488</f>
        <v>102</v>
      </c>
    </row>
    <row r="3489" ht="14.25" customHeight="1">
      <c r="G3489" s="111">
        <v>44501.0</v>
      </c>
      <c r="H3489" s="110" t="s">
        <v>288</v>
      </c>
      <c r="I3489" s="110" t="str">
        <f t="array" ref="I3489">XLOOKUP('Joining Lists'!$H3489,'Joining Lists'!$D$4:$D$75,'Joining Lists'!$E$4:$E$75)</f>
        <v>MidWest</v>
      </c>
      <c r="J3489" s="110" t="s">
        <v>235</v>
      </c>
      <c r="K3489" s="110">
        <v>3.0</v>
      </c>
      <c r="L3489" s="109">
        <f t="array" ref="L3489">XLOOKUP('Joining Lists'!$J3489,'Joining Lists'!$A$4:$A$15,'Joining Lists'!$B$4:$B$15)</f>
        <v>19.95</v>
      </c>
      <c r="M3489" s="110">
        <f>'Joining Lists'!$K3489*'Joining Lists'!$L3489</f>
        <v>59.85</v>
      </c>
    </row>
    <row r="3490" ht="14.25" customHeight="1">
      <c r="G3490" s="106">
        <v>44501.0</v>
      </c>
      <c r="H3490" s="105" t="s">
        <v>299</v>
      </c>
      <c r="I3490" s="105" t="str">
        <f t="array" ref="I3490">XLOOKUP('Joining Lists'!$H3490,'Joining Lists'!$D$4:$D$75,'Joining Lists'!$E$4:$E$75)</f>
        <v>South</v>
      </c>
      <c r="J3490" s="105" t="s">
        <v>236</v>
      </c>
      <c r="K3490" s="105">
        <v>12.0</v>
      </c>
      <c r="L3490" s="104">
        <f t="array" ref="L3490">XLOOKUP('Joining Lists'!$J3490,'Joining Lists'!$A$4:$A$15,'Joining Lists'!$B$4:$B$15)</f>
        <v>30</v>
      </c>
      <c r="M3490" s="105">
        <f>'Joining Lists'!$K3490*'Joining Lists'!$L3490</f>
        <v>360</v>
      </c>
    </row>
    <row r="3491" ht="14.25" customHeight="1">
      <c r="G3491" s="111">
        <v>44501.0</v>
      </c>
      <c r="H3491" s="110" t="s">
        <v>316</v>
      </c>
      <c r="I3491" s="110" t="str">
        <f t="array" ref="I3491">XLOOKUP('Joining Lists'!$H3491,'Joining Lists'!$D$4:$D$75,'Joining Lists'!$E$4:$E$75)</f>
        <v>West</v>
      </c>
      <c r="J3491" s="110" t="s">
        <v>239</v>
      </c>
      <c r="K3491" s="110">
        <v>1.0</v>
      </c>
      <c r="L3491" s="109">
        <f t="array" ref="L3491">XLOOKUP('Joining Lists'!$J3491,'Joining Lists'!$A$4:$A$15,'Joining Lists'!$B$4:$B$15)</f>
        <v>19</v>
      </c>
      <c r="M3491" s="110">
        <f>'Joining Lists'!$K3491*'Joining Lists'!$L3491</f>
        <v>19</v>
      </c>
    </row>
    <row r="3492" ht="14.25" customHeight="1">
      <c r="G3492" s="106">
        <v>44501.0</v>
      </c>
      <c r="H3492" s="105" t="s">
        <v>237</v>
      </c>
      <c r="I3492" s="105" t="str">
        <f t="array" ref="I3492">XLOOKUP('Joining Lists'!$H3492,'Joining Lists'!$D$4:$D$75,'Joining Lists'!$E$4:$E$75)</f>
        <v>West</v>
      </c>
      <c r="J3492" s="105" t="s">
        <v>230</v>
      </c>
      <c r="K3492" s="105">
        <v>1.0</v>
      </c>
      <c r="L3492" s="104">
        <f t="array" ref="L3492">XLOOKUP('Joining Lists'!$J3492,'Joining Lists'!$A$4:$A$15,'Joining Lists'!$B$4:$B$15)</f>
        <v>79.95</v>
      </c>
      <c r="M3492" s="105">
        <f>'Joining Lists'!$K3492*'Joining Lists'!$L3492</f>
        <v>79.95</v>
      </c>
    </row>
    <row r="3493" ht="14.25" customHeight="1">
      <c r="G3493" s="111">
        <v>44501.0</v>
      </c>
      <c r="H3493" s="110" t="s">
        <v>308</v>
      </c>
      <c r="I3493" s="110" t="str">
        <f t="array" ref="I3493">XLOOKUP('Joining Lists'!$H3493,'Joining Lists'!$D$4:$D$75,'Joining Lists'!$E$4:$E$75)</f>
        <v>West</v>
      </c>
      <c r="J3493" s="110" t="s">
        <v>216</v>
      </c>
      <c r="K3493" s="110">
        <v>3.0</v>
      </c>
      <c r="L3493" s="109">
        <f t="array" ref="L3493">XLOOKUP('Joining Lists'!$J3493,'Joining Lists'!$A$4:$A$15,'Joining Lists'!$B$4:$B$15)</f>
        <v>22.95</v>
      </c>
      <c r="M3493" s="110">
        <f>'Joining Lists'!$K3493*'Joining Lists'!$L3493</f>
        <v>68.85</v>
      </c>
    </row>
    <row r="3494" ht="14.25" customHeight="1">
      <c r="G3494" s="106">
        <v>44501.0</v>
      </c>
      <c r="H3494" s="105" t="s">
        <v>256</v>
      </c>
      <c r="I3494" s="105" t="str">
        <f t="array" ref="I3494">XLOOKUP('Joining Lists'!$H3494,'Joining Lists'!$D$4:$D$75,'Joining Lists'!$E$4:$E$75)</f>
        <v>MidWest</v>
      </c>
      <c r="J3494" s="105" t="s">
        <v>212</v>
      </c>
      <c r="K3494" s="105">
        <v>3.0</v>
      </c>
      <c r="L3494" s="104">
        <f t="array" ref="L3494">XLOOKUP('Joining Lists'!$J3494,'Joining Lists'!$A$4:$A$15,'Joining Lists'!$B$4:$B$15)</f>
        <v>21</v>
      </c>
      <c r="M3494" s="105">
        <f>'Joining Lists'!$K3494*'Joining Lists'!$L3494</f>
        <v>63</v>
      </c>
    </row>
    <row r="3495" ht="14.25" customHeight="1">
      <c r="G3495" s="111">
        <v>44501.0</v>
      </c>
      <c r="H3495" s="110" t="s">
        <v>313</v>
      </c>
      <c r="I3495" s="110" t="str">
        <f t="array" ref="I3495">XLOOKUP('Joining Lists'!$H3495,'Joining Lists'!$D$4:$D$75,'Joining Lists'!$E$4:$E$75)</f>
        <v>West</v>
      </c>
      <c r="J3495" s="110" t="s">
        <v>218</v>
      </c>
      <c r="K3495" s="110">
        <v>3.0</v>
      </c>
      <c r="L3495" s="109">
        <f t="array" ref="L3495">XLOOKUP('Joining Lists'!$J3495,'Joining Lists'!$A$4:$A$15,'Joining Lists'!$B$4:$B$15)</f>
        <v>22.95</v>
      </c>
      <c r="M3495" s="110">
        <f>'Joining Lists'!$K3495*'Joining Lists'!$L3495</f>
        <v>68.85</v>
      </c>
    </row>
    <row r="3496" ht="14.25" customHeight="1">
      <c r="G3496" s="106">
        <v>44501.0</v>
      </c>
      <c r="H3496" s="105" t="s">
        <v>244</v>
      </c>
      <c r="I3496" s="105" t="str">
        <f t="array" ref="I3496">XLOOKUP('Joining Lists'!$H3496,'Joining Lists'!$D$4:$D$75,'Joining Lists'!$E$4:$E$75)</f>
        <v>MidWest</v>
      </c>
      <c r="J3496" s="105" t="s">
        <v>216</v>
      </c>
      <c r="K3496" s="105">
        <v>3.0</v>
      </c>
      <c r="L3496" s="104">
        <f t="array" ref="L3496">XLOOKUP('Joining Lists'!$J3496,'Joining Lists'!$A$4:$A$15,'Joining Lists'!$B$4:$B$15)</f>
        <v>22.95</v>
      </c>
      <c r="M3496" s="105">
        <f>'Joining Lists'!$K3496*'Joining Lists'!$L3496</f>
        <v>68.85</v>
      </c>
    </row>
    <row r="3497" ht="14.25" customHeight="1">
      <c r="G3497" s="111">
        <v>44501.0</v>
      </c>
      <c r="H3497" s="110" t="s">
        <v>291</v>
      </c>
      <c r="I3497" s="110" t="str">
        <f t="array" ref="I3497">XLOOKUP('Joining Lists'!$H3497,'Joining Lists'!$D$4:$D$75,'Joining Lists'!$E$4:$E$75)</f>
        <v>West</v>
      </c>
      <c r="J3497" s="110" t="s">
        <v>239</v>
      </c>
      <c r="K3497" s="110">
        <v>3.0</v>
      </c>
      <c r="L3497" s="109">
        <f t="array" ref="L3497">XLOOKUP('Joining Lists'!$J3497,'Joining Lists'!$A$4:$A$15,'Joining Lists'!$B$4:$B$15)</f>
        <v>19</v>
      </c>
      <c r="M3497" s="110">
        <f>'Joining Lists'!$K3497*'Joining Lists'!$L3497</f>
        <v>57</v>
      </c>
    </row>
    <row r="3498" ht="14.25" customHeight="1">
      <c r="G3498" s="106">
        <v>44501.0</v>
      </c>
      <c r="H3498" s="105" t="s">
        <v>219</v>
      </c>
      <c r="I3498" s="105" t="str">
        <f t="array" ref="I3498">XLOOKUP('Joining Lists'!$H3498,'Joining Lists'!$D$4:$D$75,'Joining Lists'!$E$4:$E$75)</f>
        <v>West</v>
      </c>
      <c r="J3498" s="105" t="s">
        <v>216</v>
      </c>
      <c r="K3498" s="105">
        <v>3.0</v>
      </c>
      <c r="L3498" s="104">
        <f t="array" ref="L3498">XLOOKUP('Joining Lists'!$J3498,'Joining Lists'!$A$4:$A$15,'Joining Lists'!$B$4:$B$15)</f>
        <v>22.95</v>
      </c>
      <c r="M3498" s="105">
        <f>'Joining Lists'!$K3498*'Joining Lists'!$L3498</f>
        <v>68.85</v>
      </c>
    </row>
    <row r="3499" ht="14.25" customHeight="1">
      <c r="G3499" s="111">
        <v>44501.0</v>
      </c>
      <c r="H3499" s="110" t="s">
        <v>312</v>
      </c>
      <c r="I3499" s="110" t="str">
        <f t="array" ref="I3499">XLOOKUP('Joining Lists'!$H3499,'Joining Lists'!$D$4:$D$75,'Joining Lists'!$E$4:$E$75)</f>
        <v>East</v>
      </c>
      <c r="J3499" s="110" t="s">
        <v>240</v>
      </c>
      <c r="K3499" s="110">
        <v>2.0</v>
      </c>
      <c r="L3499" s="109">
        <f t="array" ref="L3499">XLOOKUP('Joining Lists'!$J3499,'Joining Lists'!$A$4:$A$15,'Joining Lists'!$B$4:$B$15)</f>
        <v>34</v>
      </c>
      <c r="M3499" s="110">
        <f>'Joining Lists'!$K3499*'Joining Lists'!$L3499</f>
        <v>68</v>
      </c>
    </row>
    <row r="3500" ht="14.25" customHeight="1">
      <c r="G3500" s="106">
        <v>44501.0</v>
      </c>
      <c r="H3500" s="105" t="s">
        <v>281</v>
      </c>
      <c r="I3500" s="105" t="str">
        <f t="array" ref="I3500">XLOOKUP('Joining Lists'!$H3500,'Joining Lists'!$D$4:$D$75,'Joining Lists'!$E$4:$E$75)</f>
        <v>MidWest</v>
      </c>
      <c r="J3500" s="105" t="s">
        <v>240</v>
      </c>
      <c r="K3500" s="105">
        <v>2.0</v>
      </c>
      <c r="L3500" s="104">
        <f t="array" ref="L3500">XLOOKUP('Joining Lists'!$J3500,'Joining Lists'!$A$4:$A$15,'Joining Lists'!$B$4:$B$15)</f>
        <v>34</v>
      </c>
      <c r="M3500" s="105">
        <f>'Joining Lists'!$K3500*'Joining Lists'!$L3500</f>
        <v>68</v>
      </c>
    </row>
    <row r="3501" ht="14.25" customHeight="1">
      <c r="G3501" s="111">
        <v>44501.0</v>
      </c>
      <c r="H3501" s="110" t="s">
        <v>305</v>
      </c>
      <c r="I3501" s="110" t="str">
        <f t="array" ref="I3501">XLOOKUP('Joining Lists'!$H3501,'Joining Lists'!$D$4:$D$75,'Joining Lists'!$E$4:$E$75)</f>
        <v>East</v>
      </c>
      <c r="J3501" s="110" t="s">
        <v>243</v>
      </c>
      <c r="K3501" s="110">
        <v>2.0</v>
      </c>
      <c r="L3501" s="109">
        <f t="array" ref="L3501">XLOOKUP('Joining Lists'!$J3501,'Joining Lists'!$A$4:$A$15,'Joining Lists'!$B$4:$B$15)</f>
        <v>25</v>
      </c>
      <c r="M3501" s="110">
        <f>'Joining Lists'!$K3501*'Joining Lists'!$L3501</f>
        <v>50</v>
      </c>
    </row>
    <row r="3502" ht="14.25" customHeight="1">
      <c r="G3502" s="106">
        <v>44501.0</v>
      </c>
      <c r="H3502" s="105" t="s">
        <v>316</v>
      </c>
      <c r="I3502" s="105" t="str">
        <f t="array" ref="I3502">XLOOKUP('Joining Lists'!$H3502,'Joining Lists'!$D$4:$D$75,'Joining Lists'!$E$4:$E$75)</f>
        <v>West</v>
      </c>
      <c r="J3502" s="105" t="s">
        <v>212</v>
      </c>
      <c r="K3502" s="105">
        <v>2.0</v>
      </c>
      <c r="L3502" s="104">
        <f t="array" ref="L3502">XLOOKUP('Joining Lists'!$J3502,'Joining Lists'!$A$4:$A$15,'Joining Lists'!$B$4:$B$15)</f>
        <v>21</v>
      </c>
      <c r="M3502" s="105">
        <f>'Joining Lists'!$K3502*'Joining Lists'!$L3502</f>
        <v>42</v>
      </c>
    </row>
    <row r="3503" ht="14.25" customHeight="1">
      <c r="G3503" s="111">
        <v>44501.0</v>
      </c>
      <c r="H3503" s="110" t="s">
        <v>255</v>
      </c>
      <c r="I3503" s="110" t="str">
        <f t="array" ref="I3503">XLOOKUP('Joining Lists'!$H3503,'Joining Lists'!$D$4:$D$75,'Joining Lists'!$E$4:$E$75)</f>
        <v>MidWest</v>
      </c>
      <c r="J3503" s="110" t="s">
        <v>236</v>
      </c>
      <c r="K3503" s="110">
        <v>3.0</v>
      </c>
      <c r="L3503" s="109">
        <f t="array" ref="L3503">XLOOKUP('Joining Lists'!$J3503,'Joining Lists'!$A$4:$A$15,'Joining Lists'!$B$4:$B$15)</f>
        <v>30</v>
      </c>
      <c r="M3503" s="110">
        <f>'Joining Lists'!$K3503*'Joining Lists'!$L3503</f>
        <v>90</v>
      </c>
    </row>
    <row r="3504" ht="14.25" customHeight="1">
      <c r="G3504" s="106">
        <v>44501.0</v>
      </c>
      <c r="H3504" s="105" t="s">
        <v>242</v>
      </c>
      <c r="I3504" s="105" t="str">
        <f t="array" ref="I3504">XLOOKUP('Joining Lists'!$H3504,'Joining Lists'!$D$4:$D$75,'Joining Lists'!$E$4:$E$75)</f>
        <v>MidWest</v>
      </c>
      <c r="J3504" s="105" t="s">
        <v>212</v>
      </c>
      <c r="K3504" s="105">
        <v>4.0</v>
      </c>
      <c r="L3504" s="104">
        <f t="array" ref="L3504">XLOOKUP('Joining Lists'!$J3504,'Joining Lists'!$A$4:$A$15,'Joining Lists'!$B$4:$B$15)</f>
        <v>21</v>
      </c>
      <c r="M3504" s="105">
        <f>'Joining Lists'!$K3504*'Joining Lists'!$L3504</f>
        <v>84</v>
      </c>
    </row>
    <row r="3505" ht="14.25" customHeight="1">
      <c r="G3505" s="111">
        <v>44501.0</v>
      </c>
      <c r="H3505" s="110" t="s">
        <v>295</v>
      </c>
      <c r="I3505" s="110" t="str">
        <f t="array" ref="I3505">XLOOKUP('Joining Lists'!$H3505,'Joining Lists'!$D$4:$D$75,'Joining Lists'!$E$4:$E$75)</f>
        <v>MidWest</v>
      </c>
      <c r="J3505" s="110" t="s">
        <v>218</v>
      </c>
      <c r="K3505" s="110">
        <v>19.0</v>
      </c>
      <c r="L3505" s="109">
        <f t="array" ref="L3505">XLOOKUP('Joining Lists'!$J3505,'Joining Lists'!$A$4:$A$15,'Joining Lists'!$B$4:$B$15)</f>
        <v>22.95</v>
      </c>
      <c r="M3505" s="110">
        <f>'Joining Lists'!$K3505*'Joining Lists'!$L3505</f>
        <v>436.05</v>
      </c>
    </row>
    <row r="3506" ht="14.25" customHeight="1">
      <c r="G3506" s="106">
        <v>44501.0</v>
      </c>
      <c r="H3506" s="105" t="s">
        <v>284</v>
      </c>
      <c r="I3506" s="105" t="str">
        <f t="array" ref="I3506">XLOOKUP('Joining Lists'!$H3506,'Joining Lists'!$D$4:$D$75,'Joining Lists'!$E$4:$E$75)</f>
        <v>MidWest</v>
      </c>
      <c r="J3506" s="105" t="s">
        <v>235</v>
      </c>
      <c r="K3506" s="105">
        <v>3.0</v>
      </c>
      <c r="L3506" s="104">
        <f t="array" ref="L3506">XLOOKUP('Joining Lists'!$J3506,'Joining Lists'!$A$4:$A$15,'Joining Lists'!$B$4:$B$15)</f>
        <v>19.95</v>
      </c>
      <c r="M3506" s="105">
        <f>'Joining Lists'!$K3506*'Joining Lists'!$L3506</f>
        <v>59.85</v>
      </c>
    </row>
    <row r="3507" ht="14.25" customHeight="1">
      <c r="G3507" s="111">
        <v>44501.0</v>
      </c>
      <c r="H3507" s="110" t="s">
        <v>308</v>
      </c>
      <c r="I3507" s="110" t="str">
        <f t="array" ref="I3507">XLOOKUP('Joining Lists'!$H3507,'Joining Lists'!$D$4:$D$75,'Joining Lists'!$E$4:$E$75)</f>
        <v>West</v>
      </c>
      <c r="J3507" s="110" t="s">
        <v>230</v>
      </c>
      <c r="K3507" s="110">
        <v>3.0</v>
      </c>
      <c r="L3507" s="109">
        <f t="array" ref="L3507">XLOOKUP('Joining Lists'!$J3507,'Joining Lists'!$A$4:$A$15,'Joining Lists'!$B$4:$B$15)</f>
        <v>79.95</v>
      </c>
      <c r="M3507" s="110">
        <f>'Joining Lists'!$K3507*'Joining Lists'!$L3507</f>
        <v>239.85</v>
      </c>
    </row>
    <row r="3508" ht="14.25" customHeight="1">
      <c r="G3508" s="106">
        <v>44501.0</v>
      </c>
      <c r="H3508" s="105" t="s">
        <v>312</v>
      </c>
      <c r="I3508" s="105" t="str">
        <f t="array" ref="I3508">XLOOKUP('Joining Lists'!$H3508,'Joining Lists'!$D$4:$D$75,'Joining Lists'!$E$4:$E$75)</f>
        <v>East</v>
      </c>
      <c r="J3508" s="105" t="s">
        <v>240</v>
      </c>
      <c r="K3508" s="105">
        <v>2.0</v>
      </c>
      <c r="L3508" s="104">
        <f t="array" ref="L3508">XLOOKUP('Joining Lists'!$J3508,'Joining Lists'!$A$4:$A$15,'Joining Lists'!$B$4:$B$15)</f>
        <v>34</v>
      </c>
      <c r="M3508" s="105">
        <f>'Joining Lists'!$K3508*'Joining Lists'!$L3508</f>
        <v>68</v>
      </c>
    </row>
    <row r="3509" ht="14.25" customHeight="1">
      <c r="G3509" s="111">
        <v>44501.0</v>
      </c>
      <c r="H3509" s="110" t="s">
        <v>261</v>
      </c>
      <c r="I3509" s="110" t="str">
        <f t="array" ref="I3509">XLOOKUP('Joining Lists'!$H3509,'Joining Lists'!$D$4:$D$75,'Joining Lists'!$E$4:$E$75)</f>
        <v>South</v>
      </c>
      <c r="J3509" s="110" t="s">
        <v>243</v>
      </c>
      <c r="K3509" s="110">
        <v>1.0</v>
      </c>
      <c r="L3509" s="109">
        <f t="array" ref="L3509">XLOOKUP('Joining Lists'!$J3509,'Joining Lists'!$A$4:$A$15,'Joining Lists'!$B$4:$B$15)</f>
        <v>25</v>
      </c>
      <c r="M3509" s="110">
        <f>'Joining Lists'!$K3509*'Joining Lists'!$L3509</f>
        <v>25</v>
      </c>
    </row>
    <row r="3510" ht="14.25" customHeight="1">
      <c r="G3510" s="106">
        <v>44501.0</v>
      </c>
      <c r="H3510" s="105" t="s">
        <v>284</v>
      </c>
      <c r="I3510" s="105" t="str">
        <f t="array" ref="I3510">XLOOKUP('Joining Lists'!$H3510,'Joining Lists'!$D$4:$D$75,'Joining Lists'!$E$4:$E$75)</f>
        <v>MidWest</v>
      </c>
      <c r="J3510" s="105" t="s">
        <v>216</v>
      </c>
      <c r="K3510" s="105">
        <v>6.0</v>
      </c>
      <c r="L3510" s="104">
        <f t="array" ref="L3510">XLOOKUP('Joining Lists'!$J3510,'Joining Lists'!$A$4:$A$15,'Joining Lists'!$B$4:$B$15)</f>
        <v>22.95</v>
      </c>
      <c r="M3510" s="105">
        <f>'Joining Lists'!$K3510*'Joining Lists'!$L3510</f>
        <v>137.7</v>
      </c>
    </row>
    <row r="3511" ht="14.25" customHeight="1">
      <c r="G3511" s="111">
        <v>44501.0</v>
      </c>
      <c r="H3511" s="110" t="s">
        <v>306</v>
      </c>
      <c r="I3511" s="110" t="str">
        <f t="array" ref="I3511">XLOOKUP('Joining Lists'!$H3511,'Joining Lists'!$D$4:$D$75,'Joining Lists'!$E$4:$E$75)</f>
        <v>West</v>
      </c>
      <c r="J3511" s="110" t="s">
        <v>235</v>
      </c>
      <c r="K3511" s="110">
        <v>3.0</v>
      </c>
      <c r="L3511" s="109">
        <f t="array" ref="L3511">XLOOKUP('Joining Lists'!$J3511,'Joining Lists'!$A$4:$A$15,'Joining Lists'!$B$4:$B$15)</f>
        <v>19.95</v>
      </c>
      <c r="M3511" s="110">
        <f>'Joining Lists'!$K3511*'Joining Lists'!$L3511</f>
        <v>59.85</v>
      </c>
    </row>
    <row r="3512" ht="14.25" customHeight="1">
      <c r="G3512" s="106">
        <v>44501.0</v>
      </c>
      <c r="H3512" s="105" t="s">
        <v>251</v>
      </c>
      <c r="I3512" s="105" t="str">
        <f t="array" ref="I3512">XLOOKUP('Joining Lists'!$H3512,'Joining Lists'!$D$4:$D$75,'Joining Lists'!$E$4:$E$75)</f>
        <v>MidWest</v>
      </c>
      <c r="J3512" s="105" t="s">
        <v>236</v>
      </c>
      <c r="K3512" s="105">
        <v>1.0</v>
      </c>
      <c r="L3512" s="104">
        <f t="array" ref="L3512">XLOOKUP('Joining Lists'!$J3512,'Joining Lists'!$A$4:$A$15,'Joining Lists'!$B$4:$B$15)</f>
        <v>30</v>
      </c>
      <c r="M3512" s="105">
        <f>'Joining Lists'!$K3512*'Joining Lists'!$L3512</f>
        <v>30</v>
      </c>
    </row>
    <row r="3513" ht="14.25" customHeight="1">
      <c r="G3513" s="111">
        <v>44501.0</v>
      </c>
      <c r="H3513" s="110" t="s">
        <v>309</v>
      </c>
      <c r="I3513" s="110" t="str">
        <f t="array" ref="I3513">XLOOKUP('Joining Lists'!$H3513,'Joining Lists'!$D$4:$D$75,'Joining Lists'!$E$4:$E$75)</f>
        <v>South</v>
      </c>
      <c r="J3513" s="110" t="s">
        <v>218</v>
      </c>
      <c r="K3513" s="110">
        <v>1.0</v>
      </c>
      <c r="L3513" s="109">
        <f t="array" ref="L3513">XLOOKUP('Joining Lists'!$J3513,'Joining Lists'!$A$4:$A$15,'Joining Lists'!$B$4:$B$15)</f>
        <v>22.95</v>
      </c>
      <c r="M3513" s="110">
        <f>'Joining Lists'!$K3513*'Joining Lists'!$L3513</f>
        <v>22.95</v>
      </c>
    </row>
    <row r="3514" ht="14.25" customHeight="1">
      <c r="G3514" s="106">
        <v>44501.0</v>
      </c>
      <c r="H3514" s="105" t="s">
        <v>309</v>
      </c>
      <c r="I3514" s="105" t="str">
        <f t="array" ref="I3514">XLOOKUP('Joining Lists'!$H3514,'Joining Lists'!$D$4:$D$75,'Joining Lists'!$E$4:$E$75)</f>
        <v>South</v>
      </c>
      <c r="J3514" s="105" t="s">
        <v>236</v>
      </c>
      <c r="K3514" s="105">
        <v>4.0</v>
      </c>
      <c r="L3514" s="104">
        <f t="array" ref="L3514">XLOOKUP('Joining Lists'!$J3514,'Joining Lists'!$A$4:$A$15,'Joining Lists'!$B$4:$B$15)</f>
        <v>30</v>
      </c>
      <c r="M3514" s="105">
        <f>'Joining Lists'!$K3514*'Joining Lists'!$L3514</f>
        <v>120</v>
      </c>
    </row>
    <row r="3515" ht="14.25" customHeight="1">
      <c r="G3515" s="111">
        <v>44501.0</v>
      </c>
      <c r="H3515" s="110" t="s">
        <v>213</v>
      </c>
      <c r="I3515" s="110" t="str">
        <f t="array" ref="I3515">XLOOKUP('Joining Lists'!$H3515,'Joining Lists'!$D$4:$D$75,'Joining Lists'!$E$4:$E$75)</f>
        <v>MidWest</v>
      </c>
      <c r="J3515" s="110" t="s">
        <v>235</v>
      </c>
      <c r="K3515" s="110">
        <v>1.0</v>
      </c>
      <c r="L3515" s="109">
        <f t="array" ref="L3515">XLOOKUP('Joining Lists'!$J3515,'Joining Lists'!$A$4:$A$15,'Joining Lists'!$B$4:$B$15)</f>
        <v>19.95</v>
      </c>
      <c r="M3515" s="110">
        <f>'Joining Lists'!$K3515*'Joining Lists'!$L3515</f>
        <v>19.95</v>
      </c>
    </row>
    <row r="3516" ht="14.25" customHeight="1">
      <c r="G3516" s="106">
        <v>44501.0</v>
      </c>
      <c r="H3516" s="105" t="s">
        <v>251</v>
      </c>
      <c r="I3516" s="105" t="str">
        <f t="array" ref="I3516">XLOOKUP('Joining Lists'!$H3516,'Joining Lists'!$D$4:$D$75,'Joining Lists'!$E$4:$E$75)</f>
        <v>MidWest</v>
      </c>
      <c r="J3516" s="105" t="s">
        <v>240</v>
      </c>
      <c r="K3516" s="105">
        <v>2.0</v>
      </c>
      <c r="L3516" s="104">
        <f t="array" ref="L3516">XLOOKUP('Joining Lists'!$J3516,'Joining Lists'!$A$4:$A$15,'Joining Lists'!$B$4:$B$15)</f>
        <v>34</v>
      </c>
      <c r="M3516" s="105">
        <f>'Joining Lists'!$K3516*'Joining Lists'!$L3516</f>
        <v>68</v>
      </c>
    </row>
    <row r="3517" ht="14.25" customHeight="1">
      <c r="G3517" s="111">
        <v>44501.0</v>
      </c>
      <c r="H3517" s="110" t="s">
        <v>254</v>
      </c>
      <c r="I3517" s="110" t="str">
        <f t="array" ref="I3517">XLOOKUP('Joining Lists'!$H3517,'Joining Lists'!$D$4:$D$75,'Joining Lists'!$E$4:$E$75)</f>
        <v>South</v>
      </c>
      <c r="J3517" s="110" t="s">
        <v>216</v>
      </c>
      <c r="K3517" s="110">
        <v>3.0</v>
      </c>
      <c r="L3517" s="109">
        <f t="array" ref="L3517">XLOOKUP('Joining Lists'!$J3517,'Joining Lists'!$A$4:$A$15,'Joining Lists'!$B$4:$B$15)</f>
        <v>22.95</v>
      </c>
      <c r="M3517" s="110">
        <f>'Joining Lists'!$K3517*'Joining Lists'!$L3517</f>
        <v>68.85</v>
      </c>
    </row>
    <row r="3518" ht="14.25" customHeight="1">
      <c r="G3518" s="106">
        <v>44501.0</v>
      </c>
      <c r="H3518" s="105" t="s">
        <v>225</v>
      </c>
      <c r="I3518" s="105" t="str">
        <f t="array" ref="I3518">XLOOKUP('Joining Lists'!$H3518,'Joining Lists'!$D$4:$D$75,'Joining Lists'!$E$4:$E$75)</f>
        <v>South</v>
      </c>
      <c r="J3518" s="105" t="s">
        <v>212</v>
      </c>
      <c r="K3518" s="105">
        <v>3.0</v>
      </c>
      <c r="L3518" s="104">
        <f t="array" ref="L3518">XLOOKUP('Joining Lists'!$J3518,'Joining Lists'!$A$4:$A$15,'Joining Lists'!$B$4:$B$15)</f>
        <v>21</v>
      </c>
      <c r="M3518" s="105">
        <f>'Joining Lists'!$K3518*'Joining Lists'!$L3518</f>
        <v>63</v>
      </c>
    </row>
    <row r="3519" ht="14.25" customHeight="1">
      <c r="G3519" s="111">
        <v>44501.0</v>
      </c>
      <c r="H3519" s="110" t="s">
        <v>302</v>
      </c>
      <c r="I3519" s="110" t="str">
        <f t="array" ref="I3519">XLOOKUP('Joining Lists'!$H3519,'Joining Lists'!$D$4:$D$75,'Joining Lists'!$E$4:$E$75)</f>
        <v>MidWest</v>
      </c>
      <c r="J3519" s="110" t="s">
        <v>235</v>
      </c>
      <c r="K3519" s="110">
        <v>4.0</v>
      </c>
      <c r="L3519" s="109">
        <f t="array" ref="L3519">XLOOKUP('Joining Lists'!$J3519,'Joining Lists'!$A$4:$A$15,'Joining Lists'!$B$4:$B$15)</f>
        <v>19.95</v>
      </c>
      <c r="M3519" s="110">
        <f>'Joining Lists'!$K3519*'Joining Lists'!$L3519</f>
        <v>79.8</v>
      </c>
    </row>
    <row r="3520" ht="14.25" customHeight="1">
      <c r="G3520" s="106">
        <v>44501.0</v>
      </c>
      <c r="H3520" s="105" t="s">
        <v>294</v>
      </c>
      <c r="I3520" s="105" t="str">
        <f t="array" ref="I3520">XLOOKUP('Joining Lists'!$H3520,'Joining Lists'!$D$4:$D$75,'Joining Lists'!$E$4:$E$75)</f>
        <v>West</v>
      </c>
      <c r="J3520" s="105" t="s">
        <v>240</v>
      </c>
      <c r="K3520" s="105">
        <v>3.0</v>
      </c>
      <c r="L3520" s="104">
        <f t="array" ref="L3520">XLOOKUP('Joining Lists'!$J3520,'Joining Lists'!$A$4:$A$15,'Joining Lists'!$B$4:$B$15)</f>
        <v>34</v>
      </c>
      <c r="M3520" s="105">
        <f>'Joining Lists'!$K3520*'Joining Lists'!$L3520</f>
        <v>102</v>
      </c>
    </row>
    <row r="3521" ht="14.25" customHeight="1">
      <c r="G3521" s="111">
        <v>44501.0</v>
      </c>
      <c r="H3521" s="110" t="s">
        <v>281</v>
      </c>
      <c r="I3521" s="110" t="str">
        <f t="array" ref="I3521">XLOOKUP('Joining Lists'!$H3521,'Joining Lists'!$D$4:$D$75,'Joining Lists'!$E$4:$E$75)</f>
        <v>MidWest</v>
      </c>
      <c r="J3521" s="110" t="s">
        <v>230</v>
      </c>
      <c r="K3521" s="110">
        <v>1.0</v>
      </c>
      <c r="L3521" s="109">
        <f t="array" ref="L3521">XLOOKUP('Joining Lists'!$J3521,'Joining Lists'!$A$4:$A$15,'Joining Lists'!$B$4:$B$15)</f>
        <v>79.95</v>
      </c>
      <c r="M3521" s="110">
        <f>'Joining Lists'!$K3521*'Joining Lists'!$L3521</f>
        <v>79.95</v>
      </c>
    </row>
    <row r="3522" ht="14.25" customHeight="1">
      <c r="G3522" s="106">
        <v>44501.0</v>
      </c>
      <c r="H3522" s="105" t="s">
        <v>219</v>
      </c>
      <c r="I3522" s="105" t="str">
        <f t="array" ref="I3522">XLOOKUP('Joining Lists'!$H3522,'Joining Lists'!$D$4:$D$75,'Joining Lists'!$E$4:$E$75)</f>
        <v>West</v>
      </c>
      <c r="J3522" s="105" t="s">
        <v>239</v>
      </c>
      <c r="K3522" s="105">
        <v>1.0</v>
      </c>
      <c r="L3522" s="104">
        <f t="array" ref="L3522">XLOOKUP('Joining Lists'!$J3522,'Joining Lists'!$A$4:$A$15,'Joining Lists'!$B$4:$B$15)</f>
        <v>19</v>
      </c>
      <c r="M3522" s="105">
        <f>'Joining Lists'!$K3522*'Joining Lists'!$L3522</f>
        <v>19</v>
      </c>
    </row>
    <row r="3523" ht="14.25" customHeight="1">
      <c r="G3523" s="111">
        <v>44501.0</v>
      </c>
      <c r="H3523" s="110" t="s">
        <v>268</v>
      </c>
      <c r="I3523" s="110" t="str">
        <f t="array" ref="I3523">XLOOKUP('Joining Lists'!$H3523,'Joining Lists'!$D$4:$D$75,'Joining Lists'!$E$4:$E$75)</f>
        <v>East</v>
      </c>
      <c r="J3523" s="110" t="s">
        <v>227</v>
      </c>
      <c r="K3523" s="110">
        <v>3.0</v>
      </c>
      <c r="L3523" s="109">
        <f t="array" ref="L3523">XLOOKUP('Joining Lists'!$J3523,'Joining Lists'!$A$4:$A$15,'Joining Lists'!$B$4:$B$15)</f>
        <v>25</v>
      </c>
      <c r="M3523" s="110">
        <f>'Joining Lists'!$K3523*'Joining Lists'!$L3523</f>
        <v>75</v>
      </c>
    </row>
    <row r="3524" ht="14.25" customHeight="1">
      <c r="G3524" s="106">
        <v>44501.0</v>
      </c>
      <c r="H3524" s="105" t="s">
        <v>269</v>
      </c>
      <c r="I3524" s="105" t="str">
        <f t="array" ref="I3524">XLOOKUP('Joining Lists'!$H3524,'Joining Lists'!$D$4:$D$75,'Joining Lists'!$E$4:$E$75)</f>
        <v>MidWest</v>
      </c>
      <c r="J3524" s="105" t="s">
        <v>216</v>
      </c>
      <c r="K3524" s="105">
        <v>3.0</v>
      </c>
      <c r="L3524" s="104">
        <f t="array" ref="L3524">XLOOKUP('Joining Lists'!$J3524,'Joining Lists'!$A$4:$A$15,'Joining Lists'!$B$4:$B$15)</f>
        <v>22.95</v>
      </c>
      <c r="M3524" s="105">
        <f>'Joining Lists'!$K3524*'Joining Lists'!$L3524</f>
        <v>68.85</v>
      </c>
    </row>
    <row r="3525" ht="14.25" customHeight="1">
      <c r="G3525" s="111">
        <v>44501.0</v>
      </c>
      <c r="H3525" s="110" t="s">
        <v>258</v>
      </c>
      <c r="I3525" s="110" t="str">
        <f t="array" ref="I3525">XLOOKUP('Joining Lists'!$H3525,'Joining Lists'!$D$4:$D$75,'Joining Lists'!$E$4:$E$75)</f>
        <v>MidWest</v>
      </c>
      <c r="J3525" s="110" t="s">
        <v>235</v>
      </c>
      <c r="K3525" s="110">
        <v>3.0</v>
      </c>
      <c r="L3525" s="109">
        <f t="array" ref="L3525">XLOOKUP('Joining Lists'!$J3525,'Joining Lists'!$A$4:$A$15,'Joining Lists'!$B$4:$B$15)</f>
        <v>19.95</v>
      </c>
      <c r="M3525" s="110">
        <f>'Joining Lists'!$K3525*'Joining Lists'!$L3525</f>
        <v>59.85</v>
      </c>
    </row>
    <row r="3526" ht="14.25" customHeight="1">
      <c r="G3526" s="106">
        <v>44501.0</v>
      </c>
      <c r="H3526" s="105" t="s">
        <v>242</v>
      </c>
      <c r="I3526" s="105" t="str">
        <f t="array" ref="I3526">XLOOKUP('Joining Lists'!$H3526,'Joining Lists'!$D$4:$D$75,'Joining Lists'!$E$4:$E$75)</f>
        <v>MidWest</v>
      </c>
      <c r="J3526" s="105" t="s">
        <v>218</v>
      </c>
      <c r="K3526" s="105">
        <v>1.0</v>
      </c>
      <c r="L3526" s="104">
        <f t="array" ref="L3526">XLOOKUP('Joining Lists'!$J3526,'Joining Lists'!$A$4:$A$15,'Joining Lists'!$B$4:$B$15)</f>
        <v>22.95</v>
      </c>
      <c r="M3526" s="105">
        <f>'Joining Lists'!$K3526*'Joining Lists'!$L3526</f>
        <v>22.95</v>
      </c>
    </row>
    <row r="3527" ht="14.25" customHeight="1">
      <c r="G3527" s="111">
        <v>44501.0</v>
      </c>
      <c r="H3527" s="110" t="s">
        <v>250</v>
      </c>
      <c r="I3527" s="110" t="str">
        <f t="array" ref="I3527">XLOOKUP('Joining Lists'!$H3527,'Joining Lists'!$D$4:$D$75,'Joining Lists'!$E$4:$E$75)</f>
        <v>West</v>
      </c>
      <c r="J3527" s="110" t="s">
        <v>218</v>
      </c>
      <c r="K3527" s="110">
        <v>9.0</v>
      </c>
      <c r="L3527" s="109">
        <f t="array" ref="L3527">XLOOKUP('Joining Lists'!$J3527,'Joining Lists'!$A$4:$A$15,'Joining Lists'!$B$4:$B$15)</f>
        <v>22.95</v>
      </c>
      <c r="M3527" s="110">
        <f>'Joining Lists'!$K3527*'Joining Lists'!$L3527</f>
        <v>206.55</v>
      </c>
    </row>
    <row r="3528" ht="14.25" customHeight="1">
      <c r="G3528" s="106">
        <v>44501.0</v>
      </c>
      <c r="H3528" s="105" t="s">
        <v>253</v>
      </c>
      <c r="I3528" s="105" t="str">
        <f t="array" ref="I3528">XLOOKUP('Joining Lists'!$H3528,'Joining Lists'!$D$4:$D$75,'Joining Lists'!$E$4:$E$75)</f>
        <v>MidWest</v>
      </c>
      <c r="J3528" s="105" t="s">
        <v>243</v>
      </c>
      <c r="K3528" s="105">
        <v>2.0</v>
      </c>
      <c r="L3528" s="104">
        <f t="array" ref="L3528">XLOOKUP('Joining Lists'!$J3528,'Joining Lists'!$A$4:$A$15,'Joining Lists'!$B$4:$B$15)</f>
        <v>25</v>
      </c>
      <c r="M3528" s="105">
        <f>'Joining Lists'!$K3528*'Joining Lists'!$L3528</f>
        <v>50</v>
      </c>
    </row>
    <row r="3529" ht="14.25" customHeight="1">
      <c r="G3529" s="111">
        <v>44501.0</v>
      </c>
      <c r="H3529" s="110" t="s">
        <v>297</v>
      </c>
      <c r="I3529" s="110" t="str">
        <f t="array" ref="I3529">XLOOKUP('Joining Lists'!$H3529,'Joining Lists'!$D$4:$D$75,'Joining Lists'!$E$4:$E$75)</f>
        <v>MidWest</v>
      </c>
      <c r="J3529" s="110" t="s">
        <v>236</v>
      </c>
      <c r="K3529" s="110">
        <v>3.0</v>
      </c>
      <c r="L3529" s="109">
        <f t="array" ref="L3529">XLOOKUP('Joining Lists'!$J3529,'Joining Lists'!$A$4:$A$15,'Joining Lists'!$B$4:$B$15)</f>
        <v>30</v>
      </c>
      <c r="M3529" s="110">
        <f>'Joining Lists'!$K3529*'Joining Lists'!$L3529</f>
        <v>90</v>
      </c>
    </row>
    <row r="3530" ht="14.25" customHeight="1">
      <c r="G3530" s="106">
        <v>44501.0</v>
      </c>
      <c r="H3530" s="105" t="s">
        <v>271</v>
      </c>
      <c r="I3530" s="105" t="str">
        <f t="array" ref="I3530">XLOOKUP('Joining Lists'!$H3530,'Joining Lists'!$D$4:$D$75,'Joining Lists'!$E$4:$E$75)</f>
        <v>South</v>
      </c>
      <c r="J3530" s="105" t="s">
        <v>239</v>
      </c>
      <c r="K3530" s="105">
        <v>3.0</v>
      </c>
      <c r="L3530" s="104">
        <f t="array" ref="L3530">XLOOKUP('Joining Lists'!$J3530,'Joining Lists'!$A$4:$A$15,'Joining Lists'!$B$4:$B$15)</f>
        <v>19</v>
      </c>
      <c r="M3530" s="105">
        <f>'Joining Lists'!$K3530*'Joining Lists'!$L3530</f>
        <v>57</v>
      </c>
    </row>
    <row r="3531" ht="14.25" customHeight="1">
      <c r="G3531" s="111">
        <v>44501.0</v>
      </c>
      <c r="H3531" s="110" t="s">
        <v>244</v>
      </c>
      <c r="I3531" s="110" t="str">
        <f t="array" ref="I3531">XLOOKUP('Joining Lists'!$H3531,'Joining Lists'!$D$4:$D$75,'Joining Lists'!$E$4:$E$75)</f>
        <v>MidWest</v>
      </c>
      <c r="J3531" s="110" t="s">
        <v>212</v>
      </c>
      <c r="K3531" s="110">
        <v>3.0</v>
      </c>
      <c r="L3531" s="109">
        <f t="array" ref="L3531">XLOOKUP('Joining Lists'!$J3531,'Joining Lists'!$A$4:$A$15,'Joining Lists'!$B$4:$B$15)</f>
        <v>21</v>
      </c>
      <c r="M3531" s="110">
        <f>'Joining Lists'!$K3531*'Joining Lists'!$L3531</f>
        <v>63</v>
      </c>
    </row>
    <row r="3532" ht="14.25" customHeight="1">
      <c r="G3532" s="106">
        <v>44501.0</v>
      </c>
      <c r="H3532" s="105" t="s">
        <v>296</v>
      </c>
      <c r="I3532" s="105" t="str">
        <f t="array" ref="I3532">XLOOKUP('Joining Lists'!$H3532,'Joining Lists'!$D$4:$D$75,'Joining Lists'!$E$4:$E$75)</f>
        <v>West</v>
      </c>
      <c r="J3532" s="105" t="s">
        <v>218</v>
      </c>
      <c r="K3532" s="105">
        <v>1.0</v>
      </c>
      <c r="L3532" s="104">
        <f t="array" ref="L3532">XLOOKUP('Joining Lists'!$J3532,'Joining Lists'!$A$4:$A$15,'Joining Lists'!$B$4:$B$15)</f>
        <v>22.95</v>
      </c>
      <c r="M3532" s="105">
        <f>'Joining Lists'!$K3532*'Joining Lists'!$L3532</f>
        <v>22.95</v>
      </c>
    </row>
    <row r="3533" ht="14.25" customHeight="1">
      <c r="G3533" s="111">
        <v>44501.0</v>
      </c>
      <c r="H3533" s="110" t="s">
        <v>312</v>
      </c>
      <c r="I3533" s="110" t="str">
        <f t="array" ref="I3533">XLOOKUP('Joining Lists'!$H3533,'Joining Lists'!$D$4:$D$75,'Joining Lists'!$E$4:$E$75)</f>
        <v>East</v>
      </c>
      <c r="J3533" s="110" t="s">
        <v>240</v>
      </c>
      <c r="K3533" s="110">
        <v>2.0</v>
      </c>
      <c r="L3533" s="109">
        <f t="array" ref="L3533">XLOOKUP('Joining Lists'!$J3533,'Joining Lists'!$A$4:$A$15,'Joining Lists'!$B$4:$B$15)</f>
        <v>34</v>
      </c>
      <c r="M3533" s="110">
        <f>'Joining Lists'!$K3533*'Joining Lists'!$L3533</f>
        <v>68</v>
      </c>
    </row>
    <row r="3534" ht="14.25" customHeight="1">
      <c r="G3534" s="106">
        <v>44501.0</v>
      </c>
      <c r="H3534" s="105" t="s">
        <v>316</v>
      </c>
      <c r="I3534" s="105" t="str">
        <f t="array" ref="I3534">XLOOKUP('Joining Lists'!$H3534,'Joining Lists'!$D$4:$D$75,'Joining Lists'!$E$4:$E$75)</f>
        <v>West</v>
      </c>
      <c r="J3534" s="105" t="s">
        <v>216</v>
      </c>
      <c r="K3534" s="105">
        <v>1.0</v>
      </c>
      <c r="L3534" s="104">
        <f t="array" ref="L3534">XLOOKUP('Joining Lists'!$J3534,'Joining Lists'!$A$4:$A$15,'Joining Lists'!$B$4:$B$15)</f>
        <v>22.95</v>
      </c>
      <c r="M3534" s="105">
        <f>'Joining Lists'!$K3534*'Joining Lists'!$L3534</f>
        <v>22.95</v>
      </c>
    </row>
    <row r="3535" ht="14.25" customHeight="1">
      <c r="G3535" s="111">
        <v>44501.0</v>
      </c>
      <c r="H3535" s="110" t="s">
        <v>248</v>
      </c>
      <c r="I3535" s="110" t="str">
        <f t="array" ref="I3535">XLOOKUP('Joining Lists'!$H3535,'Joining Lists'!$D$4:$D$75,'Joining Lists'!$E$4:$E$75)</f>
        <v>MidWest</v>
      </c>
      <c r="J3535" s="110" t="s">
        <v>235</v>
      </c>
      <c r="K3535" s="110">
        <v>4.0</v>
      </c>
      <c r="L3535" s="109">
        <f t="array" ref="L3535">XLOOKUP('Joining Lists'!$J3535,'Joining Lists'!$A$4:$A$15,'Joining Lists'!$B$4:$B$15)</f>
        <v>19.95</v>
      </c>
      <c r="M3535" s="110">
        <f>'Joining Lists'!$K3535*'Joining Lists'!$L3535</f>
        <v>79.8</v>
      </c>
    </row>
    <row r="3536" ht="14.25" customHeight="1">
      <c r="G3536" s="106">
        <v>44501.0</v>
      </c>
      <c r="H3536" s="105" t="s">
        <v>294</v>
      </c>
      <c r="I3536" s="105" t="str">
        <f t="array" ref="I3536">XLOOKUP('Joining Lists'!$H3536,'Joining Lists'!$D$4:$D$75,'Joining Lists'!$E$4:$E$75)</f>
        <v>West</v>
      </c>
      <c r="J3536" s="105" t="s">
        <v>240</v>
      </c>
      <c r="K3536" s="105">
        <v>1.0</v>
      </c>
      <c r="L3536" s="104">
        <f t="array" ref="L3536">XLOOKUP('Joining Lists'!$J3536,'Joining Lists'!$A$4:$A$15,'Joining Lists'!$B$4:$B$15)</f>
        <v>34</v>
      </c>
      <c r="M3536" s="105">
        <f>'Joining Lists'!$K3536*'Joining Lists'!$L3536</f>
        <v>34</v>
      </c>
    </row>
    <row r="3537" ht="14.25" customHeight="1">
      <c r="G3537" s="111">
        <v>44501.0</v>
      </c>
      <c r="H3537" s="110" t="s">
        <v>297</v>
      </c>
      <c r="I3537" s="110" t="str">
        <f t="array" ref="I3537">XLOOKUP('Joining Lists'!$H3537,'Joining Lists'!$D$4:$D$75,'Joining Lists'!$E$4:$E$75)</f>
        <v>MidWest</v>
      </c>
      <c r="J3537" s="110" t="s">
        <v>216</v>
      </c>
      <c r="K3537" s="110">
        <v>2.0</v>
      </c>
      <c r="L3537" s="109">
        <f t="array" ref="L3537">XLOOKUP('Joining Lists'!$J3537,'Joining Lists'!$A$4:$A$15,'Joining Lists'!$B$4:$B$15)</f>
        <v>22.95</v>
      </c>
      <c r="M3537" s="110">
        <f>'Joining Lists'!$K3537*'Joining Lists'!$L3537</f>
        <v>45.9</v>
      </c>
    </row>
    <row r="3538" ht="14.25" customHeight="1">
      <c r="G3538" s="106">
        <v>44501.0</v>
      </c>
      <c r="H3538" s="105" t="s">
        <v>251</v>
      </c>
      <c r="I3538" s="105" t="str">
        <f t="array" ref="I3538">XLOOKUP('Joining Lists'!$H3538,'Joining Lists'!$D$4:$D$75,'Joining Lists'!$E$4:$E$75)</f>
        <v>MidWest</v>
      </c>
      <c r="J3538" s="105" t="s">
        <v>240</v>
      </c>
      <c r="K3538" s="105">
        <v>2.0</v>
      </c>
      <c r="L3538" s="104">
        <f t="array" ref="L3538">XLOOKUP('Joining Lists'!$J3538,'Joining Lists'!$A$4:$A$15,'Joining Lists'!$B$4:$B$15)</f>
        <v>34</v>
      </c>
      <c r="M3538" s="105">
        <f>'Joining Lists'!$K3538*'Joining Lists'!$L3538</f>
        <v>68</v>
      </c>
    </row>
    <row r="3539" ht="14.25" customHeight="1">
      <c r="G3539" s="111">
        <v>44501.0</v>
      </c>
      <c r="H3539" s="110" t="s">
        <v>251</v>
      </c>
      <c r="I3539" s="110" t="str">
        <f t="array" ref="I3539">XLOOKUP('Joining Lists'!$H3539,'Joining Lists'!$D$4:$D$75,'Joining Lists'!$E$4:$E$75)</f>
        <v>MidWest</v>
      </c>
      <c r="J3539" s="110" t="s">
        <v>233</v>
      </c>
      <c r="K3539" s="110">
        <v>1.0</v>
      </c>
      <c r="L3539" s="109">
        <f t="array" ref="L3539">XLOOKUP('Joining Lists'!$J3539,'Joining Lists'!$A$4:$A$15,'Joining Lists'!$B$4:$B$15)</f>
        <v>27.5</v>
      </c>
      <c r="M3539" s="110">
        <f>'Joining Lists'!$K3539*'Joining Lists'!$L3539</f>
        <v>27.5</v>
      </c>
    </row>
    <row r="3540" ht="14.25" customHeight="1">
      <c r="G3540" s="106">
        <v>44501.0</v>
      </c>
      <c r="H3540" s="105" t="s">
        <v>310</v>
      </c>
      <c r="I3540" s="105" t="str">
        <f t="array" ref="I3540">XLOOKUP('Joining Lists'!$H3540,'Joining Lists'!$D$4:$D$75,'Joining Lists'!$E$4:$E$75)</f>
        <v>West</v>
      </c>
      <c r="J3540" s="105" t="s">
        <v>218</v>
      </c>
      <c r="K3540" s="105">
        <v>2.0</v>
      </c>
      <c r="L3540" s="104">
        <f t="array" ref="L3540">XLOOKUP('Joining Lists'!$J3540,'Joining Lists'!$A$4:$A$15,'Joining Lists'!$B$4:$B$15)</f>
        <v>22.95</v>
      </c>
      <c r="M3540" s="105">
        <f>'Joining Lists'!$K3540*'Joining Lists'!$L3540</f>
        <v>45.9</v>
      </c>
    </row>
    <row r="3541" ht="14.25" customHeight="1">
      <c r="G3541" s="111">
        <v>44501.0</v>
      </c>
      <c r="H3541" s="110" t="s">
        <v>225</v>
      </c>
      <c r="I3541" s="110" t="str">
        <f t="array" ref="I3541">XLOOKUP('Joining Lists'!$H3541,'Joining Lists'!$D$4:$D$75,'Joining Lists'!$E$4:$E$75)</f>
        <v>South</v>
      </c>
      <c r="J3541" s="110" t="s">
        <v>230</v>
      </c>
      <c r="K3541" s="110">
        <v>1.0</v>
      </c>
      <c r="L3541" s="109">
        <f t="array" ref="L3541">XLOOKUP('Joining Lists'!$J3541,'Joining Lists'!$A$4:$A$15,'Joining Lists'!$B$4:$B$15)</f>
        <v>79.95</v>
      </c>
      <c r="M3541" s="110">
        <f>'Joining Lists'!$K3541*'Joining Lists'!$L3541</f>
        <v>79.95</v>
      </c>
    </row>
    <row r="3542" ht="14.25" customHeight="1">
      <c r="G3542" s="106">
        <v>44501.0</v>
      </c>
      <c r="H3542" s="105" t="s">
        <v>215</v>
      </c>
      <c r="I3542" s="105" t="str">
        <f t="array" ref="I3542">XLOOKUP('Joining Lists'!$H3542,'Joining Lists'!$D$4:$D$75,'Joining Lists'!$E$4:$E$75)</f>
        <v>East</v>
      </c>
      <c r="J3542" s="105" t="s">
        <v>239</v>
      </c>
      <c r="K3542" s="105">
        <v>3.0</v>
      </c>
      <c r="L3542" s="104">
        <f t="array" ref="L3542">XLOOKUP('Joining Lists'!$J3542,'Joining Lists'!$A$4:$A$15,'Joining Lists'!$B$4:$B$15)</f>
        <v>19</v>
      </c>
      <c r="M3542" s="105">
        <f>'Joining Lists'!$K3542*'Joining Lists'!$L3542</f>
        <v>57</v>
      </c>
    </row>
    <row r="3543" ht="14.25" customHeight="1">
      <c r="G3543" s="111">
        <v>44501.0</v>
      </c>
      <c r="H3543" s="110" t="s">
        <v>306</v>
      </c>
      <c r="I3543" s="110" t="str">
        <f t="array" ref="I3543">XLOOKUP('Joining Lists'!$H3543,'Joining Lists'!$D$4:$D$75,'Joining Lists'!$E$4:$E$75)</f>
        <v>West</v>
      </c>
      <c r="J3543" s="110" t="s">
        <v>230</v>
      </c>
      <c r="K3543" s="110">
        <v>3.0</v>
      </c>
      <c r="L3543" s="109">
        <f t="array" ref="L3543">XLOOKUP('Joining Lists'!$J3543,'Joining Lists'!$A$4:$A$15,'Joining Lists'!$B$4:$B$15)</f>
        <v>79.95</v>
      </c>
      <c r="M3543" s="110">
        <f>'Joining Lists'!$K3543*'Joining Lists'!$L3543</f>
        <v>239.85</v>
      </c>
    </row>
    <row r="3544" ht="14.25" customHeight="1">
      <c r="G3544" s="106">
        <v>44501.0</v>
      </c>
      <c r="H3544" s="105" t="s">
        <v>278</v>
      </c>
      <c r="I3544" s="105" t="str">
        <f t="array" ref="I3544">XLOOKUP('Joining Lists'!$H3544,'Joining Lists'!$D$4:$D$75,'Joining Lists'!$E$4:$E$75)</f>
        <v>MidWest</v>
      </c>
      <c r="J3544" s="105" t="s">
        <v>236</v>
      </c>
      <c r="K3544" s="105">
        <v>17.0</v>
      </c>
      <c r="L3544" s="104">
        <f t="array" ref="L3544">XLOOKUP('Joining Lists'!$J3544,'Joining Lists'!$A$4:$A$15,'Joining Lists'!$B$4:$B$15)</f>
        <v>30</v>
      </c>
      <c r="M3544" s="105">
        <f>'Joining Lists'!$K3544*'Joining Lists'!$L3544</f>
        <v>510</v>
      </c>
    </row>
    <row r="3545" ht="14.25" customHeight="1">
      <c r="G3545" s="111">
        <v>44501.0</v>
      </c>
      <c r="H3545" s="110" t="s">
        <v>234</v>
      </c>
      <c r="I3545" s="110" t="str">
        <f t="array" ref="I3545">XLOOKUP('Joining Lists'!$H3545,'Joining Lists'!$D$4:$D$75,'Joining Lists'!$E$4:$E$75)</f>
        <v>East</v>
      </c>
      <c r="J3545" s="110" t="s">
        <v>235</v>
      </c>
      <c r="K3545" s="110">
        <v>11.0</v>
      </c>
      <c r="L3545" s="109">
        <f t="array" ref="L3545">XLOOKUP('Joining Lists'!$J3545,'Joining Lists'!$A$4:$A$15,'Joining Lists'!$B$4:$B$15)</f>
        <v>19.95</v>
      </c>
      <c r="M3545" s="110">
        <f>'Joining Lists'!$K3545*'Joining Lists'!$L3545</f>
        <v>219.45</v>
      </c>
    </row>
    <row r="3546" ht="14.25" customHeight="1">
      <c r="G3546" s="106">
        <v>44500.0</v>
      </c>
      <c r="H3546" s="105" t="s">
        <v>265</v>
      </c>
      <c r="I3546" s="105" t="str">
        <f t="array" ref="I3546">XLOOKUP('Joining Lists'!$H3546,'Joining Lists'!$D$4:$D$75,'Joining Lists'!$E$4:$E$75)</f>
        <v>MidWest</v>
      </c>
      <c r="J3546" s="105" t="s">
        <v>235</v>
      </c>
      <c r="K3546" s="105">
        <v>2.0</v>
      </c>
      <c r="L3546" s="104">
        <f t="array" ref="L3546">XLOOKUP('Joining Lists'!$J3546,'Joining Lists'!$A$4:$A$15,'Joining Lists'!$B$4:$B$15)</f>
        <v>19.95</v>
      </c>
      <c r="M3546" s="105">
        <f>'Joining Lists'!$K3546*'Joining Lists'!$L3546</f>
        <v>39.9</v>
      </c>
    </row>
    <row r="3547" ht="14.25" customHeight="1">
      <c r="G3547" s="111">
        <v>44500.0</v>
      </c>
      <c r="H3547" s="110" t="s">
        <v>268</v>
      </c>
      <c r="I3547" s="110" t="str">
        <f t="array" ref="I3547">XLOOKUP('Joining Lists'!$H3547,'Joining Lists'!$D$4:$D$75,'Joining Lists'!$E$4:$E$75)</f>
        <v>East</v>
      </c>
      <c r="J3547" s="110" t="s">
        <v>218</v>
      </c>
      <c r="K3547" s="110">
        <v>3.0</v>
      </c>
      <c r="L3547" s="109">
        <f t="array" ref="L3547">XLOOKUP('Joining Lists'!$J3547,'Joining Lists'!$A$4:$A$15,'Joining Lists'!$B$4:$B$15)</f>
        <v>22.95</v>
      </c>
      <c r="M3547" s="110">
        <f>'Joining Lists'!$K3547*'Joining Lists'!$L3547</f>
        <v>68.85</v>
      </c>
    </row>
    <row r="3548" ht="14.25" customHeight="1">
      <c r="G3548" s="106">
        <v>44500.0</v>
      </c>
      <c r="H3548" s="105" t="s">
        <v>316</v>
      </c>
      <c r="I3548" s="105" t="str">
        <f t="array" ref="I3548">XLOOKUP('Joining Lists'!$H3548,'Joining Lists'!$D$4:$D$75,'Joining Lists'!$E$4:$E$75)</f>
        <v>West</v>
      </c>
      <c r="J3548" s="105" t="s">
        <v>216</v>
      </c>
      <c r="K3548" s="105">
        <v>2.0</v>
      </c>
      <c r="L3548" s="104">
        <f t="array" ref="L3548">XLOOKUP('Joining Lists'!$J3548,'Joining Lists'!$A$4:$A$15,'Joining Lists'!$B$4:$B$15)</f>
        <v>22.95</v>
      </c>
      <c r="M3548" s="105">
        <f>'Joining Lists'!$K3548*'Joining Lists'!$L3548</f>
        <v>45.9</v>
      </c>
    </row>
    <row r="3549" ht="14.25" customHeight="1">
      <c r="G3549" s="111">
        <v>44500.0</v>
      </c>
      <c r="H3549" s="110" t="s">
        <v>296</v>
      </c>
      <c r="I3549" s="110" t="str">
        <f t="array" ref="I3549">XLOOKUP('Joining Lists'!$H3549,'Joining Lists'!$D$4:$D$75,'Joining Lists'!$E$4:$E$75)</f>
        <v>West</v>
      </c>
      <c r="J3549" s="110" t="s">
        <v>236</v>
      </c>
      <c r="K3549" s="110">
        <v>22.0</v>
      </c>
      <c r="L3549" s="109">
        <f t="array" ref="L3549">XLOOKUP('Joining Lists'!$J3549,'Joining Lists'!$A$4:$A$15,'Joining Lists'!$B$4:$B$15)</f>
        <v>30</v>
      </c>
      <c r="M3549" s="110">
        <f>'Joining Lists'!$K3549*'Joining Lists'!$L3549</f>
        <v>660</v>
      </c>
    </row>
    <row r="3550" ht="14.25" customHeight="1">
      <c r="G3550" s="106">
        <v>44500.0</v>
      </c>
      <c r="H3550" s="105" t="s">
        <v>259</v>
      </c>
      <c r="I3550" s="105" t="str">
        <f t="array" ref="I3550">XLOOKUP('Joining Lists'!$H3550,'Joining Lists'!$D$4:$D$75,'Joining Lists'!$E$4:$E$75)</f>
        <v>West</v>
      </c>
      <c r="J3550" s="105" t="s">
        <v>240</v>
      </c>
      <c r="K3550" s="105">
        <v>2.0</v>
      </c>
      <c r="L3550" s="104">
        <f t="array" ref="L3550">XLOOKUP('Joining Lists'!$J3550,'Joining Lists'!$A$4:$A$15,'Joining Lists'!$B$4:$B$15)</f>
        <v>34</v>
      </c>
      <c r="M3550" s="105">
        <f>'Joining Lists'!$K3550*'Joining Lists'!$L3550</f>
        <v>68</v>
      </c>
    </row>
    <row r="3551" ht="14.25" customHeight="1">
      <c r="G3551" s="111">
        <v>44500.0</v>
      </c>
      <c r="H3551" s="110" t="s">
        <v>256</v>
      </c>
      <c r="I3551" s="110" t="str">
        <f t="array" ref="I3551">XLOOKUP('Joining Lists'!$H3551,'Joining Lists'!$D$4:$D$75,'Joining Lists'!$E$4:$E$75)</f>
        <v>MidWest</v>
      </c>
      <c r="J3551" s="110" t="s">
        <v>243</v>
      </c>
      <c r="K3551" s="110">
        <v>1.0</v>
      </c>
      <c r="L3551" s="109">
        <f t="array" ref="L3551">XLOOKUP('Joining Lists'!$J3551,'Joining Lists'!$A$4:$A$15,'Joining Lists'!$B$4:$B$15)</f>
        <v>25</v>
      </c>
      <c r="M3551" s="110">
        <f>'Joining Lists'!$K3551*'Joining Lists'!$L3551</f>
        <v>25</v>
      </c>
    </row>
    <row r="3552" ht="14.25" customHeight="1">
      <c r="G3552" s="106">
        <v>44500.0</v>
      </c>
      <c r="H3552" s="105" t="s">
        <v>255</v>
      </c>
      <c r="I3552" s="105" t="str">
        <f t="array" ref="I3552">XLOOKUP('Joining Lists'!$H3552,'Joining Lists'!$D$4:$D$75,'Joining Lists'!$E$4:$E$75)</f>
        <v>MidWest</v>
      </c>
      <c r="J3552" s="105" t="s">
        <v>218</v>
      </c>
      <c r="K3552" s="105">
        <v>13.0</v>
      </c>
      <c r="L3552" s="104">
        <f t="array" ref="L3552">XLOOKUP('Joining Lists'!$J3552,'Joining Lists'!$A$4:$A$15,'Joining Lists'!$B$4:$B$15)</f>
        <v>22.95</v>
      </c>
      <c r="M3552" s="105">
        <f>'Joining Lists'!$K3552*'Joining Lists'!$L3552</f>
        <v>298.35</v>
      </c>
    </row>
    <row r="3553" ht="14.25" customHeight="1">
      <c r="G3553" s="111">
        <v>44500.0</v>
      </c>
      <c r="H3553" s="110" t="s">
        <v>292</v>
      </c>
      <c r="I3553" s="110" t="str">
        <f t="array" ref="I3553">XLOOKUP('Joining Lists'!$H3553,'Joining Lists'!$D$4:$D$75,'Joining Lists'!$E$4:$E$75)</f>
        <v>East</v>
      </c>
      <c r="J3553" s="110" t="s">
        <v>240</v>
      </c>
      <c r="K3553" s="110">
        <v>2.0</v>
      </c>
      <c r="L3553" s="109">
        <f t="array" ref="L3553">XLOOKUP('Joining Lists'!$J3553,'Joining Lists'!$A$4:$A$15,'Joining Lists'!$B$4:$B$15)</f>
        <v>34</v>
      </c>
      <c r="M3553" s="110">
        <f>'Joining Lists'!$K3553*'Joining Lists'!$L3553</f>
        <v>68</v>
      </c>
    </row>
    <row r="3554" ht="14.25" customHeight="1">
      <c r="G3554" s="106">
        <v>44500.0</v>
      </c>
      <c r="H3554" s="105" t="s">
        <v>264</v>
      </c>
      <c r="I3554" s="105" t="str">
        <f t="array" ref="I3554">XLOOKUP('Joining Lists'!$H3554,'Joining Lists'!$D$4:$D$75,'Joining Lists'!$E$4:$E$75)</f>
        <v>MidWest</v>
      </c>
      <c r="J3554" s="105" t="s">
        <v>235</v>
      </c>
      <c r="K3554" s="105">
        <v>3.0</v>
      </c>
      <c r="L3554" s="104">
        <f t="array" ref="L3554">XLOOKUP('Joining Lists'!$J3554,'Joining Lists'!$A$4:$A$15,'Joining Lists'!$B$4:$B$15)</f>
        <v>19.95</v>
      </c>
      <c r="M3554" s="105">
        <f>'Joining Lists'!$K3554*'Joining Lists'!$L3554</f>
        <v>59.85</v>
      </c>
    </row>
    <row r="3555" ht="14.25" customHeight="1">
      <c r="G3555" s="111">
        <v>44500.0</v>
      </c>
      <c r="H3555" s="110" t="s">
        <v>296</v>
      </c>
      <c r="I3555" s="110" t="str">
        <f t="array" ref="I3555">XLOOKUP('Joining Lists'!$H3555,'Joining Lists'!$D$4:$D$75,'Joining Lists'!$E$4:$E$75)</f>
        <v>West</v>
      </c>
      <c r="J3555" s="110" t="s">
        <v>212</v>
      </c>
      <c r="K3555" s="110">
        <v>1.0</v>
      </c>
      <c r="L3555" s="109">
        <f t="array" ref="L3555">XLOOKUP('Joining Lists'!$J3555,'Joining Lists'!$A$4:$A$15,'Joining Lists'!$B$4:$B$15)</f>
        <v>21</v>
      </c>
      <c r="M3555" s="110">
        <f>'Joining Lists'!$K3555*'Joining Lists'!$L3555</f>
        <v>21</v>
      </c>
    </row>
    <row r="3556" ht="14.25" customHeight="1">
      <c r="G3556" s="106">
        <v>44500.0</v>
      </c>
      <c r="H3556" s="105" t="s">
        <v>242</v>
      </c>
      <c r="I3556" s="105" t="str">
        <f t="array" ref="I3556">XLOOKUP('Joining Lists'!$H3556,'Joining Lists'!$D$4:$D$75,'Joining Lists'!$E$4:$E$75)</f>
        <v>MidWest</v>
      </c>
      <c r="J3556" s="105" t="s">
        <v>243</v>
      </c>
      <c r="K3556" s="105">
        <v>2.0</v>
      </c>
      <c r="L3556" s="104">
        <f t="array" ref="L3556">XLOOKUP('Joining Lists'!$J3556,'Joining Lists'!$A$4:$A$15,'Joining Lists'!$B$4:$B$15)</f>
        <v>25</v>
      </c>
      <c r="M3556" s="105">
        <f>'Joining Lists'!$K3556*'Joining Lists'!$L3556</f>
        <v>50</v>
      </c>
    </row>
    <row r="3557" ht="14.25" customHeight="1">
      <c r="G3557" s="111">
        <v>44500.0</v>
      </c>
      <c r="H3557" s="110" t="s">
        <v>296</v>
      </c>
      <c r="I3557" s="110" t="str">
        <f t="array" ref="I3557">XLOOKUP('Joining Lists'!$H3557,'Joining Lists'!$D$4:$D$75,'Joining Lists'!$E$4:$E$75)</f>
        <v>West</v>
      </c>
      <c r="J3557" s="110" t="s">
        <v>230</v>
      </c>
      <c r="K3557" s="110">
        <v>2.0</v>
      </c>
      <c r="L3557" s="109">
        <f t="array" ref="L3557">XLOOKUP('Joining Lists'!$J3557,'Joining Lists'!$A$4:$A$15,'Joining Lists'!$B$4:$B$15)</f>
        <v>79.95</v>
      </c>
      <c r="M3557" s="110">
        <f>'Joining Lists'!$K3557*'Joining Lists'!$L3557</f>
        <v>159.9</v>
      </c>
    </row>
    <row r="3558" ht="14.25" customHeight="1">
      <c r="G3558" s="106">
        <v>44500.0</v>
      </c>
      <c r="H3558" s="105" t="s">
        <v>250</v>
      </c>
      <c r="I3558" s="105" t="str">
        <f t="array" ref="I3558">XLOOKUP('Joining Lists'!$H3558,'Joining Lists'!$D$4:$D$75,'Joining Lists'!$E$4:$E$75)</f>
        <v>West</v>
      </c>
      <c r="J3558" s="105" t="s">
        <v>239</v>
      </c>
      <c r="K3558" s="105">
        <v>11.0</v>
      </c>
      <c r="L3558" s="104">
        <f t="array" ref="L3558">XLOOKUP('Joining Lists'!$J3558,'Joining Lists'!$A$4:$A$15,'Joining Lists'!$B$4:$B$15)</f>
        <v>19</v>
      </c>
      <c r="M3558" s="105">
        <f>'Joining Lists'!$K3558*'Joining Lists'!$L3558</f>
        <v>209</v>
      </c>
    </row>
    <row r="3559" ht="14.25" customHeight="1">
      <c r="G3559" s="111">
        <v>44500.0</v>
      </c>
      <c r="H3559" s="110" t="s">
        <v>254</v>
      </c>
      <c r="I3559" s="110" t="str">
        <f t="array" ref="I3559">XLOOKUP('Joining Lists'!$H3559,'Joining Lists'!$D$4:$D$75,'Joining Lists'!$E$4:$E$75)</f>
        <v>South</v>
      </c>
      <c r="J3559" s="110" t="s">
        <v>240</v>
      </c>
      <c r="K3559" s="110">
        <v>3.0</v>
      </c>
      <c r="L3559" s="109">
        <f t="array" ref="L3559">XLOOKUP('Joining Lists'!$J3559,'Joining Lists'!$A$4:$A$15,'Joining Lists'!$B$4:$B$15)</f>
        <v>34</v>
      </c>
      <c r="M3559" s="110">
        <f>'Joining Lists'!$K3559*'Joining Lists'!$L3559</f>
        <v>102</v>
      </c>
    </row>
    <row r="3560" ht="14.25" customHeight="1">
      <c r="G3560" s="106">
        <v>44500.0</v>
      </c>
      <c r="H3560" s="105" t="s">
        <v>292</v>
      </c>
      <c r="I3560" s="105" t="str">
        <f t="array" ref="I3560">XLOOKUP('Joining Lists'!$H3560,'Joining Lists'!$D$4:$D$75,'Joining Lists'!$E$4:$E$75)</f>
        <v>East</v>
      </c>
      <c r="J3560" s="105" t="s">
        <v>218</v>
      </c>
      <c r="K3560" s="105">
        <v>3.0</v>
      </c>
      <c r="L3560" s="104">
        <f t="array" ref="L3560">XLOOKUP('Joining Lists'!$J3560,'Joining Lists'!$A$4:$A$15,'Joining Lists'!$B$4:$B$15)</f>
        <v>22.95</v>
      </c>
      <c r="M3560" s="105">
        <f>'Joining Lists'!$K3560*'Joining Lists'!$L3560</f>
        <v>68.85</v>
      </c>
    </row>
    <row r="3561" ht="14.25" customHeight="1">
      <c r="G3561" s="111">
        <v>44500.0</v>
      </c>
      <c r="H3561" s="110" t="s">
        <v>266</v>
      </c>
      <c r="I3561" s="110" t="str">
        <f t="array" ref="I3561">XLOOKUP('Joining Lists'!$H3561,'Joining Lists'!$D$4:$D$75,'Joining Lists'!$E$4:$E$75)</f>
        <v>West</v>
      </c>
      <c r="J3561" s="110" t="s">
        <v>235</v>
      </c>
      <c r="K3561" s="110">
        <v>1.0</v>
      </c>
      <c r="L3561" s="109">
        <f t="array" ref="L3561">XLOOKUP('Joining Lists'!$J3561,'Joining Lists'!$A$4:$A$15,'Joining Lists'!$B$4:$B$15)</f>
        <v>19.95</v>
      </c>
      <c r="M3561" s="110">
        <f>'Joining Lists'!$K3561*'Joining Lists'!$L3561</f>
        <v>19.95</v>
      </c>
    </row>
    <row r="3562" ht="14.25" customHeight="1">
      <c r="G3562" s="106">
        <v>44500.0</v>
      </c>
      <c r="H3562" s="105" t="s">
        <v>278</v>
      </c>
      <c r="I3562" s="105" t="str">
        <f t="array" ref="I3562">XLOOKUP('Joining Lists'!$H3562,'Joining Lists'!$D$4:$D$75,'Joining Lists'!$E$4:$E$75)</f>
        <v>MidWest</v>
      </c>
      <c r="J3562" s="105" t="s">
        <v>235</v>
      </c>
      <c r="K3562" s="105">
        <v>1.0</v>
      </c>
      <c r="L3562" s="104">
        <f t="array" ref="L3562">XLOOKUP('Joining Lists'!$J3562,'Joining Lists'!$A$4:$A$15,'Joining Lists'!$B$4:$B$15)</f>
        <v>19.95</v>
      </c>
      <c r="M3562" s="105">
        <f>'Joining Lists'!$K3562*'Joining Lists'!$L3562</f>
        <v>19.95</v>
      </c>
    </row>
    <row r="3563" ht="14.25" customHeight="1">
      <c r="G3563" s="111">
        <v>44500.0</v>
      </c>
      <c r="H3563" s="110" t="s">
        <v>312</v>
      </c>
      <c r="I3563" s="110" t="str">
        <f t="array" ref="I3563">XLOOKUP('Joining Lists'!$H3563,'Joining Lists'!$D$4:$D$75,'Joining Lists'!$E$4:$E$75)</f>
        <v>East</v>
      </c>
      <c r="J3563" s="110" t="s">
        <v>239</v>
      </c>
      <c r="K3563" s="110">
        <v>20.0</v>
      </c>
      <c r="L3563" s="109">
        <f t="array" ref="L3563">XLOOKUP('Joining Lists'!$J3563,'Joining Lists'!$A$4:$A$15,'Joining Lists'!$B$4:$B$15)</f>
        <v>19</v>
      </c>
      <c r="M3563" s="110">
        <f>'Joining Lists'!$K3563*'Joining Lists'!$L3563</f>
        <v>380</v>
      </c>
    </row>
    <row r="3564" ht="14.25" customHeight="1">
      <c r="G3564" s="106">
        <v>44500.0</v>
      </c>
      <c r="H3564" s="105" t="s">
        <v>225</v>
      </c>
      <c r="I3564" s="105" t="str">
        <f t="array" ref="I3564">XLOOKUP('Joining Lists'!$H3564,'Joining Lists'!$D$4:$D$75,'Joining Lists'!$E$4:$E$75)</f>
        <v>South</v>
      </c>
      <c r="J3564" s="105" t="s">
        <v>236</v>
      </c>
      <c r="K3564" s="105">
        <v>16.0</v>
      </c>
      <c r="L3564" s="104">
        <f t="array" ref="L3564">XLOOKUP('Joining Lists'!$J3564,'Joining Lists'!$A$4:$A$15,'Joining Lists'!$B$4:$B$15)</f>
        <v>30</v>
      </c>
      <c r="M3564" s="105">
        <f>'Joining Lists'!$K3564*'Joining Lists'!$L3564</f>
        <v>480</v>
      </c>
    </row>
    <row r="3565" ht="14.25" customHeight="1">
      <c r="G3565" s="111">
        <v>44500.0</v>
      </c>
      <c r="H3565" s="110" t="s">
        <v>302</v>
      </c>
      <c r="I3565" s="110" t="str">
        <f t="array" ref="I3565">XLOOKUP('Joining Lists'!$H3565,'Joining Lists'!$D$4:$D$75,'Joining Lists'!$E$4:$E$75)</f>
        <v>MidWest</v>
      </c>
      <c r="J3565" s="110" t="s">
        <v>243</v>
      </c>
      <c r="K3565" s="110">
        <v>4.0</v>
      </c>
      <c r="L3565" s="109">
        <f t="array" ref="L3565">XLOOKUP('Joining Lists'!$J3565,'Joining Lists'!$A$4:$A$15,'Joining Lists'!$B$4:$B$15)</f>
        <v>25</v>
      </c>
      <c r="M3565" s="110">
        <f>'Joining Lists'!$K3565*'Joining Lists'!$L3565</f>
        <v>100</v>
      </c>
    </row>
    <row r="3566" ht="14.25" customHeight="1">
      <c r="G3566" s="106">
        <v>44500.0</v>
      </c>
      <c r="H3566" s="105" t="s">
        <v>299</v>
      </c>
      <c r="I3566" s="105" t="str">
        <f t="array" ref="I3566">XLOOKUP('Joining Lists'!$H3566,'Joining Lists'!$D$4:$D$75,'Joining Lists'!$E$4:$E$75)</f>
        <v>South</v>
      </c>
      <c r="J3566" s="105" t="s">
        <v>236</v>
      </c>
      <c r="K3566" s="105">
        <v>17.0</v>
      </c>
      <c r="L3566" s="104">
        <f t="array" ref="L3566">XLOOKUP('Joining Lists'!$J3566,'Joining Lists'!$A$4:$A$15,'Joining Lists'!$B$4:$B$15)</f>
        <v>30</v>
      </c>
      <c r="M3566" s="105">
        <f>'Joining Lists'!$K3566*'Joining Lists'!$L3566</f>
        <v>510</v>
      </c>
    </row>
    <row r="3567" ht="14.25" customHeight="1">
      <c r="G3567" s="111">
        <v>44500.0</v>
      </c>
      <c r="H3567" s="110" t="s">
        <v>288</v>
      </c>
      <c r="I3567" s="110" t="str">
        <f t="array" ref="I3567">XLOOKUP('Joining Lists'!$H3567,'Joining Lists'!$D$4:$D$75,'Joining Lists'!$E$4:$E$75)</f>
        <v>MidWest</v>
      </c>
      <c r="J3567" s="110" t="s">
        <v>216</v>
      </c>
      <c r="K3567" s="110">
        <v>15.0</v>
      </c>
      <c r="L3567" s="109">
        <f t="array" ref="L3567">XLOOKUP('Joining Lists'!$J3567,'Joining Lists'!$A$4:$A$15,'Joining Lists'!$B$4:$B$15)</f>
        <v>22.95</v>
      </c>
      <c r="M3567" s="110">
        <f>'Joining Lists'!$K3567*'Joining Lists'!$L3567</f>
        <v>344.25</v>
      </c>
    </row>
    <row r="3568" ht="14.25" customHeight="1">
      <c r="G3568" s="106">
        <v>44500.0</v>
      </c>
      <c r="H3568" s="105" t="s">
        <v>311</v>
      </c>
      <c r="I3568" s="105" t="str">
        <f t="array" ref="I3568">XLOOKUP('Joining Lists'!$H3568,'Joining Lists'!$D$4:$D$75,'Joining Lists'!$E$4:$E$75)</f>
        <v>MidWest</v>
      </c>
      <c r="J3568" s="105" t="s">
        <v>236</v>
      </c>
      <c r="K3568" s="105">
        <v>2.0</v>
      </c>
      <c r="L3568" s="104">
        <f t="array" ref="L3568">XLOOKUP('Joining Lists'!$J3568,'Joining Lists'!$A$4:$A$15,'Joining Lists'!$B$4:$B$15)</f>
        <v>30</v>
      </c>
      <c r="M3568" s="105">
        <f>'Joining Lists'!$K3568*'Joining Lists'!$L3568</f>
        <v>60</v>
      </c>
    </row>
    <row r="3569" ht="14.25" customHeight="1">
      <c r="G3569" s="111">
        <v>44500.0</v>
      </c>
      <c r="H3569" s="110" t="s">
        <v>248</v>
      </c>
      <c r="I3569" s="110" t="str">
        <f t="array" ref="I3569">XLOOKUP('Joining Lists'!$H3569,'Joining Lists'!$D$4:$D$75,'Joining Lists'!$E$4:$E$75)</f>
        <v>MidWest</v>
      </c>
      <c r="J3569" s="110" t="s">
        <v>218</v>
      </c>
      <c r="K3569" s="110">
        <v>4.0</v>
      </c>
      <c r="L3569" s="109">
        <f t="array" ref="L3569">XLOOKUP('Joining Lists'!$J3569,'Joining Lists'!$A$4:$A$15,'Joining Lists'!$B$4:$B$15)</f>
        <v>22.95</v>
      </c>
      <c r="M3569" s="110">
        <f>'Joining Lists'!$K3569*'Joining Lists'!$L3569</f>
        <v>91.8</v>
      </c>
    </row>
    <row r="3570" ht="14.25" customHeight="1">
      <c r="G3570" s="106">
        <v>44500.0</v>
      </c>
      <c r="H3570" s="105" t="s">
        <v>231</v>
      </c>
      <c r="I3570" s="105" t="str">
        <f t="array" ref="I3570">XLOOKUP('Joining Lists'!$H3570,'Joining Lists'!$D$4:$D$75,'Joining Lists'!$E$4:$E$75)</f>
        <v>West</v>
      </c>
      <c r="J3570" s="105" t="s">
        <v>240</v>
      </c>
      <c r="K3570" s="105">
        <v>2.0</v>
      </c>
      <c r="L3570" s="104">
        <f t="array" ref="L3570">XLOOKUP('Joining Lists'!$J3570,'Joining Lists'!$A$4:$A$15,'Joining Lists'!$B$4:$B$15)</f>
        <v>34</v>
      </c>
      <c r="M3570" s="105">
        <f>'Joining Lists'!$K3570*'Joining Lists'!$L3570</f>
        <v>68</v>
      </c>
    </row>
    <row r="3571" ht="14.25" customHeight="1">
      <c r="G3571" s="111">
        <v>44500.0</v>
      </c>
      <c r="H3571" s="110" t="s">
        <v>315</v>
      </c>
      <c r="I3571" s="110" t="str">
        <f t="array" ref="I3571">XLOOKUP('Joining Lists'!$H3571,'Joining Lists'!$D$4:$D$75,'Joining Lists'!$E$4:$E$75)</f>
        <v>MidWest</v>
      </c>
      <c r="J3571" s="110" t="s">
        <v>230</v>
      </c>
      <c r="K3571" s="110">
        <v>3.0</v>
      </c>
      <c r="L3571" s="109">
        <f t="array" ref="L3571">XLOOKUP('Joining Lists'!$J3571,'Joining Lists'!$A$4:$A$15,'Joining Lists'!$B$4:$B$15)</f>
        <v>79.95</v>
      </c>
      <c r="M3571" s="110">
        <f>'Joining Lists'!$K3571*'Joining Lists'!$L3571</f>
        <v>239.85</v>
      </c>
    </row>
    <row r="3572" ht="14.25" customHeight="1">
      <c r="G3572" s="106">
        <v>44500.0</v>
      </c>
      <c r="H3572" s="105" t="s">
        <v>268</v>
      </c>
      <c r="I3572" s="105" t="str">
        <f t="array" ref="I3572">XLOOKUP('Joining Lists'!$H3572,'Joining Lists'!$D$4:$D$75,'Joining Lists'!$E$4:$E$75)</f>
        <v>East</v>
      </c>
      <c r="J3572" s="105" t="s">
        <v>243</v>
      </c>
      <c r="K3572" s="105">
        <v>3.0</v>
      </c>
      <c r="L3572" s="104">
        <f t="array" ref="L3572">XLOOKUP('Joining Lists'!$J3572,'Joining Lists'!$A$4:$A$15,'Joining Lists'!$B$4:$B$15)</f>
        <v>25</v>
      </c>
      <c r="M3572" s="105">
        <f>'Joining Lists'!$K3572*'Joining Lists'!$L3572</f>
        <v>75</v>
      </c>
    </row>
    <row r="3573" ht="14.25" customHeight="1">
      <c r="G3573" s="111">
        <v>44500.0</v>
      </c>
      <c r="H3573" s="110" t="s">
        <v>280</v>
      </c>
      <c r="I3573" s="110" t="str">
        <f t="array" ref="I3573">XLOOKUP('Joining Lists'!$H3573,'Joining Lists'!$D$4:$D$75,'Joining Lists'!$E$4:$E$75)</f>
        <v>South</v>
      </c>
      <c r="J3573" s="110" t="s">
        <v>235</v>
      </c>
      <c r="K3573" s="110">
        <v>3.0</v>
      </c>
      <c r="L3573" s="109">
        <f t="array" ref="L3573">XLOOKUP('Joining Lists'!$J3573,'Joining Lists'!$A$4:$A$15,'Joining Lists'!$B$4:$B$15)</f>
        <v>19.95</v>
      </c>
      <c r="M3573" s="110">
        <f>'Joining Lists'!$K3573*'Joining Lists'!$L3573</f>
        <v>59.85</v>
      </c>
    </row>
    <row r="3574" ht="14.25" customHeight="1">
      <c r="G3574" s="106">
        <v>44500.0</v>
      </c>
      <c r="H3574" s="105" t="s">
        <v>219</v>
      </c>
      <c r="I3574" s="105" t="str">
        <f t="array" ref="I3574">XLOOKUP('Joining Lists'!$H3574,'Joining Lists'!$D$4:$D$75,'Joining Lists'!$E$4:$E$75)</f>
        <v>West</v>
      </c>
      <c r="J3574" s="105" t="s">
        <v>243</v>
      </c>
      <c r="K3574" s="105">
        <v>1.0</v>
      </c>
      <c r="L3574" s="104">
        <f t="array" ref="L3574">XLOOKUP('Joining Lists'!$J3574,'Joining Lists'!$A$4:$A$15,'Joining Lists'!$B$4:$B$15)</f>
        <v>25</v>
      </c>
      <c r="M3574" s="105">
        <f>'Joining Lists'!$K3574*'Joining Lists'!$L3574</f>
        <v>25</v>
      </c>
    </row>
    <row r="3575" ht="14.25" customHeight="1">
      <c r="G3575" s="111">
        <v>44500.0</v>
      </c>
      <c r="H3575" s="110" t="s">
        <v>258</v>
      </c>
      <c r="I3575" s="110" t="str">
        <f t="array" ref="I3575">XLOOKUP('Joining Lists'!$H3575,'Joining Lists'!$D$4:$D$75,'Joining Lists'!$E$4:$E$75)</f>
        <v>MidWest</v>
      </c>
      <c r="J3575" s="110" t="s">
        <v>218</v>
      </c>
      <c r="K3575" s="110">
        <v>3.0</v>
      </c>
      <c r="L3575" s="109">
        <f t="array" ref="L3575">XLOOKUP('Joining Lists'!$J3575,'Joining Lists'!$A$4:$A$15,'Joining Lists'!$B$4:$B$15)</f>
        <v>22.95</v>
      </c>
      <c r="M3575" s="110">
        <f>'Joining Lists'!$K3575*'Joining Lists'!$L3575</f>
        <v>68.85</v>
      </c>
    </row>
    <row r="3576" ht="14.25" customHeight="1">
      <c r="G3576" s="106">
        <v>44500.0</v>
      </c>
      <c r="H3576" s="105" t="s">
        <v>284</v>
      </c>
      <c r="I3576" s="105" t="str">
        <f t="array" ref="I3576">XLOOKUP('Joining Lists'!$H3576,'Joining Lists'!$D$4:$D$75,'Joining Lists'!$E$4:$E$75)</f>
        <v>MidWest</v>
      </c>
      <c r="J3576" s="105" t="s">
        <v>227</v>
      </c>
      <c r="K3576" s="105">
        <v>2.0</v>
      </c>
      <c r="L3576" s="104">
        <f t="array" ref="L3576">XLOOKUP('Joining Lists'!$J3576,'Joining Lists'!$A$4:$A$15,'Joining Lists'!$B$4:$B$15)</f>
        <v>25</v>
      </c>
      <c r="M3576" s="105">
        <f>'Joining Lists'!$K3576*'Joining Lists'!$L3576</f>
        <v>50</v>
      </c>
    </row>
    <row r="3577" ht="14.25" customHeight="1">
      <c r="G3577" s="111">
        <v>44500.0</v>
      </c>
      <c r="H3577" s="110" t="s">
        <v>273</v>
      </c>
      <c r="I3577" s="110" t="str">
        <f t="array" ref="I3577">XLOOKUP('Joining Lists'!$H3577,'Joining Lists'!$D$4:$D$75,'Joining Lists'!$E$4:$E$75)</f>
        <v>West</v>
      </c>
      <c r="J3577" s="110" t="s">
        <v>218</v>
      </c>
      <c r="K3577" s="110">
        <v>2.0</v>
      </c>
      <c r="L3577" s="109">
        <f t="array" ref="L3577">XLOOKUP('Joining Lists'!$J3577,'Joining Lists'!$A$4:$A$15,'Joining Lists'!$B$4:$B$15)</f>
        <v>22.95</v>
      </c>
      <c r="M3577" s="110">
        <f>'Joining Lists'!$K3577*'Joining Lists'!$L3577</f>
        <v>45.9</v>
      </c>
    </row>
    <row r="3578" ht="14.25" customHeight="1">
      <c r="G3578" s="106">
        <v>44500.0</v>
      </c>
      <c r="H3578" s="105" t="s">
        <v>238</v>
      </c>
      <c r="I3578" s="105" t="str">
        <f t="array" ref="I3578">XLOOKUP('Joining Lists'!$H3578,'Joining Lists'!$D$4:$D$75,'Joining Lists'!$E$4:$E$75)</f>
        <v>West</v>
      </c>
      <c r="J3578" s="105" t="s">
        <v>216</v>
      </c>
      <c r="K3578" s="105">
        <v>2.0</v>
      </c>
      <c r="L3578" s="104">
        <f t="array" ref="L3578">XLOOKUP('Joining Lists'!$J3578,'Joining Lists'!$A$4:$A$15,'Joining Lists'!$B$4:$B$15)</f>
        <v>22.95</v>
      </c>
      <c r="M3578" s="105">
        <f>'Joining Lists'!$K3578*'Joining Lists'!$L3578</f>
        <v>45.9</v>
      </c>
    </row>
    <row r="3579" ht="14.25" customHeight="1">
      <c r="G3579" s="111">
        <v>44500.0</v>
      </c>
      <c r="H3579" s="110" t="s">
        <v>284</v>
      </c>
      <c r="I3579" s="110" t="str">
        <f t="array" ref="I3579">XLOOKUP('Joining Lists'!$H3579,'Joining Lists'!$D$4:$D$75,'Joining Lists'!$E$4:$E$75)</f>
        <v>MidWest</v>
      </c>
      <c r="J3579" s="110" t="s">
        <v>235</v>
      </c>
      <c r="K3579" s="110">
        <v>3.0</v>
      </c>
      <c r="L3579" s="109">
        <f t="array" ref="L3579">XLOOKUP('Joining Lists'!$J3579,'Joining Lists'!$A$4:$A$15,'Joining Lists'!$B$4:$B$15)</f>
        <v>19.95</v>
      </c>
      <c r="M3579" s="110">
        <f>'Joining Lists'!$K3579*'Joining Lists'!$L3579</f>
        <v>59.85</v>
      </c>
    </row>
    <row r="3580" ht="14.25" customHeight="1">
      <c r="G3580" s="106">
        <v>44500.0</v>
      </c>
      <c r="H3580" s="105" t="s">
        <v>299</v>
      </c>
      <c r="I3580" s="105" t="str">
        <f t="array" ref="I3580">XLOOKUP('Joining Lists'!$H3580,'Joining Lists'!$D$4:$D$75,'Joining Lists'!$E$4:$E$75)</f>
        <v>South</v>
      </c>
      <c r="J3580" s="105" t="s">
        <v>236</v>
      </c>
      <c r="K3580" s="105">
        <v>1.0</v>
      </c>
      <c r="L3580" s="104">
        <f t="array" ref="L3580">XLOOKUP('Joining Lists'!$J3580,'Joining Lists'!$A$4:$A$15,'Joining Lists'!$B$4:$B$15)</f>
        <v>30</v>
      </c>
      <c r="M3580" s="105">
        <f>'Joining Lists'!$K3580*'Joining Lists'!$L3580</f>
        <v>30</v>
      </c>
    </row>
    <row r="3581" ht="14.25" customHeight="1">
      <c r="G3581" s="111">
        <v>44500.0</v>
      </c>
      <c r="H3581" s="110" t="s">
        <v>251</v>
      </c>
      <c r="I3581" s="110" t="str">
        <f t="array" ref="I3581">XLOOKUP('Joining Lists'!$H3581,'Joining Lists'!$D$4:$D$75,'Joining Lists'!$E$4:$E$75)</f>
        <v>MidWest</v>
      </c>
      <c r="J3581" s="110" t="s">
        <v>240</v>
      </c>
      <c r="K3581" s="110">
        <v>15.0</v>
      </c>
      <c r="L3581" s="109">
        <f t="array" ref="L3581">XLOOKUP('Joining Lists'!$J3581,'Joining Lists'!$A$4:$A$15,'Joining Lists'!$B$4:$B$15)</f>
        <v>34</v>
      </c>
      <c r="M3581" s="110">
        <f>'Joining Lists'!$K3581*'Joining Lists'!$L3581</f>
        <v>510</v>
      </c>
    </row>
    <row r="3582" ht="14.25" customHeight="1">
      <c r="G3582" s="106">
        <v>44500.0</v>
      </c>
      <c r="H3582" s="105" t="s">
        <v>255</v>
      </c>
      <c r="I3582" s="105" t="str">
        <f t="array" ref="I3582">XLOOKUP('Joining Lists'!$H3582,'Joining Lists'!$D$4:$D$75,'Joining Lists'!$E$4:$E$75)</f>
        <v>MidWest</v>
      </c>
      <c r="J3582" s="105" t="s">
        <v>230</v>
      </c>
      <c r="K3582" s="105">
        <v>3.0</v>
      </c>
      <c r="L3582" s="104">
        <f t="array" ref="L3582">XLOOKUP('Joining Lists'!$J3582,'Joining Lists'!$A$4:$A$15,'Joining Lists'!$B$4:$B$15)</f>
        <v>79.95</v>
      </c>
      <c r="M3582" s="105">
        <f>'Joining Lists'!$K3582*'Joining Lists'!$L3582</f>
        <v>239.85</v>
      </c>
    </row>
    <row r="3583" ht="14.25" customHeight="1">
      <c r="G3583" s="111">
        <v>44500.0</v>
      </c>
      <c r="H3583" s="110" t="s">
        <v>266</v>
      </c>
      <c r="I3583" s="110" t="str">
        <f t="array" ref="I3583">XLOOKUP('Joining Lists'!$H3583,'Joining Lists'!$D$4:$D$75,'Joining Lists'!$E$4:$E$75)</f>
        <v>West</v>
      </c>
      <c r="J3583" s="110" t="s">
        <v>243</v>
      </c>
      <c r="K3583" s="110">
        <v>2.0</v>
      </c>
      <c r="L3583" s="109">
        <f t="array" ref="L3583">XLOOKUP('Joining Lists'!$J3583,'Joining Lists'!$A$4:$A$15,'Joining Lists'!$B$4:$B$15)</f>
        <v>25</v>
      </c>
      <c r="M3583" s="110">
        <f>'Joining Lists'!$K3583*'Joining Lists'!$L3583</f>
        <v>50</v>
      </c>
    </row>
    <row r="3584" ht="14.25" customHeight="1">
      <c r="G3584" s="106">
        <v>44500.0</v>
      </c>
      <c r="H3584" s="105" t="s">
        <v>255</v>
      </c>
      <c r="I3584" s="105" t="str">
        <f t="array" ref="I3584">XLOOKUP('Joining Lists'!$H3584,'Joining Lists'!$D$4:$D$75,'Joining Lists'!$E$4:$E$75)</f>
        <v>MidWest</v>
      </c>
      <c r="J3584" s="105" t="s">
        <v>240</v>
      </c>
      <c r="K3584" s="105">
        <v>2.0</v>
      </c>
      <c r="L3584" s="104">
        <f t="array" ref="L3584">XLOOKUP('Joining Lists'!$J3584,'Joining Lists'!$A$4:$A$15,'Joining Lists'!$B$4:$B$15)</f>
        <v>34</v>
      </c>
      <c r="M3584" s="105">
        <f>'Joining Lists'!$K3584*'Joining Lists'!$L3584</f>
        <v>68</v>
      </c>
    </row>
    <row r="3585" ht="14.25" customHeight="1">
      <c r="G3585" s="111">
        <v>44500.0</v>
      </c>
      <c r="H3585" s="110" t="s">
        <v>265</v>
      </c>
      <c r="I3585" s="110" t="str">
        <f t="array" ref="I3585">XLOOKUP('Joining Lists'!$H3585,'Joining Lists'!$D$4:$D$75,'Joining Lists'!$E$4:$E$75)</f>
        <v>MidWest</v>
      </c>
      <c r="J3585" s="110" t="s">
        <v>218</v>
      </c>
      <c r="K3585" s="110">
        <v>3.0</v>
      </c>
      <c r="L3585" s="109">
        <f t="array" ref="L3585">XLOOKUP('Joining Lists'!$J3585,'Joining Lists'!$A$4:$A$15,'Joining Lists'!$B$4:$B$15)</f>
        <v>22.95</v>
      </c>
      <c r="M3585" s="110">
        <f>'Joining Lists'!$K3585*'Joining Lists'!$L3585</f>
        <v>68.85</v>
      </c>
    </row>
    <row r="3586" ht="14.25" customHeight="1">
      <c r="G3586" s="106">
        <v>44500.0</v>
      </c>
      <c r="H3586" s="105" t="s">
        <v>310</v>
      </c>
      <c r="I3586" s="105" t="str">
        <f t="array" ref="I3586">XLOOKUP('Joining Lists'!$H3586,'Joining Lists'!$D$4:$D$75,'Joining Lists'!$E$4:$E$75)</f>
        <v>West</v>
      </c>
      <c r="J3586" s="105" t="s">
        <v>230</v>
      </c>
      <c r="K3586" s="105">
        <v>1.0</v>
      </c>
      <c r="L3586" s="104">
        <f t="array" ref="L3586">XLOOKUP('Joining Lists'!$J3586,'Joining Lists'!$A$4:$A$15,'Joining Lists'!$B$4:$B$15)</f>
        <v>79.95</v>
      </c>
      <c r="M3586" s="105">
        <f>'Joining Lists'!$K3586*'Joining Lists'!$L3586</f>
        <v>79.95</v>
      </c>
    </row>
    <row r="3587" ht="14.25" customHeight="1">
      <c r="G3587" s="111">
        <v>44500.0</v>
      </c>
      <c r="H3587" s="110" t="s">
        <v>242</v>
      </c>
      <c r="I3587" s="110" t="str">
        <f t="array" ref="I3587">XLOOKUP('Joining Lists'!$H3587,'Joining Lists'!$D$4:$D$75,'Joining Lists'!$E$4:$E$75)</f>
        <v>MidWest</v>
      </c>
      <c r="J3587" s="110" t="s">
        <v>218</v>
      </c>
      <c r="K3587" s="110">
        <v>3.0</v>
      </c>
      <c r="L3587" s="109">
        <f t="array" ref="L3587">XLOOKUP('Joining Lists'!$J3587,'Joining Lists'!$A$4:$A$15,'Joining Lists'!$B$4:$B$15)</f>
        <v>22.95</v>
      </c>
      <c r="M3587" s="110">
        <f>'Joining Lists'!$K3587*'Joining Lists'!$L3587</f>
        <v>68.85</v>
      </c>
    </row>
    <row r="3588" ht="14.25" customHeight="1">
      <c r="G3588" s="106">
        <v>44500.0</v>
      </c>
      <c r="H3588" s="105" t="s">
        <v>314</v>
      </c>
      <c r="I3588" s="105" t="str">
        <f t="array" ref="I3588">XLOOKUP('Joining Lists'!$H3588,'Joining Lists'!$D$4:$D$75,'Joining Lists'!$E$4:$E$75)</f>
        <v>West</v>
      </c>
      <c r="J3588" s="105" t="s">
        <v>235</v>
      </c>
      <c r="K3588" s="105">
        <v>3.0</v>
      </c>
      <c r="L3588" s="104">
        <f t="array" ref="L3588">XLOOKUP('Joining Lists'!$J3588,'Joining Lists'!$A$4:$A$15,'Joining Lists'!$B$4:$B$15)</f>
        <v>19.95</v>
      </c>
      <c r="M3588" s="105">
        <f>'Joining Lists'!$K3588*'Joining Lists'!$L3588</f>
        <v>59.85</v>
      </c>
    </row>
    <row r="3589" ht="14.25" customHeight="1">
      <c r="G3589" s="111">
        <v>44500.0</v>
      </c>
      <c r="H3589" s="110" t="s">
        <v>249</v>
      </c>
      <c r="I3589" s="110" t="str">
        <f t="array" ref="I3589">XLOOKUP('Joining Lists'!$H3589,'Joining Lists'!$D$4:$D$75,'Joining Lists'!$E$4:$E$75)</f>
        <v>East</v>
      </c>
      <c r="J3589" s="110" t="s">
        <v>235</v>
      </c>
      <c r="K3589" s="110">
        <v>2.0</v>
      </c>
      <c r="L3589" s="109">
        <f t="array" ref="L3589">XLOOKUP('Joining Lists'!$J3589,'Joining Lists'!$A$4:$A$15,'Joining Lists'!$B$4:$B$15)</f>
        <v>19.95</v>
      </c>
      <c r="M3589" s="110">
        <f>'Joining Lists'!$K3589*'Joining Lists'!$L3589</f>
        <v>39.9</v>
      </c>
    </row>
    <row r="3590" ht="14.25" customHeight="1">
      <c r="G3590" s="106">
        <v>44500.0</v>
      </c>
      <c r="H3590" s="105" t="s">
        <v>268</v>
      </c>
      <c r="I3590" s="105" t="str">
        <f t="array" ref="I3590">XLOOKUP('Joining Lists'!$H3590,'Joining Lists'!$D$4:$D$75,'Joining Lists'!$E$4:$E$75)</f>
        <v>East</v>
      </c>
      <c r="J3590" s="105" t="s">
        <v>216</v>
      </c>
      <c r="K3590" s="105">
        <v>2.0</v>
      </c>
      <c r="L3590" s="104">
        <f t="array" ref="L3590">XLOOKUP('Joining Lists'!$J3590,'Joining Lists'!$A$4:$A$15,'Joining Lists'!$B$4:$B$15)</f>
        <v>22.95</v>
      </c>
      <c r="M3590" s="105">
        <f>'Joining Lists'!$K3590*'Joining Lists'!$L3590</f>
        <v>45.9</v>
      </c>
    </row>
    <row r="3591" ht="14.25" customHeight="1">
      <c r="G3591" s="111">
        <v>44500.0</v>
      </c>
      <c r="H3591" s="110" t="s">
        <v>251</v>
      </c>
      <c r="I3591" s="110" t="str">
        <f t="array" ref="I3591">XLOOKUP('Joining Lists'!$H3591,'Joining Lists'!$D$4:$D$75,'Joining Lists'!$E$4:$E$75)</f>
        <v>MidWest</v>
      </c>
      <c r="J3591" s="110" t="s">
        <v>227</v>
      </c>
      <c r="K3591" s="110">
        <v>1.0</v>
      </c>
      <c r="L3591" s="109">
        <f t="array" ref="L3591">XLOOKUP('Joining Lists'!$J3591,'Joining Lists'!$A$4:$A$15,'Joining Lists'!$B$4:$B$15)</f>
        <v>25</v>
      </c>
      <c r="M3591" s="110">
        <f>'Joining Lists'!$K3591*'Joining Lists'!$L3591</f>
        <v>25</v>
      </c>
    </row>
    <row r="3592" ht="14.25" customHeight="1">
      <c r="G3592" s="106">
        <v>44500.0</v>
      </c>
      <c r="H3592" s="105" t="s">
        <v>234</v>
      </c>
      <c r="I3592" s="105" t="str">
        <f t="array" ref="I3592">XLOOKUP('Joining Lists'!$H3592,'Joining Lists'!$D$4:$D$75,'Joining Lists'!$E$4:$E$75)</f>
        <v>East</v>
      </c>
      <c r="J3592" s="105" t="s">
        <v>243</v>
      </c>
      <c r="K3592" s="105">
        <v>3.0</v>
      </c>
      <c r="L3592" s="104">
        <f t="array" ref="L3592">XLOOKUP('Joining Lists'!$J3592,'Joining Lists'!$A$4:$A$15,'Joining Lists'!$B$4:$B$15)</f>
        <v>25</v>
      </c>
      <c r="M3592" s="105">
        <f>'Joining Lists'!$K3592*'Joining Lists'!$L3592</f>
        <v>75</v>
      </c>
    </row>
    <row r="3593" ht="14.25" customHeight="1">
      <c r="G3593" s="111">
        <v>44500.0</v>
      </c>
      <c r="H3593" s="110" t="s">
        <v>261</v>
      </c>
      <c r="I3593" s="110" t="str">
        <f t="array" ref="I3593">XLOOKUP('Joining Lists'!$H3593,'Joining Lists'!$D$4:$D$75,'Joining Lists'!$E$4:$E$75)</f>
        <v>South</v>
      </c>
      <c r="J3593" s="110" t="s">
        <v>230</v>
      </c>
      <c r="K3593" s="110">
        <v>1.0</v>
      </c>
      <c r="L3593" s="109">
        <f t="array" ref="L3593">XLOOKUP('Joining Lists'!$J3593,'Joining Lists'!$A$4:$A$15,'Joining Lists'!$B$4:$B$15)</f>
        <v>79.95</v>
      </c>
      <c r="M3593" s="110">
        <f>'Joining Lists'!$K3593*'Joining Lists'!$L3593</f>
        <v>79.95</v>
      </c>
    </row>
    <row r="3594" ht="14.25" customHeight="1">
      <c r="G3594" s="106">
        <v>44500.0</v>
      </c>
      <c r="H3594" s="105" t="s">
        <v>273</v>
      </c>
      <c r="I3594" s="105" t="str">
        <f t="array" ref="I3594">XLOOKUP('Joining Lists'!$H3594,'Joining Lists'!$D$4:$D$75,'Joining Lists'!$E$4:$E$75)</f>
        <v>West</v>
      </c>
      <c r="J3594" s="105" t="s">
        <v>233</v>
      </c>
      <c r="K3594" s="105">
        <v>19.0</v>
      </c>
      <c r="L3594" s="104">
        <f t="array" ref="L3594">XLOOKUP('Joining Lists'!$J3594,'Joining Lists'!$A$4:$A$15,'Joining Lists'!$B$4:$B$15)</f>
        <v>27.5</v>
      </c>
      <c r="M3594" s="105">
        <f>'Joining Lists'!$K3594*'Joining Lists'!$L3594</f>
        <v>522.5</v>
      </c>
    </row>
    <row r="3595" ht="14.25" customHeight="1">
      <c r="G3595" s="111">
        <v>44500.0</v>
      </c>
      <c r="H3595" s="110" t="s">
        <v>312</v>
      </c>
      <c r="I3595" s="110" t="str">
        <f t="array" ref="I3595">XLOOKUP('Joining Lists'!$H3595,'Joining Lists'!$D$4:$D$75,'Joining Lists'!$E$4:$E$75)</f>
        <v>East</v>
      </c>
      <c r="J3595" s="110" t="s">
        <v>230</v>
      </c>
      <c r="K3595" s="110">
        <v>2.0</v>
      </c>
      <c r="L3595" s="109">
        <f t="array" ref="L3595">XLOOKUP('Joining Lists'!$J3595,'Joining Lists'!$A$4:$A$15,'Joining Lists'!$B$4:$B$15)</f>
        <v>79.95</v>
      </c>
      <c r="M3595" s="110">
        <f>'Joining Lists'!$K3595*'Joining Lists'!$L3595</f>
        <v>159.9</v>
      </c>
    </row>
    <row r="3596" ht="14.25" customHeight="1">
      <c r="G3596" s="106">
        <v>44500.0</v>
      </c>
      <c r="H3596" s="105" t="s">
        <v>280</v>
      </c>
      <c r="I3596" s="105" t="str">
        <f t="array" ref="I3596">XLOOKUP('Joining Lists'!$H3596,'Joining Lists'!$D$4:$D$75,'Joining Lists'!$E$4:$E$75)</f>
        <v>South</v>
      </c>
      <c r="J3596" s="105" t="s">
        <v>240</v>
      </c>
      <c r="K3596" s="105">
        <v>3.0</v>
      </c>
      <c r="L3596" s="104">
        <f t="array" ref="L3596">XLOOKUP('Joining Lists'!$J3596,'Joining Lists'!$A$4:$A$15,'Joining Lists'!$B$4:$B$15)</f>
        <v>34</v>
      </c>
      <c r="M3596" s="105">
        <f>'Joining Lists'!$K3596*'Joining Lists'!$L3596</f>
        <v>102</v>
      </c>
    </row>
    <row r="3597" ht="14.25" customHeight="1">
      <c r="G3597" s="111">
        <v>44500.0</v>
      </c>
      <c r="H3597" s="110" t="s">
        <v>316</v>
      </c>
      <c r="I3597" s="110" t="str">
        <f t="array" ref="I3597">XLOOKUP('Joining Lists'!$H3597,'Joining Lists'!$D$4:$D$75,'Joining Lists'!$E$4:$E$75)</f>
        <v>West</v>
      </c>
      <c r="J3597" s="110" t="s">
        <v>216</v>
      </c>
      <c r="K3597" s="110">
        <v>3.0</v>
      </c>
      <c r="L3597" s="109">
        <f t="array" ref="L3597">XLOOKUP('Joining Lists'!$J3597,'Joining Lists'!$A$4:$A$15,'Joining Lists'!$B$4:$B$15)</f>
        <v>22.95</v>
      </c>
      <c r="M3597" s="110">
        <f>'Joining Lists'!$K3597*'Joining Lists'!$L3597</f>
        <v>68.85</v>
      </c>
    </row>
    <row r="3598" ht="14.25" customHeight="1">
      <c r="G3598" s="106">
        <v>44500.0</v>
      </c>
      <c r="H3598" s="105" t="s">
        <v>303</v>
      </c>
      <c r="I3598" s="105" t="str">
        <f t="array" ref="I3598">XLOOKUP('Joining Lists'!$H3598,'Joining Lists'!$D$4:$D$75,'Joining Lists'!$E$4:$E$75)</f>
        <v>West</v>
      </c>
      <c r="J3598" s="105" t="s">
        <v>218</v>
      </c>
      <c r="K3598" s="105">
        <v>2.0</v>
      </c>
      <c r="L3598" s="104">
        <f t="array" ref="L3598">XLOOKUP('Joining Lists'!$J3598,'Joining Lists'!$A$4:$A$15,'Joining Lists'!$B$4:$B$15)</f>
        <v>22.95</v>
      </c>
      <c r="M3598" s="105">
        <f>'Joining Lists'!$K3598*'Joining Lists'!$L3598</f>
        <v>45.9</v>
      </c>
    </row>
    <row r="3599" ht="14.25" customHeight="1">
      <c r="G3599" s="111">
        <v>44500.0</v>
      </c>
      <c r="H3599" s="110" t="s">
        <v>316</v>
      </c>
      <c r="I3599" s="110" t="str">
        <f t="array" ref="I3599">XLOOKUP('Joining Lists'!$H3599,'Joining Lists'!$D$4:$D$75,'Joining Lists'!$E$4:$E$75)</f>
        <v>West</v>
      </c>
      <c r="J3599" s="110" t="s">
        <v>235</v>
      </c>
      <c r="K3599" s="110">
        <v>3.0</v>
      </c>
      <c r="L3599" s="109">
        <f t="array" ref="L3599">XLOOKUP('Joining Lists'!$J3599,'Joining Lists'!$A$4:$A$15,'Joining Lists'!$B$4:$B$15)</f>
        <v>19.95</v>
      </c>
      <c r="M3599" s="110">
        <f>'Joining Lists'!$K3599*'Joining Lists'!$L3599</f>
        <v>59.85</v>
      </c>
    </row>
    <row r="3600" ht="14.25" customHeight="1">
      <c r="G3600" s="106">
        <v>44500.0</v>
      </c>
      <c r="H3600" s="105" t="s">
        <v>278</v>
      </c>
      <c r="I3600" s="105" t="str">
        <f t="array" ref="I3600">XLOOKUP('Joining Lists'!$H3600,'Joining Lists'!$D$4:$D$75,'Joining Lists'!$E$4:$E$75)</f>
        <v>MidWest</v>
      </c>
      <c r="J3600" s="105" t="s">
        <v>240</v>
      </c>
      <c r="K3600" s="105">
        <v>4.0</v>
      </c>
      <c r="L3600" s="104">
        <f t="array" ref="L3600">XLOOKUP('Joining Lists'!$J3600,'Joining Lists'!$A$4:$A$15,'Joining Lists'!$B$4:$B$15)</f>
        <v>34</v>
      </c>
      <c r="M3600" s="105">
        <f>'Joining Lists'!$K3600*'Joining Lists'!$L3600</f>
        <v>136</v>
      </c>
    </row>
    <row r="3601" ht="14.25" customHeight="1">
      <c r="G3601" s="111">
        <v>44500.0</v>
      </c>
      <c r="H3601" s="110" t="s">
        <v>310</v>
      </c>
      <c r="I3601" s="110" t="str">
        <f t="array" ref="I3601">XLOOKUP('Joining Lists'!$H3601,'Joining Lists'!$D$4:$D$75,'Joining Lists'!$E$4:$E$75)</f>
        <v>West</v>
      </c>
      <c r="J3601" s="110" t="s">
        <v>236</v>
      </c>
      <c r="K3601" s="110">
        <v>3.0</v>
      </c>
      <c r="L3601" s="109">
        <f t="array" ref="L3601">XLOOKUP('Joining Lists'!$J3601,'Joining Lists'!$A$4:$A$15,'Joining Lists'!$B$4:$B$15)</f>
        <v>30</v>
      </c>
      <c r="M3601" s="110">
        <f>'Joining Lists'!$K3601*'Joining Lists'!$L3601</f>
        <v>90</v>
      </c>
    </row>
    <row r="3602" ht="14.25" customHeight="1">
      <c r="G3602" s="106">
        <v>44500.0</v>
      </c>
      <c r="H3602" s="105" t="s">
        <v>286</v>
      </c>
      <c r="I3602" s="105" t="str">
        <f t="array" ref="I3602">XLOOKUP('Joining Lists'!$H3602,'Joining Lists'!$D$4:$D$75,'Joining Lists'!$E$4:$E$75)</f>
        <v>South</v>
      </c>
      <c r="J3602" s="105" t="s">
        <v>218</v>
      </c>
      <c r="K3602" s="105">
        <v>2.0</v>
      </c>
      <c r="L3602" s="104">
        <f t="array" ref="L3602">XLOOKUP('Joining Lists'!$J3602,'Joining Lists'!$A$4:$A$15,'Joining Lists'!$B$4:$B$15)</f>
        <v>22.95</v>
      </c>
      <c r="M3602" s="105">
        <f>'Joining Lists'!$K3602*'Joining Lists'!$L3602</f>
        <v>45.9</v>
      </c>
    </row>
    <row r="3603" ht="14.25" customHeight="1">
      <c r="G3603" s="111">
        <v>44500.0</v>
      </c>
      <c r="H3603" s="110" t="s">
        <v>260</v>
      </c>
      <c r="I3603" s="110" t="str">
        <f t="array" ref="I3603">XLOOKUP('Joining Lists'!$H3603,'Joining Lists'!$D$4:$D$75,'Joining Lists'!$E$4:$E$75)</f>
        <v>MidWest</v>
      </c>
      <c r="J3603" s="110" t="s">
        <v>218</v>
      </c>
      <c r="K3603" s="110">
        <v>3.0</v>
      </c>
      <c r="L3603" s="109">
        <f t="array" ref="L3603">XLOOKUP('Joining Lists'!$J3603,'Joining Lists'!$A$4:$A$15,'Joining Lists'!$B$4:$B$15)</f>
        <v>22.95</v>
      </c>
      <c r="M3603" s="110">
        <f>'Joining Lists'!$K3603*'Joining Lists'!$L3603</f>
        <v>68.85</v>
      </c>
    </row>
    <row r="3604" ht="14.25" customHeight="1">
      <c r="G3604" s="106">
        <v>44500.0</v>
      </c>
      <c r="H3604" s="105" t="s">
        <v>225</v>
      </c>
      <c r="I3604" s="105" t="str">
        <f t="array" ref="I3604">XLOOKUP('Joining Lists'!$H3604,'Joining Lists'!$D$4:$D$75,'Joining Lists'!$E$4:$E$75)</f>
        <v>South</v>
      </c>
      <c r="J3604" s="105" t="s">
        <v>216</v>
      </c>
      <c r="K3604" s="105">
        <v>2.0</v>
      </c>
      <c r="L3604" s="104">
        <f t="array" ref="L3604">XLOOKUP('Joining Lists'!$J3604,'Joining Lists'!$A$4:$A$15,'Joining Lists'!$B$4:$B$15)</f>
        <v>22.95</v>
      </c>
      <c r="M3604" s="105">
        <f>'Joining Lists'!$K3604*'Joining Lists'!$L3604</f>
        <v>45.9</v>
      </c>
    </row>
    <row r="3605" ht="14.25" customHeight="1">
      <c r="G3605" s="111">
        <v>44500.0</v>
      </c>
      <c r="H3605" s="110" t="s">
        <v>298</v>
      </c>
      <c r="I3605" s="110" t="str">
        <f t="array" ref="I3605">XLOOKUP('Joining Lists'!$H3605,'Joining Lists'!$D$4:$D$75,'Joining Lists'!$E$4:$E$75)</f>
        <v>West</v>
      </c>
      <c r="J3605" s="110" t="s">
        <v>240</v>
      </c>
      <c r="K3605" s="110">
        <v>2.0</v>
      </c>
      <c r="L3605" s="109">
        <f t="array" ref="L3605">XLOOKUP('Joining Lists'!$J3605,'Joining Lists'!$A$4:$A$15,'Joining Lists'!$B$4:$B$15)</f>
        <v>34</v>
      </c>
      <c r="M3605" s="110">
        <f>'Joining Lists'!$K3605*'Joining Lists'!$L3605</f>
        <v>68</v>
      </c>
    </row>
    <row r="3606" ht="14.25" customHeight="1">
      <c r="G3606" s="106">
        <v>44500.0</v>
      </c>
      <c r="H3606" s="105" t="s">
        <v>258</v>
      </c>
      <c r="I3606" s="105" t="str">
        <f t="array" ref="I3606">XLOOKUP('Joining Lists'!$H3606,'Joining Lists'!$D$4:$D$75,'Joining Lists'!$E$4:$E$75)</f>
        <v>MidWest</v>
      </c>
      <c r="J3606" s="105" t="s">
        <v>235</v>
      </c>
      <c r="K3606" s="105">
        <v>2.0</v>
      </c>
      <c r="L3606" s="104">
        <f t="array" ref="L3606">XLOOKUP('Joining Lists'!$J3606,'Joining Lists'!$A$4:$A$15,'Joining Lists'!$B$4:$B$15)</f>
        <v>19.95</v>
      </c>
      <c r="M3606" s="105">
        <f>'Joining Lists'!$K3606*'Joining Lists'!$L3606</f>
        <v>39.9</v>
      </c>
    </row>
    <row r="3607" ht="14.25" customHeight="1">
      <c r="G3607" s="111">
        <v>44499.0</v>
      </c>
      <c r="H3607" s="110" t="s">
        <v>289</v>
      </c>
      <c r="I3607" s="110" t="str">
        <f t="array" ref="I3607">XLOOKUP('Joining Lists'!$H3607,'Joining Lists'!$D$4:$D$75,'Joining Lists'!$E$4:$E$75)</f>
        <v>West</v>
      </c>
      <c r="J3607" s="110" t="s">
        <v>218</v>
      </c>
      <c r="K3607" s="110">
        <v>3.0</v>
      </c>
      <c r="L3607" s="109">
        <f t="array" ref="L3607">XLOOKUP('Joining Lists'!$J3607,'Joining Lists'!$A$4:$A$15,'Joining Lists'!$B$4:$B$15)</f>
        <v>22.95</v>
      </c>
      <c r="M3607" s="110">
        <f>'Joining Lists'!$K3607*'Joining Lists'!$L3607</f>
        <v>68.85</v>
      </c>
    </row>
    <row r="3608" ht="14.25" customHeight="1">
      <c r="G3608" s="106">
        <v>44499.0</v>
      </c>
      <c r="H3608" s="105" t="s">
        <v>289</v>
      </c>
      <c r="I3608" s="105" t="str">
        <f t="array" ref="I3608">XLOOKUP('Joining Lists'!$H3608,'Joining Lists'!$D$4:$D$75,'Joining Lists'!$E$4:$E$75)</f>
        <v>West</v>
      </c>
      <c r="J3608" s="105" t="s">
        <v>235</v>
      </c>
      <c r="K3608" s="105">
        <v>1.0</v>
      </c>
      <c r="L3608" s="104">
        <f t="array" ref="L3608">XLOOKUP('Joining Lists'!$J3608,'Joining Lists'!$A$4:$A$15,'Joining Lists'!$B$4:$B$15)</f>
        <v>19.95</v>
      </c>
      <c r="M3608" s="105">
        <f>'Joining Lists'!$K3608*'Joining Lists'!$L3608</f>
        <v>19.95</v>
      </c>
    </row>
    <row r="3609" ht="14.25" customHeight="1">
      <c r="G3609" s="111">
        <v>44499.0</v>
      </c>
      <c r="H3609" s="110" t="s">
        <v>257</v>
      </c>
      <c r="I3609" s="110" t="str">
        <f t="array" ref="I3609">XLOOKUP('Joining Lists'!$H3609,'Joining Lists'!$D$4:$D$75,'Joining Lists'!$E$4:$E$75)</f>
        <v>South</v>
      </c>
      <c r="J3609" s="110" t="s">
        <v>239</v>
      </c>
      <c r="K3609" s="110">
        <v>3.0</v>
      </c>
      <c r="L3609" s="109">
        <f t="array" ref="L3609">XLOOKUP('Joining Lists'!$J3609,'Joining Lists'!$A$4:$A$15,'Joining Lists'!$B$4:$B$15)</f>
        <v>19</v>
      </c>
      <c r="M3609" s="110">
        <f>'Joining Lists'!$K3609*'Joining Lists'!$L3609</f>
        <v>57</v>
      </c>
    </row>
    <row r="3610" ht="14.25" customHeight="1">
      <c r="G3610" s="106">
        <v>44499.0</v>
      </c>
      <c r="H3610" s="105" t="s">
        <v>251</v>
      </c>
      <c r="I3610" s="105" t="str">
        <f t="array" ref="I3610">XLOOKUP('Joining Lists'!$H3610,'Joining Lists'!$D$4:$D$75,'Joining Lists'!$E$4:$E$75)</f>
        <v>MidWest</v>
      </c>
      <c r="J3610" s="105" t="s">
        <v>216</v>
      </c>
      <c r="K3610" s="105">
        <v>3.0</v>
      </c>
      <c r="L3610" s="104">
        <f t="array" ref="L3610">XLOOKUP('Joining Lists'!$J3610,'Joining Lists'!$A$4:$A$15,'Joining Lists'!$B$4:$B$15)</f>
        <v>22.95</v>
      </c>
      <c r="M3610" s="105">
        <f>'Joining Lists'!$K3610*'Joining Lists'!$L3610</f>
        <v>68.85</v>
      </c>
    </row>
    <row r="3611" ht="14.25" customHeight="1">
      <c r="G3611" s="111">
        <v>44499.0</v>
      </c>
      <c r="H3611" s="110" t="s">
        <v>297</v>
      </c>
      <c r="I3611" s="110" t="str">
        <f t="array" ref="I3611">XLOOKUP('Joining Lists'!$H3611,'Joining Lists'!$D$4:$D$75,'Joining Lists'!$E$4:$E$75)</f>
        <v>MidWest</v>
      </c>
      <c r="J3611" s="110" t="s">
        <v>240</v>
      </c>
      <c r="K3611" s="110">
        <v>2.0</v>
      </c>
      <c r="L3611" s="109">
        <f t="array" ref="L3611">XLOOKUP('Joining Lists'!$J3611,'Joining Lists'!$A$4:$A$15,'Joining Lists'!$B$4:$B$15)</f>
        <v>34</v>
      </c>
      <c r="M3611" s="110">
        <f>'Joining Lists'!$K3611*'Joining Lists'!$L3611</f>
        <v>68</v>
      </c>
    </row>
    <row r="3612" ht="14.25" customHeight="1">
      <c r="G3612" s="106">
        <v>44499.0</v>
      </c>
      <c r="H3612" s="105" t="s">
        <v>269</v>
      </c>
      <c r="I3612" s="105" t="str">
        <f t="array" ref="I3612">XLOOKUP('Joining Lists'!$H3612,'Joining Lists'!$D$4:$D$75,'Joining Lists'!$E$4:$E$75)</f>
        <v>MidWest</v>
      </c>
      <c r="J3612" s="105" t="s">
        <v>212</v>
      </c>
      <c r="K3612" s="105">
        <v>3.0</v>
      </c>
      <c r="L3612" s="104">
        <f t="array" ref="L3612">XLOOKUP('Joining Lists'!$J3612,'Joining Lists'!$A$4:$A$15,'Joining Lists'!$B$4:$B$15)</f>
        <v>21</v>
      </c>
      <c r="M3612" s="105">
        <f>'Joining Lists'!$K3612*'Joining Lists'!$L3612</f>
        <v>63</v>
      </c>
    </row>
    <row r="3613" ht="14.25" customHeight="1">
      <c r="G3613" s="111">
        <v>44499.0</v>
      </c>
      <c r="H3613" s="110" t="s">
        <v>249</v>
      </c>
      <c r="I3613" s="110" t="str">
        <f t="array" ref="I3613">XLOOKUP('Joining Lists'!$H3613,'Joining Lists'!$D$4:$D$75,'Joining Lists'!$E$4:$E$75)</f>
        <v>East</v>
      </c>
      <c r="J3613" s="110" t="s">
        <v>240</v>
      </c>
      <c r="K3613" s="110">
        <v>5.0</v>
      </c>
      <c r="L3613" s="109">
        <f t="array" ref="L3613">XLOOKUP('Joining Lists'!$J3613,'Joining Lists'!$A$4:$A$15,'Joining Lists'!$B$4:$B$15)</f>
        <v>34</v>
      </c>
      <c r="M3613" s="110">
        <f>'Joining Lists'!$K3613*'Joining Lists'!$L3613</f>
        <v>170</v>
      </c>
    </row>
    <row r="3614" ht="14.25" customHeight="1">
      <c r="G3614" s="106">
        <v>44499.0</v>
      </c>
      <c r="H3614" s="105" t="s">
        <v>268</v>
      </c>
      <c r="I3614" s="105" t="str">
        <f t="array" ref="I3614">XLOOKUP('Joining Lists'!$H3614,'Joining Lists'!$D$4:$D$75,'Joining Lists'!$E$4:$E$75)</f>
        <v>East</v>
      </c>
      <c r="J3614" s="105" t="s">
        <v>230</v>
      </c>
      <c r="K3614" s="105">
        <v>2.0</v>
      </c>
      <c r="L3614" s="104">
        <f t="array" ref="L3614">XLOOKUP('Joining Lists'!$J3614,'Joining Lists'!$A$4:$A$15,'Joining Lists'!$B$4:$B$15)</f>
        <v>79.95</v>
      </c>
      <c r="M3614" s="105">
        <f>'Joining Lists'!$K3614*'Joining Lists'!$L3614</f>
        <v>159.9</v>
      </c>
    </row>
    <row r="3615" ht="14.25" customHeight="1">
      <c r="G3615" s="111">
        <v>44499.0</v>
      </c>
      <c r="H3615" s="110" t="s">
        <v>313</v>
      </c>
      <c r="I3615" s="110" t="str">
        <f t="array" ref="I3615">XLOOKUP('Joining Lists'!$H3615,'Joining Lists'!$D$4:$D$75,'Joining Lists'!$E$4:$E$75)</f>
        <v>West</v>
      </c>
      <c r="J3615" s="110" t="s">
        <v>235</v>
      </c>
      <c r="K3615" s="110">
        <v>3.0</v>
      </c>
      <c r="L3615" s="109">
        <f t="array" ref="L3615">XLOOKUP('Joining Lists'!$J3615,'Joining Lists'!$A$4:$A$15,'Joining Lists'!$B$4:$B$15)</f>
        <v>19.95</v>
      </c>
      <c r="M3615" s="110">
        <f>'Joining Lists'!$K3615*'Joining Lists'!$L3615</f>
        <v>59.85</v>
      </c>
    </row>
    <row r="3616" ht="14.25" customHeight="1">
      <c r="G3616" s="106">
        <v>44499.0</v>
      </c>
      <c r="H3616" s="105" t="s">
        <v>292</v>
      </c>
      <c r="I3616" s="105" t="str">
        <f t="array" ref="I3616">XLOOKUP('Joining Lists'!$H3616,'Joining Lists'!$D$4:$D$75,'Joining Lists'!$E$4:$E$75)</f>
        <v>East</v>
      </c>
      <c r="J3616" s="105" t="s">
        <v>240</v>
      </c>
      <c r="K3616" s="105">
        <v>3.0</v>
      </c>
      <c r="L3616" s="104">
        <f t="array" ref="L3616">XLOOKUP('Joining Lists'!$J3616,'Joining Lists'!$A$4:$A$15,'Joining Lists'!$B$4:$B$15)</f>
        <v>34</v>
      </c>
      <c r="M3616" s="105">
        <f>'Joining Lists'!$K3616*'Joining Lists'!$L3616</f>
        <v>102</v>
      </c>
    </row>
    <row r="3617" ht="14.25" customHeight="1">
      <c r="G3617" s="111">
        <v>44499.0</v>
      </c>
      <c r="H3617" s="110" t="s">
        <v>299</v>
      </c>
      <c r="I3617" s="110" t="str">
        <f t="array" ref="I3617">XLOOKUP('Joining Lists'!$H3617,'Joining Lists'!$D$4:$D$75,'Joining Lists'!$E$4:$E$75)</f>
        <v>South</v>
      </c>
      <c r="J3617" s="110" t="s">
        <v>212</v>
      </c>
      <c r="K3617" s="110">
        <v>4.0</v>
      </c>
      <c r="L3617" s="109">
        <f t="array" ref="L3617">XLOOKUP('Joining Lists'!$J3617,'Joining Lists'!$A$4:$A$15,'Joining Lists'!$B$4:$B$15)</f>
        <v>21</v>
      </c>
      <c r="M3617" s="110">
        <f>'Joining Lists'!$K3617*'Joining Lists'!$L3617</f>
        <v>84</v>
      </c>
    </row>
    <row r="3618" ht="14.25" customHeight="1">
      <c r="G3618" s="106">
        <v>44499.0</v>
      </c>
      <c r="H3618" s="105" t="s">
        <v>215</v>
      </c>
      <c r="I3618" s="105" t="str">
        <f t="array" ref="I3618">XLOOKUP('Joining Lists'!$H3618,'Joining Lists'!$D$4:$D$75,'Joining Lists'!$E$4:$E$75)</f>
        <v>East</v>
      </c>
      <c r="J3618" s="105" t="s">
        <v>243</v>
      </c>
      <c r="K3618" s="105">
        <v>3.0</v>
      </c>
      <c r="L3618" s="104">
        <f t="array" ref="L3618">XLOOKUP('Joining Lists'!$J3618,'Joining Lists'!$A$4:$A$15,'Joining Lists'!$B$4:$B$15)</f>
        <v>25</v>
      </c>
      <c r="M3618" s="105">
        <f>'Joining Lists'!$K3618*'Joining Lists'!$L3618</f>
        <v>75</v>
      </c>
    </row>
    <row r="3619" ht="14.25" customHeight="1">
      <c r="G3619" s="111">
        <v>44499.0</v>
      </c>
      <c r="H3619" s="110" t="s">
        <v>259</v>
      </c>
      <c r="I3619" s="110" t="str">
        <f t="array" ref="I3619">XLOOKUP('Joining Lists'!$H3619,'Joining Lists'!$D$4:$D$75,'Joining Lists'!$E$4:$E$75)</f>
        <v>West</v>
      </c>
      <c r="J3619" s="110" t="s">
        <v>243</v>
      </c>
      <c r="K3619" s="110">
        <v>3.0</v>
      </c>
      <c r="L3619" s="109">
        <f t="array" ref="L3619">XLOOKUP('Joining Lists'!$J3619,'Joining Lists'!$A$4:$A$15,'Joining Lists'!$B$4:$B$15)</f>
        <v>25</v>
      </c>
      <c r="M3619" s="110">
        <f>'Joining Lists'!$K3619*'Joining Lists'!$L3619</f>
        <v>75</v>
      </c>
    </row>
    <row r="3620" ht="14.25" customHeight="1">
      <c r="G3620" s="106">
        <v>44499.0</v>
      </c>
      <c r="H3620" s="105" t="s">
        <v>294</v>
      </c>
      <c r="I3620" s="105" t="str">
        <f t="array" ref="I3620">XLOOKUP('Joining Lists'!$H3620,'Joining Lists'!$D$4:$D$75,'Joining Lists'!$E$4:$E$75)</f>
        <v>West</v>
      </c>
      <c r="J3620" s="105" t="s">
        <v>216</v>
      </c>
      <c r="K3620" s="105">
        <v>3.0</v>
      </c>
      <c r="L3620" s="104">
        <f t="array" ref="L3620">XLOOKUP('Joining Lists'!$J3620,'Joining Lists'!$A$4:$A$15,'Joining Lists'!$B$4:$B$15)</f>
        <v>22.95</v>
      </c>
      <c r="M3620" s="105">
        <f>'Joining Lists'!$K3620*'Joining Lists'!$L3620</f>
        <v>68.85</v>
      </c>
    </row>
    <row r="3621" ht="14.25" customHeight="1">
      <c r="G3621" s="111">
        <v>44499.0</v>
      </c>
      <c r="H3621" s="110" t="s">
        <v>264</v>
      </c>
      <c r="I3621" s="110" t="str">
        <f t="array" ref="I3621">XLOOKUP('Joining Lists'!$H3621,'Joining Lists'!$D$4:$D$75,'Joining Lists'!$E$4:$E$75)</f>
        <v>MidWest</v>
      </c>
      <c r="J3621" s="110" t="s">
        <v>240</v>
      </c>
      <c r="K3621" s="110">
        <v>2.0</v>
      </c>
      <c r="L3621" s="109">
        <f t="array" ref="L3621">XLOOKUP('Joining Lists'!$J3621,'Joining Lists'!$A$4:$A$15,'Joining Lists'!$B$4:$B$15)</f>
        <v>34</v>
      </c>
      <c r="M3621" s="110">
        <f>'Joining Lists'!$K3621*'Joining Lists'!$L3621</f>
        <v>68</v>
      </c>
    </row>
    <row r="3622" ht="14.25" customHeight="1">
      <c r="G3622" s="106">
        <v>44499.0</v>
      </c>
      <c r="H3622" s="105" t="s">
        <v>264</v>
      </c>
      <c r="I3622" s="105" t="str">
        <f t="array" ref="I3622">XLOOKUP('Joining Lists'!$H3622,'Joining Lists'!$D$4:$D$75,'Joining Lists'!$E$4:$E$75)</f>
        <v>MidWest</v>
      </c>
      <c r="J3622" s="105" t="s">
        <v>245</v>
      </c>
      <c r="K3622" s="105">
        <v>22.0</v>
      </c>
      <c r="L3622" s="104">
        <f t="array" ref="L3622">XLOOKUP('Joining Lists'!$J3622,'Joining Lists'!$A$4:$A$15,'Joining Lists'!$B$4:$B$15)</f>
        <v>23.5</v>
      </c>
      <c r="M3622" s="105">
        <f>'Joining Lists'!$K3622*'Joining Lists'!$L3622</f>
        <v>517</v>
      </c>
    </row>
    <row r="3623" ht="14.25" customHeight="1">
      <c r="G3623" s="111">
        <v>44499.0</v>
      </c>
      <c r="H3623" s="110" t="s">
        <v>297</v>
      </c>
      <c r="I3623" s="110" t="str">
        <f t="array" ref="I3623">XLOOKUP('Joining Lists'!$H3623,'Joining Lists'!$D$4:$D$75,'Joining Lists'!$E$4:$E$75)</f>
        <v>MidWest</v>
      </c>
      <c r="J3623" s="110" t="s">
        <v>216</v>
      </c>
      <c r="K3623" s="110">
        <v>3.0</v>
      </c>
      <c r="L3623" s="109">
        <f t="array" ref="L3623">XLOOKUP('Joining Lists'!$J3623,'Joining Lists'!$A$4:$A$15,'Joining Lists'!$B$4:$B$15)</f>
        <v>22.95</v>
      </c>
      <c r="M3623" s="110">
        <f>'Joining Lists'!$K3623*'Joining Lists'!$L3623</f>
        <v>68.85</v>
      </c>
    </row>
    <row r="3624" ht="14.25" customHeight="1">
      <c r="G3624" s="106">
        <v>44499.0</v>
      </c>
      <c r="H3624" s="105" t="s">
        <v>237</v>
      </c>
      <c r="I3624" s="105" t="str">
        <f t="array" ref="I3624">XLOOKUP('Joining Lists'!$H3624,'Joining Lists'!$D$4:$D$75,'Joining Lists'!$E$4:$E$75)</f>
        <v>West</v>
      </c>
      <c r="J3624" s="105" t="s">
        <v>243</v>
      </c>
      <c r="K3624" s="105">
        <v>3.0</v>
      </c>
      <c r="L3624" s="104">
        <f t="array" ref="L3624">XLOOKUP('Joining Lists'!$J3624,'Joining Lists'!$A$4:$A$15,'Joining Lists'!$B$4:$B$15)</f>
        <v>25</v>
      </c>
      <c r="M3624" s="105">
        <f>'Joining Lists'!$K3624*'Joining Lists'!$L3624</f>
        <v>75</v>
      </c>
    </row>
    <row r="3625" ht="14.25" customHeight="1">
      <c r="G3625" s="111">
        <v>44499.0</v>
      </c>
      <c r="H3625" s="110" t="s">
        <v>271</v>
      </c>
      <c r="I3625" s="110" t="str">
        <f t="array" ref="I3625">XLOOKUP('Joining Lists'!$H3625,'Joining Lists'!$D$4:$D$75,'Joining Lists'!$E$4:$E$75)</f>
        <v>South</v>
      </c>
      <c r="J3625" s="110" t="s">
        <v>243</v>
      </c>
      <c r="K3625" s="110">
        <v>2.0</v>
      </c>
      <c r="L3625" s="109">
        <f t="array" ref="L3625">XLOOKUP('Joining Lists'!$J3625,'Joining Lists'!$A$4:$A$15,'Joining Lists'!$B$4:$B$15)</f>
        <v>25</v>
      </c>
      <c r="M3625" s="110">
        <f>'Joining Lists'!$K3625*'Joining Lists'!$L3625</f>
        <v>50</v>
      </c>
    </row>
    <row r="3626" ht="14.25" customHeight="1">
      <c r="G3626" s="106">
        <v>44499.0</v>
      </c>
      <c r="H3626" s="105" t="s">
        <v>258</v>
      </c>
      <c r="I3626" s="105" t="str">
        <f t="array" ref="I3626">XLOOKUP('Joining Lists'!$H3626,'Joining Lists'!$D$4:$D$75,'Joining Lists'!$E$4:$E$75)</f>
        <v>MidWest</v>
      </c>
      <c r="J3626" s="105" t="s">
        <v>245</v>
      </c>
      <c r="K3626" s="105">
        <v>2.0</v>
      </c>
      <c r="L3626" s="104">
        <f t="array" ref="L3626">XLOOKUP('Joining Lists'!$J3626,'Joining Lists'!$A$4:$A$15,'Joining Lists'!$B$4:$B$15)</f>
        <v>23.5</v>
      </c>
      <c r="M3626" s="105">
        <f>'Joining Lists'!$K3626*'Joining Lists'!$L3626</f>
        <v>47</v>
      </c>
    </row>
    <row r="3627" ht="14.25" customHeight="1">
      <c r="G3627" s="111">
        <v>44499.0</v>
      </c>
      <c r="H3627" s="110" t="s">
        <v>269</v>
      </c>
      <c r="I3627" s="110" t="str">
        <f t="array" ref="I3627">XLOOKUP('Joining Lists'!$H3627,'Joining Lists'!$D$4:$D$75,'Joining Lists'!$E$4:$E$75)</f>
        <v>MidWest</v>
      </c>
      <c r="J3627" s="110" t="s">
        <v>216</v>
      </c>
      <c r="K3627" s="110">
        <v>2.0</v>
      </c>
      <c r="L3627" s="109">
        <f t="array" ref="L3627">XLOOKUP('Joining Lists'!$J3627,'Joining Lists'!$A$4:$A$15,'Joining Lists'!$B$4:$B$15)</f>
        <v>22.95</v>
      </c>
      <c r="M3627" s="110">
        <f>'Joining Lists'!$K3627*'Joining Lists'!$L3627</f>
        <v>45.9</v>
      </c>
    </row>
    <row r="3628" ht="14.25" customHeight="1">
      <c r="G3628" s="106">
        <v>44499.0</v>
      </c>
      <c r="H3628" s="105" t="s">
        <v>244</v>
      </c>
      <c r="I3628" s="105" t="str">
        <f t="array" ref="I3628">XLOOKUP('Joining Lists'!$H3628,'Joining Lists'!$D$4:$D$75,'Joining Lists'!$E$4:$E$75)</f>
        <v>MidWest</v>
      </c>
      <c r="J3628" s="105" t="s">
        <v>243</v>
      </c>
      <c r="K3628" s="105">
        <v>1.0</v>
      </c>
      <c r="L3628" s="104">
        <f t="array" ref="L3628">XLOOKUP('Joining Lists'!$J3628,'Joining Lists'!$A$4:$A$15,'Joining Lists'!$B$4:$B$15)</f>
        <v>25</v>
      </c>
      <c r="M3628" s="105">
        <f>'Joining Lists'!$K3628*'Joining Lists'!$L3628</f>
        <v>25</v>
      </c>
    </row>
    <row r="3629" ht="14.25" customHeight="1">
      <c r="G3629" s="111">
        <v>44499.0</v>
      </c>
      <c r="H3629" s="110" t="s">
        <v>291</v>
      </c>
      <c r="I3629" s="110" t="str">
        <f t="array" ref="I3629">XLOOKUP('Joining Lists'!$H3629,'Joining Lists'!$D$4:$D$75,'Joining Lists'!$E$4:$E$75)</f>
        <v>West</v>
      </c>
      <c r="J3629" s="110" t="s">
        <v>245</v>
      </c>
      <c r="K3629" s="110">
        <v>17.0</v>
      </c>
      <c r="L3629" s="109">
        <f t="array" ref="L3629">XLOOKUP('Joining Lists'!$J3629,'Joining Lists'!$A$4:$A$15,'Joining Lists'!$B$4:$B$15)</f>
        <v>23.5</v>
      </c>
      <c r="M3629" s="110">
        <f>'Joining Lists'!$K3629*'Joining Lists'!$L3629</f>
        <v>399.5</v>
      </c>
    </row>
    <row r="3630" ht="14.25" customHeight="1">
      <c r="G3630" s="106">
        <v>44499.0</v>
      </c>
      <c r="H3630" s="105" t="s">
        <v>304</v>
      </c>
      <c r="I3630" s="105" t="str">
        <f t="array" ref="I3630">XLOOKUP('Joining Lists'!$H3630,'Joining Lists'!$D$4:$D$75,'Joining Lists'!$E$4:$E$75)</f>
        <v>South</v>
      </c>
      <c r="J3630" s="105" t="s">
        <v>240</v>
      </c>
      <c r="K3630" s="105">
        <v>3.0</v>
      </c>
      <c r="L3630" s="104">
        <f t="array" ref="L3630">XLOOKUP('Joining Lists'!$J3630,'Joining Lists'!$A$4:$A$15,'Joining Lists'!$B$4:$B$15)</f>
        <v>34</v>
      </c>
      <c r="M3630" s="105">
        <f>'Joining Lists'!$K3630*'Joining Lists'!$L3630</f>
        <v>102</v>
      </c>
    </row>
    <row r="3631" ht="14.25" customHeight="1">
      <c r="G3631" s="111">
        <v>44499.0</v>
      </c>
      <c r="H3631" s="110" t="s">
        <v>303</v>
      </c>
      <c r="I3631" s="110" t="str">
        <f t="array" ref="I3631">XLOOKUP('Joining Lists'!$H3631,'Joining Lists'!$D$4:$D$75,'Joining Lists'!$E$4:$E$75)</f>
        <v>West</v>
      </c>
      <c r="J3631" s="110" t="s">
        <v>243</v>
      </c>
      <c r="K3631" s="110">
        <v>2.0</v>
      </c>
      <c r="L3631" s="109">
        <f t="array" ref="L3631">XLOOKUP('Joining Lists'!$J3631,'Joining Lists'!$A$4:$A$15,'Joining Lists'!$B$4:$B$15)</f>
        <v>25</v>
      </c>
      <c r="M3631" s="110">
        <f>'Joining Lists'!$K3631*'Joining Lists'!$L3631</f>
        <v>50</v>
      </c>
    </row>
    <row r="3632" ht="14.25" customHeight="1">
      <c r="G3632" s="106">
        <v>44499.0</v>
      </c>
      <c r="H3632" s="105" t="s">
        <v>261</v>
      </c>
      <c r="I3632" s="105" t="str">
        <f t="array" ref="I3632">XLOOKUP('Joining Lists'!$H3632,'Joining Lists'!$D$4:$D$75,'Joining Lists'!$E$4:$E$75)</f>
        <v>South</v>
      </c>
      <c r="J3632" s="105" t="s">
        <v>212</v>
      </c>
      <c r="K3632" s="105">
        <v>3.0</v>
      </c>
      <c r="L3632" s="104">
        <f t="array" ref="L3632">XLOOKUP('Joining Lists'!$J3632,'Joining Lists'!$A$4:$A$15,'Joining Lists'!$B$4:$B$15)</f>
        <v>21</v>
      </c>
      <c r="M3632" s="105">
        <f>'Joining Lists'!$K3632*'Joining Lists'!$L3632</f>
        <v>63</v>
      </c>
    </row>
    <row r="3633" ht="14.25" customHeight="1">
      <c r="G3633" s="111">
        <v>44499.0</v>
      </c>
      <c r="H3633" s="110" t="s">
        <v>251</v>
      </c>
      <c r="I3633" s="110" t="str">
        <f t="array" ref="I3633">XLOOKUP('Joining Lists'!$H3633,'Joining Lists'!$D$4:$D$75,'Joining Lists'!$E$4:$E$75)</f>
        <v>MidWest</v>
      </c>
      <c r="J3633" s="110" t="s">
        <v>218</v>
      </c>
      <c r="K3633" s="110">
        <v>3.0</v>
      </c>
      <c r="L3633" s="109">
        <f t="array" ref="L3633">XLOOKUP('Joining Lists'!$J3633,'Joining Lists'!$A$4:$A$15,'Joining Lists'!$B$4:$B$15)</f>
        <v>22.95</v>
      </c>
      <c r="M3633" s="110">
        <f>'Joining Lists'!$K3633*'Joining Lists'!$L3633</f>
        <v>68.85</v>
      </c>
    </row>
    <row r="3634" ht="14.25" customHeight="1">
      <c r="G3634" s="106">
        <v>44499.0</v>
      </c>
      <c r="H3634" s="105" t="s">
        <v>301</v>
      </c>
      <c r="I3634" s="105" t="str">
        <f t="array" ref="I3634">XLOOKUP('Joining Lists'!$H3634,'Joining Lists'!$D$4:$D$75,'Joining Lists'!$E$4:$E$75)</f>
        <v>East</v>
      </c>
      <c r="J3634" s="105" t="s">
        <v>218</v>
      </c>
      <c r="K3634" s="105">
        <v>3.0</v>
      </c>
      <c r="L3634" s="104">
        <f t="array" ref="L3634">XLOOKUP('Joining Lists'!$J3634,'Joining Lists'!$A$4:$A$15,'Joining Lists'!$B$4:$B$15)</f>
        <v>22.95</v>
      </c>
      <c r="M3634" s="105">
        <f>'Joining Lists'!$K3634*'Joining Lists'!$L3634</f>
        <v>68.85</v>
      </c>
    </row>
    <row r="3635" ht="14.25" customHeight="1">
      <c r="G3635" s="111">
        <v>44499.0</v>
      </c>
      <c r="H3635" s="110" t="s">
        <v>273</v>
      </c>
      <c r="I3635" s="110" t="str">
        <f t="array" ref="I3635">XLOOKUP('Joining Lists'!$H3635,'Joining Lists'!$D$4:$D$75,'Joining Lists'!$E$4:$E$75)</f>
        <v>West</v>
      </c>
      <c r="J3635" s="110" t="s">
        <v>235</v>
      </c>
      <c r="K3635" s="110">
        <v>2.0</v>
      </c>
      <c r="L3635" s="109">
        <f t="array" ref="L3635">XLOOKUP('Joining Lists'!$J3635,'Joining Lists'!$A$4:$A$15,'Joining Lists'!$B$4:$B$15)</f>
        <v>19.95</v>
      </c>
      <c r="M3635" s="110">
        <f>'Joining Lists'!$K3635*'Joining Lists'!$L3635</f>
        <v>39.9</v>
      </c>
    </row>
    <row r="3636" ht="14.25" customHeight="1">
      <c r="G3636" s="106">
        <v>44499.0</v>
      </c>
      <c r="H3636" s="105" t="s">
        <v>257</v>
      </c>
      <c r="I3636" s="105" t="str">
        <f t="array" ref="I3636">XLOOKUP('Joining Lists'!$H3636,'Joining Lists'!$D$4:$D$75,'Joining Lists'!$E$4:$E$75)</f>
        <v>South</v>
      </c>
      <c r="J3636" s="105" t="s">
        <v>216</v>
      </c>
      <c r="K3636" s="105">
        <v>2.0</v>
      </c>
      <c r="L3636" s="104">
        <f t="array" ref="L3636">XLOOKUP('Joining Lists'!$J3636,'Joining Lists'!$A$4:$A$15,'Joining Lists'!$B$4:$B$15)</f>
        <v>22.95</v>
      </c>
      <c r="M3636" s="105">
        <f>'Joining Lists'!$K3636*'Joining Lists'!$L3636</f>
        <v>45.9</v>
      </c>
    </row>
    <row r="3637" ht="14.25" customHeight="1">
      <c r="G3637" s="111">
        <v>44499.0</v>
      </c>
      <c r="H3637" s="110" t="s">
        <v>268</v>
      </c>
      <c r="I3637" s="110" t="str">
        <f t="array" ref="I3637">XLOOKUP('Joining Lists'!$H3637,'Joining Lists'!$D$4:$D$75,'Joining Lists'!$E$4:$E$75)</f>
        <v>East</v>
      </c>
      <c r="J3637" s="110" t="s">
        <v>236</v>
      </c>
      <c r="K3637" s="110">
        <v>3.0</v>
      </c>
      <c r="L3637" s="109">
        <f t="array" ref="L3637">XLOOKUP('Joining Lists'!$J3637,'Joining Lists'!$A$4:$A$15,'Joining Lists'!$B$4:$B$15)</f>
        <v>30</v>
      </c>
      <c r="M3637" s="110">
        <f>'Joining Lists'!$K3637*'Joining Lists'!$L3637</f>
        <v>90</v>
      </c>
    </row>
    <row r="3638" ht="14.25" customHeight="1">
      <c r="G3638" s="106">
        <v>44499.0</v>
      </c>
      <c r="H3638" s="105" t="s">
        <v>260</v>
      </c>
      <c r="I3638" s="105" t="str">
        <f t="array" ref="I3638">XLOOKUP('Joining Lists'!$H3638,'Joining Lists'!$D$4:$D$75,'Joining Lists'!$E$4:$E$75)</f>
        <v>MidWest</v>
      </c>
      <c r="J3638" s="105" t="s">
        <v>235</v>
      </c>
      <c r="K3638" s="105">
        <v>5.0</v>
      </c>
      <c r="L3638" s="104">
        <f t="array" ref="L3638">XLOOKUP('Joining Lists'!$J3638,'Joining Lists'!$A$4:$A$15,'Joining Lists'!$B$4:$B$15)</f>
        <v>19.95</v>
      </c>
      <c r="M3638" s="105">
        <f>'Joining Lists'!$K3638*'Joining Lists'!$L3638</f>
        <v>99.75</v>
      </c>
    </row>
    <row r="3639" ht="14.25" customHeight="1">
      <c r="G3639" s="111">
        <v>44499.0</v>
      </c>
      <c r="H3639" s="110" t="s">
        <v>249</v>
      </c>
      <c r="I3639" s="110" t="str">
        <f t="array" ref="I3639">XLOOKUP('Joining Lists'!$H3639,'Joining Lists'!$D$4:$D$75,'Joining Lists'!$E$4:$E$75)</f>
        <v>East</v>
      </c>
      <c r="J3639" s="110" t="s">
        <v>218</v>
      </c>
      <c r="K3639" s="110">
        <v>2.0</v>
      </c>
      <c r="L3639" s="109">
        <f t="array" ref="L3639">XLOOKUP('Joining Lists'!$J3639,'Joining Lists'!$A$4:$A$15,'Joining Lists'!$B$4:$B$15)</f>
        <v>22.95</v>
      </c>
      <c r="M3639" s="110">
        <f>'Joining Lists'!$K3639*'Joining Lists'!$L3639</f>
        <v>45.9</v>
      </c>
    </row>
    <row r="3640" ht="14.25" customHeight="1">
      <c r="G3640" s="106">
        <v>44499.0</v>
      </c>
      <c r="H3640" s="105" t="s">
        <v>219</v>
      </c>
      <c r="I3640" s="105" t="str">
        <f t="array" ref="I3640">XLOOKUP('Joining Lists'!$H3640,'Joining Lists'!$D$4:$D$75,'Joining Lists'!$E$4:$E$75)</f>
        <v>West</v>
      </c>
      <c r="J3640" s="105" t="s">
        <v>235</v>
      </c>
      <c r="K3640" s="105">
        <v>2.0</v>
      </c>
      <c r="L3640" s="104">
        <f t="array" ref="L3640">XLOOKUP('Joining Lists'!$J3640,'Joining Lists'!$A$4:$A$15,'Joining Lists'!$B$4:$B$15)</f>
        <v>19.95</v>
      </c>
      <c r="M3640" s="105">
        <f>'Joining Lists'!$K3640*'Joining Lists'!$L3640</f>
        <v>39.9</v>
      </c>
    </row>
    <row r="3641" ht="14.25" customHeight="1">
      <c r="G3641" s="111">
        <v>44499.0</v>
      </c>
      <c r="H3641" s="110" t="s">
        <v>307</v>
      </c>
      <c r="I3641" s="110" t="str">
        <f t="array" ref="I3641">XLOOKUP('Joining Lists'!$H3641,'Joining Lists'!$D$4:$D$75,'Joining Lists'!$E$4:$E$75)</f>
        <v>East</v>
      </c>
      <c r="J3641" s="110" t="s">
        <v>218</v>
      </c>
      <c r="K3641" s="110">
        <v>1.0</v>
      </c>
      <c r="L3641" s="109">
        <f t="array" ref="L3641">XLOOKUP('Joining Lists'!$J3641,'Joining Lists'!$A$4:$A$15,'Joining Lists'!$B$4:$B$15)</f>
        <v>22.95</v>
      </c>
      <c r="M3641" s="110">
        <f>'Joining Lists'!$K3641*'Joining Lists'!$L3641</f>
        <v>22.95</v>
      </c>
    </row>
    <row r="3642" ht="14.25" customHeight="1">
      <c r="G3642" s="106">
        <v>44499.0</v>
      </c>
      <c r="H3642" s="105" t="s">
        <v>292</v>
      </c>
      <c r="I3642" s="105" t="str">
        <f t="array" ref="I3642">XLOOKUP('Joining Lists'!$H3642,'Joining Lists'!$D$4:$D$75,'Joining Lists'!$E$4:$E$75)</f>
        <v>East</v>
      </c>
      <c r="J3642" s="105" t="s">
        <v>212</v>
      </c>
      <c r="K3642" s="105">
        <v>1.0</v>
      </c>
      <c r="L3642" s="104">
        <f t="array" ref="L3642">XLOOKUP('Joining Lists'!$J3642,'Joining Lists'!$A$4:$A$15,'Joining Lists'!$B$4:$B$15)</f>
        <v>21</v>
      </c>
      <c r="M3642" s="105">
        <f>'Joining Lists'!$K3642*'Joining Lists'!$L3642</f>
        <v>21</v>
      </c>
    </row>
    <row r="3643" ht="14.25" customHeight="1">
      <c r="G3643" s="111">
        <v>44499.0</v>
      </c>
      <c r="H3643" s="110" t="s">
        <v>254</v>
      </c>
      <c r="I3643" s="110" t="str">
        <f t="array" ref="I3643">XLOOKUP('Joining Lists'!$H3643,'Joining Lists'!$D$4:$D$75,'Joining Lists'!$E$4:$E$75)</f>
        <v>South</v>
      </c>
      <c r="J3643" s="110" t="s">
        <v>212</v>
      </c>
      <c r="K3643" s="110">
        <v>1.0</v>
      </c>
      <c r="L3643" s="109">
        <f t="array" ref="L3643">XLOOKUP('Joining Lists'!$J3643,'Joining Lists'!$A$4:$A$15,'Joining Lists'!$B$4:$B$15)</f>
        <v>21</v>
      </c>
      <c r="M3643" s="110">
        <f>'Joining Lists'!$K3643*'Joining Lists'!$L3643</f>
        <v>21</v>
      </c>
    </row>
    <row r="3644" ht="14.25" customHeight="1">
      <c r="G3644" s="106">
        <v>44499.0</v>
      </c>
      <c r="H3644" s="105" t="s">
        <v>269</v>
      </c>
      <c r="I3644" s="105" t="str">
        <f t="array" ref="I3644">XLOOKUP('Joining Lists'!$H3644,'Joining Lists'!$D$4:$D$75,'Joining Lists'!$E$4:$E$75)</f>
        <v>MidWest</v>
      </c>
      <c r="J3644" s="105" t="s">
        <v>218</v>
      </c>
      <c r="K3644" s="105">
        <v>2.0</v>
      </c>
      <c r="L3644" s="104">
        <f t="array" ref="L3644">XLOOKUP('Joining Lists'!$J3644,'Joining Lists'!$A$4:$A$15,'Joining Lists'!$B$4:$B$15)</f>
        <v>22.95</v>
      </c>
      <c r="M3644" s="105">
        <f>'Joining Lists'!$K3644*'Joining Lists'!$L3644</f>
        <v>45.9</v>
      </c>
    </row>
    <row r="3645" ht="14.25" customHeight="1">
      <c r="G3645" s="111">
        <v>44499.0</v>
      </c>
      <c r="H3645" s="110" t="s">
        <v>250</v>
      </c>
      <c r="I3645" s="110" t="str">
        <f t="array" ref="I3645">XLOOKUP('Joining Lists'!$H3645,'Joining Lists'!$D$4:$D$75,'Joining Lists'!$E$4:$E$75)</f>
        <v>West</v>
      </c>
      <c r="J3645" s="110" t="s">
        <v>236</v>
      </c>
      <c r="K3645" s="110">
        <v>1.0</v>
      </c>
      <c r="L3645" s="109">
        <f t="array" ref="L3645">XLOOKUP('Joining Lists'!$J3645,'Joining Lists'!$A$4:$A$15,'Joining Lists'!$B$4:$B$15)</f>
        <v>30</v>
      </c>
      <c r="M3645" s="110">
        <f>'Joining Lists'!$K3645*'Joining Lists'!$L3645</f>
        <v>30</v>
      </c>
    </row>
    <row r="3646" ht="14.25" customHeight="1">
      <c r="G3646" s="106">
        <v>44499.0</v>
      </c>
      <c r="H3646" s="105" t="s">
        <v>302</v>
      </c>
      <c r="I3646" s="105" t="str">
        <f t="array" ref="I3646">XLOOKUP('Joining Lists'!$H3646,'Joining Lists'!$D$4:$D$75,'Joining Lists'!$E$4:$E$75)</f>
        <v>MidWest</v>
      </c>
      <c r="J3646" s="105" t="s">
        <v>216</v>
      </c>
      <c r="K3646" s="105">
        <v>3.0</v>
      </c>
      <c r="L3646" s="104">
        <f t="array" ref="L3646">XLOOKUP('Joining Lists'!$J3646,'Joining Lists'!$A$4:$A$15,'Joining Lists'!$B$4:$B$15)</f>
        <v>22.95</v>
      </c>
      <c r="M3646" s="105">
        <f>'Joining Lists'!$K3646*'Joining Lists'!$L3646</f>
        <v>68.85</v>
      </c>
    </row>
    <row r="3647" ht="14.25" customHeight="1">
      <c r="G3647" s="111">
        <v>44499.0</v>
      </c>
      <c r="H3647" s="110" t="s">
        <v>251</v>
      </c>
      <c r="I3647" s="110" t="str">
        <f t="array" ref="I3647">XLOOKUP('Joining Lists'!$H3647,'Joining Lists'!$D$4:$D$75,'Joining Lists'!$E$4:$E$75)</f>
        <v>MidWest</v>
      </c>
      <c r="J3647" s="110" t="s">
        <v>218</v>
      </c>
      <c r="K3647" s="110">
        <v>3.0</v>
      </c>
      <c r="L3647" s="109">
        <f t="array" ref="L3647">XLOOKUP('Joining Lists'!$J3647,'Joining Lists'!$A$4:$A$15,'Joining Lists'!$B$4:$B$15)</f>
        <v>22.95</v>
      </c>
      <c r="M3647" s="110">
        <f>'Joining Lists'!$K3647*'Joining Lists'!$L3647</f>
        <v>68.85</v>
      </c>
    </row>
    <row r="3648" ht="14.25" customHeight="1">
      <c r="G3648" s="106">
        <v>44499.0</v>
      </c>
      <c r="H3648" s="105" t="s">
        <v>259</v>
      </c>
      <c r="I3648" s="105" t="str">
        <f t="array" ref="I3648">XLOOKUP('Joining Lists'!$H3648,'Joining Lists'!$D$4:$D$75,'Joining Lists'!$E$4:$E$75)</f>
        <v>West</v>
      </c>
      <c r="J3648" s="105" t="s">
        <v>227</v>
      </c>
      <c r="K3648" s="105">
        <v>3.0</v>
      </c>
      <c r="L3648" s="104">
        <f t="array" ref="L3648">XLOOKUP('Joining Lists'!$J3648,'Joining Lists'!$A$4:$A$15,'Joining Lists'!$B$4:$B$15)</f>
        <v>25</v>
      </c>
      <c r="M3648" s="105">
        <f>'Joining Lists'!$K3648*'Joining Lists'!$L3648</f>
        <v>75</v>
      </c>
    </row>
    <row r="3649" ht="14.25" customHeight="1">
      <c r="G3649" s="111">
        <v>44499.0</v>
      </c>
      <c r="H3649" s="110" t="s">
        <v>268</v>
      </c>
      <c r="I3649" s="110" t="str">
        <f t="array" ref="I3649">XLOOKUP('Joining Lists'!$H3649,'Joining Lists'!$D$4:$D$75,'Joining Lists'!$E$4:$E$75)</f>
        <v>East</v>
      </c>
      <c r="J3649" s="110" t="s">
        <v>236</v>
      </c>
      <c r="K3649" s="110">
        <v>2.0</v>
      </c>
      <c r="L3649" s="109">
        <f t="array" ref="L3649">XLOOKUP('Joining Lists'!$J3649,'Joining Lists'!$A$4:$A$15,'Joining Lists'!$B$4:$B$15)</f>
        <v>30</v>
      </c>
      <c r="M3649" s="110">
        <f>'Joining Lists'!$K3649*'Joining Lists'!$L3649</f>
        <v>60</v>
      </c>
    </row>
    <row r="3650" ht="14.25" customHeight="1">
      <c r="G3650" s="106">
        <v>44499.0</v>
      </c>
      <c r="H3650" s="105" t="s">
        <v>261</v>
      </c>
      <c r="I3650" s="105" t="str">
        <f t="array" ref="I3650">XLOOKUP('Joining Lists'!$H3650,'Joining Lists'!$D$4:$D$75,'Joining Lists'!$E$4:$E$75)</f>
        <v>South</v>
      </c>
      <c r="J3650" s="105" t="s">
        <v>240</v>
      </c>
      <c r="K3650" s="105">
        <v>20.0</v>
      </c>
      <c r="L3650" s="104">
        <f t="array" ref="L3650">XLOOKUP('Joining Lists'!$J3650,'Joining Lists'!$A$4:$A$15,'Joining Lists'!$B$4:$B$15)</f>
        <v>34</v>
      </c>
      <c r="M3650" s="105">
        <f>'Joining Lists'!$K3650*'Joining Lists'!$L3650</f>
        <v>680</v>
      </c>
    </row>
    <row r="3651" ht="14.25" customHeight="1">
      <c r="G3651" s="111">
        <v>44499.0</v>
      </c>
      <c r="H3651" s="110" t="s">
        <v>244</v>
      </c>
      <c r="I3651" s="110" t="str">
        <f t="array" ref="I3651">XLOOKUP('Joining Lists'!$H3651,'Joining Lists'!$D$4:$D$75,'Joining Lists'!$E$4:$E$75)</f>
        <v>MidWest</v>
      </c>
      <c r="J3651" s="110" t="s">
        <v>243</v>
      </c>
      <c r="K3651" s="110">
        <v>1.0</v>
      </c>
      <c r="L3651" s="109">
        <f t="array" ref="L3651">XLOOKUP('Joining Lists'!$J3651,'Joining Lists'!$A$4:$A$15,'Joining Lists'!$B$4:$B$15)</f>
        <v>25</v>
      </c>
      <c r="M3651" s="110">
        <f>'Joining Lists'!$K3651*'Joining Lists'!$L3651</f>
        <v>25</v>
      </c>
    </row>
    <row r="3652" ht="14.25" customHeight="1">
      <c r="G3652" s="106">
        <v>44499.0</v>
      </c>
      <c r="H3652" s="105" t="s">
        <v>252</v>
      </c>
      <c r="I3652" s="105" t="str">
        <f t="array" ref="I3652">XLOOKUP('Joining Lists'!$H3652,'Joining Lists'!$D$4:$D$75,'Joining Lists'!$E$4:$E$75)</f>
        <v>West</v>
      </c>
      <c r="J3652" s="105" t="s">
        <v>230</v>
      </c>
      <c r="K3652" s="105">
        <v>1.0</v>
      </c>
      <c r="L3652" s="104">
        <f t="array" ref="L3652">XLOOKUP('Joining Lists'!$J3652,'Joining Lists'!$A$4:$A$15,'Joining Lists'!$B$4:$B$15)</f>
        <v>79.95</v>
      </c>
      <c r="M3652" s="105">
        <f>'Joining Lists'!$K3652*'Joining Lists'!$L3652</f>
        <v>79.95</v>
      </c>
    </row>
    <row r="3653" ht="14.25" customHeight="1">
      <c r="G3653" s="111">
        <v>44499.0</v>
      </c>
      <c r="H3653" s="110" t="s">
        <v>258</v>
      </c>
      <c r="I3653" s="110" t="str">
        <f t="array" ref="I3653">XLOOKUP('Joining Lists'!$H3653,'Joining Lists'!$D$4:$D$75,'Joining Lists'!$E$4:$E$75)</f>
        <v>MidWest</v>
      </c>
      <c r="J3653" s="110" t="s">
        <v>239</v>
      </c>
      <c r="K3653" s="110">
        <v>1.0</v>
      </c>
      <c r="L3653" s="109">
        <f t="array" ref="L3653">XLOOKUP('Joining Lists'!$J3653,'Joining Lists'!$A$4:$A$15,'Joining Lists'!$B$4:$B$15)</f>
        <v>19</v>
      </c>
      <c r="M3653" s="110">
        <f>'Joining Lists'!$K3653*'Joining Lists'!$L3653</f>
        <v>19</v>
      </c>
    </row>
    <row r="3654" ht="14.25" customHeight="1">
      <c r="G3654" s="106">
        <v>44499.0</v>
      </c>
      <c r="H3654" s="105" t="s">
        <v>246</v>
      </c>
      <c r="I3654" s="105" t="str">
        <f t="array" ref="I3654">XLOOKUP('Joining Lists'!$H3654,'Joining Lists'!$D$4:$D$75,'Joining Lists'!$E$4:$E$75)</f>
        <v>South</v>
      </c>
      <c r="J3654" s="105" t="s">
        <v>235</v>
      </c>
      <c r="K3654" s="105">
        <v>2.0</v>
      </c>
      <c r="L3654" s="104">
        <f t="array" ref="L3654">XLOOKUP('Joining Lists'!$J3654,'Joining Lists'!$A$4:$A$15,'Joining Lists'!$B$4:$B$15)</f>
        <v>19.95</v>
      </c>
      <c r="M3654" s="105">
        <f>'Joining Lists'!$K3654*'Joining Lists'!$L3654</f>
        <v>39.9</v>
      </c>
    </row>
    <row r="3655" ht="14.25" customHeight="1">
      <c r="G3655" s="111">
        <v>44499.0</v>
      </c>
      <c r="H3655" s="110" t="s">
        <v>250</v>
      </c>
      <c r="I3655" s="110" t="str">
        <f t="array" ref="I3655">XLOOKUP('Joining Lists'!$H3655,'Joining Lists'!$D$4:$D$75,'Joining Lists'!$E$4:$E$75)</f>
        <v>West</v>
      </c>
      <c r="J3655" s="110" t="s">
        <v>239</v>
      </c>
      <c r="K3655" s="110">
        <v>1.0</v>
      </c>
      <c r="L3655" s="109">
        <f t="array" ref="L3655">XLOOKUP('Joining Lists'!$J3655,'Joining Lists'!$A$4:$A$15,'Joining Lists'!$B$4:$B$15)</f>
        <v>19</v>
      </c>
      <c r="M3655" s="110">
        <f>'Joining Lists'!$K3655*'Joining Lists'!$L3655</f>
        <v>19</v>
      </c>
    </row>
    <row r="3656" ht="14.25" customHeight="1">
      <c r="G3656" s="106">
        <v>44499.0</v>
      </c>
      <c r="H3656" s="105" t="s">
        <v>257</v>
      </c>
      <c r="I3656" s="105" t="str">
        <f t="array" ref="I3656">XLOOKUP('Joining Lists'!$H3656,'Joining Lists'!$D$4:$D$75,'Joining Lists'!$E$4:$E$75)</f>
        <v>South</v>
      </c>
      <c r="J3656" s="105" t="s">
        <v>227</v>
      </c>
      <c r="K3656" s="105">
        <v>19.0</v>
      </c>
      <c r="L3656" s="104">
        <f t="array" ref="L3656">XLOOKUP('Joining Lists'!$J3656,'Joining Lists'!$A$4:$A$15,'Joining Lists'!$B$4:$B$15)</f>
        <v>25</v>
      </c>
      <c r="M3656" s="105">
        <f>'Joining Lists'!$K3656*'Joining Lists'!$L3656</f>
        <v>475</v>
      </c>
    </row>
    <row r="3657" ht="14.25" customHeight="1">
      <c r="G3657" s="111">
        <v>44499.0</v>
      </c>
      <c r="H3657" s="110" t="s">
        <v>251</v>
      </c>
      <c r="I3657" s="110" t="str">
        <f t="array" ref="I3657">XLOOKUP('Joining Lists'!$H3657,'Joining Lists'!$D$4:$D$75,'Joining Lists'!$E$4:$E$75)</f>
        <v>MidWest</v>
      </c>
      <c r="J3657" s="110" t="s">
        <v>240</v>
      </c>
      <c r="K3657" s="110">
        <v>2.0</v>
      </c>
      <c r="L3657" s="109">
        <f t="array" ref="L3657">XLOOKUP('Joining Lists'!$J3657,'Joining Lists'!$A$4:$A$15,'Joining Lists'!$B$4:$B$15)</f>
        <v>34</v>
      </c>
      <c r="M3657" s="110">
        <f>'Joining Lists'!$K3657*'Joining Lists'!$L3657</f>
        <v>68</v>
      </c>
    </row>
    <row r="3658" ht="14.25" customHeight="1">
      <c r="G3658" s="106">
        <v>44499.0</v>
      </c>
      <c r="H3658" s="105" t="s">
        <v>292</v>
      </c>
      <c r="I3658" s="105" t="str">
        <f t="array" ref="I3658">XLOOKUP('Joining Lists'!$H3658,'Joining Lists'!$D$4:$D$75,'Joining Lists'!$E$4:$E$75)</f>
        <v>East</v>
      </c>
      <c r="J3658" s="105" t="s">
        <v>239</v>
      </c>
      <c r="K3658" s="105">
        <v>2.0</v>
      </c>
      <c r="L3658" s="104">
        <f t="array" ref="L3658">XLOOKUP('Joining Lists'!$J3658,'Joining Lists'!$A$4:$A$15,'Joining Lists'!$B$4:$B$15)</f>
        <v>19</v>
      </c>
      <c r="M3658" s="105">
        <f>'Joining Lists'!$K3658*'Joining Lists'!$L3658</f>
        <v>38</v>
      </c>
    </row>
    <row r="3659" ht="14.25" customHeight="1">
      <c r="G3659" s="111">
        <v>44499.0</v>
      </c>
      <c r="H3659" s="110" t="s">
        <v>302</v>
      </c>
      <c r="I3659" s="110" t="str">
        <f t="array" ref="I3659">XLOOKUP('Joining Lists'!$H3659,'Joining Lists'!$D$4:$D$75,'Joining Lists'!$E$4:$E$75)</f>
        <v>MidWest</v>
      </c>
      <c r="J3659" s="110" t="s">
        <v>235</v>
      </c>
      <c r="K3659" s="110">
        <v>3.0</v>
      </c>
      <c r="L3659" s="109">
        <f t="array" ref="L3659">XLOOKUP('Joining Lists'!$J3659,'Joining Lists'!$A$4:$A$15,'Joining Lists'!$B$4:$B$15)</f>
        <v>19.95</v>
      </c>
      <c r="M3659" s="110">
        <f>'Joining Lists'!$K3659*'Joining Lists'!$L3659</f>
        <v>59.85</v>
      </c>
    </row>
    <row r="3660" ht="14.25" customHeight="1">
      <c r="G3660" s="106">
        <v>44499.0</v>
      </c>
      <c r="H3660" s="105" t="s">
        <v>251</v>
      </c>
      <c r="I3660" s="105" t="str">
        <f t="array" ref="I3660">XLOOKUP('Joining Lists'!$H3660,'Joining Lists'!$D$4:$D$75,'Joining Lists'!$E$4:$E$75)</f>
        <v>MidWest</v>
      </c>
      <c r="J3660" s="105" t="s">
        <v>227</v>
      </c>
      <c r="K3660" s="105">
        <v>2.0</v>
      </c>
      <c r="L3660" s="104">
        <f t="array" ref="L3660">XLOOKUP('Joining Lists'!$J3660,'Joining Lists'!$A$4:$A$15,'Joining Lists'!$B$4:$B$15)</f>
        <v>25</v>
      </c>
      <c r="M3660" s="105">
        <f>'Joining Lists'!$K3660*'Joining Lists'!$L3660</f>
        <v>50</v>
      </c>
    </row>
    <row r="3661" ht="14.25" customHeight="1">
      <c r="G3661" s="111">
        <v>44499.0</v>
      </c>
      <c r="H3661" s="110" t="s">
        <v>221</v>
      </c>
      <c r="I3661" s="110" t="str">
        <f t="array" ref="I3661">XLOOKUP('Joining Lists'!$H3661,'Joining Lists'!$D$4:$D$75,'Joining Lists'!$E$4:$E$75)</f>
        <v>East</v>
      </c>
      <c r="J3661" s="110" t="s">
        <v>218</v>
      </c>
      <c r="K3661" s="110">
        <v>22.0</v>
      </c>
      <c r="L3661" s="109">
        <f t="array" ref="L3661">XLOOKUP('Joining Lists'!$J3661,'Joining Lists'!$A$4:$A$15,'Joining Lists'!$B$4:$B$15)</f>
        <v>22.95</v>
      </c>
      <c r="M3661" s="110">
        <f>'Joining Lists'!$K3661*'Joining Lists'!$L3661</f>
        <v>504.9</v>
      </c>
    </row>
    <row r="3662" ht="14.25" customHeight="1">
      <c r="G3662" s="106">
        <v>44499.0</v>
      </c>
      <c r="H3662" s="105" t="s">
        <v>252</v>
      </c>
      <c r="I3662" s="105" t="str">
        <f t="array" ref="I3662">XLOOKUP('Joining Lists'!$H3662,'Joining Lists'!$D$4:$D$75,'Joining Lists'!$E$4:$E$75)</f>
        <v>West</v>
      </c>
      <c r="J3662" s="105" t="s">
        <v>227</v>
      </c>
      <c r="K3662" s="105">
        <v>2.0</v>
      </c>
      <c r="L3662" s="104">
        <f t="array" ref="L3662">XLOOKUP('Joining Lists'!$J3662,'Joining Lists'!$A$4:$A$15,'Joining Lists'!$B$4:$B$15)</f>
        <v>25</v>
      </c>
      <c r="M3662" s="105">
        <f>'Joining Lists'!$K3662*'Joining Lists'!$L3662</f>
        <v>50</v>
      </c>
    </row>
    <row r="3663" ht="14.25" customHeight="1">
      <c r="G3663" s="111">
        <v>44499.0</v>
      </c>
      <c r="H3663" s="110" t="s">
        <v>273</v>
      </c>
      <c r="I3663" s="110" t="str">
        <f t="array" ref="I3663">XLOOKUP('Joining Lists'!$H3663,'Joining Lists'!$D$4:$D$75,'Joining Lists'!$E$4:$E$75)</f>
        <v>West</v>
      </c>
      <c r="J3663" s="110" t="s">
        <v>239</v>
      </c>
      <c r="K3663" s="110">
        <v>3.0</v>
      </c>
      <c r="L3663" s="109">
        <f t="array" ref="L3663">XLOOKUP('Joining Lists'!$J3663,'Joining Lists'!$A$4:$A$15,'Joining Lists'!$B$4:$B$15)</f>
        <v>19</v>
      </c>
      <c r="M3663" s="110">
        <f>'Joining Lists'!$K3663*'Joining Lists'!$L3663</f>
        <v>57</v>
      </c>
    </row>
    <row r="3664" ht="14.25" customHeight="1">
      <c r="G3664" s="106">
        <v>44499.0</v>
      </c>
      <c r="H3664" s="105" t="s">
        <v>264</v>
      </c>
      <c r="I3664" s="105" t="str">
        <f t="array" ref="I3664">XLOOKUP('Joining Lists'!$H3664,'Joining Lists'!$D$4:$D$75,'Joining Lists'!$E$4:$E$75)</f>
        <v>MidWest</v>
      </c>
      <c r="J3664" s="105" t="s">
        <v>240</v>
      </c>
      <c r="K3664" s="105">
        <v>2.0</v>
      </c>
      <c r="L3664" s="104">
        <f t="array" ref="L3664">XLOOKUP('Joining Lists'!$J3664,'Joining Lists'!$A$4:$A$15,'Joining Lists'!$B$4:$B$15)</f>
        <v>34</v>
      </c>
      <c r="M3664" s="105">
        <f>'Joining Lists'!$K3664*'Joining Lists'!$L3664</f>
        <v>68</v>
      </c>
    </row>
    <row r="3665" ht="14.25" customHeight="1">
      <c r="G3665" s="111">
        <v>44498.0</v>
      </c>
      <c r="H3665" s="110" t="s">
        <v>215</v>
      </c>
      <c r="I3665" s="110" t="str">
        <f t="array" ref="I3665">XLOOKUP('Joining Lists'!$H3665,'Joining Lists'!$D$4:$D$75,'Joining Lists'!$E$4:$E$75)</f>
        <v>East</v>
      </c>
      <c r="J3665" s="110" t="s">
        <v>216</v>
      </c>
      <c r="K3665" s="110">
        <v>2.0</v>
      </c>
      <c r="L3665" s="109">
        <f t="array" ref="L3665">XLOOKUP('Joining Lists'!$J3665,'Joining Lists'!$A$4:$A$15,'Joining Lists'!$B$4:$B$15)</f>
        <v>22.95</v>
      </c>
      <c r="M3665" s="110">
        <f>'Joining Lists'!$K3665*'Joining Lists'!$L3665</f>
        <v>45.9</v>
      </c>
    </row>
    <row r="3666" ht="14.25" customHeight="1">
      <c r="G3666" s="106">
        <v>44498.0</v>
      </c>
      <c r="H3666" s="105" t="s">
        <v>255</v>
      </c>
      <c r="I3666" s="105" t="str">
        <f t="array" ref="I3666">XLOOKUP('Joining Lists'!$H3666,'Joining Lists'!$D$4:$D$75,'Joining Lists'!$E$4:$E$75)</f>
        <v>MidWest</v>
      </c>
      <c r="J3666" s="105" t="s">
        <v>243</v>
      </c>
      <c r="K3666" s="105">
        <v>2.0</v>
      </c>
      <c r="L3666" s="104">
        <f t="array" ref="L3666">XLOOKUP('Joining Lists'!$J3666,'Joining Lists'!$A$4:$A$15,'Joining Lists'!$B$4:$B$15)</f>
        <v>25</v>
      </c>
      <c r="M3666" s="105">
        <f>'Joining Lists'!$K3666*'Joining Lists'!$L3666</f>
        <v>50</v>
      </c>
    </row>
    <row r="3667" ht="14.25" customHeight="1">
      <c r="G3667" s="111">
        <v>44498.0</v>
      </c>
      <c r="H3667" s="110" t="s">
        <v>244</v>
      </c>
      <c r="I3667" s="110" t="str">
        <f t="array" ref="I3667">XLOOKUP('Joining Lists'!$H3667,'Joining Lists'!$D$4:$D$75,'Joining Lists'!$E$4:$E$75)</f>
        <v>MidWest</v>
      </c>
      <c r="J3667" s="110" t="s">
        <v>236</v>
      </c>
      <c r="K3667" s="110">
        <v>3.0</v>
      </c>
      <c r="L3667" s="109">
        <f t="array" ref="L3667">XLOOKUP('Joining Lists'!$J3667,'Joining Lists'!$A$4:$A$15,'Joining Lists'!$B$4:$B$15)</f>
        <v>30</v>
      </c>
      <c r="M3667" s="110">
        <f>'Joining Lists'!$K3667*'Joining Lists'!$L3667</f>
        <v>90</v>
      </c>
    </row>
    <row r="3668" ht="14.25" customHeight="1">
      <c r="G3668" s="106">
        <v>44497.0</v>
      </c>
      <c r="H3668" s="105" t="s">
        <v>249</v>
      </c>
      <c r="I3668" s="105" t="str">
        <f t="array" ref="I3668">XLOOKUP('Joining Lists'!$H3668,'Joining Lists'!$D$4:$D$75,'Joining Lists'!$E$4:$E$75)</f>
        <v>East</v>
      </c>
      <c r="J3668" s="105" t="s">
        <v>245</v>
      </c>
      <c r="K3668" s="105">
        <v>2.0</v>
      </c>
      <c r="L3668" s="104">
        <f t="array" ref="L3668">XLOOKUP('Joining Lists'!$J3668,'Joining Lists'!$A$4:$A$15,'Joining Lists'!$B$4:$B$15)</f>
        <v>23.5</v>
      </c>
      <c r="M3668" s="105">
        <f>'Joining Lists'!$K3668*'Joining Lists'!$L3668</f>
        <v>47</v>
      </c>
    </row>
    <row r="3669" ht="14.25" customHeight="1">
      <c r="G3669" s="111">
        <v>44497.0</v>
      </c>
      <c r="H3669" s="110" t="s">
        <v>266</v>
      </c>
      <c r="I3669" s="110" t="str">
        <f t="array" ref="I3669">XLOOKUP('Joining Lists'!$H3669,'Joining Lists'!$D$4:$D$75,'Joining Lists'!$E$4:$E$75)</f>
        <v>West</v>
      </c>
      <c r="J3669" s="110" t="s">
        <v>243</v>
      </c>
      <c r="K3669" s="110">
        <v>3.0</v>
      </c>
      <c r="L3669" s="109">
        <f t="array" ref="L3669">XLOOKUP('Joining Lists'!$J3669,'Joining Lists'!$A$4:$A$15,'Joining Lists'!$B$4:$B$15)</f>
        <v>25</v>
      </c>
      <c r="M3669" s="110">
        <f>'Joining Lists'!$K3669*'Joining Lists'!$L3669</f>
        <v>75</v>
      </c>
    </row>
    <row r="3670" ht="14.25" customHeight="1">
      <c r="G3670" s="106">
        <v>44497.0</v>
      </c>
      <c r="H3670" s="105" t="s">
        <v>266</v>
      </c>
      <c r="I3670" s="105" t="str">
        <f t="array" ref="I3670">XLOOKUP('Joining Lists'!$H3670,'Joining Lists'!$D$4:$D$75,'Joining Lists'!$E$4:$E$75)</f>
        <v>West</v>
      </c>
      <c r="J3670" s="105" t="s">
        <v>243</v>
      </c>
      <c r="K3670" s="105">
        <v>1.0</v>
      </c>
      <c r="L3670" s="104">
        <f t="array" ref="L3670">XLOOKUP('Joining Lists'!$J3670,'Joining Lists'!$A$4:$A$15,'Joining Lists'!$B$4:$B$15)</f>
        <v>25</v>
      </c>
      <c r="M3670" s="105">
        <f>'Joining Lists'!$K3670*'Joining Lists'!$L3670</f>
        <v>25</v>
      </c>
    </row>
    <row r="3671" ht="14.25" customHeight="1">
      <c r="G3671" s="111">
        <v>44497.0</v>
      </c>
      <c r="H3671" s="110" t="s">
        <v>280</v>
      </c>
      <c r="I3671" s="110" t="str">
        <f t="array" ref="I3671">XLOOKUP('Joining Lists'!$H3671,'Joining Lists'!$D$4:$D$75,'Joining Lists'!$E$4:$E$75)</f>
        <v>South</v>
      </c>
      <c r="J3671" s="110" t="s">
        <v>216</v>
      </c>
      <c r="K3671" s="110">
        <v>3.0</v>
      </c>
      <c r="L3671" s="109">
        <f t="array" ref="L3671">XLOOKUP('Joining Lists'!$J3671,'Joining Lists'!$A$4:$A$15,'Joining Lists'!$B$4:$B$15)</f>
        <v>22.95</v>
      </c>
      <c r="M3671" s="110">
        <f>'Joining Lists'!$K3671*'Joining Lists'!$L3671</f>
        <v>68.85</v>
      </c>
    </row>
    <row r="3672" ht="14.25" customHeight="1">
      <c r="G3672" s="106">
        <v>44496.0</v>
      </c>
      <c r="H3672" s="105" t="s">
        <v>276</v>
      </c>
      <c r="I3672" s="105" t="str">
        <f t="array" ref="I3672">XLOOKUP('Joining Lists'!$H3672,'Joining Lists'!$D$4:$D$75,'Joining Lists'!$E$4:$E$75)</f>
        <v>East</v>
      </c>
      <c r="J3672" s="105" t="s">
        <v>245</v>
      </c>
      <c r="K3672" s="105">
        <v>1.0</v>
      </c>
      <c r="L3672" s="104">
        <f t="array" ref="L3672">XLOOKUP('Joining Lists'!$J3672,'Joining Lists'!$A$4:$A$15,'Joining Lists'!$B$4:$B$15)</f>
        <v>23.5</v>
      </c>
      <c r="M3672" s="105">
        <f>'Joining Lists'!$K3672*'Joining Lists'!$L3672</f>
        <v>23.5</v>
      </c>
    </row>
    <row r="3673" ht="14.25" customHeight="1">
      <c r="G3673" s="111">
        <v>44496.0</v>
      </c>
      <c r="H3673" s="110" t="s">
        <v>264</v>
      </c>
      <c r="I3673" s="110" t="str">
        <f t="array" ref="I3673">XLOOKUP('Joining Lists'!$H3673,'Joining Lists'!$D$4:$D$75,'Joining Lists'!$E$4:$E$75)</f>
        <v>MidWest</v>
      </c>
      <c r="J3673" s="110" t="s">
        <v>240</v>
      </c>
      <c r="K3673" s="110">
        <v>1.0</v>
      </c>
      <c r="L3673" s="109">
        <f t="array" ref="L3673">XLOOKUP('Joining Lists'!$J3673,'Joining Lists'!$A$4:$A$15,'Joining Lists'!$B$4:$B$15)</f>
        <v>34</v>
      </c>
      <c r="M3673" s="110">
        <f>'Joining Lists'!$K3673*'Joining Lists'!$L3673</f>
        <v>34</v>
      </c>
    </row>
    <row r="3674" ht="14.25" customHeight="1">
      <c r="G3674" s="106">
        <v>44496.0</v>
      </c>
      <c r="H3674" s="105" t="s">
        <v>306</v>
      </c>
      <c r="I3674" s="105" t="str">
        <f t="array" ref="I3674">XLOOKUP('Joining Lists'!$H3674,'Joining Lists'!$D$4:$D$75,'Joining Lists'!$E$4:$E$75)</f>
        <v>West</v>
      </c>
      <c r="J3674" s="105" t="s">
        <v>236</v>
      </c>
      <c r="K3674" s="105">
        <v>3.0</v>
      </c>
      <c r="L3674" s="104">
        <f t="array" ref="L3674">XLOOKUP('Joining Lists'!$J3674,'Joining Lists'!$A$4:$A$15,'Joining Lists'!$B$4:$B$15)</f>
        <v>30</v>
      </c>
      <c r="M3674" s="105">
        <f>'Joining Lists'!$K3674*'Joining Lists'!$L3674</f>
        <v>90</v>
      </c>
    </row>
    <row r="3675" ht="14.25" customHeight="1">
      <c r="G3675" s="111">
        <v>44496.0</v>
      </c>
      <c r="H3675" s="110" t="s">
        <v>265</v>
      </c>
      <c r="I3675" s="110" t="str">
        <f t="array" ref="I3675">XLOOKUP('Joining Lists'!$H3675,'Joining Lists'!$D$4:$D$75,'Joining Lists'!$E$4:$E$75)</f>
        <v>MidWest</v>
      </c>
      <c r="J3675" s="110" t="s">
        <v>218</v>
      </c>
      <c r="K3675" s="110">
        <v>1.0</v>
      </c>
      <c r="L3675" s="109">
        <f t="array" ref="L3675">XLOOKUP('Joining Lists'!$J3675,'Joining Lists'!$A$4:$A$15,'Joining Lists'!$B$4:$B$15)</f>
        <v>22.95</v>
      </c>
      <c r="M3675" s="110">
        <f>'Joining Lists'!$K3675*'Joining Lists'!$L3675</f>
        <v>22.95</v>
      </c>
    </row>
    <row r="3676" ht="14.25" customHeight="1">
      <c r="G3676" s="106">
        <v>44496.0</v>
      </c>
      <c r="H3676" s="105" t="s">
        <v>255</v>
      </c>
      <c r="I3676" s="105" t="str">
        <f t="array" ref="I3676">XLOOKUP('Joining Lists'!$H3676,'Joining Lists'!$D$4:$D$75,'Joining Lists'!$E$4:$E$75)</f>
        <v>MidWest</v>
      </c>
      <c r="J3676" s="105" t="s">
        <v>212</v>
      </c>
      <c r="K3676" s="105">
        <v>2.0</v>
      </c>
      <c r="L3676" s="104">
        <f t="array" ref="L3676">XLOOKUP('Joining Lists'!$J3676,'Joining Lists'!$A$4:$A$15,'Joining Lists'!$B$4:$B$15)</f>
        <v>21</v>
      </c>
      <c r="M3676" s="105">
        <f>'Joining Lists'!$K3676*'Joining Lists'!$L3676</f>
        <v>42</v>
      </c>
    </row>
    <row r="3677" ht="14.25" customHeight="1">
      <c r="G3677" s="111">
        <v>44496.0</v>
      </c>
      <c r="H3677" s="110" t="s">
        <v>248</v>
      </c>
      <c r="I3677" s="110" t="str">
        <f t="array" ref="I3677">XLOOKUP('Joining Lists'!$H3677,'Joining Lists'!$D$4:$D$75,'Joining Lists'!$E$4:$E$75)</f>
        <v>MidWest</v>
      </c>
      <c r="J3677" s="110" t="s">
        <v>216</v>
      </c>
      <c r="K3677" s="110">
        <v>3.0</v>
      </c>
      <c r="L3677" s="109">
        <f t="array" ref="L3677">XLOOKUP('Joining Lists'!$J3677,'Joining Lists'!$A$4:$A$15,'Joining Lists'!$B$4:$B$15)</f>
        <v>22.95</v>
      </c>
      <c r="M3677" s="110">
        <f>'Joining Lists'!$K3677*'Joining Lists'!$L3677</f>
        <v>68.85</v>
      </c>
    </row>
    <row r="3678" ht="14.25" customHeight="1">
      <c r="G3678" s="106">
        <v>44496.0</v>
      </c>
      <c r="H3678" s="105" t="s">
        <v>299</v>
      </c>
      <c r="I3678" s="105" t="str">
        <f t="array" ref="I3678">XLOOKUP('Joining Lists'!$H3678,'Joining Lists'!$D$4:$D$75,'Joining Lists'!$E$4:$E$75)</f>
        <v>South</v>
      </c>
      <c r="J3678" s="105" t="s">
        <v>236</v>
      </c>
      <c r="K3678" s="105">
        <v>3.0</v>
      </c>
      <c r="L3678" s="104">
        <f t="array" ref="L3678">XLOOKUP('Joining Lists'!$J3678,'Joining Lists'!$A$4:$A$15,'Joining Lists'!$B$4:$B$15)</f>
        <v>30</v>
      </c>
      <c r="M3678" s="105">
        <f>'Joining Lists'!$K3678*'Joining Lists'!$L3678</f>
        <v>90</v>
      </c>
    </row>
    <row r="3679" ht="14.25" customHeight="1">
      <c r="G3679" s="111">
        <v>44496.0</v>
      </c>
      <c r="H3679" s="110" t="s">
        <v>253</v>
      </c>
      <c r="I3679" s="110" t="str">
        <f t="array" ref="I3679">XLOOKUP('Joining Lists'!$H3679,'Joining Lists'!$D$4:$D$75,'Joining Lists'!$E$4:$E$75)</f>
        <v>MidWest</v>
      </c>
      <c r="J3679" s="110" t="s">
        <v>230</v>
      </c>
      <c r="K3679" s="110">
        <v>3.0</v>
      </c>
      <c r="L3679" s="109">
        <f t="array" ref="L3679">XLOOKUP('Joining Lists'!$J3679,'Joining Lists'!$A$4:$A$15,'Joining Lists'!$B$4:$B$15)</f>
        <v>79.95</v>
      </c>
      <c r="M3679" s="110">
        <f>'Joining Lists'!$K3679*'Joining Lists'!$L3679</f>
        <v>239.85</v>
      </c>
    </row>
    <row r="3680" ht="14.25" customHeight="1">
      <c r="G3680" s="106">
        <v>44496.0</v>
      </c>
      <c r="H3680" s="105" t="s">
        <v>264</v>
      </c>
      <c r="I3680" s="105" t="str">
        <f t="array" ref="I3680">XLOOKUP('Joining Lists'!$H3680,'Joining Lists'!$D$4:$D$75,'Joining Lists'!$E$4:$E$75)</f>
        <v>MidWest</v>
      </c>
      <c r="J3680" s="105" t="s">
        <v>212</v>
      </c>
      <c r="K3680" s="105">
        <v>3.0</v>
      </c>
      <c r="L3680" s="104">
        <f t="array" ref="L3680">XLOOKUP('Joining Lists'!$J3680,'Joining Lists'!$A$4:$A$15,'Joining Lists'!$B$4:$B$15)</f>
        <v>21</v>
      </c>
      <c r="M3680" s="105">
        <f>'Joining Lists'!$K3680*'Joining Lists'!$L3680</f>
        <v>63</v>
      </c>
    </row>
    <row r="3681" ht="14.25" customHeight="1">
      <c r="G3681" s="111">
        <v>44496.0</v>
      </c>
      <c r="H3681" s="110" t="s">
        <v>242</v>
      </c>
      <c r="I3681" s="110" t="str">
        <f t="array" ref="I3681">XLOOKUP('Joining Lists'!$H3681,'Joining Lists'!$D$4:$D$75,'Joining Lists'!$E$4:$E$75)</f>
        <v>MidWest</v>
      </c>
      <c r="J3681" s="110" t="s">
        <v>243</v>
      </c>
      <c r="K3681" s="110">
        <v>4.0</v>
      </c>
      <c r="L3681" s="109">
        <f t="array" ref="L3681">XLOOKUP('Joining Lists'!$J3681,'Joining Lists'!$A$4:$A$15,'Joining Lists'!$B$4:$B$15)</f>
        <v>25</v>
      </c>
      <c r="M3681" s="110">
        <f>'Joining Lists'!$K3681*'Joining Lists'!$L3681</f>
        <v>100</v>
      </c>
    </row>
    <row r="3682" ht="14.25" customHeight="1">
      <c r="G3682" s="106">
        <v>44496.0</v>
      </c>
      <c r="H3682" s="105" t="s">
        <v>259</v>
      </c>
      <c r="I3682" s="105" t="str">
        <f t="array" ref="I3682">XLOOKUP('Joining Lists'!$H3682,'Joining Lists'!$D$4:$D$75,'Joining Lists'!$E$4:$E$75)</f>
        <v>West</v>
      </c>
      <c r="J3682" s="105" t="s">
        <v>235</v>
      </c>
      <c r="K3682" s="105">
        <v>3.0</v>
      </c>
      <c r="L3682" s="104">
        <f t="array" ref="L3682">XLOOKUP('Joining Lists'!$J3682,'Joining Lists'!$A$4:$A$15,'Joining Lists'!$B$4:$B$15)</f>
        <v>19.95</v>
      </c>
      <c r="M3682" s="105">
        <f>'Joining Lists'!$K3682*'Joining Lists'!$L3682</f>
        <v>59.85</v>
      </c>
    </row>
    <row r="3683" ht="14.25" customHeight="1">
      <c r="G3683" s="111">
        <v>44495.0</v>
      </c>
      <c r="H3683" s="110" t="s">
        <v>250</v>
      </c>
      <c r="I3683" s="110" t="str">
        <f t="array" ref="I3683">XLOOKUP('Joining Lists'!$H3683,'Joining Lists'!$D$4:$D$75,'Joining Lists'!$E$4:$E$75)</f>
        <v>West</v>
      </c>
      <c r="J3683" s="110" t="s">
        <v>245</v>
      </c>
      <c r="K3683" s="110">
        <v>3.0</v>
      </c>
      <c r="L3683" s="109">
        <f t="array" ref="L3683">XLOOKUP('Joining Lists'!$J3683,'Joining Lists'!$A$4:$A$15,'Joining Lists'!$B$4:$B$15)</f>
        <v>23.5</v>
      </c>
      <c r="M3683" s="110">
        <f>'Joining Lists'!$K3683*'Joining Lists'!$L3683</f>
        <v>70.5</v>
      </c>
    </row>
    <row r="3684" ht="14.25" customHeight="1">
      <c r="G3684" s="106">
        <v>44495.0</v>
      </c>
      <c r="H3684" s="105" t="s">
        <v>297</v>
      </c>
      <c r="I3684" s="105" t="str">
        <f t="array" ref="I3684">XLOOKUP('Joining Lists'!$H3684,'Joining Lists'!$D$4:$D$75,'Joining Lists'!$E$4:$E$75)</f>
        <v>MidWest</v>
      </c>
      <c r="J3684" s="105" t="s">
        <v>218</v>
      </c>
      <c r="K3684" s="105">
        <v>2.0</v>
      </c>
      <c r="L3684" s="104">
        <f t="array" ref="L3684">XLOOKUP('Joining Lists'!$J3684,'Joining Lists'!$A$4:$A$15,'Joining Lists'!$B$4:$B$15)</f>
        <v>22.95</v>
      </c>
      <c r="M3684" s="105">
        <f>'Joining Lists'!$K3684*'Joining Lists'!$L3684</f>
        <v>45.9</v>
      </c>
    </row>
    <row r="3685" ht="14.25" customHeight="1">
      <c r="G3685" s="111">
        <v>44494.0</v>
      </c>
      <c r="H3685" s="110" t="s">
        <v>225</v>
      </c>
      <c r="I3685" s="110" t="str">
        <f t="array" ref="I3685">XLOOKUP('Joining Lists'!$H3685,'Joining Lists'!$D$4:$D$75,'Joining Lists'!$E$4:$E$75)</f>
        <v>South</v>
      </c>
      <c r="J3685" s="110" t="s">
        <v>227</v>
      </c>
      <c r="K3685" s="110">
        <v>16.0</v>
      </c>
      <c r="L3685" s="109">
        <f t="array" ref="L3685">XLOOKUP('Joining Lists'!$J3685,'Joining Lists'!$A$4:$A$15,'Joining Lists'!$B$4:$B$15)</f>
        <v>25</v>
      </c>
      <c r="M3685" s="110">
        <f>'Joining Lists'!$K3685*'Joining Lists'!$L3685</f>
        <v>400</v>
      </c>
    </row>
    <row r="3686" ht="14.25" customHeight="1">
      <c r="G3686" s="106">
        <v>44494.0</v>
      </c>
      <c r="H3686" s="105" t="s">
        <v>298</v>
      </c>
      <c r="I3686" s="105" t="str">
        <f t="array" ref="I3686">XLOOKUP('Joining Lists'!$H3686,'Joining Lists'!$D$4:$D$75,'Joining Lists'!$E$4:$E$75)</f>
        <v>West</v>
      </c>
      <c r="J3686" s="105" t="s">
        <v>235</v>
      </c>
      <c r="K3686" s="105">
        <v>2.0</v>
      </c>
      <c r="L3686" s="104">
        <f t="array" ref="L3686">XLOOKUP('Joining Lists'!$J3686,'Joining Lists'!$A$4:$A$15,'Joining Lists'!$B$4:$B$15)</f>
        <v>19.95</v>
      </c>
      <c r="M3686" s="105">
        <f>'Joining Lists'!$K3686*'Joining Lists'!$L3686</f>
        <v>39.9</v>
      </c>
    </row>
    <row r="3687" ht="14.25" customHeight="1">
      <c r="G3687" s="111">
        <v>44494.0</v>
      </c>
      <c r="H3687" s="110" t="s">
        <v>259</v>
      </c>
      <c r="I3687" s="110" t="str">
        <f t="array" ref="I3687">XLOOKUP('Joining Lists'!$H3687,'Joining Lists'!$D$4:$D$75,'Joining Lists'!$E$4:$E$75)</f>
        <v>West</v>
      </c>
      <c r="J3687" s="110" t="s">
        <v>240</v>
      </c>
      <c r="K3687" s="110">
        <v>2.0</v>
      </c>
      <c r="L3687" s="109">
        <f t="array" ref="L3687">XLOOKUP('Joining Lists'!$J3687,'Joining Lists'!$A$4:$A$15,'Joining Lists'!$B$4:$B$15)</f>
        <v>34</v>
      </c>
      <c r="M3687" s="110">
        <f>'Joining Lists'!$K3687*'Joining Lists'!$L3687</f>
        <v>68</v>
      </c>
    </row>
    <row r="3688" ht="14.25" customHeight="1">
      <c r="G3688" s="106">
        <v>44494.0</v>
      </c>
      <c r="H3688" s="105" t="s">
        <v>255</v>
      </c>
      <c r="I3688" s="105" t="str">
        <f t="array" ref="I3688">XLOOKUP('Joining Lists'!$H3688,'Joining Lists'!$D$4:$D$75,'Joining Lists'!$E$4:$E$75)</f>
        <v>MidWest</v>
      </c>
      <c r="J3688" s="105" t="s">
        <v>245</v>
      </c>
      <c r="K3688" s="105">
        <v>2.0</v>
      </c>
      <c r="L3688" s="104">
        <f t="array" ref="L3688">XLOOKUP('Joining Lists'!$J3688,'Joining Lists'!$A$4:$A$15,'Joining Lists'!$B$4:$B$15)</f>
        <v>23.5</v>
      </c>
      <c r="M3688" s="105">
        <f>'Joining Lists'!$K3688*'Joining Lists'!$L3688</f>
        <v>47</v>
      </c>
    </row>
    <row r="3689" ht="14.25" customHeight="1">
      <c r="G3689" s="111">
        <v>44494.0</v>
      </c>
      <c r="H3689" s="110" t="s">
        <v>315</v>
      </c>
      <c r="I3689" s="110" t="str">
        <f t="array" ref="I3689">XLOOKUP('Joining Lists'!$H3689,'Joining Lists'!$D$4:$D$75,'Joining Lists'!$E$4:$E$75)</f>
        <v>MidWest</v>
      </c>
      <c r="J3689" s="110" t="s">
        <v>236</v>
      </c>
      <c r="K3689" s="110">
        <v>2.0</v>
      </c>
      <c r="L3689" s="109">
        <f t="array" ref="L3689">XLOOKUP('Joining Lists'!$J3689,'Joining Lists'!$A$4:$A$15,'Joining Lists'!$B$4:$B$15)</f>
        <v>30</v>
      </c>
      <c r="M3689" s="110">
        <f>'Joining Lists'!$K3689*'Joining Lists'!$L3689</f>
        <v>60</v>
      </c>
    </row>
    <row r="3690" ht="14.25" customHeight="1">
      <c r="G3690" s="106">
        <v>44494.0</v>
      </c>
      <c r="H3690" s="105" t="s">
        <v>225</v>
      </c>
      <c r="I3690" s="105" t="str">
        <f t="array" ref="I3690">XLOOKUP('Joining Lists'!$H3690,'Joining Lists'!$D$4:$D$75,'Joining Lists'!$E$4:$E$75)</f>
        <v>South</v>
      </c>
      <c r="J3690" s="105" t="s">
        <v>218</v>
      </c>
      <c r="K3690" s="105">
        <v>2.0</v>
      </c>
      <c r="L3690" s="104">
        <f t="array" ref="L3690">XLOOKUP('Joining Lists'!$J3690,'Joining Lists'!$A$4:$A$15,'Joining Lists'!$B$4:$B$15)</f>
        <v>22.95</v>
      </c>
      <c r="M3690" s="105">
        <f>'Joining Lists'!$K3690*'Joining Lists'!$L3690</f>
        <v>45.9</v>
      </c>
    </row>
    <row r="3691" ht="14.25" customHeight="1">
      <c r="G3691" s="111">
        <v>44494.0</v>
      </c>
      <c r="H3691" s="110" t="s">
        <v>242</v>
      </c>
      <c r="I3691" s="110" t="str">
        <f t="array" ref="I3691">XLOOKUP('Joining Lists'!$H3691,'Joining Lists'!$D$4:$D$75,'Joining Lists'!$E$4:$E$75)</f>
        <v>MidWest</v>
      </c>
      <c r="J3691" s="110" t="s">
        <v>218</v>
      </c>
      <c r="K3691" s="110">
        <v>3.0</v>
      </c>
      <c r="L3691" s="109">
        <f t="array" ref="L3691">XLOOKUP('Joining Lists'!$J3691,'Joining Lists'!$A$4:$A$15,'Joining Lists'!$B$4:$B$15)</f>
        <v>22.95</v>
      </c>
      <c r="M3691" s="110">
        <f>'Joining Lists'!$K3691*'Joining Lists'!$L3691</f>
        <v>68.85</v>
      </c>
    </row>
    <row r="3692" ht="14.25" customHeight="1">
      <c r="G3692" s="106">
        <v>44493.0</v>
      </c>
      <c r="H3692" s="105" t="s">
        <v>219</v>
      </c>
      <c r="I3692" s="105" t="str">
        <f t="array" ref="I3692">XLOOKUP('Joining Lists'!$H3692,'Joining Lists'!$D$4:$D$75,'Joining Lists'!$E$4:$E$75)</f>
        <v>West</v>
      </c>
      <c r="J3692" s="105" t="s">
        <v>235</v>
      </c>
      <c r="K3692" s="105">
        <v>1.0</v>
      </c>
      <c r="L3692" s="104">
        <f t="array" ref="L3692">XLOOKUP('Joining Lists'!$J3692,'Joining Lists'!$A$4:$A$15,'Joining Lists'!$B$4:$B$15)</f>
        <v>19.95</v>
      </c>
      <c r="M3692" s="105">
        <f>'Joining Lists'!$K3692*'Joining Lists'!$L3692</f>
        <v>19.95</v>
      </c>
    </row>
    <row r="3693" ht="14.25" customHeight="1">
      <c r="G3693" s="111">
        <v>44493.0</v>
      </c>
      <c r="H3693" s="110" t="s">
        <v>297</v>
      </c>
      <c r="I3693" s="110" t="str">
        <f t="array" ref="I3693">XLOOKUP('Joining Lists'!$H3693,'Joining Lists'!$D$4:$D$75,'Joining Lists'!$E$4:$E$75)</f>
        <v>MidWest</v>
      </c>
      <c r="J3693" s="110" t="s">
        <v>218</v>
      </c>
      <c r="K3693" s="110">
        <v>2.0</v>
      </c>
      <c r="L3693" s="109">
        <f t="array" ref="L3693">XLOOKUP('Joining Lists'!$J3693,'Joining Lists'!$A$4:$A$15,'Joining Lists'!$B$4:$B$15)</f>
        <v>22.95</v>
      </c>
      <c r="M3693" s="110">
        <f>'Joining Lists'!$K3693*'Joining Lists'!$L3693</f>
        <v>45.9</v>
      </c>
    </row>
    <row r="3694" ht="14.25" customHeight="1">
      <c r="G3694" s="106">
        <v>44493.0</v>
      </c>
      <c r="H3694" s="105" t="s">
        <v>242</v>
      </c>
      <c r="I3694" s="105" t="str">
        <f t="array" ref="I3694">XLOOKUP('Joining Lists'!$H3694,'Joining Lists'!$D$4:$D$75,'Joining Lists'!$E$4:$E$75)</f>
        <v>MidWest</v>
      </c>
      <c r="J3694" s="105" t="s">
        <v>235</v>
      </c>
      <c r="K3694" s="105">
        <v>1.0</v>
      </c>
      <c r="L3694" s="104">
        <f t="array" ref="L3694">XLOOKUP('Joining Lists'!$J3694,'Joining Lists'!$A$4:$A$15,'Joining Lists'!$B$4:$B$15)</f>
        <v>19.95</v>
      </c>
      <c r="M3694" s="105">
        <f>'Joining Lists'!$K3694*'Joining Lists'!$L3694</f>
        <v>19.95</v>
      </c>
    </row>
    <row r="3695" ht="14.25" customHeight="1">
      <c r="G3695" s="111">
        <v>44493.0</v>
      </c>
      <c r="H3695" s="110" t="s">
        <v>293</v>
      </c>
      <c r="I3695" s="110" t="str">
        <f t="array" ref="I3695">XLOOKUP('Joining Lists'!$H3695,'Joining Lists'!$D$4:$D$75,'Joining Lists'!$E$4:$E$75)</f>
        <v>West</v>
      </c>
      <c r="J3695" s="110" t="s">
        <v>233</v>
      </c>
      <c r="K3695" s="110">
        <v>1.0</v>
      </c>
      <c r="L3695" s="109">
        <f t="array" ref="L3695">XLOOKUP('Joining Lists'!$J3695,'Joining Lists'!$A$4:$A$15,'Joining Lists'!$B$4:$B$15)</f>
        <v>27.5</v>
      </c>
      <c r="M3695" s="110">
        <f>'Joining Lists'!$K3695*'Joining Lists'!$L3695</f>
        <v>27.5</v>
      </c>
    </row>
    <row r="3696" ht="14.25" customHeight="1">
      <c r="G3696" s="106">
        <v>44492.0</v>
      </c>
      <c r="H3696" s="105" t="s">
        <v>281</v>
      </c>
      <c r="I3696" s="105" t="str">
        <f t="array" ref="I3696">XLOOKUP('Joining Lists'!$H3696,'Joining Lists'!$D$4:$D$75,'Joining Lists'!$E$4:$E$75)</f>
        <v>MidWest</v>
      </c>
      <c r="J3696" s="105" t="s">
        <v>216</v>
      </c>
      <c r="K3696" s="105">
        <v>2.0</v>
      </c>
      <c r="L3696" s="104">
        <f t="array" ref="L3696">XLOOKUP('Joining Lists'!$J3696,'Joining Lists'!$A$4:$A$15,'Joining Lists'!$B$4:$B$15)</f>
        <v>22.95</v>
      </c>
      <c r="M3696" s="105">
        <f>'Joining Lists'!$K3696*'Joining Lists'!$L3696</f>
        <v>45.9</v>
      </c>
    </row>
    <row r="3697" ht="14.25" customHeight="1">
      <c r="G3697" s="111">
        <v>44492.0</v>
      </c>
      <c r="H3697" s="110" t="s">
        <v>288</v>
      </c>
      <c r="I3697" s="110" t="str">
        <f t="array" ref="I3697">XLOOKUP('Joining Lists'!$H3697,'Joining Lists'!$D$4:$D$75,'Joining Lists'!$E$4:$E$75)</f>
        <v>MidWest</v>
      </c>
      <c r="J3697" s="110" t="s">
        <v>240</v>
      </c>
      <c r="K3697" s="110">
        <v>2.0</v>
      </c>
      <c r="L3697" s="109">
        <f t="array" ref="L3697">XLOOKUP('Joining Lists'!$J3697,'Joining Lists'!$A$4:$A$15,'Joining Lists'!$B$4:$B$15)</f>
        <v>34</v>
      </c>
      <c r="M3697" s="110">
        <f>'Joining Lists'!$K3697*'Joining Lists'!$L3697</f>
        <v>68</v>
      </c>
    </row>
    <row r="3698" ht="14.25" customHeight="1">
      <c r="G3698" s="106">
        <v>44491.0</v>
      </c>
      <c r="H3698" s="105" t="s">
        <v>264</v>
      </c>
      <c r="I3698" s="105" t="str">
        <f t="array" ref="I3698">XLOOKUP('Joining Lists'!$H3698,'Joining Lists'!$D$4:$D$75,'Joining Lists'!$E$4:$E$75)</f>
        <v>MidWest</v>
      </c>
      <c r="J3698" s="105" t="s">
        <v>245</v>
      </c>
      <c r="K3698" s="105">
        <v>2.0</v>
      </c>
      <c r="L3698" s="104">
        <f t="array" ref="L3698">XLOOKUP('Joining Lists'!$J3698,'Joining Lists'!$A$4:$A$15,'Joining Lists'!$B$4:$B$15)</f>
        <v>23.5</v>
      </c>
      <c r="M3698" s="105">
        <f>'Joining Lists'!$K3698*'Joining Lists'!$L3698</f>
        <v>47</v>
      </c>
    </row>
    <row r="3699" ht="14.25" customHeight="1">
      <c r="G3699" s="111">
        <v>44491.0</v>
      </c>
      <c r="H3699" s="110" t="s">
        <v>281</v>
      </c>
      <c r="I3699" s="110" t="str">
        <f t="array" ref="I3699">XLOOKUP('Joining Lists'!$H3699,'Joining Lists'!$D$4:$D$75,'Joining Lists'!$E$4:$E$75)</f>
        <v>MidWest</v>
      </c>
      <c r="J3699" s="110" t="s">
        <v>239</v>
      </c>
      <c r="K3699" s="110">
        <v>3.0</v>
      </c>
      <c r="L3699" s="109">
        <f t="array" ref="L3699">XLOOKUP('Joining Lists'!$J3699,'Joining Lists'!$A$4:$A$15,'Joining Lists'!$B$4:$B$15)</f>
        <v>19</v>
      </c>
      <c r="M3699" s="110">
        <f>'Joining Lists'!$K3699*'Joining Lists'!$L3699</f>
        <v>57</v>
      </c>
    </row>
    <row r="3700" ht="14.25" customHeight="1">
      <c r="G3700" s="106">
        <v>44491.0</v>
      </c>
      <c r="H3700" s="105" t="s">
        <v>251</v>
      </c>
      <c r="I3700" s="105" t="str">
        <f t="array" ref="I3700">XLOOKUP('Joining Lists'!$H3700,'Joining Lists'!$D$4:$D$75,'Joining Lists'!$E$4:$E$75)</f>
        <v>MidWest</v>
      </c>
      <c r="J3700" s="105" t="s">
        <v>235</v>
      </c>
      <c r="K3700" s="105">
        <v>3.0</v>
      </c>
      <c r="L3700" s="104">
        <f t="array" ref="L3700">XLOOKUP('Joining Lists'!$J3700,'Joining Lists'!$A$4:$A$15,'Joining Lists'!$B$4:$B$15)</f>
        <v>19.95</v>
      </c>
      <c r="M3700" s="105">
        <f>'Joining Lists'!$K3700*'Joining Lists'!$L3700</f>
        <v>59.85</v>
      </c>
    </row>
    <row r="3701" ht="14.25" customHeight="1">
      <c r="G3701" s="111">
        <v>44491.0</v>
      </c>
      <c r="H3701" s="110" t="s">
        <v>306</v>
      </c>
      <c r="I3701" s="110" t="str">
        <f t="array" ref="I3701">XLOOKUP('Joining Lists'!$H3701,'Joining Lists'!$D$4:$D$75,'Joining Lists'!$E$4:$E$75)</f>
        <v>West</v>
      </c>
      <c r="J3701" s="110" t="s">
        <v>235</v>
      </c>
      <c r="K3701" s="110">
        <v>3.0</v>
      </c>
      <c r="L3701" s="109">
        <f t="array" ref="L3701">XLOOKUP('Joining Lists'!$J3701,'Joining Lists'!$A$4:$A$15,'Joining Lists'!$B$4:$B$15)</f>
        <v>19.95</v>
      </c>
      <c r="M3701" s="110">
        <f>'Joining Lists'!$K3701*'Joining Lists'!$L3701</f>
        <v>59.85</v>
      </c>
    </row>
    <row r="3702" ht="14.25" customHeight="1">
      <c r="G3702" s="106">
        <v>44490.0</v>
      </c>
      <c r="H3702" s="105" t="s">
        <v>255</v>
      </c>
      <c r="I3702" s="105" t="str">
        <f t="array" ref="I3702">XLOOKUP('Joining Lists'!$H3702,'Joining Lists'!$D$4:$D$75,'Joining Lists'!$E$4:$E$75)</f>
        <v>MidWest</v>
      </c>
      <c r="J3702" s="105" t="s">
        <v>236</v>
      </c>
      <c r="K3702" s="105">
        <v>3.0</v>
      </c>
      <c r="L3702" s="104">
        <f t="array" ref="L3702">XLOOKUP('Joining Lists'!$J3702,'Joining Lists'!$A$4:$A$15,'Joining Lists'!$B$4:$B$15)</f>
        <v>30</v>
      </c>
      <c r="M3702" s="105">
        <f>'Joining Lists'!$K3702*'Joining Lists'!$L3702</f>
        <v>90</v>
      </c>
    </row>
    <row r="3703" ht="14.25" customHeight="1">
      <c r="G3703" s="111">
        <v>44490.0</v>
      </c>
      <c r="H3703" s="110" t="s">
        <v>254</v>
      </c>
      <c r="I3703" s="110" t="str">
        <f t="array" ref="I3703">XLOOKUP('Joining Lists'!$H3703,'Joining Lists'!$D$4:$D$75,'Joining Lists'!$E$4:$E$75)</f>
        <v>South</v>
      </c>
      <c r="J3703" s="110" t="s">
        <v>235</v>
      </c>
      <c r="K3703" s="110">
        <v>3.0</v>
      </c>
      <c r="L3703" s="109">
        <f t="array" ref="L3703">XLOOKUP('Joining Lists'!$J3703,'Joining Lists'!$A$4:$A$15,'Joining Lists'!$B$4:$B$15)</f>
        <v>19.95</v>
      </c>
      <c r="M3703" s="110">
        <f>'Joining Lists'!$K3703*'Joining Lists'!$L3703</f>
        <v>59.85</v>
      </c>
    </row>
    <row r="3704" ht="14.25" customHeight="1">
      <c r="G3704" s="106">
        <v>44490.0</v>
      </c>
      <c r="H3704" s="105" t="s">
        <v>281</v>
      </c>
      <c r="I3704" s="105" t="str">
        <f t="array" ref="I3704">XLOOKUP('Joining Lists'!$H3704,'Joining Lists'!$D$4:$D$75,'Joining Lists'!$E$4:$E$75)</f>
        <v>MidWest</v>
      </c>
      <c r="J3704" s="105" t="s">
        <v>243</v>
      </c>
      <c r="K3704" s="105">
        <v>3.0</v>
      </c>
      <c r="L3704" s="104">
        <f t="array" ref="L3704">XLOOKUP('Joining Lists'!$J3704,'Joining Lists'!$A$4:$A$15,'Joining Lists'!$B$4:$B$15)</f>
        <v>25</v>
      </c>
      <c r="M3704" s="105">
        <f>'Joining Lists'!$K3704*'Joining Lists'!$L3704</f>
        <v>75</v>
      </c>
    </row>
    <row r="3705" ht="14.25" customHeight="1">
      <c r="G3705" s="111">
        <v>44490.0</v>
      </c>
      <c r="H3705" s="110" t="s">
        <v>303</v>
      </c>
      <c r="I3705" s="110" t="str">
        <f t="array" ref="I3705">XLOOKUP('Joining Lists'!$H3705,'Joining Lists'!$D$4:$D$75,'Joining Lists'!$E$4:$E$75)</f>
        <v>West</v>
      </c>
      <c r="J3705" s="110" t="s">
        <v>243</v>
      </c>
      <c r="K3705" s="110">
        <v>1.0</v>
      </c>
      <c r="L3705" s="109">
        <f t="array" ref="L3705">XLOOKUP('Joining Lists'!$J3705,'Joining Lists'!$A$4:$A$15,'Joining Lists'!$B$4:$B$15)</f>
        <v>25</v>
      </c>
      <c r="M3705" s="110">
        <f>'Joining Lists'!$K3705*'Joining Lists'!$L3705</f>
        <v>25</v>
      </c>
    </row>
    <row r="3706" ht="14.25" customHeight="1">
      <c r="G3706" s="106">
        <v>44489.0</v>
      </c>
      <c r="H3706" s="105" t="s">
        <v>265</v>
      </c>
      <c r="I3706" s="105" t="str">
        <f t="array" ref="I3706">XLOOKUP('Joining Lists'!$H3706,'Joining Lists'!$D$4:$D$75,'Joining Lists'!$E$4:$E$75)</f>
        <v>MidWest</v>
      </c>
      <c r="J3706" s="105" t="s">
        <v>212</v>
      </c>
      <c r="K3706" s="105">
        <v>3.0</v>
      </c>
      <c r="L3706" s="104">
        <f t="array" ref="L3706">XLOOKUP('Joining Lists'!$J3706,'Joining Lists'!$A$4:$A$15,'Joining Lists'!$B$4:$B$15)</f>
        <v>21</v>
      </c>
      <c r="M3706" s="105">
        <f>'Joining Lists'!$K3706*'Joining Lists'!$L3706</f>
        <v>63</v>
      </c>
    </row>
    <row r="3707" ht="14.25" customHeight="1">
      <c r="G3707" s="111">
        <v>44489.0</v>
      </c>
      <c r="H3707" s="110" t="s">
        <v>244</v>
      </c>
      <c r="I3707" s="110" t="str">
        <f t="array" ref="I3707">XLOOKUP('Joining Lists'!$H3707,'Joining Lists'!$D$4:$D$75,'Joining Lists'!$E$4:$E$75)</f>
        <v>MidWest</v>
      </c>
      <c r="J3707" s="110" t="s">
        <v>230</v>
      </c>
      <c r="K3707" s="110">
        <v>18.0</v>
      </c>
      <c r="L3707" s="109">
        <f t="array" ref="L3707">XLOOKUP('Joining Lists'!$J3707,'Joining Lists'!$A$4:$A$15,'Joining Lists'!$B$4:$B$15)</f>
        <v>79.95</v>
      </c>
      <c r="M3707" s="110">
        <f>'Joining Lists'!$K3707*'Joining Lists'!$L3707</f>
        <v>1439.1</v>
      </c>
    </row>
    <row r="3708" ht="14.25" customHeight="1">
      <c r="G3708" s="106">
        <v>44489.0</v>
      </c>
      <c r="H3708" s="105" t="s">
        <v>228</v>
      </c>
      <c r="I3708" s="105" t="str">
        <f t="array" ref="I3708">XLOOKUP('Joining Lists'!$H3708,'Joining Lists'!$D$4:$D$75,'Joining Lists'!$E$4:$E$75)</f>
        <v>MidWest</v>
      </c>
      <c r="J3708" s="105" t="s">
        <v>243</v>
      </c>
      <c r="K3708" s="105">
        <v>10.0</v>
      </c>
      <c r="L3708" s="104">
        <f t="array" ref="L3708">XLOOKUP('Joining Lists'!$J3708,'Joining Lists'!$A$4:$A$15,'Joining Lists'!$B$4:$B$15)</f>
        <v>25</v>
      </c>
      <c r="M3708" s="105">
        <f>'Joining Lists'!$K3708*'Joining Lists'!$L3708</f>
        <v>250</v>
      </c>
    </row>
    <row r="3709" ht="14.25" customHeight="1">
      <c r="G3709" s="111">
        <v>44489.0</v>
      </c>
      <c r="H3709" s="110" t="s">
        <v>303</v>
      </c>
      <c r="I3709" s="110" t="str">
        <f t="array" ref="I3709">XLOOKUP('Joining Lists'!$H3709,'Joining Lists'!$D$4:$D$75,'Joining Lists'!$E$4:$E$75)</f>
        <v>West</v>
      </c>
      <c r="J3709" s="110" t="s">
        <v>216</v>
      </c>
      <c r="K3709" s="110">
        <v>2.0</v>
      </c>
      <c r="L3709" s="109">
        <f t="array" ref="L3709">XLOOKUP('Joining Lists'!$J3709,'Joining Lists'!$A$4:$A$15,'Joining Lists'!$B$4:$B$15)</f>
        <v>22.95</v>
      </c>
      <c r="M3709" s="110">
        <f>'Joining Lists'!$K3709*'Joining Lists'!$L3709</f>
        <v>45.9</v>
      </c>
    </row>
    <row r="3710" ht="14.25" customHeight="1">
      <c r="G3710" s="106">
        <v>44488.0</v>
      </c>
      <c r="H3710" s="105" t="s">
        <v>294</v>
      </c>
      <c r="I3710" s="105" t="str">
        <f t="array" ref="I3710">XLOOKUP('Joining Lists'!$H3710,'Joining Lists'!$D$4:$D$75,'Joining Lists'!$E$4:$E$75)</f>
        <v>West</v>
      </c>
      <c r="J3710" s="105" t="s">
        <v>239</v>
      </c>
      <c r="K3710" s="105">
        <v>3.0</v>
      </c>
      <c r="L3710" s="104">
        <f t="array" ref="L3710">XLOOKUP('Joining Lists'!$J3710,'Joining Lists'!$A$4:$A$15,'Joining Lists'!$B$4:$B$15)</f>
        <v>19</v>
      </c>
      <c r="M3710" s="105">
        <f>'Joining Lists'!$K3710*'Joining Lists'!$L3710</f>
        <v>57</v>
      </c>
    </row>
    <row r="3711" ht="14.25" customHeight="1">
      <c r="G3711" s="111">
        <v>44488.0</v>
      </c>
      <c r="H3711" s="110" t="s">
        <v>260</v>
      </c>
      <c r="I3711" s="110" t="str">
        <f t="array" ref="I3711">XLOOKUP('Joining Lists'!$H3711,'Joining Lists'!$D$4:$D$75,'Joining Lists'!$E$4:$E$75)</f>
        <v>MidWest</v>
      </c>
      <c r="J3711" s="110" t="s">
        <v>240</v>
      </c>
      <c r="K3711" s="110">
        <v>3.0</v>
      </c>
      <c r="L3711" s="109">
        <f t="array" ref="L3711">XLOOKUP('Joining Lists'!$J3711,'Joining Lists'!$A$4:$A$15,'Joining Lists'!$B$4:$B$15)</f>
        <v>34</v>
      </c>
      <c r="M3711" s="110">
        <f>'Joining Lists'!$K3711*'Joining Lists'!$L3711</f>
        <v>102</v>
      </c>
    </row>
    <row r="3712" ht="14.25" customHeight="1">
      <c r="G3712" s="106">
        <v>44488.0</v>
      </c>
      <c r="H3712" s="105" t="s">
        <v>309</v>
      </c>
      <c r="I3712" s="105" t="str">
        <f t="array" ref="I3712">XLOOKUP('Joining Lists'!$H3712,'Joining Lists'!$D$4:$D$75,'Joining Lists'!$E$4:$E$75)</f>
        <v>South</v>
      </c>
      <c r="J3712" s="105" t="s">
        <v>245</v>
      </c>
      <c r="K3712" s="105">
        <v>3.0</v>
      </c>
      <c r="L3712" s="104">
        <f t="array" ref="L3712">XLOOKUP('Joining Lists'!$J3712,'Joining Lists'!$A$4:$A$15,'Joining Lists'!$B$4:$B$15)</f>
        <v>23.5</v>
      </c>
      <c r="M3712" s="105">
        <f>'Joining Lists'!$K3712*'Joining Lists'!$L3712</f>
        <v>70.5</v>
      </c>
    </row>
    <row r="3713" ht="14.25" customHeight="1">
      <c r="G3713" s="111">
        <v>44488.0</v>
      </c>
      <c r="H3713" s="110" t="s">
        <v>264</v>
      </c>
      <c r="I3713" s="110" t="str">
        <f t="array" ref="I3713">XLOOKUP('Joining Lists'!$H3713,'Joining Lists'!$D$4:$D$75,'Joining Lists'!$E$4:$E$75)</f>
        <v>MidWest</v>
      </c>
      <c r="J3713" s="110" t="s">
        <v>227</v>
      </c>
      <c r="K3713" s="110">
        <v>1.0</v>
      </c>
      <c r="L3713" s="109">
        <f t="array" ref="L3713">XLOOKUP('Joining Lists'!$J3713,'Joining Lists'!$A$4:$A$15,'Joining Lists'!$B$4:$B$15)</f>
        <v>25</v>
      </c>
      <c r="M3713" s="110">
        <f>'Joining Lists'!$K3713*'Joining Lists'!$L3713</f>
        <v>25</v>
      </c>
    </row>
    <row r="3714" ht="14.25" customHeight="1">
      <c r="G3714" s="106">
        <v>44488.0</v>
      </c>
      <c r="H3714" s="105" t="s">
        <v>304</v>
      </c>
      <c r="I3714" s="105" t="str">
        <f t="array" ref="I3714">XLOOKUP('Joining Lists'!$H3714,'Joining Lists'!$D$4:$D$75,'Joining Lists'!$E$4:$E$75)</f>
        <v>South</v>
      </c>
      <c r="J3714" s="105" t="s">
        <v>230</v>
      </c>
      <c r="K3714" s="105">
        <v>2.0</v>
      </c>
      <c r="L3714" s="104">
        <f t="array" ref="L3714">XLOOKUP('Joining Lists'!$J3714,'Joining Lists'!$A$4:$A$15,'Joining Lists'!$B$4:$B$15)</f>
        <v>79.95</v>
      </c>
      <c r="M3714" s="105">
        <f>'Joining Lists'!$K3714*'Joining Lists'!$L3714</f>
        <v>159.9</v>
      </c>
    </row>
    <row r="3715" ht="14.25" customHeight="1">
      <c r="G3715" s="111">
        <v>44487.0</v>
      </c>
      <c r="H3715" s="110" t="s">
        <v>251</v>
      </c>
      <c r="I3715" s="110" t="str">
        <f t="array" ref="I3715">XLOOKUP('Joining Lists'!$H3715,'Joining Lists'!$D$4:$D$75,'Joining Lists'!$E$4:$E$75)</f>
        <v>MidWest</v>
      </c>
      <c r="J3715" s="110" t="s">
        <v>230</v>
      </c>
      <c r="K3715" s="110">
        <v>2.0</v>
      </c>
      <c r="L3715" s="109">
        <f t="array" ref="L3715">XLOOKUP('Joining Lists'!$J3715,'Joining Lists'!$A$4:$A$15,'Joining Lists'!$B$4:$B$15)</f>
        <v>79.95</v>
      </c>
      <c r="M3715" s="110">
        <f>'Joining Lists'!$K3715*'Joining Lists'!$L3715</f>
        <v>159.9</v>
      </c>
    </row>
    <row r="3716" ht="14.25" customHeight="1">
      <c r="G3716" s="106">
        <v>44487.0</v>
      </c>
      <c r="H3716" s="105" t="s">
        <v>280</v>
      </c>
      <c r="I3716" s="105" t="str">
        <f t="array" ref="I3716">XLOOKUP('Joining Lists'!$H3716,'Joining Lists'!$D$4:$D$75,'Joining Lists'!$E$4:$E$75)</f>
        <v>South</v>
      </c>
      <c r="J3716" s="105" t="s">
        <v>230</v>
      </c>
      <c r="K3716" s="105">
        <v>1.0</v>
      </c>
      <c r="L3716" s="104">
        <f t="array" ref="L3716">XLOOKUP('Joining Lists'!$J3716,'Joining Lists'!$A$4:$A$15,'Joining Lists'!$B$4:$B$15)</f>
        <v>79.95</v>
      </c>
      <c r="M3716" s="105">
        <f>'Joining Lists'!$K3716*'Joining Lists'!$L3716</f>
        <v>79.95</v>
      </c>
    </row>
    <row r="3717" ht="14.25" customHeight="1">
      <c r="G3717" s="111">
        <v>44487.0</v>
      </c>
      <c r="H3717" s="110" t="s">
        <v>315</v>
      </c>
      <c r="I3717" s="110" t="str">
        <f t="array" ref="I3717">XLOOKUP('Joining Lists'!$H3717,'Joining Lists'!$D$4:$D$75,'Joining Lists'!$E$4:$E$75)</f>
        <v>MidWest</v>
      </c>
      <c r="J3717" s="110" t="s">
        <v>227</v>
      </c>
      <c r="K3717" s="110">
        <v>3.0</v>
      </c>
      <c r="L3717" s="109">
        <f t="array" ref="L3717">XLOOKUP('Joining Lists'!$J3717,'Joining Lists'!$A$4:$A$15,'Joining Lists'!$B$4:$B$15)</f>
        <v>25</v>
      </c>
      <c r="M3717" s="110">
        <f>'Joining Lists'!$K3717*'Joining Lists'!$L3717</f>
        <v>75</v>
      </c>
    </row>
    <row r="3718" ht="14.25" customHeight="1">
      <c r="G3718" s="106">
        <v>44487.0</v>
      </c>
      <c r="H3718" s="105" t="s">
        <v>295</v>
      </c>
      <c r="I3718" s="105" t="str">
        <f t="array" ref="I3718">XLOOKUP('Joining Lists'!$H3718,'Joining Lists'!$D$4:$D$75,'Joining Lists'!$E$4:$E$75)</f>
        <v>MidWest</v>
      </c>
      <c r="J3718" s="105" t="s">
        <v>236</v>
      </c>
      <c r="K3718" s="105">
        <v>1.0</v>
      </c>
      <c r="L3718" s="104">
        <f t="array" ref="L3718">XLOOKUP('Joining Lists'!$J3718,'Joining Lists'!$A$4:$A$15,'Joining Lists'!$B$4:$B$15)</f>
        <v>30</v>
      </c>
      <c r="M3718" s="105">
        <f>'Joining Lists'!$K3718*'Joining Lists'!$L3718</f>
        <v>30</v>
      </c>
    </row>
    <row r="3719" ht="14.25" customHeight="1">
      <c r="G3719" s="111">
        <v>44487.0</v>
      </c>
      <c r="H3719" s="110" t="s">
        <v>259</v>
      </c>
      <c r="I3719" s="110" t="str">
        <f t="array" ref="I3719">XLOOKUP('Joining Lists'!$H3719,'Joining Lists'!$D$4:$D$75,'Joining Lists'!$E$4:$E$75)</f>
        <v>West</v>
      </c>
      <c r="J3719" s="110" t="s">
        <v>243</v>
      </c>
      <c r="K3719" s="110">
        <v>2.0</v>
      </c>
      <c r="L3719" s="109">
        <f t="array" ref="L3719">XLOOKUP('Joining Lists'!$J3719,'Joining Lists'!$A$4:$A$15,'Joining Lists'!$B$4:$B$15)</f>
        <v>25</v>
      </c>
      <c r="M3719" s="110">
        <f>'Joining Lists'!$K3719*'Joining Lists'!$L3719</f>
        <v>50</v>
      </c>
    </row>
    <row r="3720" ht="14.25" customHeight="1">
      <c r="G3720" s="106">
        <v>44486.0</v>
      </c>
      <c r="H3720" s="105" t="s">
        <v>283</v>
      </c>
      <c r="I3720" s="105" t="str">
        <f t="array" ref="I3720">XLOOKUP('Joining Lists'!$H3720,'Joining Lists'!$D$4:$D$75,'Joining Lists'!$E$4:$E$75)</f>
        <v>South</v>
      </c>
      <c r="J3720" s="105" t="s">
        <v>235</v>
      </c>
      <c r="K3720" s="105">
        <v>2.0</v>
      </c>
      <c r="L3720" s="104">
        <f t="array" ref="L3720">XLOOKUP('Joining Lists'!$J3720,'Joining Lists'!$A$4:$A$15,'Joining Lists'!$B$4:$B$15)</f>
        <v>19.95</v>
      </c>
      <c r="M3720" s="105">
        <f>'Joining Lists'!$K3720*'Joining Lists'!$L3720</f>
        <v>39.9</v>
      </c>
    </row>
    <row r="3721" ht="14.25" customHeight="1">
      <c r="G3721" s="111">
        <v>44486.0</v>
      </c>
      <c r="H3721" s="110" t="s">
        <v>314</v>
      </c>
      <c r="I3721" s="110" t="str">
        <f t="array" ref="I3721">XLOOKUP('Joining Lists'!$H3721,'Joining Lists'!$D$4:$D$75,'Joining Lists'!$E$4:$E$75)</f>
        <v>West</v>
      </c>
      <c r="J3721" s="110" t="s">
        <v>243</v>
      </c>
      <c r="K3721" s="110">
        <v>3.0</v>
      </c>
      <c r="L3721" s="109">
        <f t="array" ref="L3721">XLOOKUP('Joining Lists'!$J3721,'Joining Lists'!$A$4:$A$15,'Joining Lists'!$B$4:$B$15)</f>
        <v>25</v>
      </c>
      <c r="M3721" s="110">
        <f>'Joining Lists'!$K3721*'Joining Lists'!$L3721</f>
        <v>75</v>
      </c>
    </row>
    <row r="3722" ht="14.25" customHeight="1">
      <c r="G3722" s="106">
        <v>44485.0</v>
      </c>
      <c r="H3722" s="105" t="s">
        <v>311</v>
      </c>
      <c r="I3722" s="105" t="str">
        <f t="array" ref="I3722">XLOOKUP('Joining Lists'!$H3722,'Joining Lists'!$D$4:$D$75,'Joining Lists'!$E$4:$E$75)</f>
        <v>MidWest</v>
      </c>
      <c r="J3722" s="105" t="s">
        <v>230</v>
      </c>
      <c r="K3722" s="105">
        <v>3.0</v>
      </c>
      <c r="L3722" s="104">
        <f t="array" ref="L3722">XLOOKUP('Joining Lists'!$J3722,'Joining Lists'!$A$4:$A$15,'Joining Lists'!$B$4:$B$15)</f>
        <v>79.95</v>
      </c>
      <c r="M3722" s="105">
        <f>'Joining Lists'!$K3722*'Joining Lists'!$L3722</f>
        <v>239.85</v>
      </c>
    </row>
    <row r="3723" ht="14.25" customHeight="1">
      <c r="G3723" s="111">
        <v>44485.0</v>
      </c>
      <c r="H3723" s="110" t="s">
        <v>296</v>
      </c>
      <c r="I3723" s="110" t="str">
        <f t="array" ref="I3723">XLOOKUP('Joining Lists'!$H3723,'Joining Lists'!$D$4:$D$75,'Joining Lists'!$E$4:$E$75)</f>
        <v>West</v>
      </c>
      <c r="J3723" s="110" t="s">
        <v>245</v>
      </c>
      <c r="K3723" s="110">
        <v>9.0</v>
      </c>
      <c r="L3723" s="109">
        <f t="array" ref="L3723">XLOOKUP('Joining Lists'!$J3723,'Joining Lists'!$A$4:$A$15,'Joining Lists'!$B$4:$B$15)</f>
        <v>23.5</v>
      </c>
      <c r="M3723" s="110">
        <f>'Joining Lists'!$K3723*'Joining Lists'!$L3723</f>
        <v>211.5</v>
      </c>
    </row>
    <row r="3724" ht="14.25" customHeight="1">
      <c r="G3724" s="106">
        <v>44485.0</v>
      </c>
      <c r="H3724" s="105" t="s">
        <v>276</v>
      </c>
      <c r="I3724" s="105" t="str">
        <f t="array" ref="I3724">XLOOKUP('Joining Lists'!$H3724,'Joining Lists'!$D$4:$D$75,'Joining Lists'!$E$4:$E$75)</f>
        <v>East</v>
      </c>
      <c r="J3724" s="105" t="s">
        <v>245</v>
      </c>
      <c r="K3724" s="105">
        <v>2.0</v>
      </c>
      <c r="L3724" s="104">
        <f t="array" ref="L3724">XLOOKUP('Joining Lists'!$J3724,'Joining Lists'!$A$4:$A$15,'Joining Lists'!$B$4:$B$15)</f>
        <v>23.5</v>
      </c>
      <c r="M3724" s="105">
        <f>'Joining Lists'!$K3724*'Joining Lists'!$L3724</f>
        <v>47</v>
      </c>
    </row>
    <row r="3725" ht="14.25" customHeight="1">
      <c r="G3725" s="111">
        <v>44484.0</v>
      </c>
      <c r="H3725" s="110" t="s">
        <v>281</v>
      </c>
      <c r="I3725" s="110" t="str">
        <f t="array" ref="I3725">XLOOKUP('Joining Lists'!$H3725,'Joining Lists'!$D$4:$D$75,'Joining Lists'!$E$4:$E$75)</f>
        <v>MidWest</v>
      </c>
      <c r="J3725" s="110" t="s">
        <v>218</v>
      </c>
      <c r="K3725" s="110">
        <v>3.0</v>
      </c>
      <c r="L3725" s="109">
        <f t="array" ref="L3725">XLOOKUP('Joining Lists'!$J3725,'Joining Lists'!$A$4:$A$15,'Joining Lists'!$B$4:$B$15)</f>
        <v>22.95</v>
      </c>
      <c r="M3725" s="110">
        <f>'Joining Lists'!$K3725*'Joining Lists'!$L3725</f>
        <v>68.85</v>
      </c>
    </row>
    <row r="3726" ht="14.25" customHeight="1">
      <c r="G3726" s="106">
        <v>44484.0</v>
      </c>
      <c r="H3726" s="105" t="s">
        <v>281</v>
      </c>
      <c r="I3726" s="105" t="str">
        <f t="array" ref="I3726">XLOOKUP('Joining Lists'!$H3726,'Joining Lists'!$D$4:$D$75,'Joining Lists'!$E$4:$E$75)</f>
        <v>MidWest</v>
      </c>
      <c r="J3726" s="105" t="s">
        <v>243</v>
      </c>
      <c r="K3726" s="105">
        <v>1.0</v>
      </c>
      <c r="L3726" s="104">
        <f t="array" ref="L3726">XLOOKUP('Joining Lists'!$J3726,'Joining Lists'!$A$4:$A$15,'Joining Lists'!$B$4:$B$15)</f>
        <v>25</v>
      </c>
      <c r="M3726" s="105">
        <f>'Joining Lists'!$K3726*'Joining Lists'!$L3726</f>
        <v>25</v>
      </c>
    </row>
    <row r="3727" ht="14.25" customHeight="1">
      <c r="G3727" s="111">
        <v>44484.0</v>
      </c>
      <c r="H3727" s="110" t="s">
        <v>288</v>
      </c>
      <c r="I3727" s="110" t="str">
        <f t="array" ref="I3727">XLOOKUP('Joining Lists'!$H3727,'Joining Lists'!$D$4:$D$75,'Joining Lists'!$E$4:$E$75)</f>
        <v>MidWest</v>
      </c>
      <c r="J3727" s="110" t="s">
        <v>236</v>
      </c>
      <c r="K3727" s="110">
        <v>25.0</v>
      </c>
      <c r="L3727" s="109">
        <f t="array" ref="L3727">XLOOKUP('Joining Lists'!$J3727,'Joining Lists'!$A$4:$A$15,'Joining Lists'!$B$4:$B$15)</f>
        <v>30</v>
      </c>
      <c r="M3727" s="110">
        <f>'Joining Lists'!$K3727*'Joining Lists'!$L3727</f>
        <v>750</v>
      </c>
    </row>
    <row r="3728" ht="14.25" customHeight="1">
      <c r="G3728" s="106">
        <v>44484.0</v>
      </c>
      <c r="H3728" s="105" t="s">
        <v>258</v>
      </c>
      <c r="I3728" s="105" t="str">
        <f t="array" ref="I3728">XLOOKUP('Joining Lists'!$H3728,'Joining Lists'!$D$4:$D$75,'Joining Lists'!$E$4:$E$75)</f>
        <v>MidWest</v>
      </c>
      <c r="J3728" s="105" t="s">
        <v>218</v>
      </c>
      <c r="K3728" s="105">
        <v>2.0</v>
      </c>
      <c r="L3728" s="104">
        <f t="array" ref="L3728">XLOOKUP('Joining Lists'!$J3728,'Joining Lists'!$A$4:$A$15,'Joining Lists'!$B$4:$B$15)</f>
        <v>22.95</v>
      </c>
      <c r="M3728" s="105">
        <f>'Joining Lists'!$K3728*'Joining Lists'!$L3728</f>
        <v>45.9</v>
      </c>
    </row>
    <row r="3729" ht="14.25" customHeight="1">
      <c r="G3729" s="111">
        <v>44484.0</v>
      </c>
      <c r="H3729" s="110" t="s">
        <v>291</v>
      </c>
      <c r="I3729" s="110" t="str">
        <f t="array" ref="I3729">XLOOKUP('Joining Lists'!$H3729,'Joining Lists'!$D$4:$D$75,'Joining Lists'!$E$4:$E$75)</f>
        <v>West</v>
      </c>
      <c r="J3729" s="110" t="s">
        <v>236</v>
      </c>
      <c r="K3729" s="110">
        <v>3.0</v>
      </c>
      <c r="L3729" s="109">
        <f t="array" ref="L3729">XLOOKUP('Joining Lists'!$J3729,'Joining Lists'!$A$4:$A$15,'Joining Lists'!$B$4:$B$15)</f>
        <v>30</v>
      </c>
      <c r="M3729" s="110">
        <f>'Joining Lists'!$K3729*'Joining Lists'!$L3729</f>
        <v>90</v>
      </c>
    </row>
    <row r="3730" ht="14.25" customHeight="1">
      <c r="G3730" s="106">
        <v>44484.0</v>
      </c>
      <c r="H3730" s="105" t="s">
        <v>238</v>
      </c>
      <c r="I3730" s="105" t="str">
        <f t="array" ref="I3730">XLOOKUP('Joining Lists'!$H3730,'Joining Lists'!$D$4:$D$75,'Joining Lists'!$E$4:$E$75)</f>
        <v>West</v>
      </c>
      <c r="J3730" s="105" t="s">
        <v>240</v>
      </c>
      <c r="K3730" s="105">
        <v>2.0</v>
      </c>
      <c r="L3730" s="104">
        <f t="array" ref="L3730">XLOOKUP('Joining Lists'!$J3730,'Joining Lists'!$A$4:$A$15,'Joining Lists'!$B$4:$B$15)</f>
        <v>34</v>
      </c>
      <c r="M3730" s="105">
        <f>'Joining Lists'!$K3730*'Joining Lists'!$L3730</f>
        <v>68</v>
      </c>
    </row>
    <row r="3731" ht="14.25" customHeight="1">
      <c r="G3731" s="111">
        <v>44484.0</v>
      </c>
      <c r="H3731" s="110" t="s">
        <v>219</v>
      </c>
      <c r="I3731" s="110" t="str">
        <f t="array" ref="I3731">XLOOKUP('Joining Lists'!$H3731,'Joining Lists'!$D$4:$D$75,'Joining Lists'!$E$4:$E$75)</f>
        <v>West</v>
      </c>
      <c r="J3731" s="110" t="s">
        <v>218</v>
      </c>
      <c r="K3731" s="110">
        <v>13.0</v>
      </c>
      <c r="L3731" s="109">
        <f t="array" ref="L3731">XLOOKUP('Joining Lists'!$J3731,'Joining Lists'!$A$4:$A$15,'Joining Lists'!$B$4:$B$15)</f>
        <v>22.95</v>
      </c>
      <c r="M3731" s="110">
        <f>'Joining Lists'!$K3731*'Joining Lists'!$L3731</f>
        <v>298.35</v>
      </c>
    </row>
    <row r="3732" ht="14.25" customHeight="1">
      <c r="G3732" s="106">
        <v>44484.0</v>
      </c>
      <c r="H3732" s="105" t="s">
        <v>261</v>
      </c>
      <c r="I3732" s="105" t="str">
        <f t="array" ref="I3732">XLOOKUP('Joining Lists'!$H3732,'Joining Lists'!$D$4:$D$75,'Joining Lists'!$E$4:$E$75)</f>
        <v>South</v>
      </c>
      <c r="J3732" s="105" t="s">
        <v>240</v>
      </c>
      <c r="K3732" s="105">
        <v>2.0</v>
      </c>
      <c r="L3732" s="104">
        <f t="array" ref="L3732">XLOOKUP('Joining Lists'!$J3732,'Joining Lists'!$A$4:$A$15,'Joining Lists'!$B$4:$B$15)</f>
        <v>34</v>
      </c>
      <c r="M3732" s="105">
        <f>'Joining Lists'!$K3732*'Joining Lists'!$L3732</f>
        <v>68</v>
      </c>
    </row>
    <row r="3733" ht="14.25" customHeight="1">
      <c r="G3733" s="111">
        <v>44484.0</v>
      </c>
      <c r="H3733" s="110" t="s">
        <v>219</v>
      </c>
      <c r="I3733" s="110" t="str">
        <f t="array" ref="I3733">XLOOKUP('Joining Lists'!$H3733,'Joining Lists'!$D$4:$D$75,'Joining Lists'!$E$4:$E$75)</f>
        <v>West</v>
      </c>
      <c r="J3733" s="110" t="s">
        <v>216</v>
      </c>
      <c r="K3733" s="110">
        <v>3.0</v>
      </c>
      <c r="L3733" s="109">
        <f t="array" ref="L3733">XLOOKUP('Joining Lists'!$J3733,'Joining Lists'!$A$4:$A$15,'Joining Lists'!$B$4:$B$15)</f>
        <v>22.95</v>
      </c>
      <c r="M3733" s="110">
        <f>'Joining Lists'!$K3733*'Joining Lists'!$L3733</f>
        <v>68.85</v>
      </c>
    </row>
    <row r="3734" ht="14.25" customHeight="1">
      <c r="G3734" s="106">
        <v>44483.0</v>
      </c>
      <c r="H3734" s="105" t="s">
        <v>300</v>
      </c>
      <c r="I3734" s="105" t="str">
        <f t="array" ref="I3734">XLOOKUP('Joining Lists'!$H3734,'Joining Lists'!$D$4:$D$75,'Joining Lists'!$E$4:$E$75)</f>
        <v>MidWest</v>
      </c>
      <c r="J3734" s="105" t="s">
        <v>235</v>
      </c>
      <c r="K3734" s="105">
        <v>3.0</v>
      </c>
      <c r="L3734" s="104">
        <f t="array" ref="L3734">XLOOKUP('Joining Lists'!$J3734,'Joining Lists'!$A$4:$A$15,'Joining Lists'!$B$4:$B$15)</f>
        <v>19.95</v>
      </c>
      <c r="M3734" s="105">
        <f>'Joining Lists'!$K3734*'Joining Lists'!$L3734</f>
        <v>59.85</v>
      </c>
    </row>
    <row r="3735" ht="14.25" customHeight="1">
      <c r="G3735" s="111">
        <v>44483.0</v>
      </c>
      <c r="H3735" s="110" t="s">
        <v>283</v>
      </c>
      <c r="I3735" s="110" t="str">
        <f t="array" ref="I3735">XLOOKUP('Joining Lists'!$H3735,'Joining Lists'!$D$4:$D$75,'Joining Lists'!$E$4:$E$75)</f>
        <v>South</v>
      </c>
      <c r="J3735" s="110" t="s">
        <v>212</v>
      </c>
      <c r="K3735" s="110">
        <v>3.0</v>
      </c>
      <c r="L3735" s="109">
        <f t="array" ref="L3735">XLOOKUP('Joining Lists'!$J3735,'Joining Lists'!$A$4:$A$15,'Joining Lists'!$B$4:$B$15)</f>
        <v>21</v>
      </c>
      <c r="M3735" s="110">
        <f>'Joining Lists'!$K3735*'Joining Lists'!$L3735</f>
        <v>63</v>
      </c>
    </row>
    <row r="3736" ht="14.25" customHeight="1">
      <c r="G3736" s="106">
        <v>44483.0</v>
      </c>
      <c r="H3736" s="105" t="s">
        <v>301</v>
      </c>
      <c r="I3736" s="105" t="str">
        <f t="array" ref="I3736">XLOOKUP('Joining Lists'!$H3736,'Joining Lists'!$D$4:$D$75,'Joining Lists'!$E$4:$E$75)</f>
        <v>East</v>
      </c>
      <c r="J3736" s="105" t="s">
        <v>240</v>
      </c>
      <c r="K3736" s="105">
        <v>2.0</v>
      </c>
      <c r="L3736" s="104">
        <f t="array" ref="L3736">XLOOKUP('Joining Lists'!$J3736,'Joining Lists'!$A$4:$A$15,'Joining Lists'!$B$4:$B$15)</f>
        <v>34</v>
      </c>
      <c r="M3736" s="105">
        <f>'Joining Lists'!$K3736*'Joining Lists'!$L3736</f>
        <v>68</v>
      </c>
    </row>
    <row r="3737" ht="14.25" customHeight="1">
      <c r="G3737" s="111">
        <v>44483.0</v>
      </c>
      <c r="H3737" s="110" t="s">
        <v>306</v>
      </c>
      <c r="I3737" s="110" t="str">
        <f t="array" ref="I3737">XLOOKUP('Joining Lists'!$H3737,'Joining Lists'!$D$4:$D$75,'Joining Lists'!$E$4:$E$75)</f>
        <v>West</v>
      </c>
      <c r="J3737" s="110" t="s">
        <v>235</v>
      </c>
      <c r="K3737" s="110">
        <v>3.0</v>
      </c>
      <c r="L3737" s="109">
        <f t="array" ref="L3737">XLOOKUP('Joining Lists'!$J3737,'Joining Lists'!$A$4:$A$15,'Joining Lists'!$B$4:$B$15)</f>
        <v>19.95</v>
      </c>
      <c r="M3737" s="110">
        <f>'Joining Lists'!$K3737*'Joining Lists'!$L3737</f>
        <v>59.85</v>
      </c>
    </row>
    <row r="3738" ht="14.25" customHeight="1">
      <c r="G3738" s="106">
        <v>44482.0</v>
      </c>
      <c r="H3738" s="105" t="s">
        <v>250</v>
      </c>
      <c r="I3738" s="105" t="str">
        <f t="array" ref="I3738">XLOOKUP('Joining Lists'!$H3738,'Joining Lists'!$D$4:$D$75,'Joining Lists'!$E$4:$E$75)</f>
        <v>West</v>
      </c>
      <c r="J3738" s="105" t="s">
        <v>216</v>
      </c>
      <c r="K3738" s="105">
        <v>3.0</v>
      </c>
      <c r="L3738" s="104">
        <f t="array" ref="L3738">XLOOKUP('Joining Lists'!$J3738,'Joining Lists'!$A$4:$A$15,'Joining Lists'!$B$4:$B$15)</f>
        <v>22.95</v>
      </c>
      <c r="M3738" s="105">
        <f>'Joining Lists'!$K3738*'Joining Lists'!$L3738</f>
        <v>68.85</v>
      </c>
    </row>
    <row r="3739" ht="14.25" customHeight="1">
      <c r="G3739" s="111">
        <v>44482.0</v>
      </c>
      <c r="H3739" s="110" t="s">
        <v>268</v>
      </c>
      <c r="I3739" s="110" t="str">
        <f t="array" ref="I3739">XLOOKUP('Joining Lists'!$H3739,'Joining Lists'!$D$4:$D$75,'Joining Lists'!$E$4:$E$75)</f>
        <v>East</v>
      </c>
      <c r="J3739" s="110" t="s">
        <v>243</v>
      </c>
      <c r="K3739" s="110">
        <v>1.0</v>
      </c>
      <c r="L3739" s="109">
        <f t="array" ref="L3739">XLOOKUP('Joining Lists'!$J3739,'Joining Lists'!$A$4:$A$15,'Joining Lists'!$B$4:$B$15)</f>
        <v>25</v>
      </c>
      <c r="M3739" s="110">
        <f>'Joining Lists'!$K3739*'Joining Lists'!$L3739</f>
        <v>25</v>
      </c>
    </row>
    <row r="3740" ht="14.25" customHeight="1">
      <c r="G3740" s="106">
        <v>44482.0</v>
      </c>
      <c r="H3740" s="105" t="s">
        <v>255</v>
      </c>
      <c r="I3740" s="105" t="str">
        <f t="array" ref="I3740">XLOOKUP('Joining Lists'!$H3740,'Joining Lists'!$D$4:$D$75,'Joining Lists'!$E$4:$E$75)</f>
        <v>MidWest</v>
      </c>
      <c r="J3740" s="105" t="s">
        <v>243</v>
      </c>
      <c r="K3740" s="105">
        <v>3.0</v>
      </c>
      <c r="L3740" s="104">
        <f t="array" ref="L3740">XLOOKUP('Joining Lists'!$J3740,'Joining Lists'!$A$4:$A$15,'Joining Lists'!$B$4:$B$15)</f>
        <v>25</v>
      </c>
      <c r="M3740" s="105">
        <f>'Joining Lists'!$K3740*'Joining Lists'!$L3740</f>
        <v>75</v>
      </c>
    </row>
    <row r="3741" ht="14.25" customHeight="1">
      <c r="G3741" s="111">
        <v>44482.0</v>
      </c>
      <c r="H3741" s="110" t="s">
        <v>276</v>
      </c>
      <c r="I3741" s="110" t="str">
        <f t="array" ref="I3741">XLOOKUP('Joining Lists'!$H3741,'Joining Lists'!$D$4:$D$75,'Joining Lists'!$E$4:$E$75)</f>
        <v>East</v>
      </c>
      <c r="J3741" s="110" t="s">
        <v>240</v>
      </c>
      <c r="K3741" s="110">
        <v>3.0</v>
      </c>
      <c r="L3741" s="109">
        <f t="array" ref="L3741">XLOOKUP('Joining Lists'!$J3741,'Joining Lists'!$A$4:$A$15,'Joining Lists'!$B$4:$B$15)</f>
        <v>34</v>
      </c>
      <c r="M3741" s="110">
        <f>'Joining Lists'!$K3741*'Joining Lists'!$L3741</f>
        <v>102</v>
      </c>
    </row>
    <row r="3742" ht="14.25" customHeight="1">
      <c r="G3742" s="106">
        <v>44481.0</v>
      </c>
      <c r="H3742" s="105" t="s">
        <v>254</v>
      </c>
      <c r="I3742" s="105" t="str">
        <f t="array" ref="I3742">XLOOKUP('Joining Lists'!$H3742,'Joining Lists'!$D$4:$D$75,'Joining Lists'!$E$4:$E$75)</f>
        <v>South</v>
      </c>
      <c r="J3742" s="105" t="s">
        <v>245</v>
      </c>
      <c r="K3742" s="105">
        <v>3.0</v>
      </c>
      <c r="L3742" s="104">
        <f t="array" ref="L3742">XLOOKUP('Joining Lists'!$J3742,'Joining Lists'!$A$4:$A$15,'Joining Lists'!$B$4:$B$15)</f>
        <v>23.5</v>
      </c>
      <c r="M3742" s="105">
        <f>'Joining Lists'!$K3742*'Joining Lists'!$L3742</f>
        <v>70.5</v>
      </c>
    </row>
    <row r="3743" ht="14.25" customHeight="1">
      <c r="G3743" s="111">
        <v>44481.0</v>
      </c>
      <c r="H3743" s="110" t="s">
        <v>306</v>
      </c>
      <c r="I3743" s="110" t="str">
        <f t="array" ref="I3743">XLOOKUP('Joining Lists'!$H3743,'Joining Lists'!$D$4:$D$75,'Joining Lists'!$E$4:$E$75)</f>
        <v>West</v>
      </c>
      <c r="J3743" s="110" t="s">
        <v>236</v>
      </c>
      <c r="K3743" s="110">
        <v>2.0</v>
      </c>
      <c r="L3743" s="109">
        <f t="array" ref="L3743">XLOOKUP('Joining Lists'!$J3743,'Joining Lists'!$A$4:$A$15,'Joining Lists'!$B$4:$B$15)</f>
        <v>30</v>
      </c>
      <c r="M3743" s="110">
        <f>'Joining Lists'!$K3743*'Joining Lists'!$L3743</f>
        <v>60</v>
      </c>
    </row>
    <row r="3744" ht="14.25" customHeight="1">
      <c r="G3744" s="106">
        <v>44481.0</v>
      </c>
      <c r="H3744" s="105" t="s">
        <v>288</v>
      </c>
      <c r="I3744" s="105" t="str">
        <f t="array" ref="I3744">XLOOKUP('Joining Lists'!$H3744,'Joining Lists'!$D$4:$D$75,'Joining Lists'!$E$4:$E$75)</f>
        <v>MidWest</v>
      </c>
      <c r="J3744" s="105" t="s">
        <v>240</v>
      </c>
      <c r="K3744" s="105">
        <v>1.0</v>
      </c>
      <c r="L3744" s="104">
        <f t="array" ref="L3744">XLOOKUP('Joining Lists'!$J3744,'Joining Lists'!$A$4:$A$15,'Joining Lists'!$B$4:$B$15)</f>
        <v>34</v>
      </c>
      <c r="M3744" s="105">
        <f>'Joining Lists'!$K3744*'Joining Lists'!$L3744</f>
        <v>34</v>
      </c>
    </row>
    <row r="3745" ht="14.25" customHeight="1">
      <c r="G3745" s="111">
        <v>44481.0</v>
      </c>
      <c r="H3745" s="110" t="s">
        <v>238</v>
      </c>
      <c r="I3745" s="110" t="str">
        <f t="array" ref="I3745">XLOOKUP('Joining Lists'!$H3745,'Joining Lists'!$D$4:$D$75,'Joining Lists'!$E$4:$E$75)</f>
        <v>West</v>
      </c>
      <c r="J3745" s="110" t="s">
        <v>243</v>
      </c>
      <c r="K3745" s="110">
        <v>1.0</v>
      </c>
      <c r="L3745" s="109">
        <f t="array" ref="L3745">XLOOKUP('Joining Lists'!$J3745,'Joining Lists'!$A$4:$A$15,'Joining Lists'!$B$4:$B$15)</f>
        <v>25</v>
      </c>
      <c r="M3745" s="110">
        <f>'Joining Lists'!$K3745*'Joining Lists'!$L3745</f>
        <v>25</v>
      </c>
    </row>
    <row r="3746" ht="14.25" customHeight="1">
      <c r="G3746" s="106">
        <v>44480.0</v>
      </c>
      <c r="H3746" s="105" t="s">
        <v>225</v>
      </c>
      <c r="I3746" s="105" t="str">
        <f t="array" ref="I3746">XLOOKUP('Joining Lists'!$H3746,'Joining Lists'!$D$4:$D$75,'Joining Lists'!$E$4:$E$75)</f>
        <v>South</v>
      </c>
      <c r="J3746" s="105" t="s">
        <v>227</v>
      </c>
      <c r="K3746" s="105">
        <v>1.0</v>
      </c>
      <c r="L3746" s="104">
        <f t="array" ref="L3746">XLOOKUP('Joining Lists'!$J3746,'Joining Lists'!$A$4:$A$15,'Joining Lists'!$B$4:$B$15)</f>
        <v>25</v>
      </c>
      <c r="M3746" s="105">
        <f>'Joining Lists'!$K3746*'Joining Lists'!$L3746</f>
        <v>25</v>
      </c>
    </row>
    <row r="3747" ht="14.25" customHeight="1">
      <c r="G3747" s="111">
        <v>44479.0</v>
      </c>
      <c r="H3747" s="110" t="s">
        <v>276</v>
      </c>
      <c r="I3747" s="110" t="str">
        <f t="array" ref="I3747">XLOOKUP('Joining Lists'!$H3747,'Joining Lists'!$D$4:$D$75,'Joining Lists'!$E$4:$E$75)</f>
        <v>East</v>
      </c>
      <c r="J3747" s="110" t="s">
        <v>235</v>
      </c>
      <c r="K3747" s="110">
        <v>3.0</v>
      </c>
      <c r="L3747" s="109">
        <f t="array" ref="L3747">XLOOKUP('Joining Lists'!$J3747,'Joining Lists'!$A$4:$A$15,'Joining Lists'!$B$4:$B$15)</f>
        <v>19.95</v>
      </c>
      <c r="M3747" s="110">
        <f>'Joining Lists'!$K3747*'Joining Lists'!$L3747</f>
        <v>59.85</v>
      </c>
    </row>
    <row r="3748" ht="14.25" customHeight="1">
      <c r="G3748" s="106">
        <v>44479.0</v>
      </c>
      <c r="H3748" s="105" t="s">
        <v>219</v>
      </c>
      <c r="I3748" s="105" t="str">
        <f t="array" ref="I3748">XLOOKUP('Joining Lists'!$H3748,'Joining Lists'!$D$4:$D$75,'Joining Lists'!$E$4:$E$75)</f>
        <v>West</v>
      </c>
      <c r="J3748" s="105" t="s">
        <v>243</v>
      </c>
      <c r="K3748" s="105">
        <v>2.0</v>
      </c>
      <c r="L3748" s="104">
        <f t="array" ref="L3748">XLOOKUP('Joining Lists'!$J3748,'Joining Lists'!$A$4:$A$15,'Joining Lists'!$B$4:$B$15)</f>
        <v>25</v>
      </c>
      <c r="M3748" s="105">
        <f>'Joining Lists'!$K3748*'Joining Lists'!$L3748</f>
        <v>50</v>
      </c>
    </row>
    <row r="3749" ht="14.25" customHeight="1">
      <c r="G3749" s="111">
        <v>44479.0</v>
      </c>
      <c r="H3749" s="110" t="s">
        <v>276</v>
      </c>
      <c r="I3749" s="110" t="str">
        <f t="array" ref="I3749">XLOOKUP('Joining Lists'!$H3749,'Joining Lists'!$D$4:$D$75,'Joining Lists'!$E$4:$E$75)</f>
        <v>East</v>
      </c>
      <c r="J3749" s="110" t="s">
        <v>239</v>
      </c>
      <c r="K3749" s="110">
        <v>3.0</v>
      </c>
      <c r="L3749" s="109">
        <f t="array" ref="L3749">XLOOKUP('Joining Lists'!$J3749,'Joining Lists'!$A$4:$A$15,'Joining Lists'!$B$4:$B$15)</f>
        <v>19</v>
      </c>
      <c r="M3749" s="110">
        <f>'Joining Lists'!$K3749*'Joining Lists'!$L3749</f>
        <v>57</v>
      </c>
    </row>
    <row r="3750" ht="14.25" customHeight="1">
      <c r="G3750" s="106">
        <v>44479.0</v>
      </c>
      <c r="H3750" s="105" t="s">
        <v>297</v>
      </c>
      <c r="I3750" s="105" t="str">
        <f t="array" ref="I3750">XLOOKUP('Joining Lists'!$H3750,'Joining Lists'!$D$4:$D$75,'Joining Lists'!$E$4:$E$75)</f>
        <v>MidWest</v>
      </c>
      <c r="J3750" s="105" t="s">
        <v>212</v>
      </c>
      <c r="K3750" s="105">
        <v>25.0</v>
      </c>
      <c r="L3750" s="104">
        <f t="array" ref="L3750">XLOOKUP('Joining Lists'!$J3750,'Joining Lists'!$A$4:$A$15,'Joining Lists'!$B$4:$B$15)</f>
        <v>21</v>
      </c>
      <c r="M3750" s="105">
        <f>'Joining Lists'!$K3750*'Joining Lists'!$L3750</f>
        <v>525</v>
      </c>
    </row>
    <row r="3751" ht="14.25" customHeight="1">
      <c r="G3751" s="111">
        <v>44479.0</v>
      </c>
      <c r="H3751" s="110" t="s">
        <v>289</v>
      </c>
      <c r="I3751" s="110" t="str">
        <f t="array" ref="I3751">XLOOKUP('Joining Lists'!$H3751,'Joining Lists'!$D$4:$D$75,'Joining Lists'!$E$4:$E$75)</f>
        <v>West</v>
      </c>
      <c r="J3751" s="110" t="s">
        <v>227</v>
      </c>
      <c r="K3751" s="110">
        <v>2.0</v>
      </c>
      <c r="L3751" s="109">
        <f t="array" ref="L3751">XLOOKUP('Joining Lists'!$J3751,'Joining Lists'!$A$4:$A$15,'Joining Lists'!$B$4:$B$15)</f>
        <v>25</v>
      </c>
      <c r="M3751" s="110">
        <f>'Joining Lists'!$K3751*'Joining Lists'!$L3751</f>
        <v>50</v>
      </c>
    </row>
    <row r="3752" ht="14.25" customHeight="1">
      <c r="G3752" s="106">
        <v>44479.0</v>
      </c>
      <c r="H3752" s="105" t="s">
        <v>313</v>
      </c>
      <c r="I3752" s="105" t="str">
        <f t="array" ref="I3752">XLOOKUP('Joining Lists'!$H3752,'Joining Lists'!$D$4:$D$75,'Joining Lists'!$E$4:$E$75)</f>
        <v>West</v>
      </c>
      <c r="J3752" s="105" t="s">
        <v>216</v>
      </c>
      <c r="K3752" s="105">
        <v>2.0</v>
      </c>
      <c r="L3752" s="104">
        <f t="array" ref="L3752">XLOOKUP('Joining Lists'!$J3752,'Joining Lists'!$A$4:$A$15,'Joining Lists'!$B$4:$B$15)</f>
        <v>22.95</v>
      </c>
      <c r="M3752" s="105">
        <f>'Joining Lists'!$K3752*'Joining Lists'!$L3752</f>
        <v>45.9</v>
      </c>
    </row>
    <row r="3753" ht="14.25" customHeight="1">
      <c r="G3753" s="111">
        <v>44478.0</v>
      </c>
      <c r="H3753" s="110" t="s">
        <v>258</v>
      </c>
      <c r="I3753" s="110" t="str">
        <f t="array" ref="I3753">XLOOKUP('Joining Lists'!$H3753,'Joining Lists'!$D$4:$D$75,'Joining Lists'!$E$4:$E$75)</f>
        <v>MidWest</v>
      </c>
      <c r="J3753" s="110" t="s">
        <v>240</v>
      </c>
      <c r="K3753" s="110">
        <v>3.0</v>
      </c>
      <c r="L3753" s="109">
        <f t="array" ref="L3753">XLOOKUP('Joining Lists'!$J3753,'Joining Lists'!$A$4:$A$15,'Joining Lists'!$B$4:$B$15)</f>
        <v>34</v>
      </c>
      <c r="M3753" s="110">
        <f>'Joining Lists'!$K3753*'Joining Lists'!$L3753</f>
        <v>102</v>
      </c>
    </row>
    <row r="3754" ht="14.25" customHeight="1">
      <c r="G3754" s="106">
        <v>44478.0</v>
      </c>
      <c r="H3754" s="105" t="s">
        <v>307</v>
      </c>
      <c r="I3754" s="105" t="str">
        <f t="array" ref="I3754">XLOOKUP('Joining Lists'!$H3754,'Joining Lists'!$D$4:$D$75,'Joining Lists'!$E$4:$E$75)</f>
        <v>East</v>
      </c>
      <c r="J3754" s="105" t="s">
        <v>235</v>
      </c>
      <c r="K3754" s="105">
        <v>3.0</v>
      </c>
      <c r="L3754" s="104">
        <f t="array" ref="L3754">XLOOKUP('Joining Lists'!$J3754,'Joining Lists'!$A$4:$A$15,'Joining Lists'!$B$4:$B$15)</f>
        <v>19.95</v>
      </c>
      <c r="M3754" s="105">
        <f>'Joining Lists'!$K3754*'Joining Lists'!$L3754</f>
        <v>59.85</v>
      </c>
    </row>
    <row r="3755" ht="14.25" customHeight="1">
      <c r="G3755" s="111">
        <v>44478.0</v>
      </c>
      <c r="H3755" s="110" t="s">
        <v>257</v>
      </c>
      <c r="I3755" s="110" t="str">
        <f t="array" ref="I3755">XLOOKUP('Joining Lists'!$H3755,'Joining Lists'!$D$4:$D$75,'Joining Lists'!$E$4:$E$75)</f>
        <v>South</v>
      </c>
      <c r="J3755" s="110" t="s">
        <v>236</v>
      </c>
      <c r="K3755" s="110">
        <v>4.0</v>
      </c>
      <c r="L3755" s="109">
        <f t="array" ref="L3755">XLOOKUP('Joining Lists'!$J3755,'Joining Lists'!$A$4:$A$15,'Joining Lists'!$B$4:$B$15)</f>
        <v>30</v>
      </c>
      <c r="M3755" s="110">
        <f>'Joining Lists'!$K3755*'Joining Lists'!$L3755</f>
        <v>120</v>
      </c>
    </row>
    <row r="3756" ht="14.25" customHeight="1">
      <c r="G3756" s="106">
        <v>44478.0</v>
      </c>
      <c r="H3756" s="105" t="s">
        <v>292</v>
      </c>
      <c r="I3756" s="105" t="str">
        <f t="array" ref="I3756">XLOOKUP('Joining Lists'!$H3756,'Joining Lists'!$D$4:$D$75,'Joining Lists'!$E$4:$E$75)</f>
        <v>East</v>
      </c>
      <c r="J3756" s="105" t="s">
        <v>230</v>
      </c>
      <c r="K3756" s="105">
        <v>3.0</v>
      </c>
      <c r="L3756" s="104">
        <f t="array" ref="L3756">XLOOKUP('Joining Lists'!$J3756,'Joining Lists'!$A$4:$A$15,'Joining Lists'!$B$4:$B$15)</f>
        <v>79.95</v>
      </c>
      <c r="M3756" s="105">
        <f>'Joining Lists'!$K3756*'Joining Lists'!$L3756</f>
        <v>239.85</v>
      </c>
    </row>
    <row r="3757" ht="14.25" customHeight="1">
      <c r="G3757" s="111">
        <v>44478.0</v>
      </c>
      <c r="H3757" s="110" t="s">
        <v>296</v>
      </c>
      <c r="I3757" s="110" t="str">
        <f t="array" ref="I3757">XLOOKUP('Joining Lists'!$H3757,'Joining Lists'!$D$4:$D$75,'Joining Lists'!$E$4:$E$75)</f>
        <v>West</v>
      </c>
      <c r="J3757" s="110" t="s">
        <v>236</v>
      </c>
      <c r="K3757" s="110">
        <v>7.0</v>
      </c>
      <c r="L3757" s="109">
        <f t="array" ref="L3757">XLOOKUP('Joining Lists'!$J3757,'Joining Lists'!$A$4:$A$15,'Joining Lists'!$B$4:$B$15)</f>
        <v>30</v>
      </c>
      <c r="M3757" s="110">
        <f>'Joining Lists'!$K3757*'Joining Lists'!$L3757</f>
        <v>210</v>
      </c>
    </row>
    <row r="3758" ht="14.25" customHeight="1">
      <c r="G3758" s="106">
        <v>44478.0</v>
      </c>
      <c r="H3758" s="105" t="s">
        <v>280</v>
      </c>
      <c r="I3758" s="105" t="str">
        <f t="array" ref="I3758">XLOOKUP('Joining Lists'!$H3758,'Joining Lists'!$D$4:$D$75,'Joining Lists'!$E$4:$E$75)</f>
        <v>South</v>
      </c>
      <c r="J3758" s="105" t="s">
        <v>239</v>
      </c>
      <c r="K3758" s="105">
        <v>9.0</v>
      </c>
      <c r="L3758" s="104">
        <f t="array" ref="L3758">XLOOKUP('Joining Lists'!$J3758,'Joining Lists'!$A$4:$A$15,'Joining Lists'!$B$4:$B$15)</f>
        <v>19</v>
      </c>
      <c r="M3758" s="105">
        <f>'Joining Lists'!$K3758*'Joining Lists'!$L3758</f>
        <v>171</v>
      </c>
    </row>
    <row r="3759" ht="14.25" customHeight="1">
      <c r="G3759" s="111">
        <v>44478.0</v>
      </c>
      <c r="H3759" s="110" t="s">
        <v>255</v>
      </c>
      <c r="I3759" s="110" t="str">
        <f t="array" ref="I3759">XLOOKUP('Joining Lists'!$H3759,'Joining Lists'!$D$4:$D$75,'Joining Lists'!$E$4:$E$75)</f>
        <v>MidWest</v>
      </c>
      <c r="J3759" s="110" t="s">
        <v>233</v>
      </c>
      <c r="K3759" s="110">
        <v>6.0</v>
      </c>
      <c r="L3759" s="109">
        <f t="array" ref="L3759">XLOOKUP('Joining Lists'!$J3759,'Joining Lists'!$A$4:$A$15,'Joining Lists'!$B$4:$B$15)</f>
        <v>27.5</v>
      </c>
      <c r="M3759" s="110">
        <f>'Joining Lists'!$K3759*'Joining Lists'!$L3759</f>
        <v>165</v>
      </c>
    </row>
    <row r="3760" ht="14.25" customHeight="1">
      <c r="G3760" s="106">
        <v>44478.0</v>
      </c>
      <c r="H3760" s="105" t="s">
        <v>306</v>
      </c>
      <c r="I3760" s="105" t="str">
        <f t="array" ref="I3760">XLOOKUP('Joining Lists'!$H3760,'Joining Lists'!$D$4:$D$75,'Joining Lists'!$E$4:$E$75)</f>
        <v>West</v>
      </c>
      <c r="J3760" s="105" t="s">
        <v>216</v>
      </c>
      <c r="K3760" s="105">
        <v>3.0</v>
      </c>
      <c r="L3760" s="104">
        <f t="array" ref="L3760">XLOOKUP('Joining Lists'!$J3760,'Joining Lists'!$A$4:$A$15,'Joining Lists'!$B$4:$B$15)</f>
        <v>22.95</v>
      </c>
      <c r="M3760" s="105">
        <f>'Joining Lists'!$K3760*'Joining Lists'!$L3760</f>
        <v>68.85</v>
      </c>
    </row>
    <row r="3761" ht="14.25" customHeight="1">
      <c r="G3761" s="111">
        <v>44478.0</v>
      </c>
      <c r="H3761" s="110" t="s">
        <v>250</v>
      </c>
      <c r="I3761" s="110" t="str">
        <f t="array" ref="I3761">XLOOKUP('Joining Lists'!$H3761,'Joining Lists'!$D$4:$D$75,'Joining Lists'!$E$4:$E$75)</f>
        <v>West</v>
      </c>
      <c r="J3761" s="110" t="s">
        <v>245</v>
      </c>
      <c r="K3761" s="110">
        <v>13.0</v>
      </c>
      <c r="L3761" s="109">
        <f t="array" ref="L3761">XLOOKUP('Joining Lists'!$J3761,'Joining Lists'!$A$4:$A$15,'Joining Lists'!$B$4:$B$15)</f>
        <v>23.5</v>
      </c>
      <c r="M3761" s="110">
        <f>'Joining Lists'!$K3761*'Joining Lists'!$L3761</f>
        <v>305.5</v>
      </c>
    </row>
    <row r="3762" ht="14.25" customHeight="1">
      <c r="G3762" s="106">
        <v>44477.0</v>
      </c>
      <c r="H3762" s="105" t="s">
        <v>263</v>
      </c>
      <c r="I3762" s="105" t="str">
        <f t="array" ref="I3762">XLOOKUP('Joining Lists'!$H3762,'Joining Lists'!$D$4:$D$75,'Joining Lists'!$E$4:$E$75)</f>
        <v>West</v>
      </c>
      <c r="J3762" s="105" t="s">
        <v>240</v>
      </c>
      <c r="K3762" s="105">
        <v>3.0</v>
      </c>
      <c r="L3762" s="104">
        <f t="array" ref="L3762">XLOOKUP('Joining Lists'!$J3762,'Joining Lists'!$A$4:$A$15,'Joining Lists'!$B$4:$B$15)</f>
        <v>34</v>
      </c>
      <c r="M3762" s="105">
        <f>'Joining Lists'!$K3762*'Joining Lists'!$L3762</f>
        <v>102</v>
      </c>
    </row>
    <row r="3763" ht="14.25" customHeight="1">
      <c r="G3763" s="111">
        <v>44477.0</v>
      </c>
      <c r="H3763" s="110" t="s">
        <v>295</v>
      </c>
      <c r="I3763" s="110" t="str">
        <f t="array" ref="I3763">XLOOKUP('Joining Lists'!$H3763,'Joining Lists'!$D$4:$D$75,'Joining Lists'!$E$4:$E$75)</f>
        <v>MidWest</v>
      </c>
      <c r="J3763" s="110" t="s">
        <v>245</v>
      </c>
      <c r="K3763" s="110">
        <v>2.0</v>
      </c>
      <c r="L3763" s="109">
        <f t="array" ref="L3763">XLOOKUP('Joining Lists'!$J3763,'Joining Lists'!$A$4:$A$15,'Joining Lists'!$B$4:$B$15)</f>
        <v>23.5</v>
      </c>
      <c r="M3763" s="110">
        <f>'Joining Lists'!$K3763*'Joining Lists'!$L3763</f>
        <v>47</v>
      </c>
    </row>
    <row r="3764" ht="14.25" customHeight="1">
      <c r="G3764" s="106">
        <v>44476.0</v>
      </c>
      <c r="H3764" s="105" t="s">
        <v>215</v>
      </c>
      <c r="I3764" s="105" t="str">
        <f t="array" ref="I3764">XLOOKUP('Joining Lists'!$H3764,'Joining Lists'!$D$4:$D$75,'Joining Lists'!$E$4:$E$75)</f>
        <v>East</v>
      </c>
      <c r="J3764" s="105" t="s">
        <v>235</v>
      </c>
      <c r="K3764" s="105">
        <v>2.0</v>
      </c>
      <c r="L3764" s="104">
        <f t="array" ref="L3764">XLOOKUP('Joining Lists'!$J3764,'Joining Lists'!$A$4:$A$15,'Joining Lists'!$B$4:$B$15)</f>
        <v>19.95</v>
      </c>
      <c r="M3764" s="105">
        <f>'Joining Lists'!$K3764*'Joining Lists'!$L3764</f>
        <v>39.9</v>
      </c>
    </row>
    <row r="3765" ht="14.25" customHeight="1">
      <c r="G3765" s="111">
        <v>44476.0</v>
      </c>
      <c r="H3765" s="110" t="s">
        <v>256</v>
      </c>
      <c r="I3765" s="110" t="str">
        <f t="array" ref="I3765">XLOOKUP('Joining Lists'!$H3765,'Joining Lists'!$D$4:$D$75,'Joining Lists'!$E$4:$E$75)</f>
        <v>MidWest</v>
      </c>
      <c r="J3765" s="110" t="s">
        <v>216</v>
      </c>
      <c r="K3765" s="110">
        <v>4.0</v>
      </c>
      <c r="L3765" s="109">
        <f t="array" ref="L3765">XLOOKUP('Joining Lists'!$J3765,'Joining Lists'!$A$4:$A$15,'Joining Lists'!$B$4:$B$15)</f>
        <v>22.95</v>
      </c>
      <c r="M3765" s="110">
        <f>'Joining Lists'!$K3765*'Joining Lists'!$L3765</f>
        <v>91.8</v>
      </c>
    </row>
    <row r="3766" ht="14.25" customHeight="1">
      <c r="G3766" s="106">
        <v>44476.0</v>
      </c>
      <c r="H3766" s="105" t="s">
        <v>284</v>
      </c>
      <c r="I3766" s="105" t="str">
        <f t="array" ref="I3766">XLOOKUP('Joining Lists'!$H3766,'Joining Lists'!$D$4:$D$75,'Joining Lists'!$E$4:$E$75)</f>
        <v>MidWest</v>
      </c>
      <c r="J3766" s="105" t="s">
        <v>227</v>
      </c>
      <c r="K3766" s="105">
        <v>2.0</v>
      </c>
      <c r="L3766" s="104">
        <f t="array" ref="L3766">XLOOKUP('Joining Lists'!$J3766,'Joining Lists'!$A$4:$A$15,'Joining Lists'!$B$4:$B$15)</f>
        <v>25</v>
      </c>
      <c r="M3766" s="105">
        <f>'Joining Lists'!$K3766*'Joining Lists'!$L3766</f>
        <v>50</v>
      </c>
    </row>
    <row r="3767" ht="14.25" customHeight="1">
      <c r="G3767" s="111">
        <v>44476.0</v>
      </c>
      <c r="H3767" s="110" t="s">
        <v>238</v>
      </c>
      <c r="I3767" s="110" t="str">
        <f t="array" ref="I3767">XLOOKUP('Joining Lists'!$H3767,'Joining Lists'!$D$4:$D$75,'Joining Lists'!$E$4:$E$75)</f>
        <v>West</v>
      </c>
      <c r="J3767" s="110" t="s">
        <v>243</v>
      </c>
      <c r="K3767" s="110">
        <v>3.0</v>
      </c>
      <c r="L3767" s="109">
        <f t="array" ref="L3767">XLOOKUP('Joining Lists'!$J3767,'Joining Lists'!$A$4:$A$15,'Joining Lists'!$B$4:$B$15)</f>
        <v>25</v>
      </c>
      <c r="M3767" s="110">
        <f>'Joining Lists'!$K3767*'Joining Lists'!$L3767</f>
        <v>75</v>
      </c>
    </row>
    <row r="3768" ht="14.25" customHeight="1">
      <c r="G3768" s="106">
        <v>44476.0</v>
      </c>
      <c r="H3768" s="105" t="s">
        <v>286</v>
      </c>
      <c r="I3768" s="105" t="str">
        <f t="array" ref="I3768">XLOOKUP('Joining Lists'!$H3768,'Joining Lists'!$D$4:$D$75,'Joining Lists'!$E$4:$E$75)</f>
        <v>South</v>
      </c>
      <c r="J3768" s="105" t="s">
        <v>235</v>
      </c>
      <c r="K3768" s="105">
        <v>1.0</v>
      </c>
      <c r="L3768" s="104">
        <f t="array" ref="L3768">XLOOKUP('Joining Lists'!$J3768,'Joining Lists'!$A$4:$A$15,'Joining Lists'!$B$4:$B$15)</f>
        <v>19.95</v>
      </c>
      <c r="M3768" s="105">
        <f>'Joining Lists'!$K3768*'Joining Lists'!$L3768</f>
        <v>19.95</v>
      </c>
    </row>
    <row r="3769" ht="14.25" customHeight="1">
      <c r="G3769" s="111">
        <v>44475.0</v>
      </c>
      <c r="H3769" s="110" t="s">
        <v>255</v>
      </c>
      <c r="I3769" s="110" t="str">
        <f t="array" ref="I3769">XLOOKUP('Joining Lists'!$H3769,'Joining Lists'!$D$4:$D$75,'Joining Lists'!$E$4:$E$75)</f>
        <v>MidWest</v>
      </c>
      <c r="J3769" s="110" t="s">
        <v>240</v>
      </c>
      <c r="K3769" s="110">
        <v>1.0</v>
      </c>
      <c r="L3769" s="109">
        <f t="array" ref="L3769">XLOOKUP('Joining Lists'!$J3769,'Joining Lists'!$A$4:$A$15,'Joining Lists'!$B$4:$B$15)</f>
        <v>34</v>
      </c>
      <c r="M3769" s="110">
        <f>'Joining Lists'!$K3769*'Joining Lists'!$L3769</f>
        <v>34</v>
      </c>
    </row>
    <row r="3770" ht="14.25" customHeight="1">
      <c r="G3770" s="106">
        <v>44475.0</v>
      </c>
      <c r="H3770" s="105" t="s">
        <v>265</v>
      </c>
      <c r="I3770" s="105" t="str">
        <f t="array" ref="I3770">XLOOKUP('Joining Lists'!$H3770,'Joining Lists'!$D$4:$D$75,'Joining Lists'!$E$4:$E$75)</f>
        <v>MidWest</v>
      </c>
      <c r="J3770" s="105" t="s">
        <v>243</v>
      </c>
      <c r="K3770" s="105">
        <v>1.0</v>
      </c>
      <c r="L3770" s="104">
        <f t="array" ref="L3770">XLOOKUP('Joining Lists'!$J3770,'Joining Lists'!$A$4:$A$15,'Joining Lists'!$B$4:$B$15)</f>
        <v>25</v>
      </c>
      <c r="M3770" s="105">
        <f>'Joining Lists'!$K3770*'Joining Lists'!$L3770</f>
        <v>25</v>
      </c>
    </row>
    <row r="3771" ht="14.25" customHeight="1">
      <c r="G3771" s="111">
        <v>44475.0</v>
      </c>
      <c r="H3771" s="110" t="s">
        <v>264</v>
      </c>
      <c r="I3771" s="110" t="str">
        <f t="array" ref="I3771">XLOOKUP('Joining Lists'!$H3771,'Joining Lists'!$D$4:$D$75,'Joining Lists'!$E$4:$E$75)</f>
        <v>MidWest</v>
      </c>
      <c r="J3771" s="110" t="s">
        <v>218</v>
      </c>
      <c r="K3771" s="110">
        <v>1.0</v>
      </c>
      <c r="L3771" s="109">
        <f t="array" ref="L3771">XLOOKUP('Joining Lists'!$J3771,'Joining Lists'!$A$4:$A$15,'Joining Lists'!$B$4:$B$15)</f>
        <v>22.95</v>
      </c>
      <c r="M3771" s="110">
        <f>'Joining Lists'!$K3771*'Joining Lists'!$L3771</f>
        <v>22.95</v>
      </c>
    </row>
    <row r="3772" ht="14.25" customHeight="1">
      <c r="G3772" s="106">
        <v>44474.0</v>
      </c>
      <c r="H3772" s="105" t="s">
        <v>241</v>
      </c>
      <c r="I3772" s="105" t="str">
        <f t="array" ref="I3772">XLOOKUP('Joining Lists'!$H3772,'Joining Lists'!$D$4:$D$75,'Joining Lists'!$E$4:$E$75)</f>
        <v>MidWest</v>
      </c>
      <c r="J3772" s="105" t="s">
        <v>235</v>
      </c>
      <c r="K3772" s="105">
        <v>9.0</v>
      </c>
      <c r="L3772" s="104">
        <f t="array" ref="L3772">XLOOKUP('Joining Lists'!$J3772,'Joining Lists'!$A$4:$A$15,'Joining Lists'!$B$4:$B$15)</f>
        <v>19.95</v>
      </c>
      <c r="M3772" s="105">
        <f>'Joining Lists'!$K3772*'Joining Lists'!$L3772</f>
        <v>179.55</v>
      </c>
    </row>
    <row r="3773" ht="14.25" customHeight="1">
      <c r="G3773" s="111">
        <v>44474.0</v>
      </c>
      <c r="H3773" s="110" t="s">
        <v>284</v>
      </c>
      <c r="I3773" s="110" t="str">
        <f t="array" ref="I3773">XLOOKUP('Joining Lists'!$H3773,'Joining Lists'!$D$4:$D$75,'Joining Lists'!$E$4:$E$75)</f>
        <v>MidWest</v>
      </c>
      <c r="J3773" s="110" t="s">
        <v>216</v>
      </c>
      <c r="K3773" s="110">
        <v>1.0</v>
      </c>
      <c r="L3773" s="109">
        <f t="array" ref="L3773">XLOOKUP('Joining Lists'!$J3773,'Joining Lists'!$A$4:$A$15,'Joining Lists'!$B$4:$B$15)</f>
        <v>22.95</v>
      </c>
      <c r="M3773" s="110">
        <f>'Joining Lists'!$K3773*'Joining Lists'!$L3773</f>
        <v>22.95</v>
      </c>
    </row>
    <row r="3774" ht="14.25" customHeight="1">
      <c r="G3774" s="106">
        <v>44474.0</v>
      </c>
      <c r="H3774" s="105" t="s">
        <v>261</v>
      </c>
      <c r="I3774" s="105" t="str">
        <f t="array" ref="I3774">XLOOKUP('Joining Lists'!$H3774,'Joining Lists'!$D$4:$D$75,'Joining Lists'!$E$4:$E$75)</f>
        <v>South</v>
      </c>
      <c r="J3774" s="105" t="s">
        <v>243</v>
      </c>
      <c r="K3774" s="105">
        <v>1.0</v>
      </c>
      <c r="L3774" s="104">
        <f t="array" ref="L3774">XLOOKUP('Joining Lists'!$J3774,'Joining Lists'!$A$4:$A$15,'Joining Lists'!$B$4:$B$15)</f>
        <v>25</v>
      </c>
      <c r="M3774" s="105">
        <f>'Joining Lists'!$K3774*'Joining Lists'!$L3774</f>
        <v>25</v>
      </c>
    </row>
    <row r="3775" ht="14.25" customHeight="1">
      <c r="G3775" s="111">
        <v>44474.0</v>
      </c>
      <c r="H3775" s="110" t="s">
        <v>254</v>
      </c>
      <c r="I3775" s="110" t="str">
        <f t="array" ref="I3775">XLOOKUP('Joining Lists'!$H3775,'Joining Lists'!$D$4:$D$75,'Joining Lists'!$E$4:$E$75)</f>
        <v>South</v>
      </c>
      <c r="J3775" s="110" t="s">
        <v>212</v>
      </c>
      <c r="K3775" s="110">
        <v>3.0</v>
      </c>
      <c r="L3775" s="109">
        <f t="array" ref="L3775">XLOOKUP('Joining Lists'!$J3775,'Joining Lists'!$A$4:$A$15,'Joining Lists'!$B$4:$B$15)</f>
        <v>21</v>
      </c>
      <c r="M3775" s="110">
        <f>'Joining Lists'!$K3775*'Joining Lists'!$L3775</f>
        <v>63</v>
      </c>
    </row>
    <row r="3776" ht="14.25" customHeight="1">
      <c r="G3776" s="106">
        <v>44474.0</v>
      </c>
      <c r="H3776" s="105" t="s">
        <v>295</v>
      </c>
      <c r="I3776" s="105" t="str">
        <f t="array" ref="I3776">XLOOKUP('Joining Lists'!$H3776,'Joining Lists'!$D$4:$D$75,'Joining Lists'!$E$4:$E$75)</f>
        <v>MidWest</v>
      </c>
      <c r="J3776" s="105" t="s">
        <v>235</v>
      </c>
      <c r="K3776" s="105">
        <v>4.0</v>
      </c>
      <c r="L3776" s="104">
        <f t="array" ref="L3776">XLOOKUP('Joining Lists'!$J3776,'Joining Lists'!$A$4:$A$15,'Joining Lists'!$B$4:$B$15)</f>
        <v>19.95</v>
      </c>
      <c r="M3776" s="105">
        <f>'Joining Lists'!$K3776*'Joining Lists'!$L3776</f>
        <v>79.8</v>
      </c>
    </row>
    <row r="3777" ht="14.25" customHeight="1">
      <c r="G3777" s="111">
        <v>44474.0</v>
      </c>
      <c r="H3777" s="110" t="s">
        <v>292</v>
      </c>
      <c r="I3777" s="110" t="str">
        <f t="array" ref="I3777">XLOOKUP('Joining Lists'!$H3777,'Joining Lists'!$D$4:$D$75,'Joining Lists'!$E$4:$E$75)</f>
        <v>East</v>
      </c>
      <c r="J3777" s="110" t="s">
        <v>236</v>
      </c>
      <c r="K3777" s="110">
        <v>20.0</v>
      </c>
      <c r="L3777" s="109">
        <f t="array" ref="L3777">XLOOKUP('Joining Lists'!$J3777,'Joining Lists'!$A$4:$A$15,'Joining Lists'!$B$4:$B$15)</f>
        <v>30</v>
      </c>
      <c r="M3777" s="110">
        <f>'Joining Lists'!$K3777*'Joining Lists'!$L3777</f>
        <v>600</v>
      </c>
    </row>
    <row r="3778" ht="14.25" customHeight="1">
      <c r="G3778" s="106">
        <v>44473.0</v>
      </c>
      <c r="H3778" s="105" t="s">
        <v>293</v>
      </c>
      <c r="I3778" s="105" t="str">
        <f t="array" ref="I3778">XLOOKUP('Joining Lists'!$H3778,'Joining Lists'!$D$4:$D$75,'Joining Lists'!$E$4:$E$75)</f>
        <v>West</v>
      </c>
      <c r="J3778" s="105" t="s">
        <v>216</v>
      </c>
      <c r="K3778" s="105">
        <v>2.0</v>
      </c>
      <c r="L3778" s="104">
        <f t="array" ref="L3778">XLOOKUP('Joining Lists'!$J3778,'Joining Lists'!$A$4:$A$15,'Joining Lists'!$B$4:$B$15)</f>
        <v>22.95</v>
      </c>
      <c r="M3778" s="105">
        <f>'Joining Lists'!$K3778*'Joining Lists'!$L3778</f>
        <v>45.9</v>
      </c>
    </row>
    <row r="3779" ht="14.25" customHeight="1">
      <c r="G3779" s="111">
        <v>44473.0</v>
      </c>
      <c r="H3779" s="110" t="s">
        <v>312</v>
      </c>
      <c r="I3779" s="110" t="str">
        <f t="array" ref="I3779">XLOOKUP('Joining Lists'!$H3779,'Joining Lists'!$D$4:$D$75,'Joining Lists'!$E$4:$E$75)</f>
        <v>East</v>
      </c>
      <c r="J3779" s="110" t="s">
        <v>240</v>
      </c>
      <c r="K3779" s="110">
        <v>1.0</v>
      </c>
      <c r="L3779" s="109">
        <f t="array" ref="L3779">XLOOKUP('Joining Lists'!$J3779,'Joining Lists'!$A$4:$A$15,'Joining Lists'!$B$4:$B$15)</f>
        <v>34</v>
      </c>
      <c r="M3779" s="110">
        <f>'Joining Lists'!$K3779*'Joining Lists'!$L3779</f>
        <v>34</v>
      </c>
    </row>
    <row r="3780" ht="14.25" customHeight="1">
      <c r="G3780" s="106">
        <v>44473.0</v>
      </c>
      <c r="H3780" s="105" t="s">
        <v>312</v>
      </c>
      <c r="I3780" s="105" t="str">
        <f t="array" ref="I3780">XLOOKUP('Joining Lists'!$H3780,'Joining Lists'!$D$4:$D$75,'Joining Lists'!$E$4:$E$75)</f>
        <v>East</v>
      </c>
      <c r="J3780" s="105" t="s">
        <v>216</v>
      </c>
      <c r="K3780" s="105">
        <v>7.0</v>
      </c>
      <c r="L3780" s="104">
        <f t="array" ref="L3780">XLOOKUP('Joining Lists'!$J3780,'Joining Lists'!$A$4:$A$15,'Joining Lists'!$B$4:$B$15)</f>
        <v>22.95</v>
      </c>
      <c r="M3780" s="105">
        <f>'Joining Lists'!$K3780*'Joining Lists'!$L3780</f>
        <v>160.65</v>
      </c>
    </row>
    <row r="3781" ht="14.25" customHeight="1">
      <c r="G3781" s="111">
        <v>44473.0</v>
      </c>
      <c r="H3781" s="110" t="s">
        <v>263</v>
      </c>
      <c r="I3781" s="110" t="str">
        <f t="array" ref="I3781">XLOOKUP('Joining Lists'!$H3781,'Joining Lists'!$D$4:$D$75,'Joining Lists'!$E$4:$E$75)</f>
        <v>West</v>
      </c>
      <c r="J3781" s="110" t="s">
        <v>216</v>
      </c>
      <c r="K3781" s="110">
        <v>2.0</v>
      </c>
      <c r="L3781" s="109">
        <f t="array" ref="L3781">XLOOKUP('Joining Lists'!$J3781,'Joining Lists'!$A$4:$A$15,'Joining Lists'!$B$4:$B$15)</f>
        <v>22.95</v>
      </c>
      <c r="M3781" s="110">
        <f>'Joining Lists'!$K3781*'Joining Lists'!$L3781</f>
        <v>45.9</v>
      </c>
    </row>
    <row r="3782" ht="14.25" customHeight="1">
      <c r="G3782" s="106">
        <v>44473.0</v>
      </c>
      <c r="H3782" s="105" t="s">
        <v>225</v>
      </c>
      <c r="I3782" s="105" t="str">
        <f t="array" ref="I3782">XLOOKUP('Joining Lists'!$H3782,'Joining Lists'!$D$4:$D$75,'Joining Lists'!$E$4:$E$75)</f>
        <v>South</v>
      </c>
      <c r="J3782" s="105" t="s">
        <v>227</v>
      </c>
      <c r="K3782" s="105">
        <v>1.0</v>
      </c>
      <c r="L3782" s="104">
        <f t="array" ref="L3782">XLOOKUP('Joining Lists'!$J3782,'Joining Lists'!$A$4:$A$15,'Joining Lists'!$B$4:$B$15)</f>
        <v>25</v>
      </c>
      <c r="M3782" s="105">
        <f>'Joining Lists'!$K3782*'Joining Lists'!$L3782</f>
        <v>25</v>
      </c>
    </row>
    <row r="3783" ht="14.25" customHeight="1">
      <c r="G3783" s="111">
        <v>44473.0</v>
      </c>
      <c r="H3783" s="110" t="s">
        <v>219</v>
      </c>
      <c r="I3783" s="110" t="str">
        <f t="array" ref="I3783">XLOOKUP('Joining Lists'!$H3783,'Joining Lists'!$D$4:$D$75,'Joining Lists'!$E$4:$E$75)</f>
        <v>West</v>
      </c>
      <c r="J3783" s="110" t="s">
        <v>216</v>
      </c>
      <c r="K3783" s="110">
        <v>2.0</v>
      </c>
      <c r="L3783" s="109">
        <f t="array" ref="L3783">XLOOKUP('Joining Lists'!$J3783,'Joining Lists'!$A$4:$A$15,'Joining Lists'!$B$4:$B$15)</f>
        <v>22.95</v>
      </c>
      <c r="M3783" s="110">
        <f>'Joining Lists'!$K3783*'Joining Lists'!$L3783</f>
        <v>45.9</v>
      </c>
    </row>
    <row r="3784" ht="14.25" customHeight="1">
      <c r="G3784" s="106">
        <v>44473.0</v>
      </c>
      <c r="H3784" s="105" t="s">
        <v>258</v>
      </c>
      <c r="I3784" s="105" t="str">
        <f t="array" ref="I3784">XLOOKUP('Joining Lists'!$H3784,'Joining Lists'!$D$4:$D$75,'Joining Lists'!$E$4:$E$75)</f>
        <v>MidWest</v>
      </c>
      <c r="J3784" s="105" t="s">
        <v>240</v>
      </c>
      <c r="K3784" s="105">
        <v>1.0</v>
      </c>
      <c r="L3784" s="104">
        <f t="array" ref="L3784">XLOOKUP('Joining Lists'!$J3784,'Joining Lists'!$A$4:$A$15,'Joining Lists'!$B$4:$B$15)</f>
        <v>34</v>
      </c>
      <c r="M3784" s="105">
        <f>'Joining Lists'!$K3784*'Joining Lists'!$L3784</f>
        <v>34</v>
      </c>
    </row>
    <row r="3785" ht="14.25" customHeight="1">
      <c r="G3785" s="111">
        <v>44473.0</v>
      </c>
      <c r="H3785" s="110" t="s">
        <v>228</v>
      </c>
      <c r="I3785" s="110" t="str">
        <f t="array" ref="I3785">XLOOKUP('Joining Lists'!$H3785,'Joining Lists'!$D$4:$D$75,'Joining Lists'!$E$4:$E$75)</f>
        <v>MidWest</v>
      </c>
      <c r="J3785" s="110" t="s">
        <v>235</v>
      </c>
      <c r="K3785" s="110">
        <v>3.0</v>
      </c>
      <c r="L3785" s="109">
        <f t="array" ref="L3785">XLOOKUP('Joining Lists'!$J3785,'Joining Lists'!$A$4:$A$15,'Joining Lists'!$B$4:$B$15)</f>
        <v>19.95</v>
      </c>
      <c r="M3785" s="110">
        <f>'Joining Lists'!$K3785*'Joining Lists'!$L3785</f>
        <v>59.85</v>
      </c>
    </row>
    <row r="3786" ht="14.25" customHeight="1">
      <c r="G3786" s="106">
        <v>44473.0</v>
      </c>
      <c r="H3786" s="105" t="s">
        <v>269</v>
      </c>
      <c r="I3786" s="105" t="str">
        <f t="array" ref="I3786">XLOOKUP('Joining Lists'!$H3786,'Joining Lists'!$D$4:$D$75,'Joining Lists'!$E$4:$E$75)</f>
        <v>MidWest</v>
      </c>
      <c r="J3786" s="105" t="s">
        <v>243</v>
      </c>
      <c r="K3786" s="105">
        <v>3.0</v>
      </c>
      <c r="L3786" s="104">
        <f t="array" ref="L3786">XLOOKUP('Joining Lists'!$J3786,'Joining Lists'!$A$4:$A$15,'Joining Lists'!$B$4:$B$15)</f>
        <v>25</v>
      </c>
      <c r="M3786" s="105">
        <f>'Joining Lists'!$K3786*'Joining Lists'!$L3786</f>
        <v>75</v>
      </c>
    </row>
    <row r="3787" ht="14.25" customHeight="1">
      <c r="G3787" s="111">
        <v>44472.0</v>
      </c>
      <c r="H3787" s="110" t="s">
        <v>254</v>
      </c>
      <c r="I3787" s="110" t="str">
        <f t="array" ref="I3787">XLOOKUP('Joining Lists'!$H3787,'Joining Lists'!$D$4:$D$75,'Joining Lists'!$E$4:$E$75)</f>
        <v>South</v>
      </c>
      <c r="J3787" s="110" t="s">
        <v>218</v>
      </c>
      <c r="K3787" s="110">
        <v>2.0</v>
      </c>
      <c r="L3787" s="109">
        <f t="array" ref="L3787">XLOOKUP('Joining Lists'!$J3787,'Joining Lists'!$A$4:$A$15,'Joining Lists'!$B$4:$B$15)</f>
        <v>22.95</v>
      </c>
      <c r="M3787" s="110">
        <f>'Joining Lists'!$K3787*'Joining Lists'!$L3787</f>
        <v>45.9</v>
      </c>
    </row>
    <row r="3788" ht="14.25" customHeight="1">
      <c r="G3788" s="106">
        <v>44472.0</v>
      </c>
      <c r="H3788" s="105" t="s">
        <v>251</v>
      </c>
      <c r="I3788" s="105" t="str">
        <f t="array" ref="I3788">XLOOKUP('Joining Lists'!$H3788,'Joining Lists'!$D$4:$D$75,'Joining Lists'!$E$4:$E$75)</f>
        <v>MidWest</v>
      </c>
      <c r="J3788" s="105" t="s">
        <v>212</v>
      </c>
      <c r="K3788" s="105">
        <v>1.0</v>
      </c>
      <c r="L3788" s="104">
        <f t="array" ref="L3788">XLOOKUP('Joining Lists'!$J3788,'Joining Lists'!$A$4:$A$15,'Joining Lists'!$B$4:$B$15)</f>
        <v>21</v>
      </c>
      <c r="M3788" s="105">
        <f>'Joining Lists'!$K3788*'Joining Lists'!$L3788</f>
        <v>21</v>
      </c>
    </row>
    <row r="3789" ht="14.25" customHeight="1">
      <c r="G3789" s="111">
        <v>44472.0</v>
      </c>
      <c r="H3789" s="110" t="s">
        <v>314</v>
      </c>
      <c r="I3789" s="110" t="str">
        <f t="array" ref="I3789">XLOOKUP('Joining Lists'!$H3789,'Joining Lists'!$D$4:$D$75,'Joining Lists'!$E$4:$E$75)</f>
        <v>West</v>
      </c>
      <c r="J3789" s="110" t="s">
        <v>240</v>
      </c>
      <c r="K3789" s="110">
        <v>3.0</v>
      </c>
      <c r="L3789" s="109">
        <f t="array" ref="L3789">XLOOKUP('Joining Lists'!$J3789,'Joining Lists'!$A$4:$A$15,'Joining Lists'!$B$4:$B$15)</f>
        <v>34</v>
      </c>
      <c r="M3789" s="110">
        <f>'Joining Lists'!$K3789*'Joining Lists'!$L3789</f>
        <v>102</v>
      </c>
    </row>
    <row r="3790" ht="14.25" customHeight="1">
      <c r="G3790" s="106">
        <v>44472.0</v>
      </c>
      <c r="H3790" s="105" t="s">
        <v>259</v>
      </c>
      <c r="I3790" s="105" t="str">
        <f t="array" ref="I3790">XLOOKUP('Joining Lists'!$H3790,'Joining Lists'!$D$4:$D$75,'Joining Lists'!$E$4:$E$75)</f>
        <v>West</v>
      </c>
      <c r="J3790" s="105" t="s">
        <v>243</v>
      </c>
      <c r="K3790" s="105">
        <v>3.0</v>
      </c>
      <c r="L3790" s="104">
        <f t="array" ref="L3790">XLOOKUP('Joining Lists'!$J3790,'Joining Lists'!$A$4:$A$15,'Joining Lists'!$B$4:$B$15)</f>
        <v>25</v>
      </c>
      <c r="M3790" s="105">
        <f>'Joining Lists'!$K3790*'Joining Lists'!$L3790</f>
        <v>75</v>
      </c>
    </row>
    <row r="3791" ht="14.25" customHeight="1">
      <c r="G3791" s="111">
        <v>44471.0</v>
      </c>
      <c r="H3791" s="110" t="s">
        <v>316</v>
      </c>
      <c r="I3791" s="110" t="str">
        <f t="array" ref="I3791">XLOOKUP('Joining Lists'!$H3791,'Joining Lists'!$D$4:$D$75,'Joining Lists'!$E$4:$E$75)</f>
        <v>West</v>
      </c>
      <c r="J3791" s="110" t="s">
        <v>218</v>
      </c>
      <c r="K3791" s="110">
        <v>2.0</v>
      </c>
      <c r="L3791" s="109">
        <f t="array" ref="L3791">XLOOKUP('Joining Lists'!$J3791,'Joining Lists'!$A$4:$A$15,'Joining Lists'!$B$4:$B$15)</f>
        <v>22.95</v>
      </c>
      <c r="M3791" s="110">
        <f>'Joining Lists'!$K3791*'Joining Lists'!$L3791</f>
        <v>45.9</v>
      </c>
    </row>
    <row r="3792" ht="14.25" customHeight="1">
      <c r="G3792" s="106">
        <v>44471.0</v>
      </c>
      <c r="H3792" s="105" t="s">
        <v>289</v>
      </c>
      <c r="I3792" s="105" t="str">
        <f t="array" ref="I3792">XLOOKUP('Joining Lists'!$H3792,'Joining Lists'!$D$4:$D$75,'Joining Lists'!$E$4:$E$75)</f>
        <v>West</v>
      </c>
      <c r="J3792" s="105" t="s">
        <v>240</v>
      </c>
      <c r="K3792" s="105">
        <v>12.0</v>
      </c>
      <c r="L3792" s="104">
        <f t="array" ref="L3792">XLOOKUP('Joining Lists'!$J3792,'Joining Lists'!$A$4:$A$15,'Joining Lists'!$B$4:$B$15)</f>
        <v>34</v>
      </c>
      <c r="M3792" s="105">
        <f>'Joining Lists'!$K3792*'Joining Lists'!$L3792</f>
        <v>408</v>
      </c>
    </row>
    <row r="3793" ht="14.25" customHeight="1">
      <c r="G3793" s="111">
        <v>44471.0</v>
      </c>
      <c r="H3793" s="110" t="s">
        <v>221</v>
      </c>
      <c r="I3793" s="110" t="str">
        <f t="array" ref="I3793">XLOOKUP('Joining Lists'!$H3793,'Joining Lists'!$D$4:$D$75,'Joining Lists'!$E$4:$E$75)</f>
        <v>East</v>
      </c>
      <c r="J3793" s="110" t="s">
        <v>218</v>
      </c>
      <c r="K3793" s="110">
        <v>2.0</v>
      </c>
      <c r="L3793" s="109">
        <f t="array" ref="L3793">XLOOKUP('Joining Lists'!$J3793,'Joining Lists'!$A$4:$A$15,'Joining Lists'!$B$4:$B$15)</f>
        <v>22.95</v>
      </c>
      <c r="M3793" s="110">
        <f>'Joining Lists'!$K3793*'Joining Lists'!$L3793</f>
        <v>45.9</v>
      </c>
    </row>
    <row r="3794" ht="14.25" customHeight="1">
      <c r="G3794" s="106">
        <v>44470.0</v>
      </c>
      <c r="H3794" s="105" t="s">
        <v>225</v>
      </c>
      <c r="I3794" s="105" t="str">
        <f t="array" ref="I3794">XLOOKUP('Joining Lists'!$H3794,'Joining Lists'!$D$4:$D$75,'Joining Lists'!$E$4:$E$75)</f>
        <v>South</v>
      </c>
      <c r="J3794" s="105" t="s">
        <v>240</v>
      </c>
      <c r="K3794" s="105">
        <v>2.0</v>
      </c>
      <c r="L3794" s="104">
        <f t="array" ref="L3794">XLOOKUP('Joining Lists'!$J3794,'Joining Lists'!$A$4:$A$15,'Joining Lists'!$B$4:$B$15)</f>
        <v>34</v>
      </c>
      <c r="M3794" s="105">
        <f>'Joining Lists'!$K3794*'Joining Lists'!$L3794</f>
        <v>68</v>
      </c>
    </row>
    <row r="3795" ht="14.25" customHeight="1">
      <c r="G3795" s="111">
        <v>44470.0</v>
      </c>
      <c r="H3795" s="110" t="s">
        <v>280</v>
      </c>
      <c r="I3795" s="110" t="str">
        <f t="array" ref="I3795">XLOOKUP('Joining Lists'!$H3795,'Joining Lists'!$D$4:$D$75,'Joining Lists'!$E$4:$E$75)</f>
        <v>South</v>
      </c>
      <c r="J3795" s="110" t="s">
        <v>235</v>
      </c>
      <c r="K3795" s="110">
        <v>2.0</v>
      </c>
      <c r="L3795" s="109">
        <f t="array" ref="L3795">XLOOKUP('Joining Lists'!$J3795,'Joining Lists'!$A$4:$A$15,'Joining Lists'!$B$4:$B$15)</f>
        <v>19.95</v>
      </c>
      <c r="M3795" s="110">
        <f>'Joining Lists'!$K3795*'Joining Lists'!$L3795</f>
        <v>39.9</v>
      </c>
    </row>
    <row r="3796" ht="14.25" customHeight="1">
      <c r="G3796" s="106">
        <v>44470.0</v>
      </c>
      <c r="H3796" s="105" t="s">
        <v>219</v>
      </c>
      <c r="I3796" s="105" t="str">
        <f t="array" ref="I3796">XLOOKUP('Joining Lists'!$H3796,'Joining Lists'!$D$4:$D$75,'Joining Lists'!$E$4:$E$75)</f>
        <v>West</v>
      </c>
      <c r="J3796" s="105" t="s">
        <v>235</v>
      </c>
      <c r="K3796" s="105">
        <v>2.0</v>
      </c>
      <c r="L3796" s="104">
        <f t="array" ref="L3796">XLOOKUP('Joining Lists'!$J3796,'Joining Lists'!$A$4:$A$15,'Joining Lists'!$B$4:$B$15)</f>
        <v>19.95</v>
      </c>
      <c r="M3796" s="105">
        <f>'Joining Lists'!$K3796*'Joining Lists'!$L3796</f>
        <v>39.9</v>
      </c>
    </row>
    <row r="3797" ht="14.25" customHeight="1">
      <c r="G3797" s="111">
        <v>44470.0</v>
      </c>
      <c r="H3797" s="110" t="s">
        <v>257</v>
      </c>
      <c r="I3797" s="110" t="str">
        <f t="array" ref="I3797">XLOOKUP('Joining Lists'!$H3797,'Joining Lists'!$D$4:$D$75,'Joining Lists'!$E$4:$E$75)</f>
        <v>South</v>
      </c>
      <c r="J3797" s="110" t="s">
        <v>245</v>
      </c>
      <c r="K3797" s="110">
        <v>3.0</v>
      </c>
      <c r="L3797" s="109">
        <f t="array" ref="L3797">XLOOKUP('Joining Lists'!$J3797,'Joining Lists'!$A$4:$A$15,'Joining Lists'!$B$4:$B$15)</f>
        <v>23.5</v>
      </c>
      <c r="M3797" s="110">
        <f>'Joining Lists'!$K3797*'Joining Lists'!$L3797</f>
        <v>70.5</v>
      </c>
    </row>
    <row r="3798" ht="14.25" customHeight="1">
      <c r="G3798" s="106">
        <v>44470.0</v>
      </c>
      <c r="H3798" s="105" t="s">
        <v>246</v>
      </c>
      <c r="I3798" s="105" t="str">
        <f t="array" ref="I3798">XLOOKUP('Joining Lists'!$H3798,'Joining Lists'!$D$4:$D$75,'Joining Lists'!$E$4:$E$75)</f>
        <v>South</v>
      </c>
      <c r="J3798" s="105" t="s">
        <v>227</v>
      </c>
      <c r="K3798" s="105">
        <v>2.0</v>
      </c>
      <c r="L3798" s="104">
        <f t="array" ref="L3798">XLOOKUP('Joining Lists'!$J3798,'Joining Lists'!$A$4:$A$15,'Joining Lists'!$B$4:$B$15)</f>
        <v>25</v>
      </c>
      <c r="M3798" s="105">
        <f>'Joining Lists'!$K3798*'Joining Lists'!$L3798</f>
        <v>50</v>
      </c>
    </row>
    <row r="3799" ht="14.25" customHeight="1">
      <c r="G3799" s="111">
        <v>44470.0</v>
      </c>
      <c r="H3799" s="110" t="s">
        <v>269</v>
      </c>
      <c r="I3799" s="110" t="str">
        <f t="array" ref="I3799">XLOOKUP('Joining Lists'!$H3799,'Joining Lists'!$D$4:$D$75,'Joining Lists'!$E$4:$E$75)</f>
        <v>MidWest</v>
      </c>
      <c r="J3799" s="110" t="s">
        <v>216</v>
      </c>
      <c r="K3799" s="110">
        <v>1.0</v>
      </c>
      <c r="L3799" s="109">
        <f t="array" ref="L3799">XLOOKUP('Joining Lists'!$J3799,'Joining Lists'!$A$4:$A$15,'Joining Lists'!$B$4:$B$15)</f>
        <v>22.95</v>
      </c>
      <c r="M3799" s="110">
        <f>'Joining Lists'!$K3799*'Joining Lists'!$L3799</f>
        <v>22.95</v>
      </c>
    </row>
    <row r="3800" ht="14.25" customHeight="1">
      <c r="G3800" s="106">
        <v>44469.0</v>
      </c>
      <c r="H3800" s="105" t="s">
        <v>292</v>
      </c>
      <c r="I3800" s="105" t="str">
        <f t="array" ref="I3800">XLOOKUP('Joining Lists'!$H3800,'Joining Lists'!$D$4:$D$75,'Joining Lists'!$E$4:$E$75)</f>
        <v>East</v>
      </c>
      <c r="J3800" s="105" t="s">
        <v>216</v>
      </c>
      <c r="K3800" s="105">
        <v>2.0</v>
      </c>
      <c r="L3800" s="104">
        <f t="array" ref="L3800">XLOOKUP('Joining Lists'!$J3800,'Joining Lists'!$A$4:$A$15,'Joining Lists'!$B$4:$B$15)</f>
        <v>22.95</v>
      </c>
      <c r="M3800" s="105">
        <f>'Joining Lists'!$K3800*'Joining Lists'!$L3800</f>
        <v>45.9</v>
      </c>
    </row>
    <row r="3801" ht="14.25" customHeight="1">
      <c r="G3801" s="111">
        <v>44469.0</v>
      </c>
      <c r="H3801" s="110" t="s">
        <v>278</v>
      </c>
      <c r="I3801" s="110" t="str">
        <f t="array" ref="I3801">XLOOKUP('Joining Lists'!$H3801,'Joining Lists'!$D$4:$D$75,'Joining Lists'!$E$4:$E$75)</f>
        <v>MidWest</v>
      </c>
      <c r="J3801" s="110" t="s">
        <v>240</v>
      </c>
      <c r="K3801" s="110">
        <v>1.0</v>
      </c>
      <c r="L3801" s="109">
        <f t="array" ref="L3801">XLOOKUP('Joining Lists'!$J3801,'Joining Lists'!$A$4:$A$15,'Joining Lists'!$B$4:$B$15)</f>
        <v>34</v>
      </c>
      <c r="M3801" s="110">
        <f>'Joining Lists'!$K3801*'Joining Lists'!$L3801</f>
        <v>34</v>
      </c>
    </row>
    <row r="3802" ht="14.25" customHeight="1">
      <c r="G3802" s="106">
        <v>44469.0</v>
      </c>
      <c r="H3802" s="105" t="s">
        <v>306</v>
      </c>
      <c r="I3802" s="105" t="str">
        <f t="array" ref="I3802">XLOOKUP('Joining Lists'!$H3802,'Joining Lists'!$D$4:$D$75,'Joining Lists'!$E$4:$E$75)</f>
        <v>West</v>
      </c>
      <c r="J3802" s="105" t="s">
        <v>212</v>
      </c>
      <c r="K3802" s="105">
        <v>2.0</v>
      </c>
      <c r="L3802" s="104">
        <f t="array" ref="L3802">XLOOKUP('Joining Lists'!$J3802,'Joining Lists'!$A$4:$A$15,'Joining Lists'!$B$4:$B$15)</f>
        <v>21</v>
      </c>
      <c r="M3802" s="105">
        <f>'Joining Lists'!$K3802*'Joining Lists'!$L3802</f>
        <v>42</v>
      </c>
    </row>
    <row r="3803" ht="14.25" customHeight="1">
      <c r="G3803" s="111">
        <v>44469.0</v>
      </c>
      <c r="H3803" s="110" t="s">
        <v>296</v>
      </c>
      <c r="I3803" s="110" t="str">
        <f t="array" ref="I3803">XLOOKUP('Joining Lists'!$H3803,'Joining Lists'!$D$4:$D$75,'Joining Lists'!$E$4:$E$75)</f>
        <v>West</v>
      </c>
      <c r="J3803" s="110" t="s">
        <v>218</v>
      </c>
      <c r="K3803" s="110">
        <v>1.0</v>
      </c>
      <c r="L3803" s="109">
        <f t="array" ref="L3803">XLOOKUP('Joining Lists'!$J3803,'Joining Lists'!$A$4:$A$15,'Joining Lists'!$B$4:$B$15)</f>
        <v>22.95</v>
      </c>
      <c r="M3803" s="110">
        <f>'Joining Lists'!$K3803*'Joining Lists'!$L3803</f>
        <v>22.95</v>
      </c>
    </row>
    <row r="3804" ht="14.25" customHeight="1">
      <c r="G3804" s="106">
        <v>44469.0</v>
      </c>
      <c r="H3804" s="105" t="s">
        <v>255</v>
      </c>
      <c r="I3804" s="105" t="str">
        <f t="array" ref="I3804">XLOOKUP('Joining Lists'!$H3804,'Joining Lists'!$D$4:$D$75,'Joining Lists'!$E$4:$E$75)</f>
        <v>MidWest</v>
      </c>
      <c r="J3804" s="105" t="s">
        <v>240</v>
      </c>
      <c r="K3804" s="105">
        <v>1.0</v>
      </c>
      <c r="L3804" s="104">
        <f t="array" ref="L3804">XLOOKUP('Joining Lists'!$J3804,'Joining Lists'!$A$4:$A$15,'Joining Lists'!$B$4:$B$15)</f>
        <v>34</v>
      </c>
      <c r="M3804" s="105">
        <f>'Joining Lists'!$K3804*'Joining Lists'!$L3804</f>
        <v>34</v>
      </c>
    </row>
    <row r="3805" ht="14.25" customHeight="1">
      <c r="G3805" s="111">
        <v>44468.0</v>
      </c>
      <c r="H3805" s="110" t="s">
        <v>306</v>
      </c>
      <c r="I3805" s="110" t="str">
        <f t="array" ref="I3805">XLOOKUP('Joining Lists'!$H3805,'Joining Lists'!$D$4:$D$75,'Joining Lists'!$E$4:$E$75)</f>
        <v>West</v>
      </c>
      <c r="J3805" s="110" t="s">
        <v>230</v>
      </c>
      <c r="K3805" s="110">
        <v>3.0</v>
      </c>
      <c r="L3805" s="109">
        <f t="array" ref="L3805">XLOOKUP('Joining Lists'!$J3805,'Joining Lists'!$A$4:$A$15,'Joining Lists'!$B$4:$B$15)</f>
        <v>79.95</v>
      </c>
      <c r="M3805" s="110">
        <f>'Joining Lists'!$K3805*'Joining Lists'!$L3805</f>
        <v>239.85</v>
      </c>
    </row>
    <row r="3806" ht="14.25" customHeight="1">
      <c r="G3806" s="106">
        <v>44468.0</v>
      </c>
      <c r="H3806" s="105" t="s">
        <v>225</v>
      </c>
      <c r="I3806" s="105" t="str">
        <f t="array" ref="I3806">XLOOKUP('Joining Lists'!$H3806,'Joining Lists'!$D$4:$D$75,'Joining Lists'!$E$4:$E$75)</f>
        <v>South</v>
      </c>
      <c r="J3806" s="105" t="s">
        <v>240</v>
      </c>
      <c r="K3806" s="105">
        <v>3.0</v>
      </c>
      <c r="L3806" s="104">
        <f t="array" ref="L3806">XLOOKUP('Joining Lists'!$J3806,'Joining Lists'!$A$4:$A$15,'Joining Lists'!$B$4:$B$15)</f>
        <v>34</v>
      </c>
      <c r="M3806" s="105">
        <f>'Joining Lists'!$K3806*'Joining Lists'!$L3806</f>
        <v>102</v>
      </c>
    </row>
    <row r="3807" ht="14.25" customHeight="1">
      <c r="G3807" s="111">
        <v>44468.0</v>
      </c>
      <c r="H3807" s="110" t="s">
        <v>291</v>
      </c>
      <c r="I3807" s="110" t="str">
        <f t="array" ref="I3807">XLOOKUP('Joining Lists'!$H3807,'Joining Lists'!$D$4:$D$75,'Joining Lists'!$E$4:$E$75)</f>
        <v>West</v>
      </c>
      <c r="J3807" s="110" t="s">
        <v>212</v>
      </c>
      <c r="K3807" s="110">
        <v>3.0</v>
      </c>
      <c r="L3807" s="109">
        <f t="array" ref="L3807">XLOOKUP('Joining Lists'!$J3807,'Joining Lists'!$A$4:$A$15,'Joining Lists'!$B$4:$B$15)</f>
        <v>21</v>
      </c>
      <c r="M3807" s="110">
        <f>'Joining Lists'!$K3807*'Joining Lists'!$L3807</f>
        <v>63</v>
      </c>
    </row>
    <row r="3808" ht="14.25" customHeight="1">
      <c r="G3808" s="106">
        <v>44468.0</v>
      </c>
      <c r="H3808" s="105" t="s">
        <v>269</v>
      </c>
      <c r="I3808" s="105" t="str">
        <f t="array" ref="I3808">XLOOKUP('Joining Lists'!$H3808,'Joining Lists'!$D$4:$D$75,'Joining Lists'!$E$4:$E$75)</f>
        <v>MidWest</v>
      </c>
      <c r="J3808" s="105" t="s">
        <v>245</v>
      </c>
      <c r="K3808" s="105">
        <v>1.0</v>
      </c>
      <c r="L3808" s="104">
        <f t="array" ref="L3808">XLOOKUP('Joining Lists'!$J3808,'Joining Lists'!$A$4:$A$15,'Joining Lists'!$B$4:$B$15)</f>
        <v>23.5</v>
      </c>
      <c r="M3808" s="105">
        <f>'Joining Lists'!$K3808*'Joining Lists'!$L3808</f>
        <v>23.5</v>
      </c>
    </row>
    <row r="3809" ht="14.25" customHeight="1">
      <c r="G3809" s="111">
        <v>44467.0</v>
      </c>
      <c r="H3809" s="110" t="s">
        <v>253</v>
      </c>
      <c r="I3809" s="110" t="str">
        <f t="array" ref="I3809">XLOOKUP('Joining Lists'!$H3809,'Joining Lists'!$D$4:$D$75,'Joining Lists'!$E$4:$E$75)</f>
        <v>MidWest</v>
      </c>
      <c r="J3809" s="110" t="s">
        <v>235</v>
      </c>
      <c r="K3809" s="110">
        <v>2.0</v>
      </c>
      <c r="L3809" s="109">
        <f t="array" ref="L3809">XLOOKUP('Joining Lists'!$J3809,'Joining Lists'!$A$4:$A$15,'Joining Lists'!$B$4:$B$15)</f>
        <v>19.95</v>
      </c>
      <c r="M3809" s="110">
        <f>'Joining Lists'!$K3809*'Joining Lists'!$L3809</f>
        <v>39.9</v>
      </c>
    </row>
    <row r="3810" ht="14.25" customHeight="1">
      <c r="G3810" s="106">
        <v>44467.0</v>
      </c>
      <c r="H3810" s="105" t="s">
        <v>215</v>
      </c>
      <c r="I3810" s="105" t="str">
        <f t="array" ref="I3810">XLOOKUP('Joining Lists'!$H3810,'Joining Lists'!$D$4:$D$75,'Joining Lists'!$E$4:$E$75)</f>
        <v>East</v>
      </c>
      <c r="J3810" s="105" t="s">
        <v>218</v>
      </c>
      <c r="K3810" s="105">
        <v>3.0</v>
      </c>
      <c r="L3810" s="104">
        <f t="array" ref="L3810">XLOOKUP('Joining Lists'!$J3810,'Joining Lists'!$A$4:$A$15,'Joining Lists'!$B$4:$B$15)</f>
        <v>22.95</v>
      </c>
      <c r="M3810" s="105">
        <f>'Joining Lists'!$K3810*'Joining Lists'!$L3810</f>
        <v>68.85</v>
      </c>
    </row>
    <row r="3811" ht="14.25" customHeight="1">
      <c r="G3811" s="111">
        <v>44467.0</v>
      </c>
      <c r="H3811" s="110" t="s">
        <v>263</v>
      </c>
      <c r="I3811" s="110" t="str">
        <f t="array" ref="I3811">XLOOKUP('Joining Lists'!$H3811,'Joining Lists'!$D$4:$D$75,'Joining Lists'!$E$4:$E$75)</f>
        <v>West</v>
      </c>
      <c r="J3811" s="110" t="s">
        <v>240</v>
      </c>
      <c r="K3811" s="110">
        <v>2.0</v>
      </c>
      <c r="L3811" s="109">
        <f t="array" ref="L3811">XLOOKUP('Joining Lists'!$J3811,'Joining Lists'!$A$4:$A$15,'Joining Lists'!$B$4:$B$15)</f>
        <v>34</v>
      </c>
      <c r="M3811" s="110">
        <f>'Joining Lists'!$K3811*'Joining Lists'!$L3811</f>
        <v>68</v>
      </c>
    </row>
    <row r="3812" ht="14.25" customHeight="1">
      <c r="G3812" s="106">
        <v>44467.0</v>
      </c>
      <c r="H3812" s="105" t="s">
        <v>225</v>
      </c>
      <c r="I3812" s="105" t="str">
        <f t="array" ref="I3812">XLOOKUP('Joining Lists'!$H3812,'Joining Lists'!$D$4:$D$75,'Joining Lists'!$E$4:$E$75)</f>
        <v>South</v>
      </c>
      <c r="J3812" s="105" t="s">
        <v>239</v>
      </c>
      <c r="K3812" s="105">
        <v>2.0</v>
      </c>
      <c r="L3812" s="104">
        <f t="array" ref="L3812">XLOOKUP('Joining Lists'!$J3812,'Joining Lists'!$A$4:$A$15,'Joining Lists'!$B$4:$B$15)</f>
        <v>19</v>
      </c>
      <c r="M3812" s="105">
        <f>'Joining Lists'!$K3812*'Joining Lists'!$L3812</f>
        <v>38</v>
      </c>
    </row>
    <row r="3813" ht="14.25" customHeight="1">
      <c r="G3813" s="111">
        <v>44467.0</v>
      </c>
      <c r="H3813" s="110" t="s">
        <v>292</v>
      </c>
      <c r="I3813" s="110" t="str">
        <f t="array" ref="I3813">XLOOKUP('Joining Lists'!$H3813,'Joining Lists'!$D$4:$D$75,'Joining Lists'!$E$4:$E$75)</f>
        <v>East</v>
      </c>
      <c r="J3813" s="110" t="s">
        <v>240</v>
      </c>
      <c r="K3813" s="110">
        <v>3.0</v>
      </c>
      <c r="L3813" s="109">
        <f t="array" ref="L3813">XLOOKUP('Joining Lists'!$J3813,'Joining Lists'!$A$4:$A$15,'Joining Lists'!$B$4:$B$15)</f>
        <v>34</v>
      </c>
      <c r="M3813" s="110">
        <f>'Joining Lists'!$K3813*'Joining Lists'!$L3813</f>
        <v>102</v>
      </c>
    </row>
    <row r="3814" ht="14.25" customHeight="1">
      <c r="G3814" s="106">
        <v>44467.0</v>
      </c>
      <c r="H3814" s="105" t="s">
        <v>265</v>
      </c>
      <c r="I3814" s="105" t="str">
        <f t="array" ref="I3814">XLOOKUP('Joining Lists'!$H3814,'Joining Lists'!$D$4:$D$75,'Joining Lists'!$E$4:$E$75)</f>
        <v>MidWest</v>
      </c>
      <c r="J3814" s="105" t="s">
        <v>243</v>
      </c>
      <c r="K3814" s="105">
        <v>3.0</v>
      </c>
      <c r="L3814" s="104">
        <f t="array" ref="L3814">XLOOKUP('Joining Lists'!$J3814,'Joining Lists'!$A$4:$A$15,'Joining Lists'!$B$4:$B$15)</f>
        <v>25</v>
      </c>
      <c r="M3814" s="105">
        <f>'Joining Lists'!$K3814*'Joining Lists'!$L3814</f>
        <v>75</v>
      </c>
    </row>
    <row r="3815" ht="14.25" customHeight="1">
      <c r="G3815" s="111">
        <v>44467.0</v>
      </c>
      <c r="H3815" s="110" t="s">
        <v>294</v>
      </c>
      <c r="I3815" s="110" t="str">
        <f t="array" ref="I3815">XLOOKUP('Joining Lists'!$H3815,'Joining Lists'!$D$4:$D$75,'Joining Lists'!$E$4:$E$75)</f>
        <v>West</v>
      </c>
      <c r="J3815" s="110" t="s">
        <v>212</v>
      </c>
      <c r="K3815" s="110">
        <v>1.0</v>
      </c>
      <c r="L3815" s="109">
        <f t="array" ref="L3815">XLOOKUP('Joining Lists'!$J3815,'Joining Lists'!$A$4:$A$15,'Joining Lists'!$B$4:$B$15)</f>
        <v>21</v>
      </c>
      <c r="M3815" s="110">
        <f>'Joining Lists'!$K3815*'Joining Lists'!$L3815</f>
        <v>21</v>
      </c>
    </row>
    <row r="3816" ht="14.25" customHeight="1">
      <c r="G3816" s="106">
        <v>44467.0</v>
      </c>
      <c r="H3816" s="105" t="s">
        <v>299</v>
      </c>
      <c r="I3816" s="105" t="str">
        <f t="array" ref="I3816">XLOOKUP('Joining Lists'!$H3816,'Joining Lists'!$D$4:$D$75,'Joining Lists'!$E$4:$E$75)</f>
        <v>South</v>
      </c>
      <c r="J3816" s="105" t="s">
        <v>243</v>
      </c>
      <c r="K3816" s="105">
        <v>2.0</v>
      </c>
      <c r="L3816" s="104">
        <f t="array" ref="L3816">XLOOKUP('Joining Lists'!$J3816,'Joining Lists'!$A$4:$A$15,'Joining Lists'!$B$4:$B$15)</f>
        <v>25</v>
      </c>
      <c r="M3816" s="105">
        <f>'Joining Lists'!$K3816*'Joining Lists'!$L3816</f>
        <v>50</v>
      </c>
    </row>
    <row r="3817" ht="14.25" customHeight="1">
      <c r="G3817" s="111">
        <v>44467.0</v>
      </c>
      <c r="H3817" s="110" t="s">
        <v>296</v>
      </c>
      <c r="I3817" s="110" t="str">
        <f t="array" ref="I3817">XLOOKUP('Joining Lists'!$H3817,'Joining Lists'!$D$4:$D$75,'Joining Lists'!$E$4:$E$75)</f>
        <v>West</v>
      </c>
      <c r="J3817" s="110" t="s">
        <v>216</v>
      </c>
      <c r="K3817" s="110">
        <v>2.0</v>
      </c>
      <c r="L3817" s="109">
        <f t="array" ref="L3817">XLOOKUP('Joining Lists'!$J3817,'Joining Lists'!$A$4:$A$15,'Joining Lists'!$B$4:$B$15)</f>
        <v>22.95</v>
      </c>
      <c r="M3817" s="110">
        <f>'Joining Lists'!$K3817*'Joining Lists'!$L3817</f>
        <v>45.9</v>
      </c>
    </row>
    <row r="3818" ht="14.25" customHeight="1">
      <c r="G3818" s="106">
        <v>44467.0</v>
      </c>
      <c r="H3818" s="105" t="s">
        <v>292</v>
      </c>
      <c r="I3818" s="105" t="str">
        <f t="array" ref="I3818">XLOOKUP('Joining Lists'!$H3818,'Joining Lists'!$D$4:$D$75,'Joining Lists'!$E$4:$E$75)</f>
        <v>East</v>
      </c>
      <c r="J3818" s="105" t="s">
        <v>233</v>
      </c>
      <c r="K3818" s="105">
        <v>3.0</v>
      </c>
      <c r="L3818" s="104">
        <f t="array" ref="L3818">XLOOKUP('Joining Lists'!$J3818,'Joining Lists'!$A$4:$A$15,'Joining Lists'!$B$4:$B$15)</f>
        <v>27.5</v>
      </c>
      <c r="M3818" s="105">
        <f>'Joining Lists'!$K3818*'Joining Lists'!$L3818</f>
        <v>82.5</v>
      </c>
    </row>
    <row r="3819" ht="14.25" customHeight="1">
      <c r="G3819" s="111">
        <v>44466.0</v>
      </c>
      <c r="H3819" s="110" t="s">
        <v>299</v>
      </c>
      <c r="I3819" s="110" t="str">
        <f t="array" ref="I3819">XLOOKUP('Joining Lists'!$H3819,'Joining Lists'!$D$4:$D$75,'Joining Lists'!$E$4:$E$75)</f>
        <v>South</v>
      </c>
      <c r="J3819" s="110" t="s">
        <v>236</v>
      </c>
      <c r="K3819" s="110">
        <v>2.0</v>
      </c>
      <c r="L3819" s="109">
        <f t="array" ref="L3819">XLOOKUP('Joining Lists'!$J3819,'Joining Lists'!$A$4:$A$15,'Joining Lists'!$B$4:$B$15)</f>
        <v>30</v>
      </c>
      <c r="M3819" s="110">
        <f>'Joining Lists'!$K3819*'Joining Lists'!$L3819</f>
        <v>60</v>
      </c>
    </row>
    <row r="3820" ht="14.25" customHeight="1">
      <c r="G3820" s="106">
        <v>44466.0</v>
      </c>
      <c r="H3820" s="105" t="s">
        <v>219</v>
      </c>
      <c r="I3820" s="105" t="str">
        <f t="array" ref="I3820">XLOOKUP('Joining Lists'!$H3820,'Joining Lists'!$D$4:$D$75,'Joining Lists'!$E$4:$E$75)</f>
        <v>West</v>
      </c>
      <c r="J3820" s="105" t="s">
        <v>245</v>
      </c>
      <c r="K3820" s="105">
        <v>1.0</v>
      </c>
      <c r="L3820" s="104">
        <f t="array" ref="L3820">XLOOKUP('Joining Lists'!$J3820,'Joining Lists'!$A$4:$A$15,'Joining Lists'!$B$4:$B$15)</f>
        <v>23.5</v>
      </c>
      <c r="M3820" s="105">
        <f>'Joining Lists'!$K3820*'Joining Lists'!$L3820</f>
        <v>23.5</v>
      </c>
    </row>
    <row r="3821" ht="14.25" customHeight="1">
      <c r="G3821" s="111">
        <v>44466.0</v>
      </c>
      <c r="H3821" s="110" t="s">
        <v>296</v>
      </c>
      <c r="I3821" s="110" t="str">
        <f t="array" ref="I3821">XLOOKUP('Joining Lists'!$H3821,'Joining Lists'!$D$4:$D$75,'Joining Lists'!$E$4:$E$75)</f>
        <v>West</v>
      </c>
      <c r="J3821" s="110" t="s">
        <v>236</v>
      </c>
      <c r="K3821" s="110">
        <v>2.0</v>
      </c>
      <c r="L3821" s="109">
        <f t="array" ref="L3821">XLOOKUP('Joining Lists'!$J3821,'Joining Lists'!$A$4:$A$15,'Joining Lists'!$B$4:$B$15)</f>
        <v>30</v>
      </c>
      <c r="M3821" s="110">
        <f>'Joining Lists'!$K3821*'Joining Lists'!$L3821</f>
        <v>60</v>
      </c>
    </row>
    <row r="3822" ht="14.25" customHeight="1">
      <c r="G3822" s="106">
        <v>44466.0</v>
      </c>
      <c r="H3822" s="105" t="s">
        <v>294</v>
      </c>
      <c r="I3822" s="105" t="str">
        <f t="array" ref="I3822">XLOOKUP('Joining Lists'!$H3822,'Joining Lists'!$D$4:$D$75,'Joining Lists'!$E$4:$E$75)</f>
        <v>West</v>
      </c>
      <c r="J3822" s="105" t="s">
        <v>240</v>
      </c>
      <c r="K3822" s="105">
        <v>2.0</v>
      </c>
      <c r="L3822" s="104">
        <f t="array" ref="L3822">XLOOKUP('Joining Lists'!$J3822,'Joining Lists'!$A$4:$A$15,'Joining Lists'!$B$4:$B$15)</f>
        <v>34</v>
      </c>
      <c r="M3822" s="105">
        <f>'Joining Lists'!$K3822*'Joining Lists'!$L3822</f>
        <v>68</v>
      </c>
    </row>
    <row r="3823" ht="14.25" customHeight="1">
      <c r="G3823" s="111">
        <v>44466.0</v>
      </c>
      <c r="H3823" s="110" t="s">
        <v>299</v>
      </c>
      <c r="I3823" s="110" t="str">
        <f t="array" ref="I3823">XLOOKUP('Joining Lists'!$H3823,'Joining Lists'!$D$4:$D$75,'Joining Lists'!$E$4:$E$75)</f>
        <v>South</v>
      </c>
      <c r="J3823" s="110" t="s">
        <v>235</v>
      </c>
      <c r="K3823" s="110">
        <v>3.0</v>
      </c>
      <c r="L3823" s="109">
        <f t="array" ref="L3823">XLOOKUP('Joining Lists'!$J3823,'Joining Lists'!$A$4:$A$15,'Joining Lists'!$B$4:$B$15)</f>
        <v>19.95</v>
      </c>
      <c r="M3823" s="110">
        <f>'Joining Lists'!$K3823*'Joining Lists'!$L3823</f>
        <v>59.85</v>
      </c>
    </row>
    <row r="3824" ht="14.25" customHeight="1">
      <c r="G3824" s="106">
        <v>44466.0</v>
      </c>
      <c r="H3824" s="105" t="s">
        <v>252</v>
      </c>
      <c r="I3824" s="105" t="str">
        <f t="array" ref="I3824">XLOOKUP('Joining Lists'!$H3824,'Joining Lists'!$D$4:$D$75,'Joining Lists'!$E$4:$E$75)</f>
        <v>West</v>
      </c>
      <c r="J3824" s="105" t="s">
        <v>240</v>
      </c>
      <c r="K3824" s="105">
        <v>3.0</v>
      </c>
      <c r="L3824" s="104">
        <f t="array" ref="L3824">XLOOKUP('Joining Lists'!$J3824,'Joining Lists'!$A$4:$A$15,'Joining Lists'!$B$4:$B$15)</f>
        <v>34</v>
      </c>
      <c r="M3824" s="105">
        <f>'Joining Lists'!$K3824*'Joining Lists'!$L3824</f>
        <v>102</v>
      </c>
    </row>
    <row r="3825" ht="14.25" customHeight="1">
      <c r="G3825" s="111">
        <v>44466.0</v>
      </c>
      <c r="H3825" s="110" t="s">
        <v>271</v>
      </c>
      <c r="I3825" s="110" t="str">
        <f t="array" ref="I3825">XLOOKUP('Joining Lists'!$H3825,'Joining Lists'!$D$4:$D$75,'Joining Lists'!$E$4:$E$75)</f>
        <v>South</v>
      </c>
      <c r="J3825" s="110" t="s">
        <v>227</v>
      </c>
      <c r="K3825" s="110">
        <v>15.0</v>
      </c>
      <c r="L3825" s="109">
        <f t="array" ref="L3825">XLOOKUP('Joining Lists'!$J3825,'Joining Lists'!$A$4:$A$15,'Joining Lists'!$B$4:$B$15)</f>
        <v>25</v>
      </c>
      <c r="M3825" s="110">
        <f>'Joining Lists'!$K3825*'Joining Lists'!$L3825</f>
        <v>375</v>
      </c>
    </row>
    <row r="3826" ht="14.25" customHeight="1">
      <c r="G3826" s="106">
        <v>44465.0</v>
      </c>
      <c r="H3826" s="105" t="s">
        <v>281</v>
      </c>
      <c r="I3826" s="105" t="str">
        <f t="array" ref="I3826">XLOOKUP('Joining Lists'!$H3826,'Joining Lists'!$D$4:$D$75,'Joining Lists'!$E$4:$E$75)</f>
        <v>MidWest</v>
      </c>
      <c r="J3826" s="105" t="s">
        <v>227</v>
      </c>
      <c r="K3826" s="105">
        <v>3.0</v>
      </c>
      <c r="L3826" s="104">
        <f t="array" ref="L3826">XLOOKUP('Joining Lists'!$J3826,'Joining Lists'!$A$4:$A$15,'Joining Lists'!$B$4:$B$15)</f>
        <v>25</v>
      </c>
      <c r="M3826" s="105">
        <f>'Joining Lists'!$K3826*'Joining Lists'!$L3826</f>
        <v>75</v>
      </c>
    </row>
    <row r="3827" ht="14.25" customHeight="1">
      <c r="G3827" s="111">
        <v>44465.0</v>
      </c>
      <c r="H3827" s="110" t="s">
        <v>288</v>
      </c>
      <c r="I3827" s="110" t="str">
        <f t="array" ref="I3827">XLOOKUP('Joining Lists'!$H3827,'Joining Lists'!$D$4:$D$75,'Joining Lists'!$E$4:$E$75)</f>
        <v>MidWest</v>
      </c>
      <c r="J3827" s="110" t="s">
        <v>240</v>
      </c>
      <c r="K3827" s="110">
        <v>2.0</v>
      </c>
      <c r="L3827" s="109">
        <f t="array" ref="L3827">XLOOKUP('Joining Lists'!$J3827,'Joining Lists'!$A$4:$A$15,'Joining Lists'!$B$4:$B$15)</f>
        <v>34</v>
      </c>
      <c r="M3827" s="110">
        <f>'Joining Lists'!$K3827*'Joining Lists'!$L3827</f>
        <v>68</v>
      </c>
    </row>
    <row r="3828" ht="14.25" customHeight="1">
      <c r="G3828" s="106">
        <v>44465.0</v>
      </c>
      <c r="H3828" s="105" t="s">
        <v>295</v>
      </c>
      <c r="I3828" s="105" t="str">
        <f t="array" ref="I3828">XLOOKUP('Joining Lists'!$H3828,'Joining Lists'!$D$4:$D$75,'Joining Lists'!$E$4:$E$75)</f>
        <v>MidWest</v>
      </c>
      <c r="J3828" s="105" t="s">
        <v>218</v>
      </c>
      <c r="K3828" s="105">
        <v>2.0</v>
      </c>
      <c r="L3828" s="104">
        <f t="array" ref="L3828">XLOOKUP('Joining Lists'!$J3828,'Joining Lists'!$A$4:$A$15,'Joining Lists'!$B$4:$B$15)</f>
        <v>22.95</v>
      </c>
      <c r="M3828" s="105">
        <f>'Joining Lists'!$K3828*'Joining Lists'!$L3828</f>
        <v>45.9</v>
      </c>
    </row>
    <row r="3829" ht="14.25" customHeight="1">
      <c r="G3829" s="111">
        <v>44465.0</v>
      </c>
      <c r="H3829" s="110" t="s">
        <v>251</v>
      </c>
      <c r="I3829" s="110" t="str">
        <f t="array" ref="I3829">XLOOKUP('Joining Lists'!$H3829,'Joining Lists'!$D$4:$D$75,'Joining Lists'!$E$4:$E$75)</f>
        <v>MidWest</v>
      </c>
      <c r="J3829" s="110" t="s">
        <v>243</v>
      </c>
      <c r="K3829" s="110">
        <v>3.0</v>
      </c>
      <c r="L3829" s="109">
        <f t="array" ref="L3829">XLOOKUP('Joining Lists'!$J3829,'Joining Lists'!$A$4:$A$15,'Joining Lists'!$B$4:$B$15)</f>
        <v>25</v>
      </c>
      <c r="M3829" s="110">
        <f>'Joining Lists'!$K3829*'Joining Lists'!$L3829</f>
        <v>75</v>
      </c>
    </row>
    <row r="3830" ht="14.25" customHeight="1">
      <c r="G3830" s="106">
        <v>44465.0</v>
      </c>
      <c r="H3830" s="105" t="s">
        <v>294</v>
      </c>
      <c r="I3830" s="105" t="str">
        <f t="array" ref="I3830">XLOOKUP('Joining Lists'!$H3830,'Joining Lists'!$D$4:$D$75,'Joining Lists'!$E$4:$E$75)</f>
        <v>West</v>
      </c>
      <c r="J3830" s="105" t="s">
        <v>245</v>
      </c>
      <c r="K3830" s="105">
        <v>3.0</v>
      </c>
      <c r="L3830" s="104">
        <f t="array" ref="L3830">XLOOKUP('Joining Lists'!$J3830,'Joining Lists'!$A$4:$A$15,'Joining Lists'!$B$4:$B$15)</f>
        <v>23.5</v>
      </c>
      <c r="M3830" s="105">
        <f>'Joining Lists'!$K3830*'Joining Lists'!$L3830</f>
        <v>70.5</v>
      </c>
    </row>
    <row r="3831" ht="14.25" customHeight="1">
      <c r="G3831" s="111">
        <v>44464.0</v>
      </c>
      <c r="H3831" s="110" t="s">
        <v>261</v>
      </c>
      <c r="I3831" s="110" t="str">
        <f t="array" ref="I3831">XLOOKUP('Joining Lists'!$H3831,'Joining Lists'!$D$4:$D$75,'Joining Lists'!$E$4:$E$75)</f>
        <v>South</v>
      </c>
      <c r="J3831" s="110" t="s">
        <v>218</v>
      </c>
      <c r="K3831" s="110">
        <v>2.0</v>
      </c>
      <c r="L3831" s="109">
        <f t="array" ref="L3831">XLOOKUP('Joining Lists'!$J3831,'Joining Lists'!$A$4:$A$15,'Joining Lists'!$B$4:$B$15)</f>
        <v>22.95</v>
      </c>
      <c r="M3831" s="110">
        <f>'Joining Lists'!$K3831*'Joining Lists'!$L3831</f>
        <v>45.9</v>
      </c>
    </row>
    <row r="3832" ht="14.25" customHeight="1">
      <c r="G3832" s="106">
        <v>44464.0</v>
      </c>
      <c r="H3832" s="105" t="s">
        <v>258</v>
      </c>
      <c r="I3832" s="105" t="str">
        <f t="array" ref="I3832">XLOOKUP('Joining Lists'!$H3832,'Joining Lists'!$D$4:$D$75,'Joining Lists'!$E$4:$E$75)</f>
        <v>MidWest</v>
      </c>
      <c r="J3832" s="105" t="s">
        <v>243</v>
      </c>
      <c r="K3832" s="105">
        <v>1.0</v>
      </c>
      <c r="L3832" s="104">
        <f t="array" ref="L3832">XLOOKUP('Joining Lists'!$J3832,'Joining Lists'!$A$4:$A$15,'Joining Lists'!$B$4:$B$15)</f>
        <v>25</v>
      </c>
      <c r="M3832" s="105">
        <f>'Joining Lists'!$K3832*'Joining Lists'!$L3832</f>
        <v>25</v>
      </c>
    </row>
    <row r="3833" ht="14.25" customHeight="1">
      <c r="G3833" s="111">
        <v>44464.0</v>
      </c>
      <c r="H3833" s="110" t="s">
        <v>306</v>
      </c>
      <c r="I3833" s="110" t="str">
        <f t="array" ref="I3833">XLOOKUP('Joining Lists'!$H3833,'Joining Lists'!$D$4:$D$75,'Joining Lists'!$E$4:$E$75)</f>
        <v>West</v>
      </c>
      <c r="J3833" s="110" t="s">
        <v>240</v>
      </c>
      <c r="K3833" s="110">
        <v>2.0</v>
      </c>
      <c r="L3833" s="109">
        <f t="array" ref="L3833">XLOOKUP('Joining Lists'!$J3833,'Joining Lists'!$A$4:$A$15,'Joining Lists'!$B$4:$B$15)</f>
        <v>34</v>
      </c>
      <c r="M3833" s="110">
        <f>'Joining Lists'!$K3833*'Joining Lists'!$L3833</f>
        <v>68</v>
      </c>
    </row>
    <row r="3834" ht="14.25" customHeight="1">
      <c r="G3834" s="106">
        <v>44464.0</v>
      </c>
      <c r="H3834" s="105" t="s">
        <v>238</v>
      </c>
      <c r="I3834" s="105" t="str">
        <f t="array" ref="I3834">XLOOKUP('Joining Lists'!$H3834,'Joining Lists'!$D$4:$D$75,'Joining Lists'!$E$4:$E$75)</f>
        <v>West</v>
      </c>
      <c r="J3834" s="105" t="s">
        <v>243</v>
      </c>
      <c r="K3834" s="105">
        <v>4.0</v>
      </c>
      <c r="L3834" s="104">
        <f t="array" ref="L3834">XLOOKUP('Joining Lists'!$J3834,'Joining Lists'!$A$4:$A$15,'Joining Lists'!$B$4:$B$15)</f>
        <v>25</v>
      </c>
      <c r="M3834" s="105">
        <f>'Joining Lists'!$K3834*'Joining Lists'!$L3834</f>
        <v>100</v>
      </c>
    </row>
    <row r="3835" ht="14.25" customHeight="1">
      <c r="G3835" s="111">
        <v>44464.0</v>
      </c>
      <c r="H3835" s="110" t="s">
        <v>288</v>
      </c>
      <c r="I3835" s="110" t="str">
        <f t="array" ref="I3835">XLOOKUP('Joining Lists'!$H3835,'Joining Lists'!$D$4:$D$75,'Joining Lists'!$E$4:$E$75)</f>
        <v>MidWest</v>
      </c>
      <c r="J3835" s="110" t="s">
        <v>235</v>
      </c>
      <c r="K3835" s="110">
        <v>1.0</v>
      </c>
      <c r="L3835" s="109">
        <f t="array" ref="L3835">XLOOKUP('Joining Lists'!$J3835,'Joining Lists'!$A$4:$A$15,'Joining Lists'!$B$4:$B$15)</f>
        <v>19.95</v>
      </c>
      <c r="M3835" s="110">
        <f>'Joining Lists'!$K3835*'Joining Lists'!$L3835</f>
        <v>19.95</v>
      </c>
    </row>
    <row r="3836" ht="14.25" customHeight="1">
      <c r="G3836" s="106">
        <v>44464.0</v>
      </c>
      <c r="H3836" s="105" t="s">
        <v>316</v>
      </c>
      <c r="I3836" s="105" t="str">
        <f t="array" ref="I3836">XLOOKUP('Joining Lists'!$H3836,'Joining Lists'!$D$4:$D$75,'Joining Lists'!$E$4:$E$75)</f>
        <v>West</v>
      </c>
      <c r="J3836" s="105" t="s">
        <v>240</v>
      </c>
      <c r="K3836" s="105">
        <v>4.0</v>
      </c>
      <c r="L3836" s="104">
        <f t="array" ref="L3836">XLOOKUP('Joining Lists'!$J3836,'Joining Lists'!$A$4:$A$15,'Joining Lists'!$B$4:$B$15)</f>
        <v>34</v>
      </c>
      <c r="M3836" s="105">
        <f>'Joining Lists'!$K3836*'Joining Lists'!$L3836</f>
        <v>136</v>
      </c>
    </row>
    <row r="3837" ht="14.25" customHeight="1">
      <c r="G3837" s="111">
        <v>44464.0</v>
      </c>
      <c r="H3837" s="110" t="s">
        <v>215</v>
      </c>
      <c r="I3837" s="110" t="str">
        <f t="array" ref="I3837">XLOOKUP('Joining Lists'!$H3837,'Joining Lists'!$D$4:$D$75,'Joining Lists'!$E$4:$E$75)</f>
        <v>East</v>
      </c>
      <c r="J3837" s="110" t="s">
        <v>235</v>
      </c>
      <c r="K3837" s="110">
        <v>1.0</v>
      </c>
      <c r="L3837" s="109">
        <f t="array" ref="L3837">XLOOKUP('Joining Lists'!$J3837,'Joining Lists'!$A$4:$A$15,'Joining Lists'!$B$4:$B$15)</f>
        <v>19.95</v>
      </c>
      <c r="M3837" s="110">
        <f>'Joining Lists'!$K3837*'Joining Lists'!$L3837</f>
        <v>19.95</v>
      </c>
    </row>
    <row r="3838" ht="14.25" customHeight="1">
      <c r="G3838" s="106">
        <v>44464.0</v>
      </c>
      <c r="H3838" s="105" t="s">
        <v>292</v>
      </c>
      <c r="I3838" s="105" t="str">
        <f t="array" ref="I3838">XLOOKUP('Joining Lists'!$H3838,'Joining Lists'!$D$4:$D$75,'Joining Lists'!$E$4:$E$75)</f>
        <v>East</v>
      </c>
      <c r="J3838" s="105" t="s">
        <v>243</v>
      </c>
      <c r="K3838" s="105">
        <v>2.0</v>
      </c>
      <c r="L3838" s="104">
        <f t="array" ref="L3838">XLOOKUP('Joining Lists'!$J3838,'Joining Lists'!$A$4:$A$15,'Joining Lists'!$B$4:$B$15)</f>
        <v>25</v>
      </c>
      <c r="M3838" s="105">
        <f>'Joining Lists'!$K3838*'Joining Lists'!$L3838</f>
        <v>50</v>
      </c>
    </row>
    <row r="3839" ht="14.25" customHeight="1">
      <c r="G3839" s="111">
        <v>44464.0</v>
      </c>
      <c r="H3839" s="110" t="s">
        <v>308</v>
      </c>
      <c r="I3839" s="110" t="str">
        <f t="array" ref="I3839">XLOOKUP('Joining Lists'!$H3839,'Joining Lists'!$D$4:$D$75,'Joining Lists'!$E$4:$E$75)</f>
        <v>West</v>
      </c>
      <c r="J3839" s="110" t="s">
        <v>239</v>
      </c>
      <c r="K3839" s="110">
        <v>1.0</v>
      </c>
      <c r="L3839" s="109">
        <f t="array" ref="L3839">XLOOKUP('Joining Lists'!$J3839,'Joining Lists'!$A$4:$A$15,'Joining Lists'!$B$4:$B$15)</f>
        <v>19</v>
      </c>
      <c r="M3839" s="110">
        <f>'Joining Lists'!$K3839*'Joining Lists'!$L3839</f>
        <v>19</v>
      </c>
    </row>
    <row r="3840" ht="14.25" customHeight="1">
      <c r="G3840" s="106">
        <v>44464.0</v>
      </c>
      <c r="H3840" s="105" t="s">
        <v>302</v>
      </c>
      <c r="I3840" s="105" t="str">
        <f t="array" ref="I3840">XLOOKUP('Joining Lists'!$H3840,'Joining Lists'!$D$4:$D$75,'Joining Lists'!$E$4:$E$75)</f>
        <v>MidWest</v>
      </c>
      <c r="J3840" s="105" t="s">
        <v>240</v>
      </c>
      <c r="K3840" s="105">
        <v>1.0</v>
      </c>
      <c r="L3840" s="104">
        <f t="array" ref="L3840">XLOOKUP('Joining Lists'!$J3840,'Joining Lists'!$A$4:$A$15,'Joining Lists'!$B$4:$B$15)</f>
        <v>34</v>
      </c>
      <c r="M3840" s="105">
        <f>'Joining Lists'!$K3840*'Joining Lists'!$L3840</f>
        <v>34</v>
      </c>
    </row>
    <row r="3841" ht="14.25" customHeight="1">
      <c r="G3841" s="111">
        <v>44464.0</v>
      </c>
      <c r="H3841" s="110" t="s">
        <v>254</v>
      </c>
      <c r="I3841" s="110" t="str">
        <f t="array" ref="I3841">XLOOKUP('Joining Lists'!$H3841,'Joining Lists'!$D$4:$D$75,'Joining Lists'!$E$4:$E$75)</f>
        <v>South</v>
      </c>
      <c r="J3841" s="110" t="s">
        <v>245</v>
      </c>
      <c r="K3841" s="110">
        <v>3.0</v>
      </c>
      <c r="L3841" s="109">
        <f t="array" ref="L3841">XLOOKUP('Joining Lists'!$J3841,'Joining Lists'!$A$4:$A$15,'Joining Lists'!$B$4:$B$15)</f>
        <v>23.5</v>
      </c>
      <c r="M3841" s="110">
        <f>'Joining Lists'!$K3841*'Joining Lists'!$L3841</f>
        <v>70.5</v>
      </c>
    </row>
    <row r="3842" ht="14.25" customHeight="1">
      <c r="G3842" s="106">
        <v>44464.0</v>
      </c>
      <c r="H3842" s="105" t="s">
        <v>309</v>
      </c>
      <c r="I3842" s="105" t="str">
        <f t="array" ref="I3842">XLOOKUP('Joining Lists'!$H3842,'Joining Lists'!$D$4:$D$75,'Joining Lists'!$E$4:$E$75)</f>
        <v>South</v>
      </c>
      <c r="J3842" s="105" t="s">
        <v>218</v>
      </c>
      <c r="K3842" s="105">
        <v>2.0</v>
      </c>
      <c r="L3842" s="104">
        <f t="array" ref="L3842">XLOOKUP('Joining Lists'!$J3842,'Joining Lists'!$A$4:$A$15,'Joining Lists'!$B$4:$B$15)</f>
        <v>22.95</v>
      </c>
      <c r="M3842" s="105">
        <f>'Joining Lists'!$K3842*'Joining Lists'!$L3842</f>
        <v>45.9</v>
      </c>
    </row>
    <row r="3843" ht="14.25" customHeight="1">
      <c r="G3843" s="111">
        <v>44464.0</v>
      </c>
      <c r="H3843" s="110" t="s">
        <v>266</v>
      </c>
      <c r="I3843" s="110" t="str">
        <f t="array" ref="I3843">XLOOKUP('Joining Lists'!$H3843,'Joining Lists'!$D$4:$D$75,'Joining Lists'!$E$4:$E$75)</f>
        <v>West</v>
      </c>
      <c r="J3843" s="110" t="s">
        <v>212</v>
      </c>
      <c r="K3843" s="110">
        <v>3.0</v>
      </c>
      <c r="L3843" s="109">
        <f t="array" ref="L3843">XLOOKUP('Joining Lists'!$J3843,'Joining Lists'!$A$4:$A$15,'Joining Lists'!$B$4:$B$15)</f>
        <v>21</v>
      </c>
      <c r="M3843" s="110">
        <f>'Joining Lists'!$K3843*'Joining Lists'!$L3843</f>
        <v>63</v>
      </c>
    </row>
    <row r="3844" ht="14.25" customHeight="1">
      <c r="G3844" s="106">
        <v>44463.0</v>
      </c>
      <c r="H3844" s="105" t="s">
        <v>298</v>
      </c>
      <c r="I3844" s="105" t="str">
        <f t="array" ref="I3844">XLOOKUP('Joining Lists'!$H3844,'Joining Lists'!$D$4:$D$75,'Joining Lists'!$E$4:$E$75)</f>
        <v>West</v>
      </c>
      <c r="J3844" s="105" t="s">
        <v>235</v>
      </c>
      <c r="K3844" s="105">
        <v>1.0</v>
      </c>
      <c r="L3844" s="104">
        <f t="array" ref="L3844">XLOOKUP('Joining Lists'!$J3844,'Joining Lists'!$A$4:$A$15,'Joining Lists'!$B$4:$B$15)</f>
        <v>19.95</v>
      </c>
      <c r="M3844" s="105">
        <f>'Joining Lists'!$K3844*'Joining Lists'!$L3844</f>
        <v>19.95</v>
      </c>
    </row>
    <row r="3845" ht="14.25" customHeight="1">
      <c r="G3845" s="111">
        <v>44463.0</v>
      </c>
      <c r="H3845" s="110" t="s">
        <v>261</v>
      </c>
      <c r="I3845" s="110" t="str">
        <f t="array" ref="I3845">XLOOKUP('Joining Lists'!$H3845,'Joining Lists'!$D$4:$D$75,'Joining Lists'!$E$4:$E$75)</f>
        <v>South</v>
      </c>
      <c r="J3845" s="110" t="s">
        <v>218</v>
      </c>
      <c r="K3845" s="110">
        <v>2.0</v>
      </c>
      <c r="L3845" s="109">
        <f t="array" ref="L3845">XLOOKUP('Joining Lists'!$J3845,'Joining Lists'!$A$4:$A$15,'Joining Lists'!$B$4:$B$15)</f>
        <v>22.95</v>
      </c>
      <c r="M3845" s="110">
        <f>'Joining Lists'!$K3845*'Joining Lists'!$L3845</f>
        <v>45.9</v>
      </c>
    </row>
    <row r="3846" ht="14.25" customHeight="1">
      <c r="G3846" s="106">
        <v>44463.0</v>
      </c>
      <c r="H3846" s="105" t="s">
        <v>254</v>
      </c>
      <c r="I3846" s="105" t="str">
        <f t="array" ref="I3846">XLOOKUP('Joining Lists'!$H3846,'Joining Lists'!$D$4:$D$75,'Joining Lists'!$E$4:$E$75)</f>
        <v>South</v>
      </c>
      <c r="J3846" s="105" t="s">
        <v>240</v>
      </c>
      <c r="K3846" s="105">
        <v>4.0</v>
      </c>
      <c r="L3846" s="104">
        <f t="array" ref="L3846">XLOOKUP('Joining Lists'!$J3846,'Joining Lists'!$A$4:$A$15,'Joining Lists'!$B$4:$B$15)</f>
        <v>34</v>
      </c>
      <c r="M3846" s="105">
        <f>'Joining Lists'!$K3846*'Joining Lists'!$L3846</f>
        <v>136</v>
      </c>
    </row>
    <row r="3847" ht="14.25" customHeight="1">
      <c r="G3847" s="111">
        <v>44463.0</v>
      </c>
      <c r="H3847" s="110" t="s">
        <v>252</v>
      </c>
      <c r="I3847" s="110" t="str">
        <f t="array" ref="I3847">XLOOKUP('Joining Lists'!$H3847,'Joining Lists'!$D$4:$D$75,'Joining Lists'!$E$4:$E$75)</f>
        <v>West</v>
      </c>
      <c r="J3847" s="110" t="s">
        <v>218</v>
      </c>
      <c r="K3847" s="110">
        <v>1.0</v>
      </c>
      <c r="L3847" s="109">
        <f t="array" ref="L3847">XLOOKUP('Joining Lists'!$J3847,'Joining Lists'!$A$4:$A$15,'Joining Lists'!$B$4:$B$15)</f>
        <v>22.95</v>
      </c>
      <c r="M3847" s="110">
        <f>'Joining Lists'!$K3847*'Joining Lists'!$L3847</f>
        <v>22.95</v>
      </c>
    </row>
    <row r="3848" ht="14.25" customHeight="1">
      <c r="G3848" s="106">
        <v>44463.0</v>
      </c>
      <c r="H3848" s="105" t="s">
        <v>308</v>
      </c>
      <c r="I3848" s="105" t="str">
        <f t="array" ref="I3848">XLOOKUP('Joining Lists'!$H3848,'Joining Lists'!$D$4:$D$75,'Joining Lists'!$E$4:$E$75)</f>
        <v>West</v>
      </c>
      <c r="J3848" s="105" t="s">
        <v>235</v>
      </c>
      <c r="K3848" s="105">
        <v>3.0</v>
      </c>
      <c r="L3848" s="104">
        <f t="array" ref="L3848">XLOOKUP('Joining Lists'!$J3848,'Joining Lists'!$A$4:$A$15,'Joining Lists'!$B$4:$B$15)</f>
        <v>19.95</v>
      </c>
      <c r="M3848" s="105">
        <f>'Joining Lists'!$K3848*'Joining Lists'!$L3848</f>
        <v>59.85</v>
      </c>
    </row>
    <row r="3849" ht="14.25" customHeight="1">
      <c r="G3849" s="111">
        <v>44463.0</v>
      </c>
      <c r="H3849" s="110" t="s">
        <v>305</v>
      </c>
      <c r="I3849" s="110" t="str">
        <f t="array" ref="I3849">XLOOKUP('Joining Lists'!$H3849,'Joining Lists'!$D$4:$D$75,'Joining Lists'!$E$4:$E$75)</f>
        <v>East</v>
      </c>
      <c r="J3849" s="110" t="s">
        <v>218</v>
      </c>
      <c r="K3849" s="110">
        <v>1.0</v>
      </c>
      <c r="L3849" s="109">
        <f t="array" ref="L3849">XLOOKUP('Joining Lists'!$J3849,'Joining Lists'!$A$4:$A$15,'Joining Lists'!$B$4:$B$15)</f>
        <v>22.95</v>
      </c>
      <c r="M3849" s="110">
        <f>'Joining Lists'!$K3849*'Joining Lists'!$L3849</f>
        <v>22.95</v>
      </c>
    </row>
    <row r="3850" ht="14.25" customHeight="1">
      <c r="G3850" s="106">
        <v>44462.0</v>
      </c>
      <c r="H3850" s="105" t="s">
        <v>259</v>
      </c>
      <c r="I3850" s="105" t="str">
        <f t="array" ref="I3850">XLOOKUP('Joining Lists'!$H3850,'Joining Lists'!$D$4:$D$75,'Joining Lists'!$E$4:$E$75)</f>
        <v>West</v>
      </c>
      <c r="J3850" s="105" t="s">
        <v>235</v>
      </c>
      <c r="K3850" s="105">
        <v>3.0</v>
      </c>
      <c r="L3850" s="104">
        <f t="array" ref="L3850">XLOOKUP('Joining Lists'!$J3850,'Joining Lists'!$A$4:$A$15,'Joining Lists'!$B$4:$B$15)</f>
        <v>19.95</v>
      </c>
      <c r="M3850" s="105">
        <f>'Joining Lists'!$K3850*'Joining Lists'!$L3850</f>
        <v>59.85</v>
      </c>
    </row>
    <row r="3851" ht="14.25" customHeight="1">
      <c r="G3851" s="111">
        <v>44462.0</v>
      </c>
      <c r="H3851" s="110" t="s">
        <v>297</v>
      </c>
      <c r="I3851" s="110" t="str">
        <f t="array" ref="I3851">XLOOKUP('Joining Lists'!$H3851,'Joining Lists'!$D$4:$D$75,'Joining Lists'!$E$4:$E$75)</f>
        <v>MidWest</v>
      </c>
      <c r="J3851" s="110" t="s">
        <v>235</v>
      </c>
      <c r="K3851" s="110">
        <v>1.0</v>
      </c>
      <c r="L3851" s="109">
        <f t="array" ref="L3851">XLOOKUP('Joining Lists'!$J3851,'Joining Lists'!$A$4:$A$15,'Joining Lists'!$B$4:$B$15)</f>
        <v>19.95</v>
      </c>
      <c r="M3851" s="110">
        <f>'Joining Lists'!$K3851*'Joining Lists'!$L3851</f>
        <v>19.95</v>
      </c>
    </row>
    <row r="3852" ht="14.25" customHeight="1">
      <c r="G3852" s="106">
        <v>44461.0</v>
      </c>
      <c r="H3852" s="105" t="s">
        <v>305</v>
      </c>
      <c r="I3852" s="105" t="str">
        <f t="array" ref="I3852">XLOOKUP('Joining Lists'!$H3852,'Joining Lists'!$D$4:$D$75,'Joining Lists'!$E$4:$E$75)</f>
        <v>East</v>
      </c>
      <c r="J3852" s="105" t="s">
        <v>240</v>
      </c>
      <c r="K3852" s="105">
        <v>2.0</v>
      </c>
      <c r="L3852" s="104">
        <f t="array" ref="L3852">XLOOKUP('Joining Lists'!$J3852,'Joining Lists'!$A$4:$A$15,'Joining Lists'!$B$4:$B$15)</f>
        <v>34</v>
      </c>
      <c r="M3852" s="105">
        <f>'Joining Lists'!$K3852*'Joining Lists'!$L3852</f>
        <v>68</v>
      </c>
    </row>
    <row r="3853" ht="14.25" customHeight="1">
      <c r="G3853" s="111">
        <v>44461.0</v>
      </c>
      <c r="H3853" s="110" t="s">
        <v>215</v>
      </c>
      <c r="I3853" s="110" t="str">
        <f t="array" ref="I3853">XLOOKUP('Joining Lists'!$H3853,'Joining Lists'!$D$4:$D$75,'Joining Lists'!$E$4:$E$75)</f>
        <v>East</v>
      </c>
      <c r="J3853" s="110" t="s">
        <v>227</v>
      </c>
      <c r="K3853" s="110">
        <v>2.0</v>
      </c>
      <c r="L3853" s="109">
        <f t="array" ref="L3853">XLOOKUP('Joining Lists'!$J3853,'Joining Lists'!$A$4:$A$15,'Joining Lists'!$B$4:$B$15)</f>
        <v>25</v>
      </c>
      <c r="M3853" s="110">
        <f>'Joining Lists'!$K3853*'Joining Lists'!$L3853</f>
        <v>50</v>
      </c>
    </row>
    <row r="3854" ht="14.25" customHeight="1">
      <c r="G3854" s="106">
        <v>44461.0</v>
      </c>
      <c r="H3854" s="105" t="s">
        <v>281</v>
      </c>
      <c r="I3854" s="105" t="str">
        <f t="array" ref="I3854">XLOOKUP('Joining Lists'!$H3854,'Joining Lists'!$D$4:$D$75,'Joining Lists'!$E$4:$E$75)</f>
        <v>MidWest</v>
      </c>
      <c r="J3854" s="105" t="s">
        <v>245</v>
      </c>
      <c r="K3854" s="105">
        <v>2.0</v>
      </c>
      <c r="L3854" s="104">
        <f t="array" ref="L3854">XLOOKUP('Joining Lists'!$J3854,'Joining Lists'!$A$4:$A$15,'Joining Lists'!$B$4:$B$15)</f>
        <v>23.5</v>
      </c>
      <c r="M3854" s="105">
        <f>'Joining Lists'!$K3854*'Joining Lists'!$L3854</f>
        <v>47</v>
      </c>
    </row>
    <row r="3855" ht="14.25" customHeight="1">
      <c r="G3855" s="111">
        <v>44461.0</v>
      </c>
      <c r="H3855" s="110" t="s">
        <v>264</v>
      </c>
      <c r="I3855" s="110" t="str">
        <f t="array" ref="I3855">XLOOKUP('Joining Lists'!$H3855,'Joining Lists'!$D$4:$D$75,'Joining Lists'!$E$4:$E$75)</f>
        <v>MidWest</v>
      </c>
      <c r="J3855" s="110" t="s">
        <v>230</v>
      </c>
      <c r="K3855" s="110">
        <v>3.0</v>
      </c>
      <c r="L3855" s="109">
        <f t="array" ref="L3855">XLOOKUP('Joining Lists'!$J3855,'Joining Lists'!$A$4:$A$15,'Joining Lists'!$B$4:$B$15)</f>
        <v>79.95</v>
      </c>
      <c r="M3855" s="110">
        <f>'Joining Lists'!$K3855*'Joining Lists'!$L3855</f>
        <v>239.85</v>
      </c>
    </row>
    <row r="3856" ht="14.25" customHeight="1">
      <c r="G3856" s="106">
        <v>44461.0</v>
      </c>
      <c r="H3856" s="105" t="s">
        <v>303</v>
      </c>
      <c r="I3856" s="105" t="str">
        <f t="array" ref="I3856">XLOOKUP('Joining Lists'!$H3856,'Joining Lists'!$D$4:$D$75,'Joining Lists'!$E$4:$E$75)</f>
        <v>West</v>
      </c>
      <c r="J3856" s="105" t="s">
        <v>216</v>
      </c>
      <c r="K3856" s="105">
        <v>7.0</v>
      </c>
      <c r="L3856" s="104">
        <f t="array" ref="L3856">XLOOKUP('Joining Lists'!$J3856,'Joining Lists'!$A$4:$A$15,'Joining Lists'!$B$4:$B$15)</f>
        <v>22.95</v>
      </c>
      <c r="M3856" s="105">
        <f>'Joining Lists'!$K3856*'Joining Lists'!$L3856</f>
        <v>160.65</v>
      </c>
    </row>
    <row r="3857" ht="14.25" customHeight="1">
      <c r="G3857" s="111">
        <v>44461.0</v>
      </c>
      <c r="H3857" s="110" t="s">
        <v>268</v>
      </c>
      <c r="I3857" s="110" t="str">
        <f t="array" ref="I3857">XLOOKUP('Joining Lists'!$H3857,'Joining Lists'!$D$4:$D$75,'Joining Lists'!$E$4:$E$75)</f>
        <v>East</v>
      </c>
      <c r="J3857" s="110" t="s">
        <v>243</v>
      </c>
      <c r="K3857" s="110">
        <v>2.0</v>
      </c>
      <c r="L3857" s="109">
        <f t="array" ref="L3857">XLOOKUP('Joining Lists'!$J3857,'Joining Lists'!$A$4:$A$15,'Joining Lists'!$B$4:$B$15)</f>
        <v>25</v>
      </c>
      <c r="M3857" s="110">
        <f>'Joining Lists'!$K3857*'Joining Lists'!$L3857</f>
        <v>50</v>
      </c>
    </row>
    <row r="3858" ht="14.25" customHeight="1">
      <c r="G3858" s="106">
        <v>44460.0</v>
      </c>
      <c r="H3858" s="105" t="s">
        <v>292</v>
      </c>
      <c r="I3858" s="105" t="str">
        <f t="array" ref="I3858">XLOOKUP('Joining Lists'!$H3858,'Joining Lists'!$D$4:$D$75,'Joining Lists'!$E$4:$E$75)</f>
        <v>East</v>
      </c>
      <c r="J3858" s="105" t="s">
        <v>218</v>
      </c>
      <c r="K3858" s="105">
        <v>3.0</v>
      </c>
      <c r="L3858" s="104">
        <f t="array" ref="L3858">XLOOKUP('Joining Lists'!$J3858,'Joining Lists'!$A$4:$A$15,'Joining Lists'!$B$4:$B$15)</f>
        <v>22.95</v>
      </c>
      <c r="M3858" s="105">
        <f>'Joining Lists'!$K3858*'Joining Lists'!$L3858</f>
        <v>68.85</v>
      </c>
    </row>
    <row r="3859" ht="14.25" customHeight="1">
      <c r="G3859" s="111">
        <v>44460.0</v>
      </c>
      <c r="H3859" s="110" t="s">
        <v>268</v>
      </c>
      <c r="I3859" s="110" t="str">
        <f t="array" ref="I3859">XLOOKUP('Joining Lists'!$H3859,'Joining Lists'!$D$4:$D$75,'Joining Lists'!$E$4:$E$75)</f>
        <v>East</v>
      </c>
      <c r="J3859" s="110" t="s">
        <v>240</v>
      </c>
      <c r="K3859" s="110">
        <v>2.0</v>
      </c>
      <c r="L3859" s="109">
        <f t="array" ref="L3859">XLOOKUP('Joining Lists'!$J3859,'Joining Lists'!$A$4:$A$15,'Joining Lists'!$B$4:$B$15)</f>
        <v>34</v>
      </c>
      <c r="M3859" s="110">
        <f>'Joining Lists'!$K3859*'Joining Lists'!$L3859</f>
        <v>68</v>
      </c>
    </row>
    <row r="3860" ht="14.25" customHeight="1">
      <c r="G3860" s="106">
        <v>44460.0</v>
      </c>
      <c r="H3860" s="105" t="s">
        <v>297</v>
      </c>
      <c r="I3860" s="105" t="str">
        <f t="array" ref="I3860">XLOOKUP('Joining Lists'!$H3860,'Joining Lists'!$D$4:$D$75,'Joining Lists'!$E$4:$E$75)</f>
        <v>MidWest</v>
      </c>
      <c r="J3860" s="105" t="s">
        <v>240</v>
      </c>
      <c r="K3860" s="105">
        <v>3.0</v>
      </c>
      <c r="L3860" s="104">
        <f t="array" ref="L3860">XLOOKUP('Joining Lists'!$J3860,'Joining Lists'!$A$4:$A$15,'Joining Lists'!$B$4:$B$15)</f>
        <v>34</v>
      </c>
      <c r="M3860" s="105">
        <f>'Joining Lists'!$K3860*'Joining Lists'!$L3860</f>
        <v>102</v>
      </c>
    </row>
    <row r="3861" ht="14.25" customHeight="1">
      <c r="G3861" s="111">
        <v>44460.0</v>
      </c>
      <c r="H3861" s="110" t="s">
        <v>255</v>
      </c>
      <c r="I3861" s="110" t="str">
        <f t="array" ref="I3861">XLOOKUP('Joining Lists'!$H3861,'Joining Lists'!$D$4:$D$75,'Joining Lists'!$E$4:$E$75)</f>
        <v>MidWest</v>
      </c>
      <c r="J3861" s="110" t="s">
        <v>233</v>
      </c>
      <c r="K3861" s="110">
        <v>2.0</v>
      </c>
      <c r="L3861" s="109">
        <f t="array" ref="L3861">XLOOKUP('Joining Lists'!$J3861,'Joining Lists'!$A$4:$A$15,'Joining Lists'!$B$4:$B$15)</f>
        <v>27.5</v>
      </c>
      <c r="M3861" s="110">
        <f>'Joining Lists'!$K3861*'Joining Lists'!$L3861</f>
        <v>55</v>
      </c>
    </row>
    <row r="3862" ht="14.25" customHeight="1">
      <c r="G3862" s="106">
        <v>44460.0</v>
      </c>
      <c r="H3862" s="105" t="s">
        <v>312</v>
      </c>
      <c r="I3862" s="105" t="str">
        <f t="array" ref="I3862">XLOOKUP('Joining Lists'!$H3862,'Joining Lists'!$D$4:$D$75,'Joining Lists'!$E$4:$E$75)</f>
        <v>East</v>
      </c>
      <c r="J3862" s="105" t="s">
        <v>240</v>
      </c>
      <c r="K3862" s="105">
        <v>2.0</v>
      </c>
      <c r="L3862" s="104">
        <f t="array" ref="L3862">XLOOKUP('Joining Lists'!$J3862,'Joining Lists'!$A$4:$A$15,'Joining Lists'!$B$4:$B$15)</f>
        <v>34</v>
      </c>
      <c r="M3862" s="105">
        <f>'Joining Lists'!$K3862*'Joining Lists'!$L3862</f>
        <v>68</v>
      </c>
    </row>
    <row r="3863" ht="14.25" customHeight="1">
      <c r="G3863" s="111">
        <v>44459.0</v>
      </c>
      <c r="H3863" s="110" t="s">
        <v>264</v>
      </c>
      <c r="I3863" s="110" t="str">
        <f t="array" ref="I3863">XLOOKUP('Joining Lists'!$H3863,'Joining Lists'!$D$4:$D$75,'Joining Lists'!$E$4:$E$75)</f>
        <v>MidWest</v>
      </c>
      <c r="J3863" s="110" t="s">
        <v>230</v>
      </c>
      <c r="K3863" s="110">
        <v>3.0</v>
      </c>
      <c r="L3863" s="109">
        <f t="array" ref="L3863">XLOOKUP('Joining Lists'!$J3863,'Joining Lists'!$A$4:$A$15,'Joining Lists'!$B$4:$B$15)</f>
        <v>79.95</v>
      </c>
      <c r="M3863" s="110">
        <f>'Joining Lists'!$K3863*'Joining Lists'!$L3863</f>
        <v>239.85</v>
      </c>
    </row>
    <row r="3864" ht="14.25" customHeight="1">
      <c r="G3864" s="106">
        <v>44459.0</v>
      </c>
      <c r="H3864" s="105" t="s">
        <v>315</v>
      </c>
      <c r="I3864" s="105" t="str">
        <f t="array" ref="I3864">XLOOKUP('Joining Lists'!$H3864,'Joining Lists'!$D$4:$D$75,'Joining Lists'!$E$4:$E$75)</f>
        <v>MidWest</v>
      </c>
      <c r="J3864" s="105" t="s">
        <v>216</v>
      </c>
      <c r="K3864" s="105">
        <v>2.0</v>
      </c>
      <c r="L3864" s="104">
        <f t="array" ref="L3864">XLOOKUP('Joining Lists'!$J3864,'Joining Lists'!$A$4:$A$15,'Joining Lists'!$B$4:$B$15)</f>
        <v>22.95</v>
      </c>
      <c r="M3864" s="105">
        <f>'Joining Lists'!$K3864*'Joining Lists'!$L3864</f>
        <v>45.9</v>
      </c>
    </row>
    <row r="3865" ht="14.25" customHeight="1">
      <c r="G3865" s="111">
        <v>44459.0</v>
      </c>
      <c r="H3865" s="110" t="s">
        <v>316</v>
      </c>
      <c r="I3865" s="110" t="str">
        <f t="array" ref="I3865">XLOOKUP('Joining Lists'!$H3865,'Joining Lists'!$D$4:$D$75,'Joining Lists'!$E$4:$E$75)</f>
        <v>West</v>
      </c>
      <c r="J3865" s="110" t="s">
        <v>212</v>
      </c>
      <c r="K3865" s="110">
        <v>2.0</v>
      </c>
      <c r="L3865" s="109">
        <f t="array" ref="L3865">XLOOKUP('Joining Lists'!$J3865,'Joining Lists'!$A$4:$A$15,'Joining Lists'!$B$4:$B$15)</f>
        <v>21</v>
      </c>
      <c r="M3865" s="110">
        <f>'Joining Lists'!$K3865*'Joining Lists'!$L3865</f>
        <v>42</v>
      </c>
    </row>
    <row r="3866" ht="14.25" customHeight="1">
      <c r="G3866" s="106">
        <v>44459.0</v>
      </c>
      <c r="H3866" s="105" t="s">
        <v>280</v>
      </c>
      <c r="I3866" s="105" t="str">
        <f t="array" ref="I3866">XLOOKUP('Joining Lists'!$H3866,'Joining Lists'!$D$4:$D$75,'Joining Lists'!$E$4:$E$75)</f>
        <v>South</v>
      </c>
      <c r="J3866" s="105" t="s">
        <v>218</v>
      </c>
      <c r="K3866" s="105">
        <v>3.0</v>
      </c>
      <c r="L3866" s="104">
        <f t="array" ref="L3866">XLOOKUP('Joining Lists'!$J3866,'Joining Lists'!$A$4:$A$15,'Joining Lists'!$B$4:$B$15)</f>
        <v>22.95</v>
      </c>
      <c r="M3866" s="105">
        <f>'Joining Lists'!$K3866*'Joining Lists'!$L3866</f>
        <v>68.85</v>
      </c>
    </row>
    <row r="3867" ht="14.25" customHeight="1">
      <c r="G3867" s="111">
        <v>44459.0</v>
      </c>
      <c r="H3867" s="110" t="s">
        <v>264</v>
      </c>
      <c r="I3867" s="110" t="str">
        <f t="array" ref="I3867">XLOOKUP('Joining Lists'!$H3867,'Joining Lists'!$D$4:$D$75,'Joining Lists'!$E$4:$E$75)</f>
        <v>MidWest</v>
      </c>
      <c r="J3867" s="110" t="s">
        <v>212</v>
      </c>
      <c r="K3867" s="110">
        <v>2.0</v>
      </c>
      <c r="L3867" s="109">
        <f t="array" ref="L3867">XLOOKUP('Joining Lists'!$J3867,'Joining Lists'!$A$4:$A$15,'Joining Lists'!$B$4:$B$15)</f>
        <v>21</v>
      </c>
      <c r="M3867" s="110">
        <f>'Joining Lists'!$K3867*'Joining Lists'!$L3867</f>
        <v>42</v>
      </c>
    </row>
    <row r="3868" ht="14.25" customHeight="1">
      <c r="G3868" s="106">
        <v>44459.0</v>
      </c>
      <c r="H3868" s="105" t="s">
        <v>288</v>
      </c>
      <c r="I3868" s="105" t="str">
        <f t="array" ref="I3868">XLOOKUP('Joining Lists'!$H3868,'Joining Lists'!$D$4:$D$75,'Joining Lists'!$E$4:$E$75)</f>
        <v>MidWest</v>
      </c>
      <c r="J3868" s="105" t="s">
        <v>233</v>
      </c>
      <c r="K3868" s="105">
        <v>3.0</v>
      </c>
      <c r="L3868" s="104">
        <f t="array" ref="L3868">XLOOKUP('Joining Lists'!$J3868,'Joining Lists'!$A$4:$A$15,'Joining Lists'!$B$4:$B$15)</f>
        <v>27.5</v>
      </c>
      <c r="M3868" s="105">
        <f>'Joining Lists'!$K3868*'Joining Lists'!$L3868</f>
        <v>82.5</v>
      </c>
    </row>
    <row r="3869" ht="14.25" customHeight="1">
      <c r="G3869" s="111">
        <v>44459.0</v>
      </c>
      <c r="H3869" s="110" t="s">
        <v>292</v>
      </c>
      <c r="I3869" s="110" t="str">
        <f t="array" ref="I3869">XLOOKUP('Joining Lists'!$H3869,'Joining Lists'!$D$4:$D$75,'Joining Lists'!$E$4:$E$75)</f>
        <v>East</v>
      </c>
      <c r="J3869" s="110" t="s">
        <v>218</v>
      </c>
      <c r="K3869" s="110">
        <v>6.0</v>
      </c>
      <c r="L3869" s="109">
        <f t="array" ref="L3869">XLOOKUP('Joining Lists'!$J3869,'Joining Lists'!$A$4:$A$15,'Joining Lists'!$B$4:$B$15)</f>
        <v>22.95</v>
      </c>
      <c r="M3869" s="110">
        <f>'Joining Lists'!$K3869*'Joining Lists'!$L3869</f>
        <v>137.7</v>
      </c>
    </row>
    <row r="3870" ht="14.25" customHeight="1">
      <c r="G3870" s="106">
        <v>44459.0</v>
      </c>
      <c r="H3870" s="105" t="s">
        <v>255</v>
      </c>
      <c r="I3870" s="105" t="str">
        <f t="array" ref="I3870">XLOOKUP('Joining Lists'!$H3870,'Joining Lists'!$D$4:$D$75,'Joining Lists'!$E$4:$E$75)</f>
        <v>MidWest</v>
      </c>
      <c r="J3870" s="105" t="s">
        <v>240</v>
      </c>
      <c r="K3870" s="105">
        <v>2.0</v>
      </c>
      <c r="L3870" s="104">
        <f t="array" ref="L3870">XLOOKUP('Joining Lists'!$J3870,'Joining Lists'!$A$4:$A$15,'Joining Lists'!$B$4:$B$15)</f>
        <v>34</v>
      </c>
      <c r="M3870" s="105">
        <f>'Joining Lists'!$K3870*'Joining Lists'!$L3870</f>
        <v>68</v>
      </c>
    </row>
    <row r="3871" ht="14.25" customHeight="1">
      <c r="G3871" s="111">
        <v>44459.0</v>
      </c>
      <c r="H3871" s="110" t="s">
        <v>281</v>
      </c>
      <c r="I3871" s="110" t="str">
        <f t="array" ref="I3871">XLOOKUP('Joining Lists'!$H3871,'Joining Lists'!$D$4:$D$75,'Joining Lists'!$E$4:$E$75)</f>
        <v>MidWest</v>
      </c>
      <c r="J3871" s="110" t="s">
        <v>218</v>
      </c>
      <c r="K3871" s="110">
        <v>15.0</v>
      </c>
      <c r="L3871" s="109">
        <f t="array" ref="L3871">XLOOKUP('Joining Lists'!$J3871,'Joining Lists'!$A$4:$A$15,'Joining Lists'!$B$4:$B$15)</f>
        <v>22.95</v>
      </c>
      <c r="M3871" s="110">
        <f>'Joining Lists'!$K3871*'Joining Lists'!$L3871</f>
        <v>344.25</v>
      </c>
    </row>
    <row r="3872" ht="14.25" customHeight="1">
      <c r="G3872" s="106">
        <v>44459.0</v>
      </c>
      <c r="H3872" s="105" t="s">
        <v>299</v>
      </c>
      <c r="I3872" s="105" t="str">
        <f t="array" ref="I3872">XLOOKUP('Joining Lists'!$H3872,'Joining Lists'!$D$4:$D$75,'Joining Lists'!$E$4:$E$75)</f>
        <v>South</v>
      </c>
      <c r="J3872" s="105" t="s">
        <v>240</v>
      </c>
      <c r="K3872" s="105">
        <v>3.0</v>
      </c>
      <c r="L3872" s="104">
        <f t="array" ref="L3872">XLOOKUP('Joining Lists'!$J3872,'Joining Lists'!$A$4:$A$15,'Joining Lists'!$B$4:$B$15)</f>
        <v>34</v>
      </c>
      <c r="M3872" s="105">
        <f>'Joining Lists'!$K3872*'Joining Lists'!$L3872</f>
        <v>102</v>
      </c>
    </row>
    <row r="3873" ht="14.25" customHeight="1">
      <c r="G3873" s="111">
        <v>44458.0</v>
      </c>
      <c r="H3873" s="110" t="s">
        <v>271</v>
      </c>
      <c r="I3873" s="110" t="str">
        <f t="array" ref="I3873">XLOOKUP('Joining Lists'!$H3873,'Joining Lists'!$D$4:$D$75,'Joining Lists'!$E$4:$E$75)</f>
        <v>South</v>
      </c>
      <c r="J3873" s="110" t="s">
        <v>216</v>
      </c>
      <c r="K3873" s="110">
        <v>19.0</v>
      </c>
      <c r="L3873" s="109">
        <f t="array" ref="L3873">XLOOKUP('Joining Lists'!$J3873,'Joining Lists'!$A$4:$A$15,'Joining Lists'!$B$4:$B$15)</f>
        <v>22.95</v>
      </c>
      <c r="M3873" s="110">
        <f>'Joining Lists'!$K3873*'Joining Lists'!$L3873</f>
        <v>436.05</v>
      </c>
    </row>
    <row r="3874" ht="14.25" customHeight="1">
      <c r="G3874" s="106">
        <v>44458.0</v>
      </c>
      <c r="H3874" s="105" t="s">
        <v>248</v>
      </c>
      <c r="I3874" s="105" t="str">
        <f t="array" ref="I3874">XLOOKUP('Joining Lists'!$H3874,'Joining Lists'!$D$4:$D$75,'Joining Lists'!$E$4:$E$75)</f>
        <v>MidWest</v>
      </c>
      <c r="J3874" s="105" t="s">
        <v>240</v>
      </c>
      <c r="K3874" s="105">
        <v>1.0</v>
      </c>
      <c r="L3874" s="104">
        <f t="array" ref="L3874">XLOOKUP('Joining Lists'!$J3874,'Joining Lists'!$A$4:$A$15,'Joining Lists'!$B$4:$B$15)</f>
        <v>34</v>
      </c>
      <c r="M3874" s="105">
        <f>'Joining Lists'!$K3874*'Joining Lists'!$L3874</f>
        <v>34</v>
      </c>
    </row>
    <row r="3875" ht="14.25" customHeight="1">
      <c r="G3875" s="111">
        <v>44458.0</v>
      </c>
      <c r="H3875" s="110" t="s">
        <v>281</v>
      </c>
      <c r="I3875" s="110" t="str">
        <f t="array" ref="I3875">XLOOKUP('Joining Lists'!$H3875,'Joining Lists'!$D$4:$D$75,'Joining Lists'!$E$4:$E$75)</f>
        <v>MidWest</v>
      </c>
      <c r="J3875" s="110" t="s">
        <v>240</v>
      </c>
      <c r="K3875" s="110">
        <v>1.0</v>
      </c>
      <c r="L3875" s="109">
        <f t="array" ref="L3875">XLOOKUP('Joining Lists'!$J3875,'Joining Lists'!$A$4:$A$15,'Joining Lists'!$B$4:$B$15)</f>
        <v>34</v>
      </c>
      <c r="M3875" s="110">
        <f>'Joining Lists'!$K3875*'Joining Lists'!$L3875</f>
        <v>34</v>
      </c>
    </row>
    <row r="3876" ht="14.25" customHeight="1">
      <c r="G3876" s="106">
        <v>44458.0</v>
      </c>
      <c r="H3876" s="105" t="s">
        <v>257</v>
      </c>
      <c r="I3876" s="105" t="str">
        <f t="array" ref="I3876">XLOOKUP('Joining Lists'!$H3876,'Joining Lists'!$D$4:$D$75,'Joining Lists'!$E$4:$E$75)</f>
        <v>South</v>
      </c>
      <c r="J3876" s="105" t="s">
        <v>235</v>
      </c>
      <c r="K3876" s="105">
        <v>3.0</v>
      </c>
      <c r="L3876" s="104">
        <f t="array" ref="L3876">XLOOKUP('Joining Lists'!$J3876,'Joining Lists'!$A$4:$A$15,'Joining Lists'!$B$4:$B$15)</f>
        <v>19.95</v>
      </c>
      <c r="M3876" s="105">
        <f>'Joining Lists'!$K3876*'Joining Lists'!$L3876</f>
        <v>59.85</v>
      </c>
    </row>
    <row r="3877" ht="14.25" customHeight="1">
      <c r="G3877" s="111">
        <v>44458.0</v>
      </c>
      <c r="H3877" s="110" t="s">
        <v>261</v>
      </c>
      <c r="I3877" s="110" t="str">
        <f t="array" ref="I3877">XLOOKUP('Joining Lists'!$H3877,'Joining Lists'!$D$4:$D$75,'Joining Lists'!$E$4:$E$75)</f>
        <v>South</v>
      </c>
      <c r="J3877" s="110" t="s">
        <v>236</v>
      </c>
      <c r="K3877" s="110">
        <v>2.0</v>
      </c>
      <c r="L3877" s="109">
        <f t="array" ref="L3877">XLOOKUP('Joining Lists'!$J3877,'Joining Lists'!$A$4:$A$15,'Joining Lists'!$B$4:$B$15)</f>
        <v>30</v>
      </c>
      <c r="M3877" s="110">
        <f>'Joining Lists'!$K3877*'Joining Lists'!$L3877</f>
        <v>60</v>
      </c>
    </row>
    <row r="3878" ht="14.25" customHeight="1">
      <c r="G3878" s="106">
        <v>44457.0</v>
      </c>
      <c r="H3878" s="105" t="s">
        <v>299</v>
      </c>
      <c r="I3878" s="105" t="str">
        <f t="array" ref="I3878">XLOOKUP('Joining Lists'!$H3878,'Joining Lists'!$D$4:$D$75,'Joining Lists'!$E$4:$E$75)</f>
        <v>South</v>
      </c>
      <c r="J3878" s="105" t="s">
        <v>240</v>
      </c>
      <c r="K3878" s="105">
        <v>1.0</v>
      </c>
      <c r="L3878" s="104">
        <f t="array" ref="L3878">XLOOKUP('Joining Lists'!$J3878,'Joining Lists'!$A$4:$A$15,'Joining Lists'!$B$4:$B$15)</f>
        <v>34</v>
      </c>
      <c r="M3878" s="105">
        <f>'Joining Lists'!$K3878*'Joining Lists'!$L3878</f>
        <v>34</v>
      </c>
    </row>
    <row r="3879" ht="14.25" customHeight="1">
      <c r="G3879" s="111">
        <v>44457.0</v>
      </c>
      <c r="H3879" s="110" t="s">
        <v>215</v>
      </c>
      <c r="I3879" s="110" t="str">
        <f t="array" ref="I3879">XLOOKUP('Joining Lists'!$H3879,'Joining Lists'!$D$4:$D$75,'Joining Lists'!$E$4:$E$75)</f>
        <v>East</v>
      </c>
      <c r="J3879" s="110" t="s">
        <v>212</v>
      </c>
      <c r="K3879" s="110">
        <v>3.0</v>
      </c>
      <c r="L3879" s="109">
        <f t="array" ref="L3879">XLOOKUP('Joining Lists'!$J3879,'Joining Lists'!$A$4:$A$15,'Joining Lists'!$B$4:$B$15)</f>
        <v>21</v>
      </c>
      <c r="M3879" s="110">
        <f>'Joining Lists'!$K3879*'Joining Lists'!$L3879</f>
        <v>63</v>
      </c>
    </row>
    <row r="3880" ht="14.25" customHeight="1">
      <c r="G3880" s="106">
        <v>44457.0</v>
      </c>
      <c r="H3880" s="105" t="s">
        <v>300</v>
      </c>
      <c r="I3880" s="105" t="str">
        <f t="array" ref="I3880">XLOOKUP('Joining Lists'!$H3880,'Joining Lists'!$D$4:$D$75,'Joining Lists'!$E$4:$E$75)</f>
        <v>MidWest</v>
      </c>
      <c r="J3880" s="105" t="s">
        <v>243</v>
      </c>
      <c r="K3880" s="105">
        <v>1.0</v>
      </c>
      <c r="L3880" s="104">
        <f t="array" ref="L3880">XLOOKUP('Joining Lists'!$J3880,'Joining Lists'!$A$4:$A$15,'Joining Lists'!$B$4:$B$15)</f>
        <v>25</v>
      </c>
      <c r="M3880" s="105">
        <f>'Joining Lists'!$K3880*'Joining Lists'!$L3880</f>
        <v>25</v>
      </c>
    </row>
    <row r="3881" ht="14.25" customHeight="1">
      <c r="G3881" s="111">
        <v>44457.0</v>
      </c>
      <c r="H3881" s="110" t="s">
        <v>296</v>
      </c>
      <c r="I3881" s="110" t="str">
        <f t="array" ref="I3881">XLOOKUP('Joining Lists'!$H3881,'Joining Lists'!$D$4:$D$75,'Joining Lists'!$E$4:$E$75)</f>
        <v>West</v>
      </c>
      <c r="J3881" s="110" t="s">
        <v>243</v>
      </c>
      <c r="K3881" s="110">
        <v>3.0</v>
      </c>
      <c r="L3881" s="109">
        <f t="array" ref="L3881">XLOOKUP('Joining Lists'!$J3881,'Joining Lists'!$A$4:$A$15,'Joining Lists'!$B$4:$B$15)</f>
        <v>25</v>
      </c>
      <c r="M3881" s="110">
        <f>'Joining Lists'!$K3881*'Joining Lists'!$L3881</f>
        <v>75</v>
      </c>
    </row>
    <row r="3882" ht="14.25" customHeight="1">
      <c r="G3882" s="106">
        <v>44457.0</v>
      </c>
      <c r="H3882" s="105" t="s">
        <v>314</v>
      </c>
      <c r="I3882" s="105" t="str">
        <f t="array" ref="I3882">XLOOKUP('Joining Lists'!$H3882,'Joining Lists'!$D$4:$D$75,'Joining Lists'!$E$4:$E$75)</f>
        <v>West</v>
      </c>
      <c r="J3882" s="105" t="s">
        <v>218</v>
      </c>
      <c r="K3882" s="105">
        <v>1.0</v>
      </c>
      <c r="L3882" s="104">
        <f t="array" ref="L3882">XLOOKUP('Joining Lists'!$J3882,'Joining Lists'!$A$4:$A$15,'Joining Lists'!$B$4:$B$15)</f>
        <v>22.95</v>
      </c>
      <c r="M3882" s="105">
        <f>'Joining Lists'!$K3882*'Joining Lists'!$L3882</f>
        <v>22.95</v>
      </c>
    </row>
    <row r="3883" ht="14.25" customHeight="1">
      <c r="G3883" s="111">
        <v>44457.0</v>
      </c>
      <c r="H3883" s="110" t="s">
        <v>315</v>
      </c>
      <c r="I3883" s="110" t="str">
        <f t="array" ref="I3883">XLOOKUP('Joining Lists'!$H3883,'Joining Lists'!$D$4:$D$75,'Joining Lists'!$E$4:$E$75)</f>
        <v>MidWest</v>
      </c>
      <c r="J3883" s="110" t="s">
        <v>233</v>
      </c>
      <c r="K3883" s="110">
        <v>2.0</v>
      </c>
      <c r="L3883" s="109">
        <f t="array" ref="L3883">XLOOKUP('Joining Lists'!$J3883,'Joining Lists'!$A$4:$A$15,'Joining Lists'!$B$4:$B$15)</f>
        <v>27.5</v>
      </c>
      <c r="M3883" s="110">
        <f>'Joining Lists'!$K3883*'Joining Lists'!$L3883</f>
        <v>55</v>
      </c>
    </row>
    <row r="3884" ht="14.25" customHeight="1">
      <c r="G3884" s="106">
        <v>44456.0</v>
      </c>
      <c r="H3884" s="105" t="s">
        <v>231</v>
      </c>
      <c r="I3884" s="105" t="str">
        <f t="array" ref="I3884">XLOOKUP('Joining Lists'!$H3884,'Joining Lists'!$D$4:$D$75,'Joining Lists'!$E$4:$E$75)</f>
        <v>West</v>
      </c>
      <c r="J3884" s="105" t="s">
        <v>240</v>
      </c>
      <c r="K3884" s="105">
        <v>2.0</v>
      </c>
      <c r="L3884" s="104">
        <f t="array" ref="L3884">XLOOKUP('Joining Lists'!$J3884,'Joining Lists'!$A$4:$A$15,'Joining Lists'!$B$4:$B$15)</f>
        <v>34</v>
      </c>
      <c r="M3884" s="105">
        <f>'Joining Lists'!$K3884*'Joining Lists'!$L3884</f>
        <v>68</v>
      </c>
    </row>
    <row r="3885" ht="14.25" customHeight="1">
      <c r="G3885" s="111">
        <v>44456.0</v>
      </c>
      <c r="H3885" s="110" t="s">
        <v>309</v>
      </c>
      <c r="I3885" s="110" t="str">
        <f t="array" ref="I3885">XLOOKUP('Joining Lists'!$H3885,'Joining Lists'!$D$4:$D$75,'Joining Lists'!$E$4:$E$75)</f>
        <v>South</v>
      </c>
      <c r="J3885" s="110" t="s">
        <v>227</v>
      </c>
      <c r="K3885" s="110">
        <v>2.0</v>
      </c>
      <c r="L3885" s="109">
        <f t="array" ref="L3885">XLOOKUP('Joining Lists'!$J3885,'Joining Lists'!$A$4:$A$15,'Joining Lists'!$B$4:$B$15)</f>
        <v>25</v>
      </c>
      <c r="M3885" s="110">
        <f>'Joining Lists'!$K3885*'Joining Lists'!$L3885</f>
        <v>50</v>
      </c>
    </row>
    <row r="3886" ht="14.25" customHeight="1">
      <c r="G3886" s="106">
        <v>44456.0</v>
      </c>
      <c r="H3886" s="105" t="s">
        <v>316</v>
      </c>
      <c r="I3886" s="105" t="str">
        <f t="array" ref="I3886">XLOOKUP('Joining Lists'!$H3886,'Joining Lists'!$D$4:$D$75,'Joining Lists'!$E$4:$E$75)</f>
        <v>West</v>
      </c>
      <c r="J3886" s="105" t="s">
        <v>240</v>
      </c>
      <c r="K3886" s="105">
        <v>2.0</v>
      </c>
      <c r="L3886" s="104">
        <f t="array" ref="L3886">XLOOKUP('Joining Lists'!$J3886,'Joining Lists'!$A$4:$A$15,'Joining Lists'!$B$4:$B$15)</f>
        <v>34</v>
      </c>
      <c r="M3886" s="105">
        <f>'Joining Lists'!$K3886*'Joining Lists'!$L3886</f>
        <v>68</v>
      </c>
    </row>
    <row r="3887" ht="14.25" customHeight="1">
      <c r="G3887" s="111">
        <v>44456.0</v>
      </c>
      <c r="H3887" s="110" t="s">
        <v>221</v>
      </c>
      <c r="I3887" s="110" t="str">
        <f t="array" ref="I3887">XLOOKUP('Joining Lists'!$H3887,'Joining Lists'!$D$4:$D$75,'Joining Lists'!$E$4:$E$75)</f>
        <v>East</v>
      </c>
      <c r="J3887" s="110" t="s">
        <v>216</v>
      </c>
      <c r="K3887" s="110">
        <v>2.0</v>
      </c>
      <c r="L3887" s="109">
        <f t="array" ref="L3887">XLOOKUP('Joining Lists'!$J3887,'Joining Lists'!$A$4:$A$15,'Joining Lists'!$B$4:$B$15)</f>
        <v>22.95</v>
      </c>
      <c r="M3887" s="110">
        <f>'Joining Lists'!$K3887*'Joining Lists'!$L3887</f>
        <v>45.9</v>
      </c>
    </row>
    <row r="3888" ht="14.25" customHeight="1">
      <c r="G3888" s="106">
        <v>44456.0</v>
      </c>
      <c r="H3888" s="105" t="s">
        <v>271</v>
      </c>
      <c r="I3888" s="105" t="str">
        <f t="array" ref="I3888">XLOOKUP('Joining Lists'!$H3888,'Joining Lists'!$D$4:$D$75,'Joining Lists'!$E$4:$E$75)</f>
        <v>South</v>
      </c>
      <c r="J3888" s="105" t="s">
        <v>216</v>
      </c>
      <c r="K3888" s="105">
        <v>2.0</v>
      </c>
      <c r="L3888" s="104">
        <f t="array" ref="L3888">XLOOKUP('Joining Lists'!$J3888,'Joining Lists'!$A$4:$A$15,'Joining Lists'!$B$4:$B$15)</f>
        <v>22.95</v>
      </c>
      <c r="M3888" s="105">
        <f>'Joining Lists'!$K3888*'Joining Lists'!$L3888</f>
        <v>45.9</v>
      </c>
    </row>
    <row r="3889" ht="14.25" customHeight="1">
      <c r="G3889" s="111">
        <v>44456.0</v>
      </c>
      <c r="H3889" s="110" t="s">
        <v>263</v>
      </c>
      <c r="I3889" s="110" t="str">
        <f t="array" ref="I3889">XLOOKUP('Joining Lists'!$H3889,'Joining Lists'!$D$4:$D$75,'Joining Lists'!$E$4:$E$75)</f>
        <v>West</v>
      </c>
      <c r="J3889" s="110" t="s">
        <v>243</v>
      </c>
      <c r="K3889" s="110">
        <v>2.0</v>
      </c>
      <c r="L3889" s="109">
        <f t="array" ref="L3889">XLOOKUP('Joining Lists'!$J3889,'Joining Lists'!$A$4:$A$15,'Joining Lists'!$B$4:$B$15)</f>
        <v>25</v>
      </c>
      <c r="M3889" s="110">
        <f>'Joining Lists'!$K3889*'Joining Lists'!$L3889</f>
        <v>50</v>
      </c>
    </row>
    <row r="3890" ht="14.25" customHeight="1">
      <c r="G3890" s="106">
        <v>44455.0</v>
      </c>
      <c r="H3890" s="105" t="s">
        <v>286</v>
      </c>
      <c r="I3890" s="105" t="str">
        <f t="array" ref="I3890">XLOOKUP('Joining Lists'!$H3890,'Joining Lists'!$D$4:$D$75,'Joining Lists'!$E$4:$E$75)</f>
        <v>South</v>
      </c>
      <c r="J3890" s="105" t="s">
        <v>235</v>
      </c>
      <c r="K3890" s="105">
        <v>2.0</v>
      </c>
      <c r="L3890" s="104">
        <f t="array" ref="L3890">XLOOKUP('Joining Lists'!$J3890,'Joining Lists'!$A$4:$A$15,'Joining Lists'!$B$4:$B$15)</f>
        <v>19.95</v>
      </c>
      <c r="M3890" s="105">
        <f>'Joining Lists'!$K3890*'Joining Lists'!$L3890</f>
        <v>39.9</v>
      </c>
    </row>
    <row r="3891" ht="14.25" customHeight="1">
      <c r="G3891" s="111">
        <v>44455.0</v>
      </c>
      <c r="H3891" s="110" t="s">
        <v>303</v>
      </c>
      <c r="I3891" s="110" t="str">
        <f t="array" ref="I3891">XLOOKUP('Joining Lists'!$H3891,'Joining Lists'!$D$4:$D$75,'Joining Lists'!$E$4:$E$75)</f>
        <v>West</v>
      </c>
      <c r="J3891" s="110" t="s">
        <v>240</v>
      </c>
      <c r="K3891" s="110">
        <v>2.0</v>
      </c>
      <c r="L3891" s="109">
        <f t="array" ref="L3891">XLOOKUP('Joining Lists'!$J3891,'Joining Lists'!$A$4:$A$15,'Joining Lists'!$B$4:$B$15)</f>
        <v>34</v>
      </c>
      <c r="M3891" s="110">
        <f>'Joining Lists'!$K3891*'Joining Lists'!$L3891</f>
        <v>68</v>
      </c>
    </row>
    <row r="3892" ht="14.25" customHeight="1">
      <c r="G3892" s="106">
        <v>44455.0</v>
      </c>
      <c r="H3892" s="105" t="s">
        <v>265</v>
      </c>
      <c r="I3892" s="105" t="str">
        <f t="array" ref="I3892">XLOOKUP('Joining Lists'!$H3892,'Joining Lists'!$D$4:$D$75,'Joining Lists'!$E$4:$E$75)</f>
        <v>MidWest</v>
      </c>
      <c r="J3892" s="105" t="s">
        <v>235</v>
      </c>
      <c r="K3892" s="105">
        <v>2.0</v>
      </c>
      <c r="L3892" s="104">
        <f t="array" ref="L3892">XLOOKUP('Joining Lists'!$J3892,'Joining Lists'!$A$4:$A$15,'Joining Lists'!$B$4:$B$15)</f>
        <v>19.95</v>
      </c>
      <c r="M3892" s="105">
        <f>'Joining Lists'!$K3892*'Joining Lists'!$L3892</f>
        <v>39.9</v>
      </c>
    </row>
    <row r="3893" ht="14.25" customHeight="1">
      <c r="G3893" s="111">
        <v>44455.0</v>
      </c>
      <c r="H3893" s="110" t="s">
        <v>296</v>
      </c>
      <c r="I3893" s="110" t="str">
        <f t="array" ref="I3893">XLOOKUP('Joining Lists'!$H3893,'Joining Lists'!$D$4:$D$75,'Joining Lists'!$E$4:$E$75)</f>
        <v>West</v>
      </c>
      <c r="J3893" s="110" t="s">
        <v>240</v>
      </c>
      <c r="K3893" s="110">
        <v>2.0</v>
      </c>
      <c r="L3893" s="109">
        <f t="array" ref="L3893">XLOOKUP('Joining Lists'!$J3893,'Joining Lists'!$A$4:$A$15,'Joining Lists'!$B$4:$B$15)</f>
        <v>34</v>
      </c>
      <c r="M3893" s="110">
        <f>'Joining Lists'!$K3893*'Joining Lists'!$L3893</f>
        <v>68</v>
      </c>
    </row>
    <row r="3894" ht="14.25" customHeight="1">
      <c r="G3894" s="106">
        <v>44455.0</v>
      </c>
      <c r="H3894" s="105" t="s">
        <v>311</v>
      </c>
      <c r="I3894" s="105" t="str">
        <f t="array" ref="I3894">XLOOKUP('Joining Lists'!$H3894,'Joining Lists'!$D$4:$D$75,'Joining Lists'!$E$4:$E$75)</f>
        <v>MidWest</v>
      </c>
      <c r="J3894" s="105" t="s">
        <v>218</v>
      </c>
      <c r="K3894" s="105">
        <v>3.0</v>
      </c>
      <c r="L3894" s="104">
        <f t="array" ref="L3894">XLOOKUP('Joining Lists'!$J3894,'Joining Lists'!$A$4:$A$15,'Joining Lists'!$B$4:$B$15)</f>
        <v>22.95</v>
      </c>
      <c r="M3894" s="105">
        <f>'Joining Lists'!$K3894*'Joining Lists'!$L3894</f>
        <v>68.85</v>
      </c>
    </row>
    <row r="3895" ht="14.25" customHeight="1">
      <c r="G3895" s="111">
        <v>44455.0</v>
      </c>
      <c r="H3895" s="110" t="s">
        <v>254</v>
      </c>
      <c r="I3895" s="110" t="str">
        <f t="array" ref="I3895">XLOOKUP('Joining Lists'!$H3895,'Joining Lists'!$D$4:$D$75,'Joining Lists'!$E$4:$E$75)</f>
        <v>South</v>
      </c>
      <c r="J3895" s="110" t="s">
        <v>243</v>
      </c>
      <c r="K3895" s="110">
        <v>2.0</v>
      </c>
      <c r="L3895" s="109">
        <f t="array" ref="L3895">XLOOKUP('Joining Lists'!$J3895,'Joining Lists'!$A$4:$A$15,'Joining Lists'!$B$4:$B$15)</f>
        <v>25</v>
      </c>
      <c r="M3895" s="110">
        <f>'Joining Lists'!$K3895*'Joining Lists'!$L3895</f>
        <v>50</v>
      </c>
    </row>
    <row r="3896" ht="14.25" customHeight="1">
      <c r="G3896" s="106">
        <v>44455.0</v>
      </c>
      <c r="H3896" s="105" t="s">
        <v>264</v>
      </c>
      <c r="I3896" s="105" t="str">
        <f t="array" ref="I3896">XLOOKUP('Joining Lists'!$H3896,'Joining Lists'!$D$4:$D$75,'Joining Lists'!$E$4:$E$75)</f>
        <v>MidWest</v>
      </c>
      <c r="J3896" s="105" t="s">
        <v>216</v>
      </c>
      <c r="K3896" s="105">
        <v>5.0</v>
      </c>
      <c r="L3896" s="104">
        <f t="array" ref="L3896">XLOOKUP('Joining Lists'!$J3896,'Joining Lists'!$A$4:$A$15,'Joining Lists'!$B$4:$B$15)</f>
        <v>22.95</v>
      </c>
      <c r="M3896" s="105">
        <f>'Joining Lists'!$K3896*'Joining Lists'!$L3896</f>
        <v>114.75</v>
      </c>
    </row>
    <row r="3897" ht="14.25" customHeight="1">
      <c r="G3897" s="111">
        <v>44454.0</v>
      </c>
      <c r="H3897" s="110" t="s">
        <v>301</v>
      </c>
      <c r="I3897" s="110" t="str">
        <f t="array" ref="I3897">XLOOKUP('Joining Lists'!$H3897,'Joining Lists'!$D$4:$D$75,'Joining Lists'!$E$4:$E$75)</f>
        <v>East</v>
      </c>
      <c r="J3897" s="110" t="s">
        <v>235</v>
      </c>
      <c r="K3897" s="110">
        <v>3.0</v>
      </c>
      <c r="L3897" s="109">
        <f t="array" ref="L3897">XLOOKUP('Joining Lists'!$J3897,'Joining Lists'!$A$4:$A$15,'Joining Lists'!$B$4:$B$15)</f>
        <v>19.95</v>
      </c>
      <c r="M3897" s="110">
        <f>'Joining Lists'!$K3897*'Joining Lists'!$L3897</f>
        <v>59.85</v>
      </c>
    </row>
    <row r="3898" ht="14.25" customHeight="1">
      <c r="G3898" s="106">
        <v>44454.0</v>
      </c>
      <c r="H3898" s="105" t="s">
        <v>304</v>
      </c>
      <c r="I3898" s="105" t="str">
        <f t="array" ref="I3898">XLOOKUP('Joining Lists'!$H3898,'Joining Lists'!$D$4:$D$75,'Joining Lists'!$E$4:$E$75)</f>
        <v>South</v>
      </c>
      <c r="J3898" s="105" t="s">
        <v>212</v>
      </c>
      <c r="K3898" s="105">
        <v>3.0</v>
      </c>
      <c r="L3898" s="104">
        <f t="array" ref="L3898">XLOOKUP('Joining Lists'!$J3898,'Joining Lists'!$A$4:$A$15,'Joining Lists'!$B$4:$B$15)</f>
        <v>21</v>
      </c>
      <c r="M3898" s="105">
        <f>'Joining Lists'!$K3898*'Joining Lists'!$L3898</f>
        <v>63</v>
      </c>
    </row>
    <row r="3899" ht="14.25" customHeight="1">
      <c r="G3899" s="111">
        <v>44454.0</v>
      </c>
      <c r="H3899" s="110" t="s">
        <v>292</v>
      </c>
      <c r="I3899" s="110" t="str">
        <f t="array" ref="I3899">XLOOKUP('Joining Lists'!$H3899,'Joining Lists'!$D$4:$D$75,'Joining Lists'!$E$4:$E$75)</f>
        <v>East</v>
      </c>
      <c r="J3899" s="110" t="s">
        <v>240</v>
      </c>
      <c r="K3899" s="110">
        <v>2.0</v>
      </c>
      <c r="L3899" s="109">
        <f t="array" ref="L3899">XLOOKUP('Joining Lists'!$J3899,'Joining Lists'!$A$4:$A$15,'Joining Lists'!$B$4:$B$15)</f>
        <v>34</v>
      </c>
      <c r="M3899" s="110">
        <f>'Joining Lists'!$K3899*'Joining Lists'!$L3899</f>
        <v>68</v>
      </c>
    </row>
    <row r="3900" ht="14.25" customHeight="1">
      <c r="G3900" s="106">
        <v>44454.0</v>
      </c>
      <c r="H3900" s="105" t="s">
        <v>269</v>
      </c>
      <c r="I3900" s="105" t="str">
        <f t="array" ref="I3900">XLOOKUP('Joining Lists'!$H3900,'Joining Lists'!$D$4:$D$75,'Joining Lists'!$E$4:$E$75)</f>
        <v>MidWest</v>
      </c>
      <c r="J3900" s="105" t="s">
        <v>230</v>
      </c>
      <c r="K3900" s="105">
        <v>4.0</v>
      </c>
      <c r="L3900" s="104">
        <f t="array" ref="L3900">XLOOKUP('Joining Lists'!$J3900,'Joining Lists'!$A$4:$A$15,'Joining Lists'!$B$4:$B$15)</f>
        <v>79.95</v>
      </c>
      <c r="M3900" s="105">
        <f>'Joining Lists'!$K3900*'Joining Lists'!$L3900</f>
        <v>319.8</v>
      </c>
    </row>
    <row r="3901" ht="14.25" customHeight="1">
      <c r="G3901" s="111">
        <v>44453.0</v>
      </c>
      <c r="H3901" s="110" t="s">
        <v>225</v>
      </c>
      <c r="I3901" s="110" t="str">
        <f t="array" ref="I3901">XLOOKUP('Joining Lists'!$H3901,'Joining Lists'!$D$4:$D$75,'Joining Lists'!$E$4:$E$75)</f>
        <v>South</v>
      </c>
      <c r="J3901" s="110" t="s">
        <v>216</v>
      </c>
      <c r="K3901" s="110">
        <v>2.0</v>
      </c>
      <c r="L3901" s="109">
        <f t="array" ref="L3901">XLOOKUP('Joining Lists'!$J3901,'Joining Lists'!$A$4:$A$15,'Joining Lists'!$B$4:$B$15)</f>
        <v>22.95</v>
      </c>
      <c r="M3901" s="110">
        <f>'Joining Lists'!$K3901*'Joining Lists'!$L3901</f>
        <v>45.9</v>
      </c>
    </row>
    <row r="3902" ht="14.25" customHeight="1">
      <c r="G3902" s="106">
        <v>44453.0</v>
      </c>
      <c r="H3902" s="105" t="s">
        <v>303</v>
      </c>
      <c r="I3902" s="105" t="str">
        <f t="array" ref="I3902">XLOOKUP('Joining Lists'!$H3902,'Joining Lists'!$D$4:$D$75,'Joining Lists'!$E$4:$E$75)</f>
        <v>West</v>
      </c>
      <c r="J3902" s="105" t="s">
        <v>243</v>
      </c>
      <c r="K3902" s="105">
        <v>2.0</v>
      </c>
      <c r="L3902" s="104">
        <f t="array" ref="L3902">XLOOKUP('Joining Lists'!$J3902,'Joining Lists'!$A$4:$A$15,'Joining Lists'!$B$4:$B$15)</f>
        <v>25</v>
      </c>
      <c r="M3902" s="105">
        <f>'Joining Lists'!$K3902*'Joining Lists'!$L3902</f>
        <v>50</v>
      </c>
    </row>
    <row r="3903" ht="14.25" customHeight="1">
      <c r="G3903" s="111">
        <v>44453.0</v>
      </c>
      <c r="H3903" s="110" t="s">
        <v>283</v>
      </c>
      <c r="I3903" s="110" t="str">
        <f t="array" ref="I3903">XLOOKUP('Joining Lists'!$H3903,'Joining Lists'!$D$4:$D$75,'Joining Lists'!$E$4:$E$75)</f>
        <v>South</v>
      </c>
      <c r="J3903" s="110" t="s">
        <v>240</v>
      </c>
      <c r="K3903" s="110">
        <v>2.0</v>
      </c>
      <c r="L3903" s="109">
        <f t="array" ref="L3903">XLOOKUP('Joining Lists'!$J3903,'Joining Lists'!$A$4:$A$15,'Joining Lists'!$B$4:$B$15)</f>
        <v>34</v>
      </c>
      <c r="M3903" s="110">
        <f>'Joining Lists'!$K3903*'Joining Lists'!$L3903</f>
        <v>68</v>
      </c>
    </row>
    <row r="3904" ht="14.25" customHeight="1">
      <c r="G3904" s="106">
        <v>44453.0</v>
      </c>
      <c r="H3904" s="105" t="s">
        <v>291</v>
      </c>
      <c r="I3904" s="105" t="str">
        <f t="array" ref="I3904">XLOOKUP('Joining Lists'!$H3904,'Joining Lists'!$D$4:$D$75,'Joining Lists'!$E$4:$E$75)</f>
        <v>West</v>
      </c>
      <c r="J3904" s="105" t="s">
        <v>216</v>
      </c>
      <c r="K3904" s="105">
        <v>2.0</v>
      </c>
      <c r="L3904" s="104">
        <f t="array" ref="L3904">XLOOKUP('Joining Lists'!$J3904,'Joining Lists'!$A$4:$A$15,'Joining Lists'!$B$4:$B$15)</f>
        <v>22.95</v>
      </c>
      <c r="M3904" s="105">
        <f>'Joining Lists'!$K3904*'Joining Lists'!$L3904</f>
        <v>45.9</v>
      </c>
    </row>
    <row r="3905" ht="14.25" customHeight="1">
      <c r="G3905" s="111">
        <v>44453.0</v>
      </c>
      <c r="H3905" s="110" t="s">
        <v>308</v>
      </c>
      <c r="I3905" s="110" t="str">
        <f t="array" ref="I3905">XLOOKUP('Joining Lists'!$H3905,'Joining Lists'!$D$4:$D$75,'Joining Lists'!$E$4:$E$75)</f>
        <v>West</v>
      </c>
      <c r="J3905" s="110" t="s">
        <v>235</v>
      </c>
      <c r="K3905" s="110">
        <v>2.0</v>
      </c>
      <c r="L3905" s="109">
        <f t="array" ref="L3905">XLOOKUP('Joining Lists'!$J3905,'Joining Lists'!$A$4:$A$15,'Joining Lists'!$B$4:$B$15)</f>
        <v>19.95</v>
      </c>
      <c r="M3905" s="110">
        <f>'Joining Lists'!$K3905*'Joining Lists'!$L3905</f>
        <v>39.9</v>
      </c>
    </row>
    <row r="3906" ht="14.25" customHeight="1">
      <c r="G3906" s="106">
        <v>44453.0</v>
      </c>
      <c r="H3906" s="105" t="s">
        <v>269</v>
      </c>
      <c r="I3906" s="105" t="str">
        <f t="array" ref="I3906">XLOOKUP('Joining Lists'!$H3906,'Joining Lists'!$D$4:$D$75,'Joining Lists'!$E$4:$E$75)</f>
        <v>MidWest</v>
      </c>
      <c r="J3906" s="105" t="s">
        <v>243</v>
      </c>
      <c r="K3906" s="105">
        <v>3.0</v>
      </c>
      <c r="L3906" s="104">
        <f t="array" ref="L3906">XLOOKUP('Joining Lists'!$J3906,'Joining Lists'!$A$4:$A$15,'Joining Lists'!$B$4:$B$15)</f>
        <v>25</v>
      </c>
      <c r="M3906" s="105">
        <f>'Joining Lists'!$K3906*'Joining Lists'!$L3906</f>
        <v>75</v>
      </c>
    </row>
    <row r="3907" ht="14.25" customHeight="1">
      <c r="G3907" s="111">
        <v>44453.0</v>
      </c>
      <c r="H3907" s="110" t="s">
        <v>281</v>
      </c>
      <c r="I3907" s="110" t="str">
        <f t="array" ref="I3907">XLOOKUP('Joining Lists'!$H3907,'Joining Lists'!$D$4:$D$75,'Joining Lists'!$E$4:$E$75)</f>
        <v>MidWest</v>
      </c>
      <c r="J3907" s="110" t="s">
        <v>235</v>
      </c>
      <c r="K3907" s="110">
        <v>3.0</v>
      </c>
      <c r="L3907" s="109">
        <f t="array" ref="L3907">XLOOKUP('Joining Lists'!$J3907,'Joining Lists'!$A$4:$A$15,'Joining Lists'!$B$4:$B$15)</f>
        <v>19.95</v>
      </c>
      <c r="M3907" s="110">
        <f>'Joining Lists'!$K3907*'Joining Lists'!$L3907</f>
        <v>59.85</v>
      </c>
    </row>
    <row r="3908" ht="14.25" customHeight="1">
      <c r="G3908" s="106">
        <v>44453.0</v>
      </c>
      <c r="H3908" s="105" t="s">
        <v>284</v>
      </c>
      <c r="I3908" s="105" t="str">
        <f t="array" ref="I3908">XLOOKUP('Joining Lists'!$H3908,'Joining Lists'!$D$4:$D$75,'Joining Lists'!$E$4:$E$75)</f>
        <v>MidWest</v>
      </c>
      <c r="J3908" s="105" t="s">
        <v>218</v>
      </c>
      <c r="K3908" s="105">
        <v>5.0</v>
      </c>
      <c r="L3908" s="104">
        <f t="array" ref="L3908">XLOOKUP('Joining Lists'!$J3908,'Joining Lists'!$A$4:$A$15,'Joining Lists'!$B$4:$B$15)</f>
        <v>22.95</v>
      </c>
      <c r="M3908" s="105">
        <f>'Joining Lists'!$K3908*'Joining Lists'!$L3908</f>
        <v>114.75</v>
      </c>
    </row>
    <row r="3909" ht="14.25" customHeight="1">
      <c r="G3909" s="111">
        <v>44453.0</v>
      </c>
      <c r="H3909" s="110" t="s">
        <v>296</v>
      </c>
      <c r="I3909" s="110" t="str">
        <f t="array" ref="I3909">XLOOKUP('Joining Lists'!$H3909,'Joining Lists'!$D$4:$D$75,'Joining Lists'!$E$4:$E$75)</f>
        <v>West</v>
      </c>
      <c r="J3909" s="110" t="s">
        <v>216</v>
      </c>
      <c r="K3909" s="110">
        <v>1.0</v>
      </c>
      <c r="L3909" s="109">
        <f t="array" ref="L3909">XLOOKUP('Joining Lists'!$J3909,'Joining Lists'!$A$4:$A$15,'Joining Lists'!$B$4:$B$15)</f>
        <v>22.95</v>
      </c>
      <c r="M3909" s="110">
        <f>'Joining Lists'!$K3909*'Joining Lists'!$L3909</f>
        <v>22.95</v>
      </c>
    </row>
    <row r="3910" ht="14.25" customHeight="1">
      <c r="G3910" s="106">
        <v>44453.0</v>
      </c>
      <c r="H3910" s="105" t="s">
        <v>292</v>
      </c>
      <c r="I3910" s="105" t="str">
        <f t="array" ref="I3910">XLOOKUP('Joining Lists'!$H3910,'Joining Lists'!$D$4:$D$75,'Joining Lists'!$E$4:$E$75)</f>
        <v>East</v>
      </c>
      <c r="J3910" s="105" t="s">
        <v>239</v>
      </c>
      <c r="K3910" s="105">
        <v>3.0</v>
      </c>
      <c r="L3910" s="104">
        <f t="array" ref="L3910">XLOOKUP('Joining Lists'!$J3910,'Joining Lists'!$A$4:$A$15,'Joining Lists'!$B$4:$B$15)</f>
        <v>19</v>
      </c>
      <c r="M3910" s="105">
        <f>'Joining Lists'!$K3910*'Joining Lists'!$L3910</f>
        <v>57</v>
      </c>
    </row>
    <row r="3911" ht="14.25" customHeight="1">
      <c r="G3911" s="111">
        <v>44453.0</v>
      </c>
      <c r="H3911" s="110" t="s">
        <v>316</v>
      </c>
      <c r="I3911" s="110" t="str">
        <f t="array" ref="I3911">XLOOKUP('Joining Lists'!$H3911,'Joining Lists'!$D$4:$D$75,'Joining Lists'!$E$4:$E$75)</f>
        <v>West</v>
      </c>
      <c r="J3911" s="110" t="s">
        <v>218</v>
      </c>
      <c r="K3911" s="110">
        <v>2.0</v>
      </c>
      <c r="L3911" s="109">
        <f t="array" ref="L3911">XLOOKUP('Joining Lists'!$J3911,'Joining Lists'!$A$4:$A$15,'Joining Lists'!$B$4:$B$15)</f>
        <v>22.95</v>
      </c>
      <c r="M3911" s="110">
        <f>'Joining Lists'!$K3911*'Joining Lists'!$L3911</f>
        <v>45.9</v>
      </c>
    </row>
    <row r="3912" ht="14.25" customHeight="1">
      <c r="G3912" s="106">
        <v>44452.0</v>
      </c>
      <c r="H3912" s="105" t="s">
        <v>286</v>
      </c>
      <c r="I3912" s="105" t="str">
        <f t="array" ref="I3912">XLOOKUP('Joining Lists'!$H3912,'Joining Lists'!$D$4:$D$75,'Joining Lists'!$E$4:$E$75)</f>
        <v>South</v>
      </c>
      <c r="J3912" s="105" t="s">
        <v>218</v>
      </c>
      <c r="K3912" s="105">
        <v>3.0</v>
      </c>
      <c r="L3912" s="104">
        <f t="array" ref="L3912">XLOOKUP('Joining Lists'!$J3912,'Joining Lists'!$A$4:$A$15,'Joining Lists'!$B$4:$B$15)</f>
        <v>22.95</v>
      </c>
      <c r="M3912" s="105">
        <f>'Joining Lists'!$K3912*'Joining Lists'!$L3912</f>
        <v>68.85</v>
      </c>
    </row>
    <row r="3913" ht="14.25" customHeight="1">
      <c r="G3913" s="111">
        <v>44452.0</v>
      </c>
      <c r="H3913" s="110" t="s">
        <v>255</v>
      </c>
      <c r="I3913" s="110" t="str">
        <f t="array" ref="I3913">XLOOKUP('Joining Lists'!$H3913,'Joining Lists'!$D$4:$D$75,'Joining Lists'!$E$4:$E$75)</f>
        <v>MidWest</v>
      </c>
      <c r="J3913" s="110" t="s">
        <v>243</v>
      </c>
      <c r="K3913" s="110">
        <v>2.0</v>
      </c>
      <c r="L3913" s="109">
        <f t="array" ref="L3913">XLOOKUP('Joining Lists'!$J3913,'Joining Lists'!$A$4:$A$15,'Joining Lists'!$B$4:$B$15)</f>
        <v>25</v>
      </c>
      <c r="M3913" s="110">
        <f>'Joining Lists'!$K3913*'Joining Lists'!$L3913</f>
        <v>50</v>
      </c>
    </row>
    <row r="3914" ht="14.25" customHeight="1">
      <c r="G3914" s="106">
        <v>44452.0</v>
      </c>
      <c r="H3914" s="105" t="s">
        <v>312</v>
      </c>
      <c r="I3914" s="105" t="str">
        <f t="array" ref="I3914">XLOOKUP('Joining Lists'!$H3914,'Joining Lists'!$D$4:$D$75,'Joining Lists'!$E$4:$E$75)</f>
        <v>East</v>
      </c>
      <c r="J3914" s="105" t="s">
        <v>235</v>
      </c>
      <c r="K3914" s="105">
        <v>1.0</v>
      </c>
      <c r="L3914" s="104">
        <f t="array" ref="L3914">XLOOKUP('Joining Lists'!$J3914,'Joining Lists'!$A$4:$A$15,'Joining Lists'!$B$4:$B$15)</f>
        <v>19.95</v>
      </c>
      <c r="M3914" s="105">
        <f>'Joining Lists'!$K3914*'Joining Lists'!$L3914</f>
        <v>19.95</v>
      </c>
    </row>
    <row r="3915" ht="14.25" customHeight="1">
      <c r="G3915" s="111">
        <v>44452.0</v>
      </c>
      <c r="H3915" s="110" t="s">
        <v>264</v>
      </c>
      <c r="I3915" s="110" t="str">
        <f t="array" ref="I3915">XLOOKUP('Joining Lists'!$H3915,'Joining Lists'!$D$4:$D$75,'Joining Lists'!$E$4:$E$75)</f>
        <v>MidWest</v>
      </c>
      <c r="J3915" s="110" t="s">
        <v>243</v>
      </c>
      <c r="K3915" s="110">
        <v>2.0</v>
      </c>
      <c r="L3915" s="109">
        <f t="array" ref="L3915">XLOOKUP('Joining Lists'!$J3915,'Joining Lists'!$A$4:$A$15,'Joining Lists'!$B$4:$B$15)</f>
        <v>25</v>
      </c>
      <c r="M3915" s="110">
        <f>'Joining Lists'!$K3915*'Joining Lists'!$L3915</f>
        <v>50</v>
      </c>
    </row>
    <row r="3916" ht="14.25" customHeight="1">
      <c r="G3916" s="106">
        <v>44452.0</v>
      </c>
      <c r="H3916" s="105" t="s">
        <v>298</v>
      </c>
      <c r="I3916" s="105" t="str">
        <f t="array" ref="I3916">XLOOKUP('Joining Lists'!$H3916,'Joining Lists'!$D$4:$D$75,'Joining Lists'!$E$4:$E$75)</f>
        <v>West</v>
      </c>
      <c r="J3916" s="105" t="s">
        <v>236</v>
      </c>
      <c r="K3916" s="105">
        <v>2.0</v>
      </c>
      <c r="L3916" s="104">
        <f t="array" ref="L3916">XLOOKUP('Joining Lists'!$J3916,'Joining Lists'!$A$4:$A$15,'Joining Lists'!$B$4:$B$15)</f>
        <v>30</v>
      </c>
      <c r="M3916" s="105">
        <f>'Joining Lists'!$K3916*'Joining Lists'!$L3916</f>
        <v>60</v>
      </c>
    </row>
    <row r="3917" ht="14.25" customHeight="1">
      <c r="G3917" s="111">
        <v>44452.0</v>
      </c>
      <c r="H3917" s="110" t="s">
        <v>219</v>
      </c>
      <c r="I3917" s="110" t="str">
        <f t="array" ref="I3917">XLOOKUP('Joining Lists'!$H3917,'Joining Lists'!$D$4:$D$75,'Joining Lists'!$E$4:$E$75)</f>
        <v>West</v>
      </c>
      <c r="J3917" s="110" t="s">
        <v>239</v>
      </c>
      <c r="K3917" s="110">
        <v>4.0</v>
      </c>
      <c r="L3917" s="109">
        <f t="array" ref="L3917">XLOOKUP('Joining Lists'!$J3917,'Joining Lists'!$A$4:$A$15,'Joining Lists'!$B$4:$B$15)</f>
        <v>19</v>
      </c>
      <c r="M3917" s="110">
        <f>'Joining Lists'!$K3917*'Joining Lists'!$L3917</f>
        <v>76</v>
      </c>
    </row>
    <row r="3918" ht="14.25" customHeight="1">
      <c r="G3918" s="106">
        <v>44452.0</v>
      </c>
      <c r="H3918" s="105" t="s">
        <v>316</v>
      </c>
      <c r="I3918" s="105" t="str">
        <f t="array" ref="I3918">XLOOKUP('Joining Lists'!$H3918,'Joining Lists'!$D$4:$D$75,'Joining Lists'!$E$4:$E$75)</f>
        <v>West</v>
      </c>
      <c r="J3918" s="105" t="s">
        <v>240</v>
      </c>
      <c r="K3918" s="105">
        <v>2.0</v>
      </c>
      <c r="L3918" s="104">
        <f t="array" ref="L3918">XLOOKUP('Joining Lists'!$J3918,'Joining Lists'!$A$4:$A$15,'Joining Lists'!$B$4:$B$15)</f>
        <v>34</v>
      </c>
      <c r="M3918" s="105">
        <f>'Joining Lists'!$K3918*'Joining Lists'!$L3918</f>
        <v>68</v>
      </c>
    </row>
    <row r="3919" ht="14.25" customHeight="1">
      <c r="G3919" s="111">
        <v>44452.0</v>
      </c>
      <c r="H3919" s="110" t="s">
        <v>281</v>
      </c>
      <c r="I3919" s="110" t="str">
        <f t="array" ref="I3919">XLOOKUP('Joining Lists'!$H3919,'Joining Lists'!$D$4:$D$75,'Joining Lists'!$E$4:$E$75)</f>
        <v>MidWest</v>
      </c>
      <c r="J3919" s="110" t="s">
        <v>216</v>
      </c>
      <c r="K3919" s="110">
        <v>1.0</v>
      </c>
      <c r="L3919" s="109">
        <f t="array" ref="L3919">XLOOKUP('Joining Lists'!$J3919,'Joining Lists'!$A$4:$A$15,'Joining Lists'!$B$4:$B$15)</f>
        <v>22.95</v>
      </c>
      <c r="M3919" s="110">
        <f>'Joining Lists'!$K3919*'Joining Lists'!$L3919</f>
        <v>22.95</v>
      </c>
    </row>
    <row r="3920" ht="14.25" customHeight="1">
      <c r="G3920" s="106">
        <v>44451.0</v>
      </c>
      <c r="H3920" s="105" t="s">
        <v>268</v>
      </c>
      <c r="I3920" s="105" t="str">
        <f t="array" ref="I3920">XLOOKUP('Joining Lists'!$H3920,'Joining Lists'!$D$4:$D$75,'Joining Lists'!$E$4:$E$75)</f>
        <v>East</v>
      </c>
      <c r="J3920" s="105" t="s">
        <v>243</v>
      </c>
      <c r="K3920" s="105">
        <v>2.0</v>
      </c>
      <c r="L3920" s="104">
        <f t="array" ref="L3920">XLOOKUP('Joining Lists'!$J3920,'Joining Lists'!$A$4:$A$15,'Joining Lists'!$B$4:$B$15)</f>
        <v>25</v>
      </c>
      <c r="M3920" s="105">
        <f>'Joining Lists'!$K3920*'Joining Lists'!$L3920</f>
        <v>50</v>
      </c>
    </row>
    <row r="3921" ht="14.25" customHeight="1">
      <c r="G3921" s="111">
        <v>44451.0</v>
      </c>
      <c r="H3921" s="110" t="s">
        <v>298</v>
      </c>
      <c r="I3921" s="110" t="str">
        <f t="array" ref="I3921">XLOOKUP('Joining Lists'!$H3921,'Joining Lists'!$D$4:$D$75,'Joining Lists'!$E$4:$E$75)</f>
        <v>West</v>
      </c>
      <c r="J3921" s="110" t="s">
        <v>216</v>
      </c>
      <c r="K3921" s="110">
        <v>3.0</v>
      </c>
      <c r="L3921" s="109">
        <f t="array" ref="L3921">XLOOKUP('Joining Lists'!$J3921,'Joining Lists'!$A$4:$A$15,'Joining Lists'!$B$4:$B$15)</f>
        <v>22.95</v>
      </c>
      <c r="M3921" s="110">
        <f>'Joining Lists'!$K3921*'Joining Lists'!$L3921</f>
        <v>68.85</v>
      </c>
    </row>
    <row r="3922" ht="14.25" customHeight="1">
      <c r="G3922" s="106">
        <v>44451.0</v>
      </c>
      <c r="H3922" s="105" t="s">
        <v>306</v>
      </c>
      <c r="I3922" s="105" t="str">
        <f t="array" ref="I3922">XLOOKUP('Joining Lists'!$H3922,'Joining Lists'!$D$4:$D$75,'Joining Lists'!$E$4:$E$75)</f>
        <v>West</v>
      </c>
      <c r="J3922" s="105" t="s">
        <v>245</v>
      </c>
      <c r="K3922" s="105">
        <v>2.0</v>
      </c>
      <c r="L3922" s="104">
        <f t="array" ref="L3922">XLOOKUP('Joining Lists'!$J3922,'Joining Lists'!$A$4:$A$15,'Joining Lists'!$B$4:$B$15)</f>
        <v>23.5</v>
      </c>
      <c r="M3922" s="105">
        <f>'Joining Lists'!$K3922*'Joining Lists'!$L3922</f>
        <v>47</v>
      </c>
    </row>
    <row r="3923" ht="14.25" customHeight="1">
      <c r="G3923" s="111">
        <v>44450.0</v>
      </c>
      <c r="H3923" s="110" t="s">
        <v>250</v>
      </c>
      <c r="I3923" s="110" t="str">
        <f t="array" ref="I3923">XLOOKUP('Joining Lists'!$H3923,'Joining Lists'!$D$4:$D$75,'Joining Lists'!$E$4:$E$75)</f>
        <v>West</v>
      </c>
      <c r="J3923" s="110" t="s">
        <v>216</v>
      </c>
      <c r="K3923" s="110">
        <v>1.0</v>
      </c>
      <c r="L3923" s="109">
        <f t="array" ref="L3923">XLOOKUP('Joining Lists'!$J3923,'Joining Lists'!$A$4:$A$15,'Joining Lists'!$B$4:$B$15)</f>
        <v>22.95</v>
      </c>
      <c r="M3923" s="110">
        <f>'Joining Lists'!$K3923*'Joining Lists'!$L3923</f>
        <v>22.95</v>
      </c>
    </row>
    <row r="3924" ht="14.25" customHeight="1">
      <c r="G3924" s="106">
        <v>44450.0</v>
      </c>
      <c r="H3924" s="105" t="s">
        <v>228</v>
      </c>
      <c r="I3924" s="105" t="str">
        <f t="array" ref="I3924">XLOOKUP('Joining Lists'!$H3924,'Joining Lists'!$D$4:$D$75,'Joining Lists'!$E$4:$E$75)</f>
        <v>MidWest</v>
      </c>
      <c r="J3924" s="105" t="s">
        <v>230</v>
      </c>
      <c r="K3924" s="105">
        <v>3.0</v>
      </c>
      <c r="L3924" s="104">
        <f t="array" ref="L3924">XLOOKUP('Joining Lists'!$J3924,'Joining Lists'!$A$4:$A$15,'Joining Lists'!$B$4:$B$15)</f>
        <v>79.95</v>
      </c>
      <c r="M3924" s="105">
        <f>'Joining Lists'!$K3924*'Joining Lists'!$L3924</f>
        <v>239.85</v>
      </c>
    </row>
    <row r="3925" ht="14.25" customHeight="1">
      <c r="G3925" s="111">
        <v>44450.0</v>
      </c>
      <c r="H3925" s="110" t="s">
        <v>254</v>
      </c>
      <c r="I3925" s="110" t="str">
        <f t="array" ref="I3925">XLOOKUP('Joining Lists'!$H3925,'Joining Lists'!$D$4:$D$75,'Joining Lists'!$E$4:$E$75)</f>
        <v>South</v>
      </c>
      <c r="J3925" s="110" t="s">
        <v>233</v>
      </c>
      <c r="K3925" s="110">
        <v>20.0</v>
      </c>
      <c r="L3925" s="109">
        <f t="array" ref="L3925">XLOOKUP('Joining Lists'!$J3925,'Joining Lists'!$A$4:$A$15,'Joining Lists'!$B$4:$B$15)</f>
        <v>27.5</v>
      </c>
      <c r="M3925" s="110">
        <f>'Joining Lists'!$K3925*'Joining Lists'!$L3925</f>
        <v>550</v>
      </c>
    </row>
    <row r="3926" ht="14.25" customHeight="1">
      <c r="G3926" s="106">
        <v>44450.0</v>
      </c>
      <c r="H3926" s="105" t="s">
        <v>286</v>
      </c>
      <c r="I3926" s="105" t="str">
        <f t="array" ref="I3926">XLOOKUP('Joining Lists'!$H3926,'Joining Lists'!$D$4:$D$75,'Joining Lists'!$E$4:$E$75)</f>
        <v>South</v>
      </c>
      <c r="J3926" s="105" t="s">
        <v>243</v>
      </c>
      <c r="K3926" s="105">
        <v>3.0</v>
      </c>
      <c r="L3926" s="104">
        <f t="array" ref="L3926">XLOOKUP('Joining Lists'!$J3926,'Joining Lists'!$A$4:$A$15,'Joining Lists'!$B$4:$B$15)</f>
        <v>25</v>
      </c>
      <c r="M3926" s="105">
        <f>'Joining Lists'!$K3926*'Joining Lists'!$L3926</f>
        <v>75</v>
      </c>
    </row>
    <row r="3927" ht="14.25" customHeight="1">
      <c r="G3927" s="111">
        <v>44450.0</v>
      </c>
      <c r="H3927" s="110" t="s">
        <v>221</v>
      </c>
      <c r="I3927" s="110" t="str">
        <f t="array" ref="I3927">XLOOKUP('Joining Lists'!$H3927,'Joining Lists'!$D$4:$D$75,'Joining Lists'!$E$4:$E$75)</f>
        <v>East</v>
      </c>
      <c r="J3927" s="110" t="s">
        <v>218</v>
      </c>
      <c r="K3927" s="110">
        <v>3.0</v>
      </c>
      <c r="L3927" s="109">
        <f t="array" ref="L3927">XLOOKUP('Joining Lists'!$J3927,'Joining Lists'!$A$4:$A$15,'Joining Lists'!$B$4:$B$15)</f>
        <v>22.95</v>
      </c>
      <c r="M3927" s="110">
        <f>'Joining Lists'!$K3927*'Joining Lists'!$L3927</f>
        <v>68.85</v>
      </c>
    </row>
    <row r="3928" ht="14.25" customHeight="1">
      <c r="G3928" s="106">
        <v>44450.0</v>
      </c>
      <c r="H3928" s="105" t="s">
        <v>297</v>
      </c>
      <c r="I3928" s="105" t="str">
        <f t="array" ref="I3928">XLOOKUP('Joining Lists'!$H3928,'Joining Lists'!$D$4:$D$75,'Joining Lists'!$E$4:$E$75)</f>
        <v>MidWest</v>
      </c>
      <c r="J3928" s="105" t="s">
        <v>233</v>
      </c>
      <c r="K3928" s="105">
        <v>1.0</v>
      </c>
      <c r="L3928" s="104">
        <f t="array" ref="L3928">XLOOKUP('Joining Lists'!$J3928,'Joining Lists'!$A$4:$A$15,'Joining Lists'!$B$4:$B$15)</f>
        <v>27.5</v>
      </c>
      <c r="M3928" s="105">
        <f>'Joining Lists'!$K3928*'Joining Lists'!$L3928</f>
        <v>27.5</v>
      </c>
    </row>
    <row r="3929" ht="14.25" customHeight="1">
      <c r="G3929" s="111">
        <v>44450.0</v>
      </c>
      <c r="H3929" s="110" t="s">
        <v>254</v>
      </c>
      <c r="I3929" s="110" t="str">
        <f t="array" ref="I3929">XLOOKUP('Joining Lists'!$H3929,'Joining Lists'!$D$4:$D$75,'Joining Lists'!$E$4:$E$75)</f>
        <v>South</v>
      </c>
      <c r="J3929" s="110" t="s">
        <v>218</v>
      </c>
      <c r="K3929" s="110">
        <v>1.0</v>
      </c>
      <c r="L3929" s="109">
        <f t="array" ref="L3929">XLOOKUP('Joining Lists'!$J3929,'Joining Lists'!$A$4:$A$15,'Joining Lists'!$B$4:$B$15)</f>
        <v>22.95</v>
      </c>
      <c r="M3929" s="110">
        <f>'Joining Lists'!$K3929*'Joining Lists'!$L3929</f>
        <v>22.95</v>
      </c>
    </row>
    <row r="3930" ht="14.25" customHeight="1">
      <c r="G3930" s="106">
        <v>44450.0</v>
      </c>
      <c r="H3930" s="105" t="s">
        <v>278</v>
      </c>
      <c r="I3930" s="105" t="str">
        <f t="array" ref="I3930">XLOOKUP('Joining Lists'!$H3930,'Joining Lists'!$D$4:$D$75,'Joining Lists'!$E$4:$E$75)</f>
        <v>MidWest</v>
      </c>
      <c r="J3930" s="105" t="s">
        <v>236</v>
      </c>
      <c r="K3930" s="105">
        <v>3.0</v>
      </c>
      <c r="L3930" s="104">
        <f t="array" ref="L3930">XLOOKUP('Joining Lists'!$J3930,'Joining Lists'!$A$4:$A$15,'Joining Lists'!$B$4:$B$15)</f>
        <v>30</v>
      </c>
      <c r="M3930" s="105">
        <f>'Joining Lists'!$K3930*'Joining Lists'!$L3930</f>
        <v>90</v>
      </c>
    </row>
    <row r="3931" ht="14.25" customHeight="1">
      <c r="G3931" s="111">
        <v>44450.0</v>
      </c>
      <c r="H3931" s="110" t="s">
        <v>265</v>
      </c>
      <c r="I3931" s="110" t="str">
        <f t="array" ref="I3931">XLOOKUP('Joining Lists'!$H3931,'Joining Lists'!$D$4:$D$75,'Joining Lists'!$E$4:$E$75)</f>
        <v>MidWest</v>
      </c>
      <c r="J3931" s="110" t="s">
        <v>236</v>
      </c>
      <c r="K3931" s="110">
        <v>2.0</v>
      </c>
      <c r="L3931" s="109">
        <f t="array" ref="L3931">XLOOKUP('Joining Lists'!$J3931,'Joining Lists'!$A$4:$A$15,'Joining Lists'!$B$4:$B$15)</f>
        <v>30</v>
      </c>
      <c r="M3931" s="110">
        <f>'Joining Lists'!$K3931*'Joining Lists'!$L3931</f>
        <v>60</v>
      </c>
    </row>
    <row r="3932" ht="14.25" customHeight="1">
      <c r="G3932" s="106">
        <v>44449.0</v>
      </c>
      <c r="H3932" s="105" t="s">
        <v>264</v>
      </c>
      <c r="I3932" s="105" t="str">
        <f t="array" ref="I3932">XLOOKUP('Joining Lists'!$H3932,'Joining Lists'!$D$4:$D$75,'Joining Lists'!$E$4:$E$75)</f>
        <v>MidWest</v>
      </c>
      <c r="J3932" s="105" t="s">
        <v>235</v>
      </c>
      <c r="K3932" s="105">
        <v>1.0</v>
      </c>
      <c r="L3932" s="104">
        <f t="array" ref="L3932">XLOOKUP('Joining Lists'!$J3932,'Joining Lists'!$A$4:$A$15,'Joining Lists'!$B$4:$B$15)</f>
        <v>19.95</v>
      </c>
      <c r="M3932" s="105">
        <f>'Joining Lists'!$K3932*'Joining Lists'!$L3932</f>
        <v>19.95</v>
      </c>
    </row>
    <row r="3933" ht="14.25" customHeight="1">
      <c r="G3933" s="111">
        <v>44449.0</v>
      </c>
      <c r="H3933" s="110" t="s">
        <v>306</v>
      </c>
      <c r="I3933" s="110" t="str">
        <f t="array" ref="I3933">XLOOKUP('Joining Lists'!$H3933,'Joining Lists'!$D$4:$D$75,'Joining Lists'!$E$4:$E$75)</f>
        <v>West</v>
      </c>
      <c r="J3933" s="110" t="s">
        <v>245</v>
      </c>
      <c r="K3933" s="110">
        <v>3.0</v>
      </c>
      <c r="L3933" s="109">
        <f t="array" ref="L3933">XLOOKUP('Joining Lists'!$J3933,'Joining Lists'!$A$4:$A$15,'Joining Lists'!$B$4:$B$15)</f>
        <v>23.5</v>
      </c>
      <c r="M3933" s="110">
        <f>'Joining Lists'!$K3933*'Joining Lists'!$L3933</f>
        <v>70.5</v>
      </c>
    </row>
    <row r="3934" ht="14.25" customHeight="1">
      <c r="G3934" s="106">
        <v>44449.0</v>
      </c>
      <c r="H3934" s="105" t="s">
        <v>213</v>
      </c>
      <c r="I3934" s="105" t="str">
        <f t="array" ref="I3934">XLOOKUP('Joining Lists'!$H3934,'Joining Lists'!$D$4:$D$75,'Joining Lists'!$E$4:$E$75)</f>
        <v>MidWest</v>
      </c>
      <c r="J3934" s="105" t="s">
        <v>235</v>
      </c>
      <c r="K3934" s="105">
        <v>3.0</v>
      </c>
      <c r="L3934" s="104">
        <f t="array" ref="L3934">XLOOKUP('Joining Lists'!$J3934,'Joining Lists'!$A$4:$A$15,'Joining Lists'!$B$4:$B$15)</f>
        <v>19.95</v>
      </c>
      <c r="M3934" s="105">
        <f>'Joining Lists'!$K3934*'Joining Lists'!$L3934</f>
        <v>59.85</v>
      </c>
    </row>
    <row r="3935" ht="14.25" customHeight="1">
      <c r="G3935" s="111">
        <v>44449.0</v>
      </c>
      <c r="H3935" s="110" t="s">
        <v>255</v>
      </c>
      <c r="I3935" s="110" t="str">
        <f t="array" ref="I3935">XLOOKUP('Joining Lists'!$H3935,'Joining Lists'!$D$4:$D$75,'Joining Lists'!$E$4:$E$75)</f>
        <v>MidWest</v>
      </c>
      <c r="J3935" s="110" t="s">
        <v>227</v>
      </c>
      <c r="K3935" s="110">
        <v>4.0</v>
      </c>
      <c r="L3935" s="109">
        <f t="array" ref="L3935">XLOOKUP('Joining Lists'!$J3935,'Joining Lists'!$A$4:$A$15,'Joining Lists'!$B$4:$B$15)</f>
        <v>25</v>
      </c>
      <c r="M3935" s="110">
        <f>'Joining Lists'!$K3935*'Joining Lists'!$L3935</f>
        <v>100</v>
      </c>
    </row>
    <row r="3936" ht="14.25" customHeight="1">
      <c r="G3936" s="106">
        <v>44448.0</v>
      </c>
      <c r="H3936" s="105" t="s">
        <v>310</v>
      </c>
      <c r="I3936" s="105" t="str">
        <f t="array" ref="I3936">XLOOKUP('Joining Lists'!$H3936,'Joining Lists'!$D$4:$D$75,'Joining Lists'!$E$4:$E$75)</f>
        <v>West</v>
      </c>
      <c r="J3936" s="105" t="s">
        <v>240</v>
      </c>
      <c r="K3936" s="105">
        <v>2.0</v>
      </c>
      <c r="L3936" s="104">
        <f t="array" ref="L3936">XLOOKUP('Joining Lists'!$J3936,'Joining Lists'!$A$4:$A$15,'Joining Lists'!$B$4:$B$15)</f>
        <v>34</v>
      </c>
      <c r="M3936" s="105">
        <f>'Joining Lists'!$K3936*'Joining Lists'!$L3936</f>
        <v>68</v>
      </c>
    </row>
    <row r="3937" ht="14.25" customHeight="1">
      <c r="G3937" s="111">
        <v>44448.0</v>
      </c>
      <c r="H3937" s="110" t="s">
        <v>269</v>
      </c>
      <c r="I3937" s="110" t="str">
        <f t="array" ref="I3937">XLOOKUP('Joining Lists'!$H3937,'Joining Lists'!$D$4:$D$75,'Joining Lists'!$E$4:$E$75)</f>
        <v>MidWest</v>
      </c>
      <c r="J3937" s="110" t="s">
        <v>216</v>
      </c>
      <c r="K3937" s="110">
        <v>1.0</v>
      </c>
      <c r="L3937" s="109">
        <f t="array" ref="L3937">XLOOKUP('Joining Lists'!$J3937,'Joining Lists'!$A$4:$A$15,'Joining Lists'!$B$4:$B$15)</f>
        <v>22.95</v>
      </c>
      <c r="M3937" s="110">
        <f>'Joining Lists'!$K3937*'Joining Lists'!$L3937</f>
        <v>22.95</v>
      </c>
    </row>
    <row r="3938" ht="14.25" customHeight="1">
      <c r="G3938" s="106">
        <v>44448.0</v>
      </c>
      <c r="H3938" s="105" t="s">
        <v>306</v>
      </c>
      <c r="I3938" s="105" t="str">
        <f t="array" ref="I3938">XLOOKUP('Joining Lists'!$H3938,'Joining Lists'!$D$4:$D$75,'Joining Lists'!$E$4:$E$75)</f>
        <v>West</v>
      </c>
      <c r="J3938" s="105" t="s">
        <v>233</v>
      </c>
      <c r="K3938" s="105">
        <v>2.0</v>
      </c>
      <c r="L3938" s="104">
        <f t="array" ref="L3938">XLOOKUP('Joining Lists'!$J3938,'Joining Lists'!$A$4:$A$15,'Joining Lists'!$B$4:$B$15)</f>
        <v>27.5</v>
      </c>
      <c r="M3938" s="105">
        <f>'Joining Lists'!$K3938*'Joining Lists'!$L3938</f>
        <v>55</v>
      </c>
    </row>
    <row r="3939" ht="14.25" customHeight="1">
      <c r="G3939" s="111">
        <v>44448.0</v>
      </c>
      <c r="H3939" s="110" t="s">
        <v>313</v>
      </c>
      <c r="I3939" s="110" t="str">
        <f t="array" ref="I3939">XLOOKUP('Joining Lists'!$H3939,'Joining Lists'!$D$4:$D$75,'Joining Lists'!$E$4:$E$75)</f>
        <v>West</v>
      </c>
      <c r="J3939" s="110" t="s">
        <v>227</v>
      </c>
      <c r="K3939" s="110">
        <v>3.0</v>
      </c>
      <c r="L3939" s="109">
        <f t="array" ref="L3939">XLOOKUP('Joining Lists'!$J3939,'Joining Lists'!$A$4:$A$15,'Joining Lists'!$B$4:$B$15)</f>
        <v>25</v>
      </c>
      <c r="M3939" s="110">
        <f>'Joining Lists'!$K3939*'Joining Lists'!$L3939</f>
        <v>75</v>
      </c>
    </row>
    <row r="3940" ht="14.25" customHeight="1">
      <c r="G3940" s="106">
        <v>44448.0</v>
      </c>
      <c r="H3940" s="105" t="s">
        <v>254</v>
      </c>
      <c r="I3940" s="105" t="str">
        <f t="array" ref="I3940">XLOOKUP('Joining Lists'!$H3940,'Joining Lists'!$D$4:$D$75,'Joining Lists'!$E$4:$E$75)</f>
        <v>South</v>
      </c>
      <c r="J3940" s="105" t="s">
        <v>227</v>
      </c>
      <c r="K3940" s="105">
        <v>2.0</v>
      </c>
      <c r="L3940" s="104">
        <f t="array" ref="L3940">XLOOKUP('Joining Lists'!$J3940,'Joining Lists'!$A$4:$A$15,'Joining Lists'!$B$4:$B$15)</f>
        <v>25</v>
      </c>
      <c r="M3940" s="105">
        <f>'Joining Lists'!$K3940*'Joining Lists'!$L3940</f>
        <v>50</v>
      </c>
    </row>
    <row r="3941" ht="14.25" customHeight="1">
      <c r="G3941" s="111">
        <v>44448.0</v>
      </c>
      <c r="H3941" s="110" t="s">
        <v>297</v>
      </c>
      <c r="I3941" s="110" t="str">
        <f t="array" ref="I3941">XLOOKUP('Joining Lists'!$H3941,'Joining Lists'!$D$4:$D$75,'Joining Lists'!$E$4:$E$75)</f>
        <v>MidWest</v>
      </c>
      <c r="J3941" s="110" t="s">
        <v>235</v>
      </c>
      <c r="K3941" s="110">
        <v>3.0</v>
      </c>
      <c r="L3941" s="109">
        <f t="array" ref="L3941">XLOOKUP('Joining Lists'!$J3941,'Joining Lists'!$A$4:$A$15,'Joining Lists'!$B$4:$B$15)</f>
        <v>19.95</v>
      </c>
      <c r="M3941" s="110">
        <f>'Joining Lists'!$K3941*'Joining Lists'!$L3941</f>
        <v>59.85</v>
      </c>
    </row>
    <row r="3942" ht="14.25" customHeight="1">
      <c r="G3942" s="106">
        <v>44448.0</v>
      </c>
      <c r="H3942" s="105" t="s">
        <v>225</v>
      </c>
      <c r="I3942" s="105" t="str">
        <f t="array" ref="I3942">XLOOKUP('Joining Lists'!$H3942,'Joining Lists'!$D$4:$D$75,'Joining Lists'!$E$4:$E$75)</f>
        <v>South</v>
      </c>
      <c r="J3942" s="105" t="s">
        <v>243</v>
      </c>
      <c r="K3942" s="105">
        <v>3.0</v>
      </c>
      <c r="L3942" s="104">
        <f t="array" ref="L3942">XLOOKUP('Joining Lists'!$J3942,'Joining Lists'!$A$4:$A$15,'Joining Lists'!$B$4:$B$15)</f>
        <v>25</v>
      </c>
      <c r="M3942" s="105">
        <f>'Joining Lists'!$K3942*'Joining Lists'!$L3942</f>
        <v>75</v>
      </c>
    </row>
    <row r="3943" ht="14.25" customHeight="1">
      <c r="G3943" s="111">
        <v>44447.0</v>
      </c>
      <c r="H3943" s="110" t="s">
        <v>307</v>
      </c>
      <c r="I3943" s="110" t="str">
        <f t="array" ref="I3943">XLOOKUP('Joining Lists'!$H3943,'Joining Lists'!$D$4:$D$75,'Joining Lists'!$E$4:$E$75)</f>
        <v>East</v>
      </c>
      <c r="J3943" s="110" t="s">
        <v>216</v>
      </c>
      <c r="K3943" s="110">
        <v>2.0</v>
      </c>
      <c r="L3943" s="109">
        <f t="array" ref="L3943">XLOOKUP('Joining Lists'!$J3943,'Joining Lists'!$A$4:$A$15,'Joining Lists'!$B$4:$B$15)</f>
        <v>22.95</v>
      </c>
      <c r="M3943" s="110">
        <f>'Joining Lists'!$K3943*'Joining Lists'!$L3943</f>
        <v>45.9</v>
      </c>
    </row>
    <row r="3944" ht="14.25" customHeight="1">
      <c r="G3944" s="106">
        <v>44447.0</v>
      </c>
      <c r="H3944" s="105" t="s">
        <v>299</v>
      </c>
      <c r="I3944" s="105" t="str">
        <f t="array" ref="I3944">XLOOKUP('Joining Lists'!$H3944,'Joining Lists'!$D$4:$D$75,'Joining Lists'!$E$4:$E$75)</f>
        <v>South</v>
      </c>
      <c r="J3944" s="105" t="s">
        <v>216</v>
      </c>
      <c r="K3944" s="105">
        <v>2.0</v>
      </c>
      <c r="L3944" s="104">
        <f t="array" ref="L3944">XLOOKUP('Joining Lists'!$J3944,'Joining Lists'!$A$4:$A$15,'Joining Lists'!$B$4:$B$15)</f>
        <v>22.95</v>
      </c>
      <c r="M3944" s="105">
        <f>'Joining Lists'!$K3944*'Joining Lists'!$L3944</f>
        <v>45.9</v>
      </c>
    </row>
    <row r="3945" ht="14.25" customHeight="1">
      <c r="G3945" s="111">
        <v>44447.0</v>
      </c>
      <c r="H3945" s="110" t="s">
        <v>255</v>
      </c>
      <c r="I3945" s="110" t="str">
        <f t="array" ref="I3945">XLOOKUP('Joining Lists'!$H3945,'Joining Lists'!$D$4:$D$75,'Joining Lists'!$E$4:$E$75)</f>
        <v>MidWest</v>
      </c>
      <c r="J3945" s="110" t="s">
        <v>218</v>
      </c>
      <c r="K3945" s="110">
        <v>2.0</v>
      </c>
      <c r="L3945" s="109">
        <f t="array" ref="L3945">XLOOKUP('Joining Lists'!$J3945,'Joining Lists'!$A$4:$A$15,'Joining Lists'!$B$4:$B$15)</f>
        <v>22.95</v>
      </c>
      <c r="M3945" s="110">
        <f>'Joining Lists'!$K3945*'Joining Lists'!$L3945</f>
        <v>45.9</v>
      </c>
    </row>
    <row r="3946" ht="14.25" customHeight="1">
      <c r="G3946" s="106">
        <v>44447.0</v>
      </c>
      <c r="H3946" s="105" t="s">
        <v>299</v>
      </c>
      <c r="I3946" s="105" t="str">
        <f t="array" ref="I3946">XLOOKUP('Joining Lists'!$H3946,'Joining Lists'!$D$4:$D$75,'Joining Lists'!$E$4:$E$75)</f>
        <v>South</v>
      </c>
      <c r="J3946" s="105" t="s">
        <v>243</v>
      </c>
      <c r="K3946" s="105">
        <v>2.0</v>
      </c>
      <c r="L3946" s="104">
        <f t="array" ref="L3946">XLOOKUP('Joining Lists'!$J3946,'Joining Lists'!$A$4:$A$15,'Joining Lists'!$B$4:$B$15)</f>
        <v>25</v>
      </c>
      <c r="M3946" s="105">
        <f>'Joining Lists'!$K3946*'Joining Lists'!$L3946</f>
        <v>50</v>
      </c>
    </row>
    <row r="3947" ht="14.25" customHeight="1">
      <c r="G3947" s="111">
        <v>44447.0</v>
      </c>
      <c r="H3947" s="110" t="s">
        <v>269</v>
      </c>
      <c r="I3947" s="110" t="str">
        <f t="array" ref="I3947">XLOOKUP('Joining Lists'!$H3947,'Joining Lists'!$D$4:$D$75,'Joining Lists'!$E$4:$E$75)</f>
        <v>MidWest</v>
      </c>
      <c r="J3947" s="110" t="s">
        <v>236</v>
      </c>
      <c r="K3947" s="110">
        <v>2.0</v>
      </c>
      <c r="L3947" s="109">
        <f t="array" ref="L3947">XLOOKUP('Joining Lists'!$J3947,'Joining Lists'!$A$4:$A$15,'Joining Lists'!$B$4:$B$15)</f>
        <v>30</v>
      </c>
      <c r="M3947" s="110">
        <f>'Joining Lists'!$K3947*'Joining Lists'!$L3947</f>
        <v>60</v>
      </c>
    </row>
    <row r="3948" ht="14.25" customHeight="1">
      <c r="G3948" s="106">
        <v>44447.0</v>
      </c>
      <c r="H3948" s="105" t="s">
        <v>313</v>
      </c>
      <c r="I3948" s="105" t="str">
        <f t="array" ref="I3948">XLOOKUP('Joining Lists'!$H3948,'Joining Lists'!$D$4:$D$75,'Joining Lists'!$E$4:$E$75)</f>
        <v>West</v>
      </c>
      <c r="J3948" s="105" t="s">
        <v>230</v>
      </c>
      <c r="K3948" s="105">
        <v>11.0</v>
      </c>
      <c r="L3948" s="104">
        <f t="array" ref="L3948">XLOOKUP('Joining Lists'!$J3948,'Joining Lists'!$A$4:$A$15,'Joining Lists'!$B$4:$B$15)</f>
        <v>79.95</v>
      </c>
      <c r="M3948" s="105">
        <f>'Joining Lists'!$K3948*'Joining Lists'!$L3948</f>
        <v>879.45</v>
      </c>
    </row>
    <row r="3949" ht="14.25" customHeight="1">
      <c r="G3949" s="111">
        <v>44447.0</v>
      </c>
      <c r="H3949" s="110" t="s">
        <v>308</v>
      </c>
      <c r="I3949" s="110" t="str">
        <f t="array" ref="I3949">XLOOKUP('Joining Lists'!$H3949,'Joining Lists'!$D$4:$D$75,'Joining Lists'!$E$4:$E$75)</f>
        <v>West</v>
      </c>
      <c r="J3949" s="110" t="s">
        <v>218</v>
      </c>
      <c r="K3949" s="110">
        <v>2.0</v>
      </c>
      <c r="L3949" s="109">
        <f t="array" ref="L3949">XLOOKUP('Joining Lists'!$J3949,'Joining Lists'!$A$4:$A$15,'Joining Lists'!$B$4:$B$15)</f>
        <v>22.95</v>
      </c>
      <c r="M3949" s="110">
        <f>'Joining Lists'!$K3949*'Joining Lists'!$L3949</f>
        <v>45.9</v>
      </c>
    </row>
    <row r="3950" ht="14.25" customHeight="1">
      <c r="G3950" s="106">
        <v>44447.0</v>
      </c>
      <c r="H3950" s="105" t="s">
        <v>259</v>
      </c>
      <c r="I3950" s="105" t="str">
        <f t="array" ref="I3950">XLOOKUP('Joining Lists'!$H3950,'Joining Lists'!$D$4:$D$75,'Joining Lists'!$E$4:$E$75)</f>
        <v>West</v>
      </c>
      <c r="J3950" s="105" t="s">
        <v>235</v>
      </c>
      <c r="K3950" s="105">
        <v>1.0</v>
      </c>
      <c r="L3950" s="104">
        <f t="array" ref="L3950">XLOOKUP('Joining Lists'!$J3950,'Joining Lists'!$A$4:$A$15,'Joining Lists'!$B$4:$B$15)</f>
        <v>19.95</v>
      </c>
      <c r="M3950" s="105">
        <f>'Joining Lists'!$K3950*'Joining Lists'!$L3950</f>
        <v>19.95</v>
      </c>
    </row>
    <row r="3951" ht="14.25" customHeight="1">
      <c r="G3951" s="111">
        <v>44447.0</v>
      </c>
      <c r="H3951" s="110" t="s">
        <v>307</v>
      </c>
      <c r="I3951" s="110" t="str">
        <f t="array" ref="I3951">XLOOKUP('Joining Lists'!$H3951,'Joining Lists'!$D$4:$D$75,'Joining Lists'!$E$4:$E$75)</f>
        <v>East</v>
      </c>
      <c r="J3951" s="110" t="s">
        <v>243</v>
      </c>
      <c r="K3951" s="110">
        <v>2.0</v>
      </c>
      <c r="L3951" s="109">
        <f t="array" ref="L3951">XLOOKUP('Joining Lists'!$J3951,'Joining Lists'!$A$4:$A$15,'Joining Lists'!$B$4:$B$15)</f>
        <v>25</v>
      </c>
      <c r="M3951" s="110">
        <f>'Joining Lists'!$K3951*'Joining Lists'!$L3951</f>
        <v>50</v>
      </c>
    </row>
    <row r="3952" ht="14.25" customHeight="1">
      <c r="G3952" s="106">
        <v>44447.0</v>
      </c>
      <c r="H3952" s="105" t="s">
        <v>264</v>
      </c>
      <c r="I3952" s="105" t="str">
        <f t="array" ref="I3952">XLOOKUP('Joining Lists'!$H3952,'Joining Lists'!$D$4:$D$75,'Joining Lists'!$E$4:$E$75)</f>
        <v>MidWest</v>
      </c>
      <c r="J3952" s="105" t="s">
        <v>235</v>
      </c>
      <c r="K3952" s="105">
        <v>4.0</v>
      </c>
      <c r="L3952" s="104">
        <f t="array" ref="L3952">XLOOKUP('Joining Lists'!$J3952,'Joining Lists'!$A$4:$A$15,'Joining Lists'!$B$4:$B$15)</f>
        <v>19.95</v>
      </c>
      <c r="M3952" s="105">
        <f>'Joining Lists'!$K3952*'Joining Lists'!$L3952</f>
        <v>79.8</v>
      </c>
    </row>
    <row r="3953" ht="14.25" customHeight="1">
      <c r="G3953" s="111">
        <v>44447.0</v>
      </c>
      <c r="H3953" s="110" t="s">
        <v>261</v>
      </c>
      <c r="I3953" s="110" t="str">
        <f t="array" ref="I3953">XLOOKUP('Joining Lists'!$H3953,'Joining Lists'!$D$4:$D$75,'Joining Lists'!$E$4:$E$75)</f>
        <v>South</v>
      </c>
      <c r="J3953" s="110" t="s">
        <v>245</v>
      </c>
      <c r="K3953" s="110">
        <v>1.0</v>
      </c>
      <c r="L3953" s="109">
        <f t="array" ref="L3953">XLOOKUP('Joining Lists'!$J3953,'Joining Lists'!$A$4:$A$15,'Joining Lists'!$B$4:$B$15)</f>
        <v>23.5</v>
      </c>
      <c r="M3953" s="110">
        <f>'Joining Lists'!$K3953*'Joining Lists'!$L3953</f>
        <v>23.5</v>
      </c>
    </row>
    <row r="3954" ht="14.25" customHeight="1">
      <c r="G3954" s="106">
        <v>44447.0</v>
      </c>
      <c r="H3954" s="105" t="s">
        <v>269</v>
      </c>
      <c r="I3954" s="105" t="str">
        <f t="array" ref="I3954">XLOOKUP('Joining Lists'!$H3954,'Joining Lists'!$D$4:$D$75,'Joining Lists'!$E$4:$E$75)</f>
        <v>MidWest</v>
      </c>
      <c r="J3954" s="105" t="s">
        <v>216</v>
      </c>
      <c r="K3954" s="105">
        <v>2.0</v>
      </c>
      <c r="L3954" s="104">
        <f t="array" ref="L3954">XLOOKUP('Joining Lists'!$J3954,'Joining Lists'!$A$4:$A$15,'Joining Lists'!$B$4:$B$15)</f>
        <v>22.95</v>
      </c>
      <c r="M3954" s="105">
        <f>'Joining Lists'!$K3954*'Joining Lists'!$L3954</f>
        <v>45.9</v>
      </c>
    </row>
    <row r="3955" ht="14.25" customHeight="1">
      <c r="G3955" s="111">
        <v>44446.0</v>
      </c>
      <c r="H3955" s="110" t="s">
        <v>284</v>
      </c>
      <c r="I3955" s="110" t="str">
        <f t="array" ref="I3955">XLOOKUP('Joining Lists'!$H3955,'Joining Lists'!$D$4:$D$75,'Joining Lists'!$E$4:$E$75)</f>
        <v>MidWest</v>
      </c>
      <c r="J3955" s="110" t="s">
        <v>216</v>
      </c>
      <c r="K3955" s="110">
        <v>1.0</v>
      </c>
      <c r="L3955" s="109">
        <f t="array" ref="L3955">XLOOKUP('Joining Lists'!$J3955,'Joining Lists'!$A$4:$A$15,'Joining Lists'!$B$4:$B$15)</f>
        <v>22.95</v>
      </c>
      <c r="M3955" s="110">
        <f>'Joining Lists'!$K3955*'Joining Lists'!$L3955</f>
        <v>22.95</v>
      </c>
    </row>
    <row r="3956" ht="14.25" customHeight="1">
      <c r="G3956" s="106">
        <v>44446.0</v>
      </c>
      <c r="H3956" s="105" t="s">
        <v>300</v>
      </c>
      <c r="I3956" s="105" t="str">
        <f t="array" ref="I3956">XLOOKUP('Joining Lists'!$H3956,'Joining Lists'!$D$4:$D$75,'Joining Lists'!$E$4:$E$75)</f>
        <v>MidWest</v>
      </c>
      <c r="J3956" s="105" t="s">
        <v>218</v>
      </c>
      <c r="K3956" s="105">
        <v>4.0</v>
      </c>
      <c r="L3956" s="104">
        <f t="array" ref="L3956">XLOOKUP('Joining Lists'!$J3956,'Joining Lists'!$A$4:$A$15,'Joining Lists'!$B$4:$B$15)</f>
        <v>22.95</v>
      </c>
      <c r="M3956" s="105">
        <f>'Joining Lists'!$K3956*'Joining Lists'!$L3956</f>
        <v>91.8</v>
      </c>
    </row>
    <row r="3957" ht="14.25" customHeight="1">
      <c r="G3957" s="111">
        <v>44446.0</v>
      </c>
      <c r="H3957" s="110" t="s">
        <v>280</v>
      </c>
      <c r="I3957" s="110" t="str">
        <f t="array" ref="I3957">XLOOKUP('Joining Lists'!$H3957,'Joining Lists'!$D$4:$D$75,'Joining Lists'!$E$4:$E$75)</f>
        <v>South</v>
      </c>
      <c r="J3957" s="110" t="s">
        <v>216</v>
      </c>
      <c r="K3957" s="110">
        <v>1.0</v>
      </c>
      <c r="L3957" s="109">
        <f t="array" ref="L3957">XLOOKUP('Joining Lists'!$J3957,'Joining Lists'!$A$4:$A$15,'Joining Lists'!$B$4:$B$15)</f>
        <v>22.95</v>
      </c>
      <c r="M3957" s="110">
        <f>'Joining Lists'!$K3957*'Joining Lists'!$L3957</f>
        <v>22.95</v>
      </c>
    </row>
    <row r="3958" ht="14.25" customHeight="1">
      <c r="G3958" s="106">
        <v>44445.0</v>
      </c>
      <c r="H3958" s="105" t="s">
        <v>259</v>
      </c>
      <c r="I3958" s="105" t="str">
        <f t="array" ref="I3958">XLOOKUP('Joining Lists'!$H3958,'Joining Lists'!$D$4:$D$75,'Joining Lists'!$E$4:$E$75)</f>
        <v>West</v>
      </c>
      <c r="J3958" s="105" t="s">
        <v>245</v>
      </c>
      <c r="K3958" s="105">
        <v>1.0</v>
      </c>
      <c r="L3958" s="104">
        <f t="array" ref="L3958">XLOOKUP('Joining Lists'!$J3958,'Joining Lists'!$A$4:$A$15,'Joining Lists'!$B$4:$B$15)</f>
        <v>23.5</v>
      </c>
      <c r="M3958" s="105">
        <f>'Joining Lists'!$K3958*'Joining Lists'!$L3958</f>
        <v>23.5</v>
      </c>
    </row>
    <row r="3959" ht="14.25" customHeight="1">
      <c r="G3959" s="111">
        <v>44445.0</v>
      </c>
      <c r="H3959" s="110" t="s">
        <v>263</v>
      </c>
      <c r="I3959" s="110" t="str">
        <f t="array" ref="I3959">XLOOKUP('Joining Lists'!$H3959,'Joining Lists'!$D$4:$D$75,'Joining Lists'!$E$4:$E$75)</f>
        <v>West</v>
      </c>
      <c r="J3959" s="110" t="s">
        <v>216</v>
      </c>
      <c r="K3959" s="110">
        <v>3.0</v>
      </c>
      <c r="L3959" s="109">
        <f t="array" ref="L3959">XLOOKUP('Joining Lists'!$J3959,'Joining Lists'!$A$4:$A$15,'Joining Lists'!$B$4:$B$15)</f>
        <v>22.95</v>
      </c>
      <c r="M3959" s="110">
        <f>'Joining Lists'!$K3959*'Joining Lists'!$L3959</f>
        <v>68.85</v>
      </c>
    </row>
    <row r="3960" ht="14.25" customHeight="1">
      <c r="G3960" s="106">
        <v>44445.0</v>
      </c>
      <c r="H3960" s="105" t="s">
        <v>225</v>
      </c>
      <c r="I3960" s="105" t="str">
        <f t="array" ref="I3960">XLOOKUP('Joining Lists'!$H3960,'Joining Lists'!$D$4:$D$75,'Joining Lists'!$E$4:$E$75)</f>
        <v>South</v>
      </c>
      <c r="J3960" s="105" t="s">
        <v>235</v>
      </c>
      <c r="K3960" s="105">
        <v>2.0</v>
      </c>
      <c r="L3960" s="104">
        <f t="array" ref="L3960">XLOOKUP('Joining Lists'!$J3960,'Joining Lists'!$A$4:$A$15,'Joining Lists'!$B$4:$B$15)</f>
        <v>19.95</v>
      </c>
      <c r="M3960" s="105">
        <f>'Joining Lists'!$K3960*'Joining Lists'!$L3960</f>
        <v>39.9</v>
      </c>
    </row>
    <row r="3961" ht="14.25" customHeight="1">
      <c r="G3961" s="111">
        <v>44444.0</v>
      </c>
      <c r="H3961" s="110" t="s">
        <v>291</v>
      </c>
      <c r="I3961" s="110" t="str">
        <f t="array" ref="I3961">XLOOKUP('Joining Lists'!$H3961,'Joining Lists'!$D$4:$D$75,'Joining Lists'!$E$4:$E$75)</f>
        <v>West</v>
      </c>
      <c r="J3961" s="110" t="s">
        <v>245</v>
      </c>
      <c r="K3961" s="110">
        <v>2.0</v>
      </c>
      <c r="L3961" s="109">
        <f t="array" ref="L3961">XLOOKUP('Joining Lists'!$J3961,'Joining Lists'!$A$4:$A$15,'Joining Lists'!$B$4:$B$15)</f>
        <v>23.5</v>
      </c>
      <c r="M3961" s="110">
        <f>'Joining Lists'!$K3961*'Joining Lists'!$L3961</f>
        <v>47</v>
      </c>
    </row>
    <row r="3962" ht="14.25" customHeight="1">
      <c r="G3962" s="106">
        <v>44444.0</v>
      </c>
      <c r="H3962" s="105" t="s">
        <v>297</v>
      </c>
      <c r="I3962" s="105" t="str">
        <f t="array" ref="I3962">XLOOKUP('Joining Lists'!$H3962,'Joining Lists'!$D$4:$D$75,'Joining Lists'!$E$4:$E$75)</f>
        <v>MidWest</v>
      </c>
      <c r="J3962" s="105" t="s">
        <v>212</v>
      </c>
      <c r="K3962" s="105">
        <v>3.0</v>
      </c>
      <c r="L3962" s="104">
        <f t="array" ref="L3962">XLOOKUP('Joining Lists'!$J3962,'Joining Lists'!$A$4:$A$15,'Joining Lists'!$B$4:$B$15)</f>
        <v>21</v>
      </c>
      <c r="M3962" s="105">
        <f>'Joining Lists'!$K3962*'Joining Lists'!$L3962</f>
        <v>63</v>
      </c>
    </row>
    <row r="3963" ht="14.25" customHeight="1">
      <c r="G3963" s="111">
        <v>44444.0</v>
      </c>
      <c r="H3963" s="110" t="s">
        <v>305</v>
      </c>
      <c r="I3963" s="110" t="str">
        <f t="array" ref="I3963">XLOOKUP('Joining Lists'!$H3963,'Joining Lists'!$D$4:$D$75,'Joining Lists'!$E$4:$E$75)</f>
        <v>East</v>
      </c>
      <c r="J3963" s="110" t="s">
        <v>240</v>
      </c>
      <c r="K3963" s="110">
        <v>3.0</v>
      </c>
      <c r="L3963" s="109">
        <f t="array" ref="L3963">XLOOKUP('Joining Lists'!$J3963,'Joining Lists'!$A$4:$A$15,'Joining Lists'!$B$4:$B$15)</f>
        <v>34</v>
      </c>
      <c r="M3963" s="110">
        <f>'Joining Lists'!$K3963*'Joining Lists'!$L3963</f>
        <v>102</v>
      </c>
    </row>
    <row r="3964" ht="14.25" customHeight="1">
      <c r="G3964" s="106">
        <v>44444.0</v>
      </c>
      <c r="H3964" s="105" t="s">
        <v>315</v>
      </c>
      <c r="I3964" s="105" t="str">
        <f t="array" ref="I3964">XLOOKUP('Joining Lists'!$H3964,'Joining Lists'!$D$4:$D$75,'Joining Lists'!$E$4:$E$75)</f>
        <v>MidWest</v>
      </c>
      <c r="J3964" s="105" t="s">
        <v>236</v>
      </c>
      <c r="K3964" s="105">
        <v>6.0</v>
      </c>
      <c r="L3964" s="104">
        <f t="array" ref="L3964">XLOOKUP('Joining Lists'!$J3964,'Joining Lists'!$A$4:$A$15,'Joining Lists'!$B$4:$B$15)</f>
        <v>30</v>
      </c>
      <c r="M3964" s="105">
        <f>'Joining Lists'!$K3964*'Joining Lists'!$L3964</f>
        <v>180</v>
      </c>
    </row>
    <row r="3965" ht="14.25" customHeight="1">
      <c r="G3965" s="111">
        <v>44444.0</v>
      </c>
      <c r="H3965" s="110" t="s">
        <v>278</v>
      </c>
      <c r="I3965" s="110" t="str">
        <f t="array" ref="I3965">XLOOKUP('Joining Lists'!$H3965,'Joining Lists'!$D$4:$D$75,'Joining Lists'!$E$4:$E$75)</f>
        <v>MidWest</v>
      </c>
      <c r="J3965" s="110" t="s">
        <v>243</v>
      </c>
      <c r="K3965" s="110">
        <v>2.0</v>
      </c>
      <c r="L3965" s="109">
        <f t="array" ref="L3965">XLOOKUP('Joining Lists'!$J3965,'Joining Lists'!$A$4:$A$15,'Joining Lists'!$B$4:$B$15)</f>
        <v>25</v>
      </c>
      <c r="M3965" s="110">
        <f>'Joining Lists'!$K3965*'Joining Lists'!$L3965</f>
        <v>50</v>
      </c>
    </row>
    <row r="3966" ht="14.25" customHeight="1">
      <c r="G3966" s="106">
        <v>44444.0</v>
      </c>
      <c r="H3966" s="105" t="s">
        <v>296</v>
      </c>
      <c r="I3966" s="105" t="str">
        <f t="array" ref="I3966">XLOOKUP('Joining Lists'!$H3966,'Joining Lists'!$D$4:$D$75,'Joining Lists'!$E$4:$E$75)</f>
        <v>West</v>
      </c>
      <c r="J3966" s="105" t="s">
        <v>216</v>
      </c>
      <c r="K3966" s="105">
        <v>3.0</v>
      </c>
      <c r="L3966" s="104">
        <f t="array" ref="L3966">XLOOKUP('Joining Lists'!$J3966,'Joining Lists'!$A$4:$A$15,'Joining Lists'!$B$4:$B$15)</f>
        <v>22.95</v>
      </c>
      <c r="M3966" s="105">
        <f>'Joining Lists'!$K3966*'Joining Lists'!$L3966</f>
        <v>68.85</v>
      </c>
    </row>
    <row r="3967" ht="14.25" customHeight="1">
      <c r="G3967" s="111">
        <v>44444.0</v>
      </c>
      <c r="H3967" s="110" t="s">
        <v>213</v>
      </c>
      <c r="I3967" s="110" t="str">
        <f t="array" ref="I3967">XLOOKUP('Joining Lists'!$H3967,'Joining Lists'!$D$4:$D$75,'Joining Lists'!$E$4:$E$75)</f>
        <v>MidWest</v>
      </c>
      <c r="J3967" s="110" t="s">
        <v>233</v>
      </c>
      <c r="K3967" s="110">
        <v>1.0</v>
      </c>
      <c r="L3967" s="109">
        <f t="array" ref="L3967">XLOOKUP('Joining Lists'!$J3967,'Joining Lists'!$A$4:$A$15,'Joining Lists'!$B$4:$B$15)</f>
        <v>27.5</v>
      </c>
      <c r="M3967" s="110">
        <f>'Joining Lists'!$K3967*'Joining Lists'!$L3967</f>
        <v>27.5</v>
      </c>
    </row>
    <row r="3968" ht="14.25" customHeight="1">
      <c r="G3968" s="106">
        <v>44444.0</v>
      </c>
      <c r="H3968" s="105" t="s">
        <v>256</v>
      </c>
      <c r="I3968" s="105" t="str">
        <f t="array" ref="I3968">XLOOKUP('Joining Lists'!$H3968,'Joining Lists'!$D$4:$D$75,'Joining Lists'!$E$4:$E$75)</f>
        <v>MidWest</v>
      </c>
      <c r="J3968" s="105" t="s">
        <v>227</v>
      </c>
      <c r="K3968" s="105">
        <v>2.0</v>
      </c>
      <c r="L3968" s="104">
        <f t="array" ref="L3968">XLOOKUP('Joining Lists'!$J3968,'Joining Lists'!$A$4:$A$15,'Joining Lists'!$B$4:$B$15)</f>
        <v>25</v>
      </c>
      <c r="M3968" s="105">
        <f>'Joining Lists'!$K3968*'Joining Lists'!$L3968</f>
        <v>50</v>
      </c>
    </row>
    <row r="3969" ht="14.25" customHeight="1">
      <c r="G3969" s="111">
        <v>44443.0</v>
      </c>
      <c r="H3969" s="110" t="s">
        <v>283</v>
      </c>
      <c r="I3969" s="110" t="str">
        <f t="array" ref="I3969">XLOOKUP('Joining Lists'!$H3969,'Joining Lists'!$D$4:$D$75,'Joining Lists'!$E$4:$E$75)</f>
        <v>South</v>
      </c>
      <c r="J3969" s="110" t="s">
        <v>240</v>
      </c>
      <c r="K3969" s="110">
        <v>2.0</v>
      </c>
      <c r="L3969" s="109">
        <f t="array" ref="L3969">XLOOKUP('Joining Lists'!$J3969,'Joining Lists'!$A$4:$A$15,'Joining Lists'!$B$4:$B$15)</f>
        <v>34</v>
      </c>
      <c r="M3969" s="110">
        <f>'Joining Lists'!$K3969*'Joining Lists'!$L3969</f>
        <v>68</v>
      </c>
    </row>
    <row r="3970" ht="14.25" customHeight="1">
      <c r="G3970" s="106">
        <v>44443.0</v>
      </c>
      <c r="H3970" s="105" t="s">
        <v>255</v>
      </c>
      <c r="I3970" s="105" t="str">
        <f t="array" ref="I3970">XLOOKUP('Joining Lists'!$H3970,'Joining Lists'!$D$4:$D$75,'Joining Lists'!$E$4:$E$75)</f>
        <v>MidWest</v>
      </c>
      <c r="J3970" s="105" t="s">
        <v>236</v>
      </c>
      <c r="K3970" s="105">
        <v>3.0</v>
      </c>
      <c r="L3970" s="104">
        <f t="array" ref="L3970">XLOOKUP('Joining Lists'!$J3970,'Joining Lists'!$A$4:$A$15,'Joining Lists'!$B$4:$B$15)</f>
        <v>30</v>
      </c>
      <c r="M3970" s="105">
        <f>'Joining Lists'!$K3970*'Joining Lists'!$L3970</f>
        <v>90</v>
      </c>
    </row>
    <row r="3971" ht="14.25" customHeight="1">
      <c r="G3971" s="111">
        <v>44443.0</v>
      </c>
      <c r="H3971" s="110" t="s">
        <v>225</v>
      </c>
      <c r="I3971" s="110" t="str">
        <f t="array" ref="I3971">XLOOKUP('Joining Lists'!$H3971,'Joining Lists'!$D$4:$D$75,'Joining Lists'!$E$4:$E$75)</f>
        <v>South</v>
      </c>
      <c r="J3971" s="110" t="s">
        <v>240</v>
      </c>
      <c r="K3971" s="110">
        <v>3.0</v>
      </c>
      <c r="L3971" s="109">
        <f t="array" ref="L3971">XLOOKUP('Joining Lists'!$J3971,'Joining Lists'!$A$4:$A$15,'Joining Lists'!$B$4:$B$15)</f>
        <v>34</v>
      </c>
      <c r="M3971" s="110">
        <f>'Joining Lists'!$K3971*'Joining Lists'!$L3971</f>
        <v>102</v>
      </c>
    </row>
    <row r="3972" ht="14.25" customHeight="1">
      <c r="G3972" s="106">
        <v>44443.0</v>
      </c>
      <c r="H3972" s="105" t="s">
        <v>297</v>
      </c>
      <c r="I3972" s="105" t="str">
        <f t="array" ref="I3972">XLOOKUP('Joining Lists'!$H3972,'Joining Lists'!$D$4:$D$75,'Joining Lists'!$E$4:$E$75)</f>
        <v>MidWest</v>
      </c>
      <c r="J3972" s="105" t="s">
        <v>236</v>
      </c>
      <c r="K3972" s="105">
        <v>2.0</v>
      </c>
      <c r="L3972" s="104">
        <f t="array" ref="L3972">XLOOKUP('Joining Lists'!$J3972,'Joining Lists'!$A$4:$A$15,'Joining Lists'!$B$4:$B$15)</f>
        <v>30</v>
      </c>
      <c r="M3972" s="105">
        <f>'Joining Lists'!$K3972*'Joining Lists'!$L3972</f>
        <v>60</v>
      </c>
    </row>
    <row r="3973" ht="14.25" customHeight="1">
      <c r="G3973" s="111">
        <v>44443.0</v>
      </c>
      <c r="H3973" s="110" t="s">
        <v>228</v>
      </c>
      <c r="I3973" s="110" t="str">
        <f t="array" ref="I3973">XLOOKUP('Joining Lists'!$H3973,'Joining Lists'!$D$4:$D$75,'Joining Lists'!$E$4:$E$75)</f>
        <v>MidWest</v>
      </c>
      <c r="J3973" s="110" t="s">
        <v>218</v>
      </c>
      <c r="K3973" s="110">
        <v>1.0</v>
      </c>
      <c r="L3973" s="109">
        <f t="array" ref="L3973">XLOOKUP('Joining Lists'!$J3973,'Joining Lists'!$A$4:$A$15,'Joining Lists'!$B$4:$B$15)</f>
        <v>22.95</v>
      </c>
      <c r="M3973" s="110">
        <f>'Joining Lists'!$K3973*'Joining Lists'!$L3973</f>
        <v>22.95</v>
      </c>
    </row>
    <row r="3974" ht="14.25" customHeight="1">
      <c r="G3974" s="106">
        <v>44443.0</v>
      </c>
      <c r="H3974" s="105" t="s">
        <v>264</v>
      </c>
      <c r="I3974" s="105" t="str">
        <f t="array" ref="I3974">XLOOKUP('Joining Lists'!$H3974,'Joining Lists'!$D$4:$D$75,'Joining Lists'!$E$4:$E$75)</f>
        <v>MidWest</v>
      </c>
      <c r="J3974" s="105" t="s">
        <v>243</v>
      </c>
      <c r="K3974" s="105">
        <v>4.0</v>
      </c>
      <c r="L3974" s="104">
        <f t="array" ref="L3974">XLOOKUP('Joining Lists'!$J3974,'Joining Lists'!$A$4:$A$15,'Joining Lists'!$B$4:$B$15)</f>
        <v>25</v>
      </c>
      <c r="M3974" s="105">
        <f>'Joining Lists'!$K3974*'Joining Lists'!$L3974</f>
        <v>100</v>
      </c>
    </row>
    <row r="3975" ht="14.25" customHeight="1">
      <c r="G3975" s="111">
        <v>44443.0</v>
      </c>
      <c r="H3975" s="110" t="s">
        <v>225</v>
      </c>
      <c r="I3975" s="110" t="str">
        <f t="array" ref="I3975">XLOOKUP('Joining Lists'!$H3975,'Joining Lists'!$D$4:$D$75,'Joining Lists'!$E$4:$E$75)</f>
        <v>South</v>
      </c>
      <c r="J3975" s="110" t="s">
        <v>235</v>
      </c>
      <c r="K3975" s="110">
        <v>2.0</v>
      </c>
      <c r="L3975" s="109">
        <f t="array" ref="L3975">XLOOKUP('Joining Lists'!$J3975,'Joining Lists'!$A$4:$A$15,'Joining Lists'!$B$4:$B$15)</f>
        <v>19.95</v>
      </c>
      <c r="M3975" s="110">
        <f>'Joining Lists'!$K3975*'Joining Lists'!$L3975</f>
        <v>39.9</v>
      </c>
    </row>
    <row r="3976" ht="14.25" customHeight="1">
      <c r="G3976" s="106">
        <v>44442.0</v>
      </c>
      <c r="H3976" s="105" t="s">
        <v>255</v>
      </c>
      <c r="I3976" s="105" t="str">
        <f t="array" ref="I3976">XLOOKUP('Joining Lists'!$H3976,'Joining Lists'!$D$4:$D$75,'Joining Lists'!$E$4:$E$75)</f>
        <v>MidWest</v>
      </c>
      <c r="J3976" s="105" t="s">
        <v>233</v>
      </c>
      <c r="K3976" s="105">
        <v>3.0</v>
      </c>
      <c r="L3976" s="104">
        <f t="array" ref="L3976">XLOOKUP('Joining Lists'!$J3976,'Joining Lists'!$A$4:$A$15,'Joining Lists'!$B$4:$B$15)</f>
        <v>27.5</v>
      </c>
      <c r="M3976" s="105">
        <f>'Joining Lists'!$K3976*'Joining Lists'!$L3976</f>
        <v>82.5</v>
      </c>
    </row>
    <row r="3977" ht="14.25" customHeight="1">
      <c r="G3977" s="111">
        <v>44442.0</v>
      </c>
      <c r="H3977" s="110" t="s">
        <v>221</v>
      </c>
      <c r="I3977" s="110" t="str">
        <f t="array" ref="I3977">XLOOKUP('Joining Lists'!$H3977,'Joining Lists'!$D$4:$D$75,'Joining Lists'!$E$4:$E$75)</f>
        <v>East</v>
      </c>
      <c r="J3977" s="110" t="s">
        <v>235</v>
      </c>
      <c r="K3977" s="110">
        <v>2.0</v>
      </c>
      <c r="L3977" s="109">
        <f t="array" ref="L3977">XLOOKUP('Joining Lists'!$J3977,'Joining Lists'!$A$4:$A$15,'Joining Lists'!$B$4:$B$15)</f>
        <v>19.95</v>
      </c>
      <c r="M3977" s="110">
        <f>'Joining Lists'!$K3977*'Joining Lists'!$L3977</f>
        <v>39.9</v>
      </c>
    </row>
    <row r="3978" ht="14.25" customHeight="1">
      <c r="G3978" s="106">
        <v>44442.0</v>
      </c>
      <c r="H3978" s="105" t="s">
        <v>268</v>
      </c>
      <c r="I3978" s="105" t="str">
        <f t="array" ref="I3978">XLOOKUP('Joining Lists'!$H3978,'Joining Lists'!$D$4:$D$75,'Joining Lists'!$E$4:$E$75)</f>
        <v>East</v>
      </c>
      <c r="J3978" s="105" t="s">
        <v>227</v>
      </c>
      <c r="K3978" s="105">
        <v>1.0</v>
      </c>
      <c r="L3978" s="104">
        <f t="array" ref="L3978">XLOOKUP('Joining Lists'!$J3978,'Joining Lists'!$A$4:$A$15,'Joining Lists'!$B$4:$B$15)</f>
        <v>25</v>
      </c>
      <c r="M3978" s="105">
        <f>'Joining Lists'!$K3978*'Joining Lists'!$L3978</f>
        <v>25</v>
      </c>
    </row>
    <row r="3979" ht="14.25" customHeight="1">
      <c r="G3979" s="111">
        <v>44442.0</v>
      </c>
      <c r="H3979" s="110" t="s">
        <v>228</v>
      </c>
      <c r="I3979" s="110" t="str">
        <f t="array" ref="I3979">XLOOKUP('Joining Lists'!$H3979,'Joining Lists'!$D$4:$D$75,'Joining Lists'!$E$4:$E$75)</f>
        <v>MidWest</v>
      </c>
      <c r="J3979" s="110" t="s">
        <v>240</v>
      </c>
      <c r="K3979" s="110">
        <v>3.0</v>
      </c>
      <c r="L3979" s="109">
        <f t="array" ref="L3979">XLOOKUP('Joining Lists'!$J3979,'Joining Lists'!$A$4:$A$15,'Joining Lists'!$B$4:$B$15)</f>
        <v>34</v>
      </c>
      <c r="M3979" s="110">
        <f>'Joining Lists'!$K3979*'Joining Lists'!$L3979</f>
        <v>102</v>
      </c>
    </row>
    <row r="3980" ht="14.25" customHeight="1">
      <c r="G3980" s="106">
        <v>44442.0</v>
      </c>
      <c r="H3980" s="105" t="s">
        <v>253</v>
      </c>
      <c r="I3980" s="105" t="str">
        <f t="array" ref="I3980">XLOOKUP('Joining Lists'!$H3980,'Joining Lists'!$D$4:$D$75,'Joining Lists'!$E$4:$E$75)</f>
        <v>MidWest</v>
      </c>
      <c r="J3980" s="105" t="s">
        <v>245</v>
      </c>
      <c r="K3980" s="105">
        <v>3.0</v>
      </c>
      <c r="L3980" s="104">
        <f t="array" ref="L3980">XLOOKUP('Joining Lists'!$J3980,'Joining Lists'!$A$4:$A$15,'Joining Lists'!$B$4:$B$15)</f>
        <v>23.5</v>
      </c>
      <c r="M3980" s="105">
        <f>'Joining Lists'!$K3980*'Joining Lists'!$L3980</f>
        <v>70.5</v>
      </c>
    </row>
    <row r="3981" ht="14.25" customHeight="1">
      <c r="G3981" s="111">
        <v>44441.0</v>
      </c>
      <c r="H3981" s="110" t="s">
        <v>269</v>
      </c>
      <c r="I3981" s="110" t="str">
        <f t="array" ref="I3981">XLOOKUP('Joining Lists'!$H3981,'Joining Lists'!$D$4:$D$75,'Joining Lists'!$E$4:$E$75)</f>
        <v>MidWest</v>
      </c>
      <c r="J3981" s="110" t="s">
        <v>245</v>
      </c>
      <c r="K3981" s="110">
        <v>23.0</v>
      </c>
      <c r="L3981" s="109">
        <f t="array" ref="L3981">XLOOKUP('Joining Lists'!$J3981,'Joining Lists'!$A$4:$A$15,'Joining Lists'!$B$4:$B$15)</f>
        <v>23.5</v>
      </c>
      <c r="M3981" s="110">
        <f>'Joining Lists'!$K3981*'Joining Lists'!$L3981</f>
        <v>540.5</v>
      </c>
    </row>
    <row r="3982" ht="14.25" customHeight="1">
      <c r="G3982" s="106">
        <v>44441.0</v>
      </c>
      <c r="H3982" s="105" t="s">
        <v>295</v>
      </c>
      <c r="I3982" s="105" t="str">
        <f t="array" ref="I3982">XLOOKUP('Joining Lists'!$H3982,'Joining Lists'!$D$4:$D$75,'Joining Lists'!$E$4:$E$75)</f>
        <v>MidWest</v>
      </c>
      <c r="J3982" s="105" t="s">
        <v>235</v>
      </c>
      <c r="K3982" s="105">
        <v>15.0</v>
      </c>
      <c r="L3982" s="104">
        <f t="array" ref="L3982">XLOOKUP('Joining Lists'!$J3982,'Joining Lists'!$A$4:$A$15,'Joining Lists'!$B$4:$B$15)</f>
        <v>19.95</v>
      </c>
      <c r="M3982" s="105">
        <f>'Joining Lists'!$K3982*'Joining Lists'!$L3982</f>
        <v>299.25</v>
      </c>
    </row>
    <row r="3983" ht="14.25" customHeight="1">
      <c r="G3983" s="111">
        <v>44441.0</v>
      </c>
      <c r="H3983" s="110" t="s">
        <v>225</v>
      </c>
      <c r="I3983" s="110" t="str">
        <f t="array" ref="I3983">XLOOKUP('Joining Lists'!$H3983,'Joining Lists'!$D$4:$D$75,'Joining Lists'!$E$4:$E$75)</f>
        <v>South</v>
      </c>
      <c r="J3983" s="110" t="s">
        <v>235</v>
      </c>
      <c r="K3983" s="110">
        <v>3.0</v>
      </c>
      <c r="L3983" s="109">
        <f t="array" ref="L3983">XLOOKUP('Joining Lists'!$J3983,'Joining Lists'!$A$4:$A$15,'Joining Lists'!$B$4:$B$15)</f>
        <v>19.95</v>
      </c>
      <c r="M3983" s="110">
        <f>'Joining Lists'!$K3983*'Joining Lists'!$L3983</f>
        <v>59.85</v>
      </c>
    </row>
    <row r="3984" ht="14.25" customHeight="1">
      <c r="G3984" s="106">
        <v>44441.0</v>
      </c>
      <c r="H3984" s="105" t="s">
        <v>269</v>
      </c>
      <c r="I3984" s="105" t="str">
        <f t="array" ref="I3984">XLOOKUP('Joining Lists'!$H3984,'Joining Lists'!$D$4:$D$75,'Joining Lists'!$E$4:$E$75)</f>
        <v>MidWest</v>
      </c>
      <c r="J3984" s="105" t="s">
        <v>243</v>
      </c>
      <c r="K3984" s="105">
        <v>2.0</v>
      </c>
      <c r="L3984" s="104">
        <f t="array" ref="L3984">XLOOKUP('Joining Lists'!$J3984,'Joining Lists'!$A$4:$A$15,'Joining Lists'!$B$4:$B$15)</f>
        <v>25</v>
      </c>
      <c r="M3984" s="105">
        <f>'Joining Lists'!$K3984*'Joining Lists'!$L3984</f>
        <v>50</v>
      </c>
    </row>
    <row r="3985" ht="14.25" customHeight="1">
      <c r="G3985" s="111">
        <v>44441.0</v>
      </c>
      <c r="H3985" s="110" t="s">
        <v>265</v>
      </c>
      <c r="I3985" s="110" t="str">
        <f t="array" ref="I3985">XLOOKUP('Joining Lists'!$H3985,'Joining Lists'!$D$4:$D$75,'Joining Lists'!$E$4:$E$75)</f>
        <v>MidWest</v>
      </c>
      <c r="J3985" s="110" t="s">
        <v>227</v>
      </c>
      <c r="K3985" s="110">
        <v>2.0</v>
      </c>
      <c r="L3985" s="109">
        <f t="array" ref="L3985">XLOOKUP('Joining Lists'!$J3985,'Joining Lists'!$A$4:$A$15,'Joining Lists'!$B$4:$B$15)</f>
        <v>25</v>
      </c>
      <c r="M3985" s="110">
        <f>'Joining Lists'!$K3985*'Joining Lists'!$L3985</f>
        <v>50</v>
      </c>
    </row>
    <row r="3986" ht="14.25" customHeight="1">
      <c r="G3986" s="106">
        <v>44441.0</v>
      </c>
      <c r="H3986" s="105" t="s">
        <v>251</v>
      </c>
      <c r="I3986" s="105" t="str">
        <f t="array" ref="I3986">XLOOKUP('Joining Lists'!$H3986,'Joining Lists'!$D$4:$D$75,'Joining Lists'!$E$4:$E$75)</f>
        <v>MidWest</v>
      </c>
      <c r="J3986" s="105" t="s">
        <v>227</v>
      </c>
      <c r="K3986" s="105">
        <v>3.0</v>
      </c>
      <c r="L3986" s="104">
        <f t="array" ref="L3986">XLOOKUP('Joining Lists'!$J3986,'Joining Lists'!$A$4:$A$15,'Joining Lists'!$B$4:$B$15)</f>
        <v>25</v>
      </c>
      <c r="M3986" s="105">
        <f>'Joining Lists'!$K3986*'Joining Lists'!$L3986</f>
        <v>75</v>
      </c>
    </row>
    <row r="3987" ht="14.25" customHeight="1">
      <c r="G3987" s="111">
        <v>44441.0</v>
      </c>
      <c r="H3987" s="110" t="s">
        <v>316</v>
      </c>
      <c r="I3987" s="110" t="str">
        <f t="array" ref="I3987">XLOOKUP('Joining Lists'!$H3987,'Joining Lists'!$D$4:$D$75,'Joining Lists'!$E$4:$E$75)</f>
        <v>West</v>
      </c>
      <c r="J3987" s="110" t="s">
        <v>216</v>
      </c>
      <c r="K3987" s="110">
        <v>4.0</v>
      </c>
      <c r="L3987" s="109">
        <f t="array" ref="L3987">XLOOKUP('Joining Lists'!$J3987,'Joining Lists'!$A$4:$A$15,'Joining Lists'!$B$4:$B$15)</f>
        <v>22.95</v>
      </c>
      <c r="M3987" s="110">
        <f>'Joining Lists'!$K3987*'Joining Lists'!$L3987</f>
        <v>91.8</v>
      </c>
    </row>
    <row r="3988" ht="14.25" customHeight="1">
      <c r="G3988" s="106">
        <v>44440.0</v>
      </c>
      <c r="H3988" s="105" t="s">
        <v>296</v>
      </c>
      <c r="I3988" s="105" t="str">
        <f t="array" ref="I3988">XLOOKUP('Joining Lists'!$H3988,'Joining Lists'!$D$4:$D$75,'Joining Lists'!$E$4:$E$75)</f>
        <v>West</v>
      </c>
      <c r="J3988" s="105" t="s">
        <v>245</v>
      </c>
      <c r="K3988" s="105">
        <v>1.0</v>
      </c>
      <c r="L3988" s="104">
        <f t="array" ref="L3988">XLOOKUP('Joining Lists'!$J3988,'Joining Lists'!$A$4:$A$15,'Joining Lists'!$B$4:$B$15)</f>
        <v>23.5</v>
      </c>
      <c r="M3988" s="105">
        <f>'Joining Lists'!$K3988*'Joining Lists'!$L3988</f>
        <v>23.5</v>
      </c>
    </row>
    <row r="3989" ht="14.25" customHeight="1">
      <c r="G3989" s="111">
        <v>44440.0</v>
      </c>
      <c r="H3989" s="110" t="s">
        <v>255</v>
      </c>
      <c r="I3989" s="110" t="str">
        <f t="array" ref="I3989">XLOOKUP('Joining Lists'!$H3989,'Joining Lists'!$D$4:$D$75,'Joining Lists'!$E$4:$E$75)</f>
        <v>MidWest</v>
      </c>
      <c r="J3989" s="110" t="s">
        <v>212</v>
      </c>
      <c r="K3989" s="110">
        <v>1.0</v>
      </c>
      <c r="L3989" s="109">
        <f t="array" ref="L3989">XLOOKUP('Joining Lists'!$J3989,'Joining Lists'!$A$4:$A$15,'Joining Lists'!$B$4:$B$15)</f>
        <v>21</v>
      </c>
      <c r="M3989" s="110">
        <f>'Joining Lists'!$K3989*'Joining Lists'!$L3989</f>
        <v>21</v>
      </c>
    </row>
    <row r="3990" ht="14.25" customHeight="1">
      <c r="G3990" s="106">
        <v>44440.0</v>
      </c>
      <c r="H3990" s="105" t="s">
        <v>306</v>
      </c>
      <c r="I3990" s="105" t="str">
        <f t="array" ref="I3990">XLOOKUP('Joining Lists'!$H3990,'Joining Lists'!$D$4:$D$75,'Joining Lists'!$E$4:$E$75)</f>
        <v>West</v>
      </c>
      <c r="J3990" s="105" t="s">
        <v>212</v>
      </c>
      <c r="K3990" s="105">
        <v>2.0</v>
      </c>
      <c r="L3990" s="104">
        <f t="array" ref="L3990">XLOOKUP('Joining Lists'!$J3990,'Joining Lists'!$A$4:$A$15,'Joining Lists'!$B$4:$B$15)</f>
        <v>21</v>
      </c>
      <c r="M3990" s="105">
        <f>'Joining Lists'!$K3990*'Joining Lists'!$L3990</f>
        <v>42</v>
      </c>
    </row>
    <row r="3991" ht="14.25" customHeight="1">
      <c r="G3991" s="111">
        <v>44439.0</v>
      </c>
      <c r="H3991" s="110" t="s">
        <v>284</v>
      </c>
      <c r="I3991" s="110" t="str">
        <f t="array" ref="I3991">XLOOKUP('Joining Lists'!$H3991,'Joining Lists'!$D$4:$D$75,'Joining Lists'!$E$4:$E$75)</f>
        <v>MidWest</v>
      </c>
      <c r="J3991" s="110" t="s">
        <v>243</v>
      </c>
      <c r="K3991" s="110">
        <v>2.0</v>
      </c>
      <c r="L3991" s="109">
        <f t="array" ref="L3991">XLOOKUP('Joining Lists'!$J3991,'Joining Lists'!$A$4:$A$15,'Joining Lists'!$B$4:$B$15)</f>
        <v>25</v>
      </c>
      <c r="M3991" s="110">
        <f>'Joining Lists'!$K3991*'Joining Lists'!$L3991</f>
        <v>50</v>
      </c>
    </row>
    <row r="3992" ht="14.25" customHeight="1">
      <c r="G3992" s="106">
        <v>44439.0</v>
      </c>
      <c r="H3992" s="105" t="s">
        <v>261</v>
      </c>
      <c r="I3992" s="105" t="str">
        <f t="array" ref="I3992">XLOOKUP('Joining Lists'!$H3992,'Joining Lists'!$D$4:$D$75,'Joining Lists'!$E$4:$E$75)</f>
        <v>South</v>
      </c>
      <c r="J3992" s="105" t="s">
        <v>216</v>
      </c>
      <c r="K3992" s="105">
        <v>2.0</v>
      </c>
      <c r="L3992" s="104">
        <f t="array" ref="L3992">XLOOKUP('Joining Lists'!$J3992,'Joining Lists'!$A$4:$A$15,'Joining Lists'!$B$4:$B$15)</f>
        <v>22.95</v>
      </c>
      <c r="M3992" s="105">
        <f>'Joining Lists'!$K3992*'Joining Lists'!$L3992</f>
        <v>45.9</v>
      </c>
    </row>
    <row r="3993" ht="14.25" customHeight="1">
      <c r="G3993" s="111">
        <v>44439.0</v>
      </c>
      <c r="H3993" s="110" t="s">
        <v>306</v>
      </c>
      <c r="I3993" s="110" t="str">
        <f t="array" ref="I3993">XLOOKUP('Joining Lists'!$H3993,'Joining Lists'!$D$4:$D$75,'Joining Lists'!$E$4:$E$75)</f>
        <v>West</v>
      </c>
      <c r="J3993" s="110" t="s">
        <v>240</v>
      </c>
      <c r="K3993" s="110">
        <v>1.0</v>
      </c>
      <c r="L3993" s="109">
        <f t="array" ref="L3993">XLOOKUP('Joining Lists'!$J3993,'Joining Lists'!$A$4:$A$15,'Joining Lists'!$B$4:$B$15)</f>
        <v>34</v>
      </c>
      <c r="M3993" s="110">
        <f>'Joining Lists'!$K3993*'Joining Lists'!$L3993</f>
        <v>34</v>
      </c>
    </row>
    <row r="3994" ht="14.25" customHeight="1">
      <c r="G3994" s="106">
        <v>44439.0</v>
      </c>
      <c r="H3994" s="105" t="s">
        <v>251</v>
      </c>
      <c r="I3994" s="105" t="str">
        <f t="array" ref="I3994">XLOOKUP('Joining Lists'!$H3994,'Joining Lists'!$D$4:$D$75,'Joining Lists'!$E$4:$E$75)</f>
        <v>MidWest</v>
      </c>
      <c r="J3994" s="105" t="s">
        <v>233</v>
      </c>
      <c r="K3994" s="105">
        <v>2.0</v>
      </c>
      <c r="L3994" s="104">
        <f t="array" ref="L3994">XLOOKUP('Joining Lists'!$J3994,'Joining Lists'!$A$4:$A$15,'Joining Lists'!$B$4:$B$15)</f>
        <v>27.5</v>
      </c>
      <c r="M3994" s="105">
        <f>'Joining Lists'!$K3994*'Joining Lists'!$L3994</f>
        <v>55</v>
      </c>
    </row>
    <row r="3995" ht="14.25" customHeight="1">
      <c r="G3995" s="111">
        <v>44439.0</v>
      </c>
      <c r="H3995" s="110" t="s">
        <v>265</v>
      </c>
      <c r="I3995" s="110" t="str">
        <f t="array" ref="I3995">XLOOKUP('Joining Lists'!$H3995,'Joining Lists'!$D$4:$D$75,'Joining Lists'!$E$4:$E$75)</f>
        <v>MidWest</v>
      </c>
      <c r="J3995" s="110" t="s">
        <v>216</v>
      </c>
      <c r="K3995" s="110">
        <v>2.0</v>
      </c>
      <c r="L3995" s="109">
        <f t="array" ref="L3995">XLOOKUP('Joining Lists'!$J3995,'Joining Lists'!$A$4:$A$15,'Joining Lists'!$B$4:$B$15)</f>
        <v>22.95</v>
      </c>
      <c r="M3995" s="110">
        <f>'Joining Lists'!$K3995*'Joining Lists'!$L3995</f>
        <v>45.9</v>
      </c>
    </row>
    <row r="3996" ht="14.25" customHeight="1">
      <c r="G3996" s="106">
        <v>44439.0</v>
      </c>
      <c r="H3996" s="105" t="s">
        <v>300</v>
      </c>
      <c r="I3996" s="105" t="str">
        <f t="array" ref="I3996">XLOOKUP('Joining Lists'!$H3996,'Joining Lists'!$D$4:$D$75,'Joining Lists'!$E$4:$E$75)</f>
        <v>MidWest</v>
      </c>
      <c r="J3996" s="105" t="s">
        <v>227</v>
      </c>
      <c r="K3996" s="105">
        <v>1.0</v>
      </c>
      <c r="L3996" s="104">
        <f t="array" ref="L3996">XLOOKUP('Joining Lists'!$J3996,'Joining Lists'!$A$4:$A$15,'Joining Lists'!$B$4:$B$15)</f>
        <v>25</v>
      </c>
      <c r="M3996" s="105">
        <f>'Joining Lists'!$K3996*'Joining Lists'!$L3996</f>
        <v>25</v>
      </c>
    </row>
    <row r="3997" ht="14.25" customHeight="1">
      <c r="G3997" s="111">
        <v>44439.0</v>
      </c>
      <c r="H3997" s="110" t="s">
        <v>280</v>
      </c>
      <c r="I3997" s="110" t="str">
        <f t="array" ref="I3997">XLOOKUP('Joining Lists'!$H3997,'Joining Lists'!$D$4:$D$75,'Joining Lists'!$E$4:$E$75)</f>
        <v>South</v>
      </c>
      <c r="J3997" s="110" t="s">
        <v>233</v>
      </c>
      <c r="K3997" s="110">
        <v>3.0</v>
      </c>
      <c r="L3997" s="109">
        <f t="array" ref="L3997">XLOOKUP('Joining Lists'!$J3997,'Joining Lists'!$A$4:$A$15,'Joining Lists'!$B$4:$B$15)</f>
        <v>27.5</v>
      </c>
      <c r="M3997" s="110">
        <f>'Joining Lists'!$K3997*'Joining Lists'!$L3997</f>
        <v>82.5</v>
      </c>
    </row>
    <row r="3998" ht="14.25" customHeight="1">
      <c r="G3998" s="106">
        <v>44438.0</v>
      </c>
      <c r="H3998" s="105" t="s">
        <v>271</v>
      </c>
      <c r="I3998" s="105" t="str">
        <f t="array" ref="I3998">XLOOKUP('Joining Lists'!$H3998,'Joining Lists'!$D$4:$D$75,'Joining Lists'!$E$4:$E$75)</f>
        <v>South</v>
      </c>
      <c r="J3998" s="105" t="s">
        <v>218</v>
      </c>
      <c r="K3998" s="105">
        <v>1.0</v>
      </c>
      <c r="L3998" s="104">
        <f t="array" ref="L3998">XLOOKUP('Joining Lists'!$J3998,'Joining Lists'!$A$4:$A$15,'Joining Lists'!$B$4:$B$15)</f>
        <v>22.95</v>
      </c>
      <c r="M3998" s="105">
        <f>'Joining Lists'!$K3998*'Joining Lists'!$L3998</f>
        <v>22.95</v>
      </c>
    </row>
    <row r="3999" ht="14.25" customHeight="1">
      <c r="G3999" s="111">
        <v>44438.0</v>
      </c>
      <c r="H3999" s="110" t="s">
        <v>269</v>
      </c>
      <c r="I3999" s="110" t="str">
        <f t="array" ref="I3999">XLOOKUP('Joining Lists'!$H3999,'Joining Lists'!$D$4:$D$75,'Joining Lists'!$E$4:$E$75)</f>
        <v>MidWest</v>
      </c>
      <c r="J3999" s="110" t="s">
        <v>236</v>
      </c>
      <c r="K3999" s="110">
        <v>3.0</v>
      </c>
      <c r="L3999" s="109">
        <f t="array" ref="L3999">XLOOKUP('Joining Lists'!$J3999,'Joining Lists'!$A$4:$A$15,'Joining Lists'!$B$4:$B$15)</f>
        <v>30</v>
      </c>
      <c r="M3999" s="110">
        <f>'Joining Lists'!$K3999*'Joining Lists'!$L3999</f>
        <v>90</v>
      </c>
    </row>
    <row r="4000" ht="14.25" customHeight="1">
      <c r="G4000" s="106">
        <v>44438.0</v>
      </c>
      <c r="H4000" s="105" t="s">
        <v>244</v>
      </c>
      <c r="I4000" s="105" t="str">
        <f t="array" ref="I4000">XLOOKUP('Joining Lists'!$H4000,'Joining Lists'!$D$4:$D$75,'Joining Lists'!$E$4:$E$75)</f>
        <v>MidWest</v>
      </c>
      <c r="J4000" s="105" t="s">
        <v>235</v>
      </c>
      <c r="K4000" s="105">
        <v>1.0</v>
      </c>
      <c r="L4000" s="104">
        <f t="array" ref="L4000">XLOOKUP('Joining Lists'!$J4000,'Joining Lists'!$A$4:$A$15,'Joining Lists'!$B$4:$B$15)</f>
        <v>19.95</v>
      </c>
      <c r="M4000" s="105">
        <f>'Joining Lists'!$K4000*'Joining Lists'!$L4000</f>
        <v>19.95</v>
      </c>
    </row>
    <row r="4001" ht="14.25" customHeight="1">
      <c r="G4001" s="111">
        <v>44438.0</v>
      </c>
      <c r="H4001" s="110" t="s">
        <v>280</v>
      </c>
      <c r="I4001" s="110" t="str">
        <f t="array" ref="I4001">XLOOKUP('Joining Lists'!$H4001,'Joining Lists'!$D$4:$D$75,'Joining Lists'!$E$4:$E$75)</f>
        <v>South</v>
      </c>
      <c r="J4001" s="110" t="s">
        <v>230</v>
      </c>
      <c r="K4001" s="110">
        <v>9.0</v>
      </c>
      <c r="L4001" s="109">
        <f t="array" ref="L4001">XLOOKUP('Joining Lists'!$J4001,'Joining Lists'!$A$4:$A$15,'Joining Lists'!$B$4:$B$15)</f>
        <v>79.95</v>
      </c>
      <c r="M4001" s="110">
        <f>'Joining Lists'!$K4001*'Joining Lists'!$L4001</f>
        <v>719.55</v>
      </c>
    </row>
    <row r="4002" ht="14.25" customHeight="1">
      <c r="G4002" s="106">
        <v>44438.0</v>
      </c>
      <c r="H4002" s="105" t="s">
        <v>254</v>
      </c>
      <c r="I4002" s="105" t="str">
        <f t="array" ref="I4002">XLOOKUP('Joining Lists'!$H4002,'Joining Lists'!$D$4:$D$75,'Joining Lists'!$E$4:$E$75)</f>
        <v>South</v>
      </c>
      <c r="J4002" s="105" t="s">
        <v>233</v>
      </c>
      <c r="K4002" s="105">
        <v>5.0</v>
      </c>
      <c r="L4002" s="104">
        <f t="array" ref="L4002">XLOOKUP('Joining Lists'!$J4002,'Joining Lists'!$A$4:$A$15,'Joining Lists'!$B$4:$B$15)</f>
        <v>27.5</v>
      </c>
      <c r="M4002" s="105">
        <f>'Joining Lists'!$K4002*'Joining Lists'!$L4002</f>
        <v>137.5</v>
      </c>
    </row>
    <row r="4003" ht="14.25" customHeight="1">
      <c r="G4003" s="111">
        <v>44438.0</v>
      </c>
      <c r="H4003" s="110" t="s">
        <v>306</v>
      </c>
      <c r="I4003" s="110" t="str">
        <f t="array" ref="I4003">XLOOKUP('Joining Lists'!$H4003,'Joining Lists'!$D$4:$D$75,'Joining Lists'!$E$4:$E$75)</f>
        <v>West</v>
      </c>
      <c r="J4003" s="110" t="s">
        <v>240</v>
      </c>
      <c r="K4003" s="110">
        <v>1.0</v>
      </c>
      <c r="L4003" s="109">
        <f t="array" ref="L4003">XLOOKUP('Joining Lists'!$J4003,'Joining Lists'!$A$4:$A$15,'Joining Lists'!$B$4:$B$15)</f>
        <v>34</v>
      </c>
      <c r="M4003" s="110">
        <f>'Joining Lists'!$K4003*'Joining Lists'!$L4003</f>
        <v>34</v>
      </c>
    </row>
    <row r="4004" ht="14.25" customHeight="1">
      <c r="G4004" s="106">
        <v>44437.0</v>
      </c>
      <c r="H4004" s="105" t="s">
        <v>261</v>
      </c>
      <c r="I4004" s="105" t="str">
        <f t="array" ref="I4004">XLOOKUP('Joining Lists'!$H4004,'Joining Lists'!$D$4:$D$75,'Joining Lists'!$E$4:$E$75)</f>
        <v>South</v>
      </c>
      <c r="J4004" s="105" t="s">
        <v>239</v>
      </c>
      <c r="K4004" s="105">
        <v>1.0</v>
      </c>
      <c r="L4004" s="104">
        <f t="array" ref="L4004">XLOOKUP('Joining Lists'!$J4004,'Joining Lists'!$A$4:$A$15,'Joining Lists'!$B$4:$B$15)</f>
        <v>19</v>
      </c>
      <c r="M4004" s="105">
        <f>'Joining Lists'!$K4004*'Joining Lists'!$L4004</f>
        <v>19</v>
      </c>
    </row>
    <row r="4005" ht="14.25" customHeight="1">
      <c r="G4005" s="111">
        <v>44437.0</v>
      </c>
      <c r="H4005" s="110" t="s">
        <v>252</v>
      </c>
      <c r="I4005" s="110" t="str">
        <f t="array" ref="I4005">XLOOKUP('Joining Lists'!$H4005,'Joining Lists'!$D$4:$D$75,'Joining Lists'!$E$4:$E$75)</f>
        <v>West</v>
      </c>
      <c r="J4005" s="110" t="s">
        <v>216</v>
      </c>
      <c r="K4005" s="110">
        <v>2.0</v>
      </c>
      <c r="L4005" s="109">
        <f t="array" ref="L4005">XLOOKUP('Joining Lists'!$J4005,'Joining Lists'!$A$4:$A$15,'Joining Lists'!$B$4:$B$15)</f>
        <v>22.95</v>
      </c>
      <c r="M4005" s="110">
        <f>'Joining Lists'!$K4005*'Joining Lists'!$L4005</f>
        <v>45.9</v>
      </c>
    </row>
    <row r="4006" ht="14.25" customHeight="1">
      <c r="G4006" s="106">
        <v>44437.0</v>
      </c>
      <c r="H4006" s="105" t="s">
        <v>271</v>
      </c>
      <c r="I4006" s="105" t="str">
        <f t="array" ref="I4006">XLOOKUP('Joining Lists'!$H4006,'Joining Lists'!$D$4:$D$75,'Joining Lists'!$E$4:$E$75)</f>
        <v>South</v>
      </c>
      <c r="J4006" s="105" t="s">
        <v>233</v>
      </c>
      <c r="K4006" s="105">
        <v>10.0</v>
      </c>
      <c r="L4006" s="104">
        <f t="array" ref="L4006">XLOOKUP('Joining Lists'!$J4006,'Joining Lists'!$A$4:$A$15,'Joining Lists'!$B$4:$B$15)</f>
        <v>27.5</v>
      </c>
      <c r="M4006" s="105">
        <f>'Joining Lists'!$K4006*'Joining Lists'!$L4006</f>
        <v>275</v>
      </c>
    </row>
    <row r="4007" ht="14.25" customHeight="1">
      <c r="G4007" s="111">
        <v>44436.0</v>
      </c>
      <c r="H4007" s="110" t="s">
        <v>263</v>
      </c>
      <c r="I4007" s="110" t="str">
        <f t="array" ref="I4007">XLOOKUP('Joining Lists'!$H4007,'Joining Lists'!$D$4:$D$75,'Joining Lists'!$E$4:$E$75)</f>
        <v>West</v>
      </c>
      <c r="J4007" s="110" t="s">
        <v>216</v>
      </c>
      <c r="K4007" s="110">
        <v>3.0</v>
      </c>
      <c r="L4007" s="109">
        <f t="array" ref="L4007">XLOOKUP('Joining Lists'!$J4007,'Joining Lists'!$A$4:$A$15,'Joining Lists'!$B$4:$B$15)</f>
        <v>22.95</v>
      </c>
      <c r="M4007" s="110">
        <f>'Joining Lists'!$K4007*'Joining Lists'!$L4007</f>
        <v>68.85</v>
      </c>
    </row>
    <row r="4008" ht="14.25" customHeight="1">
      <c r="G4008" s="106">
        <v>44435.0</v>
      </c>
      <c r="H4008" s="105" t="s">
        <v>304</v>
      </c>
      <c r="I4008" s="105" t="str">
        <f t="array" ref="I4008">XLOOKUP('Joining Lists'!$H4008,'Joining Lists'!$D$4:$D$75,'Joining Lists'!$E$4:$E$75)</f>
        <v>South</v>
      </c>
      <c r="J4008" s="105" t="s">
        <v>243</v>
      </c>
      <c r="K4008" s="105">
        <v>2.0</v>
      </c>
      <c r="L4008" s="104">
        <f t="array" ref="L4008">XLOOKUP('Joining Lists'!$J4008,'Joining Lists'!$A$4:$A$15,'Joining Lists'!$B$4:$B$15)</f>
        <v>25</v>
      </c>
      <c r="M4008" s="105">
        <f>'Joining Lists'!$K4008*'Joining Lists'!$L4008</f>
        <v>50</v>
      </c>
    </row>
    <row r="4009" ht="14.25" customHeight="1">
      <c r="G4009" s="111">
        <v>44435.0</v>
      </c>
      <c r="H4009" s="110" t="s">
        <v>250</v>
      </c>
      <c r="I4009" s="110" t="str">
        <f t="array" ref="I4009">XLOOKUP('Joining Lists'!$H4009,'Joining Lists'!$D$4:$D$75,'Joining Lists'!$E$4:$E$75)</f>
        <v>West</v>
      </c>
      <c r="J4009" s="110" t="s">
        <v>218</v>
      </c>
      <c r="K4009" s="110">
        <v>3.0</v>
      </c>
      <c r="L4009" s="109">
        <f t="array" ref="L4009">XLOOKUP('Joining Lists'!$J4009,'Joining Lists'!$A$4:$A$15,'Joining Lists'!$B$4:$B$15)</f>
        <v>22.95</v>
      </c>
      <c r="M4009" s="110">
        <f>'Joining Lists'!$K4009*'Joining Lists'!$L4009</f>
        <v>68.85</v>
      </c>
    </row>
    <row r="4010" ht="14.25" customHeight="1">
      <c r="G4010" s="106">
        <v>44435.0</v>
      </c>
      <c r="H4010" s="105" t="s">
        <v>271</v>
      </c>
      <c r="I4010" s="105" t="str">
        <f t="array" ref="I4010">XLOOKUP('Joining Lists'!$H4010,'Joining Lists'!$D$4:$D$75,'Joining Lists'!$E$4:$E$75)</f>
        <v>South</v>
      </c>
      <c r="J4010" s="105" t="s">
        <v>227</v>
      </c>
      <c r="K4010" s="105">
        <v>3.0</v>
      </c>
      <c r="L4010" s="104">
        <f t="array" ref="L4010">XLOOKUP('Joining Lists'!$J4010,'Joining Lists'!$A$4:$A$15,'Joining Lists'!$B$4:$B$15)</f>
        <v>25</v>
      </c>
      <c r="M4010" s="105">
        <f>'Joining Lists'!$K4010*'Joining Lists'!$L4010</f>
        <v>75</v>
      </c>
    </row>
    <row r="4011" ht="14.25" customHeight="1">
      <c r="G4011" s="111">
        <v>44434.0</v>
      </c>
      <c r="H4011" s="110" t="s">
        <v>228</v>
      </c>
      <c r="I4011" s="110" t="str">
        <f t="array" ref="I4011">XLOOKUP('Joining Lists'!$H4011,'Joining Lists'!$D$4:$D$75,'Joining Lists'!$E$4:$E$75)</f>
        <v>MidWest</v>
      </c>
      <c r="J4011" s="110" t="s">
        <v>240</v>
      </c>
      <c r="K4011" s="110">
        <v>3.0</v>
      </c>
      <c r="L4011" s="109">
        <f t="array" ref="L4011">XLOOKUP('Joining Lists'!$J4011,'Joining Lists'!$A$4:$A$15,'Joining Lists'!$B$4:$B$15)</f>
        <v>34</v>
      </c>
      <c r="M4011" s="110">
        <f>'Joining Lists'!$K4011*'Joining Lists'!$L4011</f>
        <v>102</v>
      </c>
    </row>
    <row r="4012" ht="14.25" customHeight="1">
      <c r="G4012" s="106">
        <v>44434.0</v>
      </c>
      <c r="H4012" s="105" t="s">
        <v>309</v>
      </c>
      <c r="I4012" s="105" t="str">
        <f t="array" ref="I4012">XLOOKUP('Joining Lists'!$H4012,'Joining Lists'!$D$4:$D$75,'Joining Lists'!$E$4:$E$75)</f>
        <v>South</v>
      </c>
      <c r="J4012" s="105" t="s">
        <v>216</v>
      </c>
      <c r="K4012" s="105">
        <v>1.0</v>
      </c>
      <c r="L4012" s="104">
        <f t="array" ref="L4012">XLOOKUP('Joining Lists'!$J4012,'Joining Lists'!$A$4:$A$15,'Joining Lists'!$B$4:$B$15)</f>
        <v>22.95</v>
      </c>
      <c r="M4012" s="105">
        <f>'Joining Lists'!$K4012*'Joining Lists'!$L4012</f>
        <v>22.95</v>
      </c>
    </row>
    <row r="4013" ht="14.25" customHeight="1">
      <c r="G4013" s="111">
        <v>44433.0</v>
      </c>
      <c r="H4013" s="110" t="s">
        <v>296</v>
      </c>
      <c r="I4013" s="110" t="str">
        <f t="array" ref="I4013">XLOOKUP('Joining Lists'!$H4013,'Joining Lists'!$D$4:$D$75,'Joining Lists'!$E$4:$E$75)</f>
        <v>West</v>
      </c>
      <c r="J4013" s="110" t="s">
        <v>239</v>
      </c>
      <c r="K4013" s="110">
        <v>2.0</v>
      </c>
      <c r="L4013" s="109">
        <f t="array" ref="L4013">XLOOKUP('Joining Lists'!$J4013,'Joining Lists'!$A$4:$A$15,'Joining Lists'!$B$4:$B$15)</f>
        <v>19</v>
      </c>
      <c r="M4013" s="110">
        <f>'Joining Lists'!$K4013*'Joining Lists'!$L4013</f>
        <v>38</v>
      </c>
    </row>
    <row r="4014" ht="14.25" customHeight="1">
      <c r="G4014" s="106">
        <v>44433.0</v>
      </c>
      <c r="H4014" s="105" t="s">
        <v>261</v>
      </c>
      <c r="I4014" s="105" t="str">
        <f t="array" ref="I4014">XLOOKUP('Joining Lists'!$H4014,'Joining Lists'!$D$4:$D$75,'Joining Lists'!$E$4:$E$75)</f>
        <v>South</v>
      </c>
      <c r="J4014" s="105" t="s">
        <v>235</v>
      </c>
      <c r="K4014" s="105">
        <v>3.0</v>
      </c>
      <c r="L4014" s="104">
        <f t="array" ref="L4014">XLOOKUP('Joining Lists'!$J4014,'Joining Lists'!$A$4:$A$15,'Joining Lists'!$B$4:$B$15)</f>
        <v>19.95</v>
      </c>
      <c r="M4014" s="105">
        <f>'Joining Lists'!$K4014*'Joining Lists'!$L4014</f>
        <v>59.85</v>
      </c>
    </row>
    <row r="4015" ht="14.25" customHeight="1">
      <c r="G4015" s="111">
        <v>44432.0</v>
      </c>
      <c r="H4015" s="110" t="s">
        <v>292</v>
      </c>
      <c r="I4015" s="110" t="str">
        <f t="array" ref="I4015">XLOOKUP('Joining Lists'!$H4015,'Joining Lists'!$D$4:$D$75,'Joining Lists'!$E$4:$E$75)</f>
        <v>East</v>
      </c>
      <c r="J4015" s="110" t="s">
        <v>212</v>
      </c>
      <c r="K4015" s="110">
        <v>1.0</v>
      </c>
      <c r="L4015" s="109">
        <f t="array" ref="L4015">XLOOKUP('Joining Lists'!$J4015,'Joining Lists'!$A$4:$A$15,'Joining Lists'!$B$4:$B$15)</f>
        <v>21</v>
      </c>
      <c r="M4015" s="110">
        <f>'Joining Lists'!$K4015*'Joining Lists'!$L4015</f>
        <v>21</v>
      </c>
    </row>
    <row r="4016" ht="14.25" customHeight="1">
      <c r="G4016" s="106">
        <v>44432.0</v>
      </c>
      <c r="H4016" s="105" t="s">
        <v>234</v>
      </c>
      <c r="I4016" s="105" t="str">
        <f t="array" ref="I4016">XLOOKUP('Joining Lists'!$H4016,'Joining Lists'!$D$4:$D$75,'Joining Lists'!$E$4:$E$75)</f>
        <v>East</v>
      </c>
      <c r="J4016" s="105" t="s">
        <v>240</v>
      </c>
      <c r="K4016" s="105">
        <v>3.0</v>
      </c>
      <c r="L4016" s="104">
        <f t="array" ref="L4016">XLOOKUP('Joining Lists'!$J4016,'Joining Lists'!$A$4:$A$15,'Joining Lists'!$B$4:$B$15)</f>
        <v>34</v>
      </c>
      <c r="M4016" s="105">
        <f>'Joining Lists'!$K4016*'Joining Lists'!$L4016</f>
        <v>102</v>
      </c>
    </row>
    <row r="4017" ht="14.25" customHeight="1">
      <c r="G4017" s="111">
        <v>44432.0</v>
      </c>
      <c r="H4017" s="110" t="s">
        <v>268</v>
      </c>
      <c r="I4017" s="110" t="str">
        <f t="array" ref="I4017">XLOOKUP('Joining Lists'!$H4017,'Joining Lists'!$D$4:$D$75,'Joining Lists'!$E$4:$E$75)</f>
        <v>East</v>
      </c>
      <c r="J4017" s="110" t="s">
        <v>236</v>
      </c>
      <c r="K4017" s="110">
        <v>3.0</v>
      </c>
      <c r="L4017" s="109">
        <f t="array" ref="L4017">XLOOKUP('Joining Lists'!$J4017,'Joining Lists'!$A$4:$A$15,'Joining Lists'!$B$4:$B$15)</f>
        <v>30</v>
      </c>
      <c r="M4017" s="110">
        <f>'Joining Lists'!$K4017*'Joining Lists'!$L4017</f>
        <v>90</v>
      </c>
    </row>
    <row r="4018" ht="14.25" customHeight="1">
      <c r="G4018" s="106">
        <v>44432.0</v>
      </c>
      <c r="H4018" s="105" t="s">
        <v>246</v>
      </c>
      <c r="I4018" s="105" t="str">
        <f t="array" ref="I4018">XLOOKUP('Joining Lists'!$H4018,'Joining Lists'!$D$4:$D$75,'Joining Lists'!$E$4:$E$75)</f>
        <v>South</v>
      </c>
      <c r="J4018" s="105" t="s">
        <v>235</v>
      </c>
      <c r="K4018" s="105">
        <v>3.0</v>
      </c>
      <c r="L4018" s="104">
        <f t="array" ref="L4018">XLOOKUP('Joining Lists'!$J4018,'Joining Lists'!$A$4:$A$15,'Joining Lists'!$B$4:$B$15)</f>
        <v>19.95</v>
      </c>
      <c r="M4018" s="105">
        <f>'Joining Lists'!$K4018*'Joining Lists'!$L4018</f>
        <v>59.85</v>
      </c>
    </row>
    <row r="4019" ht="14.25" customHeight="1">
      <c r="G4019" s="111">
        <v>44432.0</v>
      </c>
      <c r="H4019" s="110" t="s">
        <v>298</v>
      </c>
      <c r="I4019" s="110" t="str">
        <f t="array" ref="I4019">XLOOKUP('Joining Lists'!$H4019,'Joining Lists'!$D$4:$D$75,'Joining Lists'!$E$4:$E$75)</f>
        <v>West</v>
      </c>
      <c r="J4019" s="110" t="s">
        <v>235</v>
      </c>
      <c r="K4019" s="110">
        <v>2.0</v>
      </c>
      <c r="L4019" s="109">
        <f t="array" ref="L4019">XLOOKUP('Joining Lists'!$J4019,'Joining Lists'!$A$4:$A$15,'Joining Lists'!$B$4:$B$15)</f>
        <v>19.95</v>
      </c>
      <c r="M4019" s="110">
        <f>'Joining Lists'!$K4019*'Joining Lists'!$L4019</f>
        <v>39.9</v>
      </c>
    </row>
    <row r="4020" ht="14.25" customHeight="1">
      <c r="G4020" s="106">
        <v>44432.0</v>
      </c>
      <c r="H4020" s="105" t="s">
        <v>237</v>
      </c>
      <c r="I4020" s="105" t="str">
        <f t="array" ref="I4020">XLOOKUP('Joining Lists'!$H4020,'Joining Lists'!$D$4:$D$75,'Joining Lists'!$E$4:$E$75)</f>
        <v>West</v>
      </c>
      <c r="J4020" s="105" t="s">
        <v>235</v>
      </c>
      <c r="K4020" s="105">
        <v>1.0</v>
      </c>
      <c r="L4020" s="104">
        <f t="array" ref="L4020">XLOOKUP('Joining Lists'!$J4020,'Joining Lists'!$A$4:$A$15,'Joining Lists'!$B$4:$B$15)</f>
        <v>19.95</v>
      </c>
      <c r="M4020" s="105">
        <f>'Joining Lists'!$K4020*'Joining Lists'!$L4020</f>
        <v>19.95</v>
      </c>
    </row>
    <row r="4021" ht="14.25" customHeight="1">
      <c r="G4021" s="111">
        <v>44432.0</v>
      </c>
      <c r="H4021" s="110" t="s">
        <v>260</v>
      </c>
      <c r="I4021" s="110" t="str">
        <f t="array" ref="I4021">XLOOKUP('Joining Lists'!$H4021,'Joining Lists'!$D$4:$D$75,'Joining Lists'!$E$4:$E$75)</f>
        <v>MidWest</v>
      </c>
      <c r="J4021" s="110" t="s">
        <v>216</v>
      </c>
      <c r="K4021" s="110">
        <v>2.0</v>
      </c>
      <c r="L4021" s="109">
        <f t="array" ref="L4021">XLOOKUP('Joining Lists'!$J4021,'Joining Lists'!$A$4:$A$15,'Joining Lists'!$B$4:$B$15)</f>
        <v>22.95</v>
      </c>
      <c r="M4021" s="110">
        <f>'Joining Lists'!$K4021*'Joining Lists'!$L4021</f>
        <v>45.9</v>
      </c>
    </row>
    <row r="4022" ht="14.25" customHeight="1">
      <c r="G4022" s="106">
        <v>44432.0</v>
      </c>
      <c r="H4022" s="105" t="s">
        <v>219</v>
      </c>
      <c r="I4022" s="105" t="str">
        <f t="array" ref="I4022">XLOOKUP('Joining Lists'!$H4022,'Joining Lists'!$D$4:$D$75,'Joining Lists'!$E$4:$E$75)</f>
        <v>West</v>
      </c>
      <c r="J4022" s="105" t="s">
        <v>240</v>
      </c>
      <c r="K4022" s="105">
        <v>21.0</v>
      </c>
      <c r="L4022" s="104">
        <f t="array" ref="L4022">XLOOKUP('Joining Lists'!$J4022,'Joining Lists'!$A$4:$A$15,'Joining Lists'!$B$4:$B$15)</f>
        <v>34</v>
      </c>
      <c r="M4022" s="105">
        <f>'Joining Lists'!$K4022*'Joining Lists'!$L4022</f>
        <v>714</v>
      </c>
    </row>
    <row r="4023" ht="14.25" customHeight="1">
      <c r="G4023" s="111">
        <v>44432.0</v>
      </c>
      <c r="H4023" s="110" t="s">
        <v>303</v>
      </c>
      <c r="I4023" s="110" t="str">
        <f t="array" ref="I4023">XLOOKUP('Joining Lists'!$H4023,'Joining Lists'!$D$4:$D$75,'Joining Lists'!$E$4:$E$75)</f>
        <v>West</v>
      </c>
      <c r="J4023" s="110" t="s">
        <v>243</v>
      </c>
      <c r="K4023" s="110">
        <v>2.0</v>
      </c>
      <c r="L4023" s="109">
        <f t="array" ref="L4023">XLOOKUP('Joining Lists'!$J4023,'Joining Lists'!$A$4:$A$15,'Joining Lists'!$B$4:$B$15)</f>
        <v>25</v>
      </c>
      <c r="M4023" s="110">
        <f>'Joining Lists'!$K4023*'Joining Lists'!$L4023</f>
        <v>50</v>
      </c>
    </row>
    <row r="4024" ht="14.25" customHeight="1">
      <c r="G4024" s="106">
        <v>44431.0</v>
      </c>
      <c r="H4024" s="105" t="s">
        <v>258</v>
      </c>
      <c r="I4024" s="105" t="str">
        <f t="array" ref="I4024">XLOOKUP('Joining Lists'!$H4024,'Joining Lists'!$D$4:$D$75,'Joining Lists'!$E$4:$E$75)</f>
        <v>MidWest</v>
      </c>
      <c r="J4024" s="105" t="s">
        <v>240</v>
      </c>
      <c r="K4024" s="105">
        <v>2.0</v>
      </c>
      <c r="L4024" s="104">
        <f t="array" ref="L4024">XLOOKUP('Joining Lists'!$J4024,'Joining Lists'!$A$4:$A$15,'Joining Lists'!$B$4:$B$15)</f>
        <v>34</v>
      </c>
      <c r="M4024" s="105">
        <f>'Joining Lists'!$K4024*'Joining Lists'!$L4024</f>
        <v>68</v>
      </c>
    </row>
    <row r="4025" ht="14.25" customHeight="1">
      <c r="G4025" s="111">
        <v>44431.0</v>
      </c>
      <c r="H4025" s="110" t="s">
        <v>292</v>
      </c>
      <c r="I4025" s="110" t="str">
        <f t="array" ref="I4025">XLOOKUP('Joining Lists'!$H4025,'Joining Lists'!$D$4:$D$75,'Joining Lists'!$E$4:$E$75)</f>
        <v>East</v>
      </c>
      <c r="J4025" s="110" t="s">
        <v>218</v>
      </c>
      <c r="K4025" s="110">
        <v>3.0</v>
      </c>
      <c r="L4025" s="109">
        <f t="array" ref="L4025">XLOOKUP('Joining Lists'!$J4025,'Joining Lists'!$A$4:$A$15,'Joining Lists'!$B$4:$B$15)</f>
        <v>22.95</v>
      </c>
      <c r="M4025" s="110">
        <f>'Joining Lists'!$K4025*'Joining Lists'!$L4025</f>
        <v>68.85</v>
      </c>
    </row>
    <row r="4026" ht="14.25" customHeight="1">
      <c r="G4026" s="106">
        <v>44431.0</v>
      </c>
      <c r="H4026" s="105" t="s">
        <v>254</v>
      </c>
      <c r="I4026" s="105" t="str">
        <f t="array" ref="I4026">XLOOKUP('Joining Lists'!$H4026,'Joining Lists'!$D$4:$D$75,'Joining Lists'!$E$4:$E$75)</f>
        <v>South</v>
      </c>
      <c r="J4026" s="105" t="s">
        <v>218</v>
      </c>
      <c r="K4026" s="105">
        <v>2.0</v>
      </c>
      <c r="L4026" s="104">
        <f t="array" ref="L4026">XLOOKUP('Joining Lists'!$J4026,'Joining Lists'!$A$4:$A$15,'Joining Lists'!$B$4:$B$15)</f>
        <v>22.95</v>
      </c>
      <c r="M4026" s="105">
        <f>'Joining Lists'!$K4026*'Joining Lists'!$L4026</f>
        <v>45.9</v>
      </c>
    </row>
    <row r="4027" ht="14.25" customHeight="1">
      <c r="G4027" s="111">
        <v>44431.0</v>
      </c>
      <c r="H4027" s="110" t="s">
        <v>314</v>
      </c>
      <c r="I4027" s="110" t="str">
        <f t="array" ref="I4027">XLOOKUP('Joining Lists'!$H4027,'Joining Lists'!$D$4:$D$75,'Joining Lists'!$E$4:$E$75)</f>
        <v>West</v>
      </c>
      <c r="J4027" s="110" t="s">
        <v>240</v>
      </c>
      <c r="K4027" s="110">
        <v>3.0</v>
      </c>
      <c r="L4027" s="109">
        <f t="array" ref="L4027">XLOOKUP('Joining Lists'!$J4027,'Joining Lists'!$A$4:$A$15,'Joining Lists'!$B$4:$B$15)</f>
        <v>34</v>
      </c>
      <c r="M4027" s="110">
        <f>'Joining Lists'!$K4027*'Joining Lists'!$L4027</f>
        <v>102</v>
      </c>
    </row>
    <row r="4028" ht="14.25" customHeight="1">
      <c r="G4028" s="106">
        <v>44431.0</v>
      </c>
      <c r="H4028" s="105" t="s">
        <v>286</v>
      </c>
      <c r="I4028" s="105" t="str">
        <f t="array" ref="I4028">XLOOKUP('Joining Lists'!$H4028,'Joining Lists'!$D$4:$D$75,'Joining Lists'!$E$4:$E$75)</f>
        <v>South</v>
      </c>
      <c r="J4028" s="105" t="s">
        <v>243</v>
      </c>
      <c r="K4028" s="105">
        <v>3.0</v>
      </c>
      <c r="L4028" s="104">
        <f t="array" ref="L4028">XLOOKUP('Joining Lists'!$J4028,'Joining Lists'!$A$4:$A$15,'Joining Lists'!$B$4:$B$15)</f>
        <v>25</v>
      </c>
      <c r="M4028" s="105">
        <f>'Joining Lists'!$K4028*'Joining Lists'!$L4028</f>
        <v>75</v>
      </c>
    </row>
    <row r="4029" ht="14.25" customHeight="1">
      <c r="G4029" s="111">
        <v>44431.0</v>
      </c>
      <c r="H4029" s="110" t="s">
        <v>276</v>
      </c>
      <c r="I4029" s="110" t="str">
        <f t="array" ref="I4029">XLOOKUP('Joining Lists'!$H4029,'Joining Lists'!$D$4:$D$75,'Joining Lists'!$E$4:$E$75)</f>
        <v>East</v>
      </c>
      <c r="J4029" s="110" t="s">
        <v>218</v>
      </c>
      <c r="K4029" s="110">
        <v>2.0</v>
      </c>
      <c r="L4029" s="109">
        <f t="array" ref="L4029">XLOOKUP('Joining Lists'!$J4029,'Joining Lists'!$A$4:$A$15,'Joining Lists'!$B$4:$B$15)</f>
        <v>22.95</v>
      </c>
      <c r="M4029" s="110">
        <f>'Joining Lists'!$K4029*'Joining Lists'!$L4029</f>
        <v>45.9</v>
      </c>
    </row>
    <row r="4030" ht="14.25" customHeight="1">
      <c r="G4030" s="106">
        <v>44431.0</v>
      </c>
      <c r="H4030" s="105" t="s">
        <v>291</v>
      </c>
      <c r="I4030" s="105" t="str">
        <f t="array" ref="I4030">XLOOKUP('Joining Lists'!$H4030,'Joining Lists'!$D$4:$D$75,'Joining Lists'!$E$4:$E$75)</f>
        <v>West</v>
      </c>
      <c r="J4030" s="105" t="s">
        <v>235</v>
      </c>
      <c r="K4030" s="105">
        <v>2.0</v>
      </c>
      <c r="L4030" s="104">
        <f t="array" ref="L4030">XLOOKUP('Joining Lists'!$J4030,'Joining Lists'!$A$4:$A$15,'Joining Lists'!$B$4:$B$15)</f>
        <v>19.95</v>
      </c>
      <c r="M4030" s="105">
        <f>'Joining Lists'!$K4030*'Joining Lists'!$L4030</f>
        <v>39.9</v>
      </c>
    </row>
    <row r="4031" ht="14.25" customHeight="1">
      <c r="G4031" s="111">
        <v>44431.0</v>
      </c>
      <c r="H4031" s="110" t="s">
        <v>297</v>
      </c>
      <c r="I4031" s="110" t="str">
        <f t="array" ref="I4031">XLOOKUP('Joining Lists'!$H4031,'Joining Lists'!$D$4:$D$75,'Joining Lists'!$E$4:$E$75)</f>
        <v>MidWest</v>
      </c>
      <c r="J4031" s="110" t="s">
        <v>218</v>
      </c>
      <c r="K4031" s="110">
        <v>22.0</v>
      </c>
      <c r="L4031" s="109">
        <f t="array" ref="L4031">XLOOKUP('Joining Lists'!$J4031,'Joining Lists'!$A$4:$A$15,'Joining Lists'!$B$4:$B$15)</f>
        <v>22.95</v>
      </c>
      <c r="M4031" s="110">
        <f>'Joining Lists'!$K4031*'Joining Lists'!$L4031</f>
        <v>504.9</v>
      </c>
    </row>
    <row r="4032" ht="14.25" customHeight="1">
      <c r="G4032" s="106">
        <v>44431.0</v>
      </c>
      <c r="H4032" s="105" t="s">
        <v>268</v>
      </c>
      <c r="I4032" s="105" t="str">
        <f t="array" ref="I4032">XLOOKUP('Joining Lists'!$H4032,'Joining Lists'!$D$4:$D$75,'Joining Lists'!$E$4:$E$75)</f>
        <v>East</v>
      </c>
      <c r="J4032" s="105" t="s">
        <v>227</v>
      </c>
      <c r="K4032" s="105">
        <v>3.0</v>
      </c>
      <c r="L4032" s="104">
        <f t="array" ref="L4032">XLOOKUP('Joining Lists'!$J4032,'Joining Lists'!$A$4:$A$15,'Joining Lists'!$B$4:$B$15)</f>
        <v>25</v>
      </c>
      <c r="M4032" s="105">
        <f>'Joining Lists'!$K4032*'Joining Lists'!$L4032</f>
        <v>75</v>
      </c>
    </row>
    <row r="4033" ht="14.25" customHeight="1">
      <c r="G4033" s="111">
        <v>44431.0</v>
      </c>
      <c r="H4033" s="110" t="s">
        <v>237</v>
      </c>
      <c r="I4033" s="110" t="str">
        <f t="array" ref="I4033">XLOOKUP('Joining Lists'!$H4033,'Joining Lists'!$D$4:$D$75,'Joining Lists'!$E$4:$E$75)</f>
        <v>West</v>
      </c>
      <c r="J4033" s="110" t="s">
        <v>240</v>
      </c>
      <c r="K4033" s="110">
        <v>3.0</v>
      </c>
      <c r="L4033" s="109">
        <f t="array" ref="L4033">XLOOKUP('Joining Lists'!$J4033,'Joining Lists'!$A$4:$A$15,'Joining Lists'!$B$4:$B$15)</f>
        <v>34</v>
      </c>
      <c r="M4033" s="110">
        <f>'Joining Lists'!$K4033*'Joining Lists'!$L4033</f>
        <v>102</v>
      </c>
    </row>
    <row r="4034" ht="14.25" customHeight="1">
      <c r="G4034" s="106">
        <v>44430.0</v>
      </c>
      <c r="H4034" s="105" t="s">
        <v>306</v>
      </c>
      <c r="I4034" s="105" t="str">
        <f t="array" ref="I4034">XLOOKUP('Joining Lists'!$H4034,'Joining Lists'!$D$4:$D$75,'Joining Lists'!$E$4:$E$75)</f>
        <v>West</v>
      </c>
      <c r="J4034" s="105" t="s">
        <v>243</v>
      </c>
      <c r="K4034" s="105">
        <v>1.0</v>
      </c>
      <c r="L4034" s="104">
        <f t="array" ref="L4034">XLOOKUP('Joining Lists'!$J4034,'Joining Lists'!$A$4:$A$15,'Joining Lists'!$B$4:$B$15)</f>
        <v>25</v>
      </c>
      <c r="M4034" s="105">
        <f>'Joining Lists'!$K4034*'Joining Lists'!$L4034</f>
        <v>25</v>
      </c>
    </row>
    <row r="4035" ht="14.25" customHeight="1">
      <c r="G4035" s="111">
        <v>44430.0</v>
      </c>
      <c r="H4035" s="110" t="s">
        <v>238</v>
      </c>
      <c r="I4035" s="110" t="str">
        <f t="array" ref="I4035">XLOOKUP('Joining Lists'!$H4035,'Joining Lists'!$D$4:$D$75,'Joining Lists'!$E$4:$E$75)</f>
        <v>West</v>
      </c>
      <c r="J4035" s="110" t="s">
        <v>240</v>
      </c>
      <c r="K4035" s="110">
        <v>1.0</v>
      </c>
      <c r="L4035" s="109">
        <f t="array" ref="L4035">XLOOKUP('Joining Lists'!$J4035,'Joining Lists'!$A$4:$A$15,'Joining Lists'!$B$4:$B$15)</f>
        <v>34</v>
      </c>
      <c r="M4035" s="110">
        <f>'Joining Lists'!$K4035*'Joining Lists'!$L4035</f>
        <v>34</v>
      </c>
    </row>
    <row r="4036" ht="14.25" customHeight="1">
      <c r="G4036" s="106">
        <v>44430.0</v>
      </c>
      <c r="H4036" s="105" t="s">
        <v>253</v>
      </c>
      <c r="I4036" s="105" t="str">
        <f t="array" ref="I4036">XLOOKUP('Joining Lists'!$H4036,'Joining Lists'!$D$4:$D$75,'Joining Lists'!$E$4:$E$75)</f>
        <v>MidWest</v>
      </c>
      <c r="J4036" s="105" t="s">
        <v>227</v>
      </c>
      <c r="K4036" s="105">
        <v>1.0</v>
      </c>
      <c r="L4036" s="104">
        <f t="array" ref="L4036">XLOOKUP('Joining Lists'!$J4036,'Joining Lists'!$A$4:$A$15,'Joining Lists'!$B$4:$B$15)</f>
        <v>25</v>
      </c>
      <c r="M4036" s="105">
        <f>'Joining Lists'!$K4036*'Joining Lists'!$L4036</f>
        <v>25</v>
      </c>
    </row>
    <row r="4037" ht="14.25" customHeight="1">
      <c r="G4037" s="111">
        <v>44429.0</v>
      </c>
      <c r="H4037" s="110" t="s">
        <v>303</v>
      </c>
      <c r="I4037" s="110" t="str">
        <f t="array" ref="I4037">XLOOKUP('Joining Lists'!$H4037,'Joining Lists'!$D$4:$D$75,'Joining Lists'!$E$4:$E$75)</f>
        <v>West</v>
      </c>
      <c r="J4037" s="110" t="s">
        <v>218</v>
      </c>
      <c r="K4037" s="110">
        <v>3.0</v>
      </c>
      <c r="L4037" s="109">
        <f t="array" ref="L4037">XLOOKUP('Joining Lists'!$J4037,'Joining Lists'!$A$4:$A$15,'Joining Lists'!$B$4:$B$15)</f>
        <v>22.95</v>
      </c>
      <c r="M4037" s="110">
        <f>'Joining Lists'!$K4037*'Joining Lists'!$L4037</f>
        <v>68.85</v>
      </c>
    </row>
    <row r="4038" ht="14.25" customHeight="1">
      <c r="G4038" s="106">
        <v>44429.0</v>
      </c>
      <c r="H4038" s="105" t="s">
        <v>251</v>
      </c>
      <c r="I4038" s="105" t="str">
        <f t="array" ref="I4038">XLOOKUP('Joining Lists'!$H4038,'Joining Lists'!$D$4:$D$75,'Joining Lists'!$E$4:$E$75)</f>
        <v>MidWest</v>
      </c>
      <c r="J4038" s="105" t="s">
        <v>235</v>
      </c>
      <c r="K4038" s="105">
        <v>2.0</v>
      </c>
      <c r="L4038" s="104">
        <f t="array" ref="L4038">XLOOKUP('Joining Lists'!$J4038,'Joining Lists'!$A$4:$A$15,'Joining Lists'!$B$4:$B$15)</f>
        <v>19.95</v>
      </c>
      <c r="M4038" s="105">
        <f>'Joining Lists'!$K4038*'Joining Lists'!$L4038</f>
        <v>39.9</v>
      </c>
    </row>
    <row r="4039" ht="14.25" customHeight="1">
      <c r="G4039" s="111">
        <v>44428.0</v>
      </c>
      <c r="H4039" s="110" t="s">
        <v>248</v>
      </c>
      <c r="I4039" s="110" t="str">
        <f t="array" ref="I4039">XLOOKUP('Joining Lists'!$H4039,'Joining Lists'!$D$4:$D$75,'Joining Lists'!$E$4:$E$75)</f>
        <v>MidWest</v>
      </c>
      <c r="J4039" s="110" t="s">
        <v>235</v>
      </c>
      <c r="K4039" s="110">
        <v>2.0</v>
      </c>
      <c r="L4039" s="109">
        <f t="array" ref="L4039">XLOOKUP('Joining Lists'!$J4039,'Joining Lists'!$A$4:$A$15,'Joining Lists'!$B$4:$B$15)</f>
        <v>19.95</v>
      </c>
      <c r="M4039" s="110">
        <f>'Joining Lists'!$K4039*'Joining Lists'!$L4039</f>
        <v>39.9</v>
      </c>
    </row>
    <row r="4040" ht="14.25" customHeight="1">
      <c r="G4040" s="106">
        <v>44428.0</v>
      </c>
      <c r="H4040" s="105" t="s">
        <v>308</v>
      </c>
      <c r="I4040" s="105" t="str">
        <f t="array" ref="I4040">XLOOKUP('Joining Lists'!$H4040,'Joining Lists'!$D$4:$D$75,'Joining Lists'!$E$4:$E$75)</f>
        <v>West</v>
      </c>
      <c r="J4040" s="105" t="s">
        <v>240</v>
      </c>
      <c r="K4040" s="105">
        <v>3.0</v>
      </c>
      <c r="L4040" s="104">
        <f t="array" ref="L4040">XLOOKUP('Joining Lists'!$J4040,'Joining Lists'!$A$4:$A$15,'Joining Lists'!$B$4:$B$15)</f>
        <v>34</v>
      </c>
      <c r="M4040" s="105">
        <f>'Joining Lists'!$K4040*'Joining Lists'!$L4040</f>
        <v>102</v>
      </c>
    </row>
    <row r="4041" ht="14.25" customHeight="1">
      <c r="G4041" s="111">
        <v>44428.0</v>
      </c>
      <c r="H4041" s="110" t="s">
        <v>255</v>
      </c>
      <c r="I4041" s="110" t="str">
        <f t="array" ref="I4041">XLOOKUP('Joining Lists'!$H4041,'Joining Lists'!$D$4:$D$75,'Joining Lists'!$E$4:$E$75)</f>
        <v>MidWest</v>
      </c>
      <c r="J4041" s="110" t="s">
        <v>236</v>
      </c>
      <c r="K4041" s="110">
        <v>2.0</v>
      </c>
      <c r="L4041" s="109">
        <f t="array" ref="L4041">XLOOKUP('Joining Lists'!$J4041,'Joining Lists'!$A$4:$A$15,'Joining Lists'!$B$4:$B$15)</f>
        <v>30</v>
      </c>
      <c r="M4041" s="110">
        <f>'Joining Lists'!$K4041*'Joining Lists'!$L4041</f>
        <v>60</v>
      </c>
    </row>
    <row r="4042" ht="14.25" customHeight="1">
      <c r="G4042" s="106">
        <v>44428.0</v>
      </c>
      <c r="H4042" s="105" t="s">
        <v>225</v>
      </c>
      <c r="I4042" s="105" t="str">
        <f t="array" ref="I4042">XLOOKUP('Joining Lists'!$H4042,'Joining Lists'!$D$4:$D$75,'Joining Lists'!$E$4:$E$75)</f>
        <v>South</v>
      </c>
      <c r="J4042" s="105" t="s">
        <v>235</v>
      </c>
      <c r="K4042" s="105">
        <v>4.0</v>
      </c>
      <c r="L4042" s="104">
        <f t="array" ref="L4042">XLOOKUP('Joining Lists'!$J4042,'Joining Lists'!$A$4:$A$15,'Joining Lists'!$B$4:$B$15)</f>
        <v>19.95</v>
      </c>
      <c r="M4042" s="105">
        <f>'Joining Lists'!$K4042*'Joining Lists'!$L4042</f>
        <v>79.8</v>
      </c>
    </row>
    <row r="4043" ht="14.25" customHeight="1">
      <c r="G4043" s="111">
        <v>44428.0</v>
      </c>
      <c r="H4043" s="110" t="s">
        <v>255</v>
      </c>
      <c r="I4043" s="110" t="str">
        <f t="array" ref="I4043">XLOOKUP('Joining Lists'!$H4043,'Joining Lists'!$D$4:$D$75,'Joining Lists'!$E$4:$E$75)</f>
        <v>MidWest</v>
      </c>
      <c r="J4043" s="110" t="s">
        <v>240</v>
      </c>
      <c r="K4043" s="110">
        <v>2.0</v>
      </c>
      <c r="L4043" s="109">
        <f t="array" ref="L4043">XLOOKUP('Joining Lists'!$J4043,'Joining Lists'!$A$4:$A$15,'Joining Lists'!$B$4:$B$15)</f>
        <v>34</v>
      </c>
      <c r="M4043" s="110">
        <f>'Joining Lists'!$K4043*'Joining Lists'!$L4043</f>
        <v>68</v>
      </c>
    </row>
    <row r="4044" ht="14.25" customHeight="1">
      <c r="G4044" s="106">
        <v>44428.0</v>
      </c>
      <c r="H4044" s="105" t="s">
        <v>248</v>
      </c>
      <c r="I4044" s="105" t="str">
        <f t="array" ref="I4044">XLOOKUP('Joining Lists'!$H4044,'Joining Lists'!$D$4:$D$75,'Joining Lists'!$E$4:$E$75)</f>
        <v>MidWest</v>
      </c>
      <c r="J4044" s="105" t="s">
        <v>240</v>
      </c>
      <c r="K4044" s="105">
        <v>2.0</v>
      </c>
      <c r="L4044" s="104">
        <f t="array" ref="L4044">XLOOKUP('Joining Lists'!$J4044,'Joining Lists'!$A$4:$A$15,'Joining Lists'!$B$4:$B$15)</f>
        <v>34</v>
      </c>
      <c r="M4044" s="105">
        <f>'Joining Lists'!$K4044*'Joining Lists'!$L4044</f>
        <v>68</v>
      </c>
    </row>
    <row r="4045" ht="14.25" customHeight="1">
      <c r="G4045" s="111">
        <v>44428.0</v>
      </c>
      <c r="H4045" s="110" t="s">
        <v>225</v>
      </c>
      <c r="I4045" s="110" t="str">
        <f t="array" ref="I4045">XLOOKUP('Joining Lists'!$H4045,'Joining Lists'!$D$4:$D$75,'Joining Lists'!$E$4:$E$75)</f>
        <v>South</v>
      </c>
      <c r="J4045" s="110" t="s">
        <v>218</v>
      </c>
      <c r="K4045" s="110">
        <v>3.0</v>
      </c>
      <c r="L4045" s="109">
        <f t="array" ref="L4045">XLOOKUP('Joining Lists'!$J4045,'Joining Lists'!$A$4:$A$15,'Joining Lists'!$B$4:$B$15)</f>
        <v>22.95</v>
      </c>
      <c r="M4045" s="110">
        <f>'Joining Lists'!$K4045*'Joining Lists'!$L4045</f>
        <v>68.85</v>
      </c>
    </row>
    <row r="4046" ht="14.25" customHeight="1">
      <c r="G4046" s="106">
        <v>44427.0</v>
      </c>
      <c r="H4046" s="105" t="s">
        <v>316</v>
      </c>
      <c r="I4046" s="105" t="str">
        <f t="array" ref="I4046">XLOOKUP('Joining Lists'!$H4046,'Joining Lists'!$D$4:$D$75,'Joining Lists'!$E$4:$E$75)</f>
        <v>West</v>
      </c>
      <c r="J4046" s="105" t="s">
        <v>240</v>
      </c>
      <c r="K4046" s="105">
        <v>3.0</v>
      </c>
      <c r="L4046" s="104">
        <f t="array" ref="L4046">XLOOKUP('Joining Lists'!$J4046,'Joining Lists'!$A$4:$A$15,'Joining Lists'!$B$4:$B$15)</f>
        <v>34</v>
      </c>
      <c r="M4046" s="105">
        <f>'Joining Lists'!$K4046*'Joining Lists'!$L4046</f>
        <v>102</v>
      </c>
    </row>
    <row r="4047" ht="14.25" customHeight="1">
      <c r="G4047" s="111">
        <v>44427.0</v>
      </c>
      <c r="H4047" s="110" t="s">
        <v>278</v>
      </c>
      <c r="I4047" s="110" t="str">
        <f t="array" ref="I4047">XLOOKUP('Joining Lists'!$H4047,'Joining Lists'!$D$4:$D$75,'Joining Lists'!$E$4:$E$75)</f>
        <v>MidWest</v>
      </c>
      <c r="J4047" s="110" t="s">
        <v>218</v>
      </c>
      <c r="K4047" s="110">
        <v>2.0</v>
      </c>
      <c r="L4047" s="109">
        <f t="array" ref="L4047">XLOOKUP('Joining Lists'!$J4047,'Joining Lists'!$A$4:$A$15,'Joining Lists'!$B$4:$B$15)</f>
        <v>22.95</v>
      </c>
      <c r="M4047" s="110">
        <f>'Joining Lists'!$K4047*'Joining Lists'!$L4047</f>
        <v>45.9</v>
      </c>
    </row>
    <row r="4048" ht="14.25" customHeight="1">
      <c r="G4048" s="106">
        <v>44427.0</v>
      </c>
      <c r="H4048" s="105" t="s">
        <v>298</v>
      </c>
      <c r="I4048" s="105" t="str">
        <f t="array" ref="I4048">XLOOKUP('Joining Lists'!$H4048,'Joining Lists'!$D$4:$D$75,'Joining Lists'!$E$4:$E$75)</f>
        <v>West</v>
      </c>
      <c r="J4048" s="105" t="s">
        <v>240</v>
      </c>
      <c r="K4048" s="105">
        <v>1.0</v>
      </c>
      <c r="L4048" s="104">
        <f t="array" ref="L4048">XLOOKUP('Joining Lists'!$J4048,'Joining Lists'!$A$4:$A$15,'Joining Lists'!$B$4:$B$15)</f>
        <v>34</v>
      </c>
      <c r="M4048" s="105">
        <f>'Joining Lists'!$K4048*'Joining Lists'!$L4048</f>
        <v>34</v>
      </c>
    </row>
    <row r="4049" ht="14.25" customHeight="1">
      <c r="G4049" s="111">
        <v>44427.0</v>
      </c>
      <c r="H4049" s="110" t="s">
        <v>225</v>
      </c>
      <c r="I4049" s="110" t="str">
        <f t="array" ref="I4049">XLOOKUP('Joining Lists'!$H4049,'Joining Lists'!$D$4:$D$75,'Joining Lists'!$E$4:$E$75)</f>
        <v>South</v>
      </c>
      <c r="J4049" s="110" t="s">
        <v>218</v>
      </c>
      <c r="K4049" s="110">
        <v>3.0</v>
      </c>
      <c r="L4049" s="109">
        <f t="array" ref="L4049">XLOOKUP('Joining Lists'!$J4049,'Joining Lists'!$A$4:$A$15,'Joining Lists'!$B$4:$B$15)</f>
        <v>22.95</v>
      </c>
      <c r="M4049" s="110">
        <f>'Joining Lists'!$K4049*'Joining Lists'!$L4049</f>
        <v>68.85</v>
      </c>
    </row>
    <row r="4050" ht="14.25" customHeight="1">
      <c r="G4050" s="106">
        <v>44426.0</v>
      </c>
      <c r="H4050" s="105" t="s">
        <v>306</v>
      </c>
      <c r="I4050" s="105" t="str">
        <f t="array" ref="I4050">XLOOKUP('Joining Lists'!$H4050,'Joining Lists'!$D$4:$D$75,'Joining Lists'!$E$4:$E$75)</f>
        <v>West</v>
      </c>
      <c r="J4050" s="105" t="s">
        <v>243</v>
      </c>
      <c r="K4050" s="105">
        <v>2.0</v>
      </c>
      <c r="L4050" s="104">
        <f t="array" ref="L4050">XLOOKUP('Joining Lists'!$J4050,'Joining Lists'!$A$4:$A$15,'Joining Lists'!$B$4:$B$15)</f>
        <v>25</v>
      </c>
      <c r="M4050" s="105">
        <f>'Joining Lists'!$K4050*'Joining Lists'!$L4050</f>
        <v>50</v>
      </c>
    </row>
    <row r="4051" ht="14.25" customHeight="1">
      <c r="G4051" s="111">
        <v>44426.0</v>
      </c>
      <c r="H4051" s="110" t="s">
        <v>273</v>
      </c>
      <c r="I4051" s="110" t="str">
        <f t="array" ref="I4051">XLOOKUP('Joining Lists'!$H4051,'Joining Lists'!$D$4:$D$75,'Joining Lists'!$E$4:$E$75)</f>
        <v>West</v>
      </c>
      <c r="J4051" s="110" t="s">
        <v>239</v>
      </c>
      <c r="K4051" s="110">
        <v>2.0</v>
      </c>
      <c r="L4051" s="109">
        <f t="array" ref="L4051">XLOOKUP('Joining Lists'!$J4051,'Joining Lists'!$A$4:$A$15,'Joining Lists'!$B$4:$B$15)</f>
        <v>19</v>
      </c>
      <c r="M4051" s="110">
        <f>'Joining Lists'!$K4051*'Joining Lists'!$L4051</f>
        <v>38</v>
      </c>
    </row>
    <row r="4052" ht="14.25" customHeight="1">
      <c r="G4052" s="106">
        <v>44426.0</v>
      </c>
      <c r="H4052" s="105" t="s">
        <v>303</v>
      </c>
      <c r="I4052" s="105" t="str">
        <f t="array" ref="I4052">XLOOKUP('Joining Lists'!$H4052,'Joining Lists'!$D$4:$D$75,'Joining Lists'!$E$4:$E$75)</f>
        <v>West</v>
      </c>
      <c r="J4052" s="105" t="s">
        <v>243</v>
      </c>
      <c r="K4052" s="105">
        <v>3.0</v>
      </c>
      <c r="L4052" s="104">
        <f t="array" ref="L4052">XLOOKUP('Joining Lists'!$J4052,'Joining Lists'!$A$4:$A$15,'Joining Lists'!$B$4:$B$15)</f>
        <v>25</v>
      </c>
      <c r="M4052" s="105">
        <f>'Joining Lists'!$K4052*'Joining Lists'!$L4052</f>
        <v>75</v>
      </c>
    </row>
    <row r="4053" ht="14.25" customHeight="1">
      <c r="G4053" s="111">
        <v>44426.0</v>
      </c>
      <c r="H4053" s="110" t="s">
        <v>244</v>
      </c>
      <c r="I4053" s="110" t="str">
        <f t="array" ref="I4053">XLOOKUP('Joining Lists'!$H4053,'Joining Lists'!$D$4:$D$75,'Joining Lists'!$E$4:$E$75)</f>
        <v>MidWest</v>
      </c>
      <c r="J4053" s="110" t="s">
        <v>227</v>
      </c>
      <c r="K4053" s="110">
        <v>2.0</v>
      </c>
      <c r="L4053" s="109">
        <f t="array" ref="L4053">XLOOKUP('Joining Lists'!$J4053,'Joining Lists'!$A$4:$A$15,'Joining Lists'!$B$4:$B$15)</f>
        <v>25</v>
      </c>
      <c r="M4053" s="110">
        <f>'Joining Lists'!$K4053*'Joining Lists'!$L4053</f>
        <v>50</v>
      </c>
    </row>
    <row r="4054" ht="14.25" customHeight="1">
      <c r="G4054" s="106">
        <v>44426.0</v>
      </c>
      <c r="H4054" s="105" t="s">
        <v>237</v>
      </c>
      <c r="I4054" s="105" t="str">
        <f t="array" ref="I4054">XLOOKUP('Joining Lists'!$H4054,'Joining Lists'!$D$4:$D$75,'Joining Lists'!$E$4:$E$75)</f>
        <v>West</v>
      </c>
      <c r="J4054" s="105" t="s">
        <v>218</v>
      </c>
      <c r="K4054" s="105">
        <v>2.0</v>
      </c>
      <c r="L4054" s="104">
        <f t="array" ref="L4054">XLOOKUP('Joining Lists'!$J4054,'Joining Lists'!$A$4:$A$15,'Joining Lists'!$B$4:$B$15)</f>
        <v>22.95</v>
      </c>
      <c r="M4054" s="105">
        <f>'Joining Lists'!$K4054*'Joining Lists'!$L4054</f>
        <v>45.9</v>
      </c>
    </row>
    <row r="4055" ht="14.25" customHeight="1">
      <c r="G4055" s="111">
        <v>44426.0</v>
      </c>
      <c r="H4055" s="110" t="s">
        <v>215</v>
      </c>
      <c r="I4055" s="110" t="str">
        <f t="array" ref="I4055">XLOOKUP('Joining Lists'!$H4055,'Joining Lists'!$D$4:$D$75,'Joining Lists'!$E$4:$E$75)</f>
        <v>East</v>
      </c>
      <c r="J4055" s="110" t="s">
        <v>218</v>
      </c>
      <c r="K4055" s="110">
        <v>3.0</v>
      </c>
      <c r="L4055" s="109">
        <f t="array" ref="L4055">XLOOKUP('Joining Lists'!$J4055,'Joining Lists'!$A$4:$A$15,'Joining Lists'!$B$4:$B$15)</f>
        <v>22.95</v>
      </c>
      <c r="M4055" s="110">
        <f>'Joining Lists'!$K4055*'Joining Lists'!$L4055</f>
        <v>68.85</v>
      </c>
    </row>
    <row r="4056" ht="14.25" customHeight="1">
      <c r="G4056" s="106">
        <v>44425.0</v>
      </c>
      <c r="H4056" s="105" t="s">
        <v>268</v>
      </c>
      <c r="I4056" s="105" t="str">
        <f t="array" ref="I4056">XLOOKUP('Joining Lists'!$H4056,'Joining Lists'!$D$4:$D$75,'Joining Lists'!$E$4:$E$75)</f>
        <v>East</v>
      </c>
      <c r="J4056" s="105" t="s">
        <v>235</v>
      </c>
      <c r="K4056" s="105">
        <v>1.0</v>
      </c>
      <c r="L4056" s="104">
        <f t="array" ref="L4056">XLOOKUP('Joining Lists'!$J4056,'Joining Lists'!$A$4:$A$15,'Joining Lists'!$B$4:$B$15)</f>
        <v>19.95</v>
      </c>
      <c r="M4056" s="105">
        <f>'Joining Lists'!$K4056*'Joining Lists'!$L4056</f>
        <v>19.95</v>
      </c>
    </row>
    <row r="4057" ht="14.25" customHeight="1">
      <c r="G4057" s="111">
        <v>44425.0</v>
      </c>
      <c r="H4057" s="110" t="s">
        <v>256</v>
      </c>
      <c r="I4057" s="110" t="str">
        <f t="array" ref="I4057">XLOOKUP('Joining Lists'!$H4057,'Joining Lists'!$D$4:$D$75,'Joining Lists'!$E$4:$E$75)</f>
        <v>MidWest</v>
      </c>
      <c r="J4057" s="110" t="s">
        <v>240</v>
      </c>
      <c r="K4057" s="110">
        <v>3.0</v>
      </c>
      <c r="L4057" s="109">
        <f t="array" ref="L4057">XLOOKUP('Joining Lists'!$J4057,'Joining Lists'!$A$4:$A$15,'Joining Lists'!$B$4:$B$15)</f>
        <v>34</v>
      </c>
      <c r="M4057" s="110">
        <f>'Joining Lists'!$K4057*'Joining Lists'!$L4057</f>
        <v>102</v>
      </c>
    </row>
    <row r="4058" ht="14.25" customHeight="1">
      <c r="G4058" s="106">
        <v>44425.0</v>
      </c>
      <c r="H4058" s="105" t="s">
        <v>293</v>
      </c>
      <c r="I4058" s="105" t="str">
        <f t="array" ref="I4058">XLOOKUP('Joining Lists'!$H4058,'Joining Lists'!$D$4:$D$75,'Joining Lists'!$E$4:$E$75)</f>
        <v>West</v>
      </c>
      <c r="J4058" s="105" t="s">
        <v>240</v>
      </c>
      <c r="K4058" s="105">
        <v>5.0</v>
      </c>
      <c r="L4058" s="104">
        <f t="array" ref="L4058">XLOOKUP('Joining Lists'!$J4058,'Joining Lists'!$A$4:$A$15,'Joining Lists'!$B$4:$B$15)</f>
        <v>34</v>
      </c>
      <c r="M4058" s="105">
        <f>'Joining Lists'!$K4058*'Joining Lists'!$L4058</f>
        <v>170</v>
      </c>
    </row>
    <row r="4059" ht="14.25" customHeight="1">
      <c r="G4059" s="111">
        <v>44424.0</v>
      </c>
      <c r="H4059" s="110" t="s">
        <v>213</v>
      </c>
      <c r="I4059" s="110" t="str">
        <f t="array" ref="I4059">XLOOKUP('Joining Lists'!$H4059,'Joining Lists'!$D$4:$D$75,'Joining Lists'!$E$4:$E$75)</f>
        <v>MidWest</v>
      </c>
      <c r="J4059" s="110" t="s">
        <v>216</v>
      </c>
      <c r="K4059" s="110">
        <v>1.0</v>
      </c>
      <c r="L4059" s="109">
        <f t="array" ref="L4059">XLOOKUP('Joining Lists'!$J4059,'Joining Lists'!$A$4:$A$15,'Joining Lists'!$B$4:$B$15)</f>
        <v>22.95</v>
      </c>
      <c r="M4059" s="110">
        <f>'Joining Lists'!$K4059*'Joining Lists'!$L4059</f>
        <v>22.95</v>
      </c>
    </row>
    <row r="4060" ht="14.25" customHeight="1">
      <c r="G4060" s="106">
        <v>44424.0</v>
      </c>
      <c r="H4060" s="105" t="s">
        <v>301</v>
      </c>
      <c r="I4060" s="105" t="str">
        <f t="array" ref="I4060">XLOOKUP('Joining Lists'!$H4060,'Joining Lists'!$D$4:$D$75,'Joining Lists'!$E$4:$E$75)</f>
        <v>East</v>
      </c>
      <c r="J4060" s="105" t="s">
        <v>240</v>
      </c>
      <c r="K4060" s="105">
        <v>2.0</v>
      </c>
      <c r="L4060" s="104">
        <f t="array" ref="L4060">XLOOKUP('Joining Lists'!$J4060,'Joining Lists'!$A$4:$A$15,'Joining Lists'!$B$4:$B$15)</f>
        <v>34</v>
      </c>
      <c r="M4060" s="105">
        <f>'Joining Lists'!$K4060*'Joining Lists'!$L4060</f>
        <v>68</v>
      </c>
    </row>
    <row r="4061" ht="14.25" customHeight="1">
      <c r="G4061" s="111">
        <v>44424.0</v>
      </c>
      <c r="H4061" s="110" t="s">
        <v>225</v>
      </c>
      <c r="I4061" s="110" t="str">
        <f t="array" ref="I4061">XLOOKUP('Joining Lists'!$H4061,'Joining Lists'!$D$4:$D$75,'Joining Lists'!$E$4:$E$75)</f>
        <v>South</v>
      </c>
      <c r="J4061" s="110" t="s">
        <v>235</v>
      </c>
      <c r="K4061" s="110">
        <v>3.0</v>
      </c>
      <c r="L4061" s="109">
        <f t="array" ref="L4061">XLOOKUP('Joining Lists'!$J4061,'Joining Lists'!$A$4:$A$15,'Joining Lists'!$B$4:$B$15)</f>
        <v>19.95</v>
      </c>
      <c r="M4061" s="110">
        <f>'Joining Lists'!$K4061*'Joining Lists'!$L4061</f>
        <v>59.85</v>
      </c>
    </row>
    <row r="4062" ht="14.25" customHeight="1">
      <c r="G4062" s="106">
        <v>44424.0</v>
      </c>
      <c r="H4062" s="105" t="s">
        <v>307</v>
      </c>
      <c r="I4062" s="105" t="str">
        <f t="array" ref="I4062">XLOOKUP('Joining Lists'!$H4062,'Joining Lists'!$D$4:$D$75,'Joining Lists'!$E$4:$E$75)</f>
        <v>East</v>
      </c>
      <c r="J4062" s="105" t="s">
        <v>240</v>
      </c>
      <c r="K4062" s="105">
        <v>2.0</v>
      </c>
      <c r="L4062" s="104">
        <f t="array" ref="L4062">XLOOKUP('Joining Lists'!$J4062,'Joining Lists'!$A$4:$A$15,'Joining Lists'!$B$4:$B$15)</f>
        <v>34</v>
      </c>
      <c r="M4062" s="105">
        <f>'Joining Lists'!$K4062*'Joining Lists'!$L4062</f>
        <v>68</v>
      </c>
    </row>
    <row r="4063" ht="14.25" customHeight="1">
      <c r="G4063" s="111">
        <v>44423.0</v>
      </c>
      <c r="H4063" s="110" t="s">
        <v>268</v>
      </c>
      <c r="I4063" s="110" t="str">
        <f t="array" ref="I4063">XLOOKUP('Joining Lists'!$H4063,'Joining Lists'!$D$4:$D$75,'Joining Lists'!$E$4:$E$75)</f>
        <v>East</v>
      </c>
      <c r="J4063" s="110" t="s">
        <v>230</v>
      </c>
      <c r="K4063" s="110">
        <v>2.0</v>
      </c>
      <c r="L4063" s="109">
        <f t="array" ref="L4063">XLOOKUP('Joining Lists'!$J4063,'Joining Lists'!$A$4:$A$15,'Joining Lists'!$B$4:$B$15)</f>
        <v>79.95</v>
      </c>
      <c r="M4063" s="110">
        <f>'Joining Lists'!$K4063*'Joining Lists'!$L4063</f>
        <v>159.9</v>
      </c>
    </row>
    <row r="4064" ht="14.25" customHeight="1">
      <c r="G4064" s="106">
        <v>44423.0</v>
      </c>
      <c r="H4064" s="105" t="s">
        <v>296</v>
      </c>
      <c r="I4064" s="105" t="str">
        <f t="array" ref="I4064">XLOOKUP('Joining Lists'!$H4064,'Joining Lists'!$D$4:$D$75,'Joining Lists'!$E$4:$E$75)</f>
        <v>West</v>
      </c>
      <c r="J4064" s="105" t="s">
        <v>243</v>
      </c>
      <c r="K4064" s="105">
        <v>3.0</v>
      </c>
      <c r="L4064" s="104">
        <f t="array" ref="L4064">XLOOKUP('Joining Lists'!$J4064,'Joining Lists'!$A$4:$A$15,'Joining Lists'!$B$4:$B$15)</f>
        <v>25</v>
      </c>
      <c r="M4064" s="105">
        <f>'Joining Lists'!$K4064*'Joining Lists'!$L4064</f>
        <v>75</v>
      </c>
    </row>
    <row r="4065" ht="14.25" customHeight="1">
      <c r="G4065" s="111">
        <v>44423.0</v>
      </c>
      <c r="H4065" s="110" t="s">
        <v>307</v>
      </c>
      <c r="I4065" s="110" t="str">
        <f t="array" ref="I4065">XLOOKUP('Joining Lists'!$H4065,'Joining Lists'!$D$4:$D$75,'Joining Lists'!$E$4:$E$75)</f>
        <v>East</v>
      </c>
      <c r="J4065" s="110" t="s">
        <v>227</v>
      </c>
      <c r="K4065" s="110">
        <v>1.0</v>
      </c>
      <c r="L4065" s="109">
        <f t="array" ref="L4065">XLOOKUP('Joining Lists'!$J4065,'Joining Lists'!$A$4:$A$15,'Joining Lists'!$B$4:$B$15)</f>
        <v>25</v>
      </c>
      <c r="M4065" s="110">
        <f>'Joining Lists'!$K4065*'Joining Lists'!$L4065</f>
        <v>25</v>
      </c>
    </row>
    <row r="4066" ht="14.25" customHeight="1">
      <c r="G4066" s="106">
        <v>44423.0</v>
      </c>
      <c r="H4066" s="105" t="s">
        <v>289</v>
      </c>
      <c r="I4066" s="105" t="str">
        <f t="array" ref="I4066">XLOOKUP('Joining Lists'!$H4066,'Joining Lists'!$D$4:$D$75,'Joining Lists'!$E$4:$E$75)</f>
        <v>West</v>
      </c>
      <c r="J4066" s="105" t="s">
        <v>218</v>
      </c>
      <c r="K4066" s="105">
        <v>3.0</v>
      </c>
      <c r="L4066" s="104">
        <f t="array" ref="L4066">XLOOKUP('Joining Lists'!$J4066,'Joining Lists'!$A$4:$A$15,'Joining Lists'!$B$4:$B$15)</f>
        <v>22.95</v>
      </c>
      <c r="M4066" s="105">
        <f>'Joining Lists'!$K4066*'Joining Lists'!$L4066</f>
        <v>68.85</v>
      </c>
    </row>
    <row r="4067" ht="14.25" customHeight="1">
      <c r="G4067" s="111">
        <v>44422.0</v>
      </c>
      <c r="H4067" s="110" t="s">
        <v>251</v>
      </c>
      <c r="I4067" s="110" t="str">
        <f t="array" ref="I4067">XLOOKUP('Joining Lists'!$H4067,'Joining Lists'!$D$4:$D$75,'Joining Lists'!$E$4:$E$75)</f>
        <v>MidWest</v>
      </c>
      <c r="J4067" s="110" t="s">
        <v>243</v>
      </c>
      <c r="K4067" s="110">
        <v>2.0</v>
      </c>
      <c r="L4067" s="109">
        <f t="array" ref="L4067">XLOOKUP('Joining Lists'!$J4067,'Joining Lists'!$A$4:$A$15,'Joining Lists'!$B$4:$B$15)</f>
        <v>25</v>
      </c>
      <c r="M4067" s="110">
        <f>'Joining Lists'!$K4067*'Joining Lists'!$L4067</f>
        <v>50</v>
      </c>
    </row>
    <row r="4068" ht="14.25" customHeight="1">
      <c r="G4068" s="106">
        <v>44422.0</v>
      </c>
      <c r="H4068" s="105" t="s">
        <v>251</v>
      </c>
      <c r="I4068" s="105" t="str">
        <f t="array" ref="I4068">XLOOKUP('Joining Lists'!$H4068,'Joining Lists'!$D$4:$D$75,'Joining Lists'!$E$4:$E$75)</f>
        <v>MidWest</v>
      </c>
      <c r="J4068" s="105" t="s">
        <v>212</v>
      </c>
      <c r="K4068" s="105">
        <v>12.0</v>
      </c>
      <c r="L4068" s="104">
        <f t="array" ref="L4068">XLOOKUP('Joining Lists'!$J4068,'Joining Lists'!$A$4:$A$15,'Joining Lists'!$B$4:$B$15)</f>
        <v>21</v>
      </c>
      <c r="M4068" s="105">
        <f>'Joining Lists'!$K4068*'Joining Lists'!$L4068</f>
        <v>252</v>
      </c>
    </row>
    <row r="4069" ht="14.25" customHeight="1">
      <c r="G4069" s="111">
        <v>44422.0</v>
      </c>
      <c r="H4069" s="110" t="s">
        <v>281</v>
      </c>
      <c r="I4069" s="110" t="str">
        <f t="array" ref="I4069">XLOOKUP('Joining Lists'!$H4069,'Joining Lists'!$D$4:$D$75,'Joining Lists'!$E$4:$E$75)</f>
        <v>MidWest</v>
      </c>
      <c r="J4069" s="110" t="s">
        <v>236</v>
      </c>
      <c r="K4069" s="110">
        <v>5.0</v>
      </c>
      <c r="L4069" s="109">
        <f t="array" ref="L4069">XLOOKUP('Joining Lists'!$J4069,'Joining Lists'!$A$4:$A$15,'Joining Lists'!$B$4:$B$15)</f>
        <v>30</v>
      </c>
      <c r="M4069" s="110">
        <f>'Joining Lists'!$K4069*'Joining Lists'!$L4069</f>
        <v>150</v>
      </c>
    </row>
    <row r="4070" ht="14.25" customHeight="1">
      <c r="G4070" s="106">
        <v>44422.0</v>
      </c>
      <c r="H4070" s="105" t="s">
        <v>280</v>
      </c>
      <c r="I4070" s="105" t="str">
        <f t="array" ref="I4070">XLOOKUP('Joining Lists'!$H4070,'Joining Lists'!$D$4:$D$75,'Joining Lists'!$E$4:$E$75)</f>
        <v>South</v>
      </c>
      <c r="J4070" s="105" t="s">
        <v>235</v>
      </c>
      <c r="K4070" s="105">
        <v>1.0</v>
      </c>
      <c r="L4070" s="104">
        <f t="array" ref="L4070">XLOOKUP('Joining Lists'!$J4070,'Joining Lists'!$A$4:$A$15,'Joining Lists'!$B$4:$B$15)</f>
        <v>19.95</v>
      </c>
      <c r="M4070" s="105">
        <f>'Joining Lists'!$K4070*'Joining Lists'!$L4070</f>
        <v>19.95</v>
      </c>
    </row>
    <row r="4071" ht="14.25" customHeight="1">
      <c r="G4071" s="111">
        <v>44422.0</v>
      </c>
      <c r="H4071" s="110" t="s">
        <v>225</v>
      </c>
      <c r="I4071" s="110" t="str">
        <f t="array" ref="I4071">XLOOKUP('Joining Lists'!$H4071,'Joining Lists'!$D$4:$D$75,'Joining Lists'!$E$4:$E$75)</f>
        <v>South</v>
      </c>
      <c r="J4071" s="110" t="s">
        <v>245</v>
      </c>
      <c r="K4071" s="110">
        <v>3.0</v>
      </c>
      <c r="L4071" s="109">
        <f t="array" ref="L4071">XLOOKUP('Joining Lists'!$J4071,'Joining Lists'!$A$4:$A$15,'Joining Lists'!$B$4:$B$15)</f>
        <v>23.5</v>
      </c>
      <c r="M4071" s="110">
        <f>'Joining Lists'!$K4071*'Joining Lists'!$L4071</f>
        <v>70.5</v>
      </c>
    </row>
    <row r="4072" ht="14.25" customHeight="1">
      <c r="G4072" s="106">
        <v>44421.0</v>
      </c>
      <c r="H4072" s="105" t="s">
        <v>292</v>
      </c>
      <c r="I4072" s="105" t="str">
        <f t="array" ref="I4072">XLOOKUP('Joining Lists'!$H4072,'Joining Lists'!$D$4:$D$75,'Joining Lists'!$E$4:$E$75)</f>
        <v>East</v>
      </c>
      <c r="J4072" s="105" t="s">
        <v>235</v>
      </c>
      <c r="K4072" s="105">
        <v>2.0</v>
      </c>
      <c r="L4072" s="104">
        <f t="array" ref="L4072">XLOOKUP('Joining Lists'!$J4072,'Joining Lists'!$A$4:$A$15,'Joining Lists'!$B$4:$B$15)</f>
        <v>19.95</v>
      </c>
      <c r="M4072" s="105">
        <f>'Joining Lists'!$K4072*'Joining Lists'!$L4072</f>
        <v>39.9</v>
      </c>
    </row>
    <row r="4073" ht="14.25" customHeight="1">
      <c r="G4073" s="111">
        <v>44421.0</v>
      </c>
      <c r="H4073" s="110" t="s">
        <v>316</v>
      </c>
      <c r="I4073" s="110" t="str">
        <f t="array" ref="I4073">XLOOKUP('Joining Lists'!$H4073,'Joining Lists'!$D$4:$D$75,'Joining Lists'!$E$4:$E$75)</f>
        <v>West</v>
      </c>
      <c r="J4073" s="110" t="s">
        <v>227</v>
      </c>
      <c r="K4073" s="110">
        <v>1.0</v>
      </c>
      <c r="L4073" s="109">
        <f t="array" ref="L4073">XLOOKUP('Joining Lists'!$J4073,'Joining Lists'!$A$4:$A$15,'Joining Lists'!$B$4:$B$15)</f>
        <v>25</v>
      </c>
      <c r="M4073" s="110">
        <f>'Joining Lists'!$K4073*'Joining Lists'!$L4073</f>
        <v>25</v>
      </c>
    </row>
    <row r="4074" ht="14.25" customHeight="1">
      <c r="G4074" s="106">
        <v>44421.0</v>
      </c>
      <c r="H4074" s="105" t="s">
        <v>260</v>
      </c>
      <c r="I4074" s="105" t="str">
        <f t="array" ref="I4074">XLOOKUP('Joining Lists'!$H4074,'Joining Lists'!$D$4:$D$75,'Joining Lists'!$E$4:$E$75)</f>
        <v>MidWest</v>
      </c>
      <c r="J4074" s="105" t="s">
        <v>227</v>
      </c>
      <c r="K4074" s="105">
        <v>2.0</v>
      </c>
      <c r="L4074" s="104">
        <f t="array" ref="L4074">XLOOKUP('Joining Lists'!$J4074,'Joining Lists'!$A$4:$A$15,'Joining Lists'!$B$4:$B$15)</f>
        <v>25</v>
      </c>
      <c r="M4074" s="105">
        <f>'Joining Lists'!$K4074*'Joining Lists'!$L4074</f>
        <v>50</v>
      </c>
    </row>
    <row r="4075" ht="14.25" customHeight="1">
      <c r="G4075" s="111">
        <v>44421.0</v>
      </c>
      <c r="H4075" s="110" t="s">
        <v>213</v>
      </c>
      <c r="I4075" s="110" t="str">
        <f t="array" ref="I4075">XLOOKUP('Joining Lists'!$H4075,'Joining Lists'!$D$4:$D$75,'Joining Lists'!$E$4:$E$75)</f>
        <v>MidWest</v>
      </c>
      <c r="J4075" s="110" t="s">
        <v>212</v>
      </c>
      <c r="K4075" s="110">
        <v>1.0</v>
      </c>
      <c r="L4075" s="109">
        <f t="array" ref="L4075">XLOOKUP('Joining Lists'!$J4075,'Joining Lists'!$A$4:$A$15,'Joining Lists'!$B$4:$B$15)</f>
        <v>21</v>
      </c>
      <c r="M4075" s="110">
        <f>'Joining Lists'!$K4075*'Joining Lists'!$L4075</f>
        <v>21</v>
      </c>
    </row>
    <row r="4076" ht="14.25" customHeight="1">
      <c r="G4076" s="106">
        <v>44421.0</v>
      </c>
      <c r="H4076" s="105" t="s">
        <v>256</v>
      </c>
      <c r="I4076" s="105" t="str">
        <f t="array" ref="I4076">XLOOKUP('Joining Lists'!$H4076,'Joining Lists'!$D$4:$D$75,'Joining Lists'!$E$4:$E$75)</f>
        <v>MidWest</v>
      </c>
      <c r="J4076" s="105" t="s">
        <v>212</v>
      </c>
      <c r="K4076" s="105">
        <v>3.0</v>
      </c>
      <c r="L4076" s="104">
        <f t="array" ref="L4076">XLOOKUP('Joining Lists'!$J4076,'Joining Lists'!$A$4:$A$15,'Joining Lists'!$B$4:$B$15)</f>
        <v>21</v>
      </c>
      <c r="M4076" s="105">
        <f>'Joining Lists'!$K4076*'Joining Lists'!$L4076</f>
        <v>63</v>
      </c>
    </row>
    <row r="4077" ht="14.25" customHeight="1">
      <c r="G4077" s="111">
        <v>44421.0</v>
      </c>
      <c r="H4077" s="110" t="s">
        <v>283</v>
      </c>
      <c r="I4077" s="110" t="str">
        <f t="array" ref="I4077">XLOOKUP('Joining Lists'!$H4077,'Joining Lists'!$D$4:$D$75,'Joining Lists'!$E$4:$E$75)</f>
        <v>South</v>
      </c>
      <c r="J4077" s="110" t="s">
        <v>236</v>
      </c>
      <c r="K4077" s="110">
        <v>2.0</v>
      </c>
      <c r="L4077" s="109">
        <f t="array" ref="L4077">XLOOKUP('Joining Lists'!$J4077,'Joining Lists'!$A$4:$A$15,'Joining Lists'!$B$4:$B$15)</f>
        <v>30</v>
      </c>
      <c r="M4077" s="110">
        <f>'Joining Lists'!$K4077*'Joining Lists'!$L4077</f>
        <v>60</v>
      </c>
    </row>
    <row r="4078" ht="14.25" customHeight="1">
      <c r="G4078" s="106">
        <v>44421.0</v>
      </c>
      <c r="H4078" s="105" t="s">
        <v>289</v>
      </c>
      <c r="I4078" s="105" t="str">
        <f t="array" ref="I4078">XLOOKUP('Joining Lists'!$H4078,'Joining Lists'!$D$4:$D$75,'Joining Lists'!$E$4:$E$75)</f>
        <v>West</v>
      </c>
      <c r="J4078" s="105" t="s">
        <v>236</v>
      </c>
      <c r="K4078" s="105">
        <v>3.0</v>
      </c>
      <c r="L4078" s="104">
        <f t="array" ref="L4078">XLOOKUP('Joining Lists'!$J4078,'Joining Lists'!$A$4:$A$15,'Joining Lists'!$B$4:$B$15)</f>
        <v>30</v>
      </c>
      <c r="M4078" s="105">
        <f>'Joining Lists'!$K4078*'Joining Lists'!$L4078</f>
        <v>90</v>
      </c>
    </row>
    <row r="4079" ht="14.25" customHeight="1">
      <c r="G4079" s="111">
        <v>44421.0</v>
      </c>
      <c r="H4079" s="110" t="s">
        <v>304</v>
      </c>
      <c r="I4079" s="110" t="str">
        <f t="array" ref="I4079">XLOOKUP('Joining Lists'!$H4079,'Joining Lists'!$D$4:$D$75,'Joining Lists'!$E$4:$E$75)</f>
        <v>South</v>
      </c>
      <c r="J4079" s="110" t="s">
        <v>236</v>
      </c>
      <c r="K4079" s="110">
        <v>3.0</v>
      </c>
      <c r="L4079" s="109">
        <f t="array" ref="L4079">XLOOKUP('Joining Lists'!$J4079,'Joining Lists'!$A$4:$A$15,'Joining Lists'!$B$4:$B$15)</f>
        <v>30</v>
      </c>
      <c r="M4079" s="110">
        <f>'Joining Lists'!$K4079*'Joining Lists'!$L4079</f>
        <v>90</v>
      </c>
    </row>
    <row r="4080" ht="14.25" customHeight="1">
      <c r="G4080" s="106">
        <v>44421.0</v>
      </c>
      <c r="H4080" s="105" t="s">
        <v>281</v>
      </c>
      <c r="I4080" s="105" t="str">
        <f t="array" ref="I4080">XLOOKUP('Joining Lists'!$H4080,'Joining Lists'!$D$4:$D$75,'Joining Lists'!$E$4:$E$75)</f>
        <v>MidWest</v>
      </c>
      <c r="J4080" s="105" t="s">
        <v>236</v>
      </c>
      <c r="K4080" s="105">
        <v>5.0</v>
      </c>
      <c r="L4080" s="104">
        <f t="array" ref="L4080">XLOOKUP('Joining Lists'!$J4080,'Joining Lists'!$A$4:$A$15,'Joining Lists'!$B$4:$B$15)</f>
        <v>30</v>
      </c>
      <c r="M4080" s="105">
        <f>'Joining Lists'!$K4080*'Joining Lists'!$L4080</f>
        <v>150</v>
      </c>
    </row>
    <row r="4081" ht="14.25" customHeight="1">
      <c r="G4081" s="111">
        <v>44420.0</v>
      </c>
      <c r="H4081" s="110" t="s">
        <v>283</v>
      </c>
      <c r="I4081" s="110" t="str">
        <f t="array" ref="I4081">XLOOKUP('Joining Lists'!$H4081,'Joining Lists'!$D$4:$D$75,'Joining Lists'!$E$4:$E$75)</f>
        <v>South</v>
      </c>
      <c r="J4081" s="110" t="s">
        <v>239</v>
      </c>
      <c r="K4081" s="110">
        <v>2.0</v>
      </c>
      <c r="L4081" s="109">
        <f t="array" ref="L4081">XLOOKUP('Joining Lists'!$J4081,'Joining Lists'!$A$4:$A$15,'Joining Lists'!$B$4:$B$15)</f>
        <v>19</v>
      </c>
      <c r="M4081" s="110">
        <f>'Joining Lists'!$K4081*'Joining Lists'!$L4081</f>
        <v>38</v>
      </c>
    </row>
    <row r="4082" ht="14.25" customHeight="1">
      <c r="G4082" s="106">
        <v>44420.0</v>
      </c>
      <c r="H4082" s="105" t="s">
        <v>314</v>
      </c>
      <c r="I4082" s="105" t="str">
        <f t="array" ref="I4082">XLOOKUP('Joining Lists'!$H4082,'Joining Lists'!$D$4:$D$75,'Joining Lists'!$E$4:$E$75)</f>
        <v>West</v>
      </c>
      <c r="J4082" s="105" t="s">
        <v>243</v>
      </c>
      <c r="K4082" s="105">
        <v>19.0</v>
      </c>
      <c r="L4082" s="104">
        <f t="array" ref="L4082">XLOOKUP('Joining Lists'!$J4082,'Joining Lists'!$A$4:$A$15,'Joining Lists'!$B$4:$B$15)</f>
        <v>25</v>
      </c>
      <c r="M4082" s="105">
        <f>'Joining Lists'!$K4082*'Joining Lists'!$L4082</f>
        <v>475</v>
      </c>
    </row>
    <row r="4083" ht="14.25" customHeight="1">
      <c r="G4083" s="111">
        <v>44420.0</v>
      </c>
      <c r="H4083" s="110" t="s">
        <v>265</v>
      </c>
      <c r="I4083" s="110" t="str">
        <f t="array" ref="I4083">XLOOKUP('Joining Lists'!$H4083,'Joining Lists'!$D$4:$D$75,'Joining Lists'!$E$4:$E$75)</f>
        <v>MidWest</v>
      </c>
      <c r="J4083" s="110" t="s">
        <v>240</v>
      </c>
      <c r="K4083" s="110">
        <v>2.0</v>
      </c>
      <c r="L4083" s="109">
        <f t="array" ref="L4083">XLOOKUP('Joining Lists'!$J4083,'Joining Lists'!$A$4:$A$15,'Joining Lists'!$B$4:$B$15)</f>
        <v>34</v>
      </c>
      <c r="M4083" s="110">
        <f>'Joining Lists'!$K4083*'Joining Lists'!$L4083</f>
        <v>68</v>
      </c>
    </row>
    <row r="4084" ht="14.25" customHeight="1">
      <c r="G4084" s="106">
        <v>44419.0</v>
      </c>
      <c r="H4084" s="105" t="s">
        <v>294</v>
      </c>
      <c r="I4084" s="105" t="str">
        <f t="array" ref="I4084">XLOOKUP('Joining Lists'!$H4084,'Joining Lists'!$D$4:$D$75,'Joining Lists'!$E$4:$E$75)</f>
        <v>West</v>
      </c>
      <c r="J4084" s="105" t="s">
        <v>236</v>
      </c>
      <c r="K4084" s="105">
        <v>15.0</v>
      </c>
      <c r="L4084" s="104">
        <f t="array" ref="L4084">XLOOKUP('Joining Lists'!$J4084,'Joining Lists'!$A$4:$A$15,'Joining Lists'!$B$4:$B$15)</f>
        <v>30</v>
      </c>
      <c r="M4084" s="105">
        <f>'Joining Lists'!$K4084*'Joining Lists'!$L4084</f>
        <v>450</v>
      </c>
    </row>
    <row r="4085" ht="14.25" customHeight="1">
      <c r="G4085" s="111">
        <v>44419.0</v>
      </c>
      <c r="H4085" s="110" t="s">
        <v>252</v>
      </c>
      <c r="I4085" s="110" t="str">
        <f t="array" ref="I4085">XLOOKUP('Joining Lists'!$H4085,'Joining Lists'!$D$4:$D$75,'Joining Lists'!$E$4:$E$75)</f>
        <v>West</v>
      </c>
      <c r="J4085" s="110" t="s">
        <v>243</v>
      </c>
      <c r="K4085" s="110">
        <v>2.0</v>
      </c>
      <c r="L4085" s="109">
        <f t="array" ref="L4085">XLOOKUP('Joining Lists'!$J4085,'Joining Lists'!$A$4:$A$15,'Joining Lists'!$B$4:$B$15)</f>
        <v>25</v>
      </c>
      <c r="M4085" s="110">
        <f>'Joining Lists'!$K4085*'Joining Lists'!$L4085</f>
        <v>50</v>
      </c>
    </row>
    <row r="4086" ht="14.25" customHeight="1">
      <c r="G4086" s="106">
        <v>44418.0</v>
      </c>
      <c r="H4086" s="105" t="s">
        <v>284</v>
      </c>
      <c r="I4086" s="105" t="str">
        <f t="array" ref="I4086">XLOOKUP('Joining Lists'!$H4086,'Joining Lists'!$D$4:$D$75,'Joining Lists'!$E$4:$E$75)</f>
        <v>MidWest</v>
      </c>
      <c r="J4086" s="105" t="s">
        <v>240</v>
      </c>
      <c r="K4086" s="105">
        <v>2.0</v>
      </c>
      <c r="L4086" s="104">
        <f t="array" ref="L4086">XLOOKUP('Joining Lists'!$J4086,'Joining Lists'!$A$4:$A$15,'Joining Lists'!$B$4:$B$15)</f>
        <v>34</v>
      </c>
      <c r="M4086" s="105">
        <f>'Joining Lists'!$K4086*'Joining Lists'!$L4086</f>
        <v>68</v>
      </c>
    </row>
    <row r="4087" ht="14.25" customHeight="1">
      <c r="G4087" s="111">
        <v>44418.0</v>
      </c>
      <c r="H4087" s="110" t="s">
        <v>276</v>
      </c>
      <c r="I4087" s="110" t="str">
        <f t="array" ref="I4087">XLOOKUP('Joining Lists'!$H4087,'Joining Lists'!$D$4:$D$75,'Joining Lists'!$E$4:$E$75)</f>
        <v>East</v>
      </c>
      <c r="J4087" s="110" t="s">
        <v>227</v>
      </c>
      <c r="K4087" s="110">
        <v>1.0</v>
      </c>
      <c r="L4087" s="109">
        <f t="array" ref="L4087">XLOOKUP('Joining Lists'!$J4087,'Joining Lists'!$A$4:$A$15,'Joining Lists'!$B$4:$B$15)</f>
        <v>25</v>
      </c>
      <c r="M4087" s="110">
        <f>'Joining Lists'!$K4087*'Joining Lists'!$L4087</f>
        <v>25</v>
      </c>
    </row>
    <row r="4088" ht="14.25" customHeight="1">
      <c r="G4088" s="106">
        <v>44418.0</v>
      </c>
      <c r="H4088" s="105" t="s">
        <v>219</v>
      </c>
      <c r="I4088" s="105" t="str">
        <f t="array" ref="I4088">XLOOKUP('Joining Lists'!$H4088,'Joining Lists'!$D$4:$D$75,'Joining Lists'!$E$4:$E$75)</f>
        <v>West</v>
      </c>
      <c r="J4088" s="105" t="s">
        <v>212</v>
      </c>
      <c r="K4088" s="105">
        <v>2.0</v>
      </c>
      <c r="L4088" s="104">
        <f t="array" ref="L4088">XLOOKUP('Joining Lists'!$J4088,'Joining Lists'!$A$4:$A$15,'Joining Lists'!$B$4:$B$15)</f>
        <v>21</v>
      </c>
      <c r="M4088" s="105">
        <f>'Joining Lists'!$K4088*'Joining Lists'!$L4088</f>
        <v>42</v>
      </c>
    </row>
    <row r="4089" ht="14.25" customHeight="1">
      <c r="G4089" s="111">
        <v>44418.0</v>
      </c>
      <c r="H4089" s="110" t="s">
        <v>302</v>
      </c>
      <c r="I4089" s="110" t="str">
        <f t="array" ref="I4089">XLOOKUP('Joining Lists'!$H4089,'Joining Lists'!$D$4:$D$75,'Joining Lists'!$E$4:$E$75)</f>
        <v>MidWest</v>
      </c>
      <c r="J4089" s="110" t="s">
        <v>218</v>
      </c>
      <c r="K4089" s="110">
        <v>2.0</v>
      </c>
      <c r="L4089" s="109">
        <f t="array" ref="L4089">XLOOKUP('Joining Lists'!$J4089,'Joining Lists'!$A$4:$A$15,'Joining Lists'!$B$4:$B$15)</f>
        <v>22.95</v>
      </c>
      <c r="M4089" s="110">
        <f>'Joining Lists'!$K4089*'Joining Lists'!$L4089</f>
        <v>45.9</v>
      </c>
    </row>
    <row r="4090" ht="14.25" customHeight="1">
      <c r="G4090" s="106">
        <v>44418.0</v>
      </c>
      <c r="H4090" s="105" t="s">
        <v>241</v>
      </c>
      <c r="I4090" s="105" t="str">
        <f t="array" ref="I4090">XLOOKUP('Joining Lists'!$H4090,'Joining Lists'!$D$4:$D$75,'Joining Lists'!$E$4:$E$75)</f>
        <v>MidWest</v>
      </c>
      <c r="J4090" s="105" t="s">
        <v>243</v>
      </c>
      <c r="K4090" s="105">
        <v>2.0</v>
      </c>
      <c r="L4090" s="104">
        <f t="array" ref="L4090">XLOOKUP('Joining Lists'!$J4090,'Joining Lists'!$A$4:$A$15,'Joining Lists'!$B$4:$B$15)</f>
        <v>25</v>
      </c>
      <c r="M4090" s="105">
        <f>'Joining Lists'!$K4090*'Joining Lists'!$L4090</f>
        <v>50</v>
      </c>
    </row>
    <row r="4091" ht="14.25" customHeight="1">
      <c r="G4091" s="111">
        <v>44418.0</v>
      </c>
      <c r="H4091" s="110" t="s">
        <v>223</v>
      </c>
      <c r="I4091" s="110" t="str">
        <f t="array" ref="I4091">XLOOKUP('Joining Lists'!$H4091,'Joining Lists'!$D$4:$D$75,'Joining Lists'!$E$4:$E$75)</f>
        <v>East</v>
      </c>
      <c r="J4091" s="110" t="s">
        <v>212</v>
      </c>
      <c r="K4091" s="110">
        <v>3.0</v>
      </c>
      <c r="L4091" s="109">
        <f t="array" ref="L4091">XLOOKUP('Joining Lists'!$J4091,'Joining Lists'!$A$4:$A$15,'Joining Lists'!$B$4:$B$15)</f>
        <v>21</v>
      </c>
      <c r="M4091" s="110">
        <f>'Joining Lists'!$K4091*'Joining Lists'!$L4091</f>
        <v>63</v>
      </c>
    </row>
    <row r="4092" ht="14.25" customHeight="1">
      <c r="G4092" s="106">
        <v>44418.0</v>
      </c>
      <c r="H4092" s="105" t="s">
        <v>308</v>
      </c>
      <c r="I4092" s="105" t="str">
        <f t="array" ref="I4092">XLOOKUP('Joining Lists'!$H4092,'Joining Lists'!$D$4:$D$75,'Joining Lists'!$E$4:$E$75)</f>
        <v>West</v>
      </c>
      <c r="J4092" s="105" t="s">
        <v>212</v>
      </c>
      <c r="K4092" s="105">
        <v>2.0</v>
      </c>
      <c r="L4092" s="104">
        <f t="array" ref="L4092">XLOOKUP('Joining Lists'!$J4092,'Joining Lists'!$A$4:$A$15,'Joining Lists'!$B$4:$B$15)</f>
        <v>21</v>
      </c>
      <c r="M4092" s="105">
        <f>'Joining Lists'!$K4092*'Joining Lists'!$L4092</f>
        <v>42</v>
      </c>
    </row>
    <row r="4093" ht="14.25" customHeight="1">
      <c r="G4093" s="111">
        <v>44418.0</v>
      </c>
      <c r="H4093" s="110" t="s">
        <v>255</v>
      </c>
      <c r="I4093" s="110" t="str">
        <f t="array" ref="I4093">XLOOKUP('Joining Lists'!$H4093,'Joining Lists'!$D$4:$D$75,'Joining Lists'!$E$4:$E$75)</f>
        <v>MidWest</v>
      </c>
      <c r="J4093" s="110" t="s">
        <v>239</v>
      </c>
      <c r="K4093" s="110">
        <v>2.0</v>
      </c>
      <c r="L4093" s="109">
        <f t="array" ref="L4093">XLOOKUP('Joining Lists'!$J4093,'Joining Lists'!$A$4:$A$15,'Joining Lists'!$B$4:$B$15)</f>
        <v>19</v>
      </c>
      <c r="M4093" s="110">
        <f>'Joining Lists'!$K4093*'Joining Lists'!$L4093</f>
        <v>38</v>
      </c>
    </row>
    <row r="4094" ht="14.25" customHeight="1">
      <c r="G4094" s="106">
        <v>44418.0</v>
      </c>
      <c r="H4094" s="105" t="s">
        <v>303</v>
      </c>
      <c r="I4094" s="105" t="str">
        <f t="array" ref="I4094">XLOOKUP('Joining Lists'!$H4094,'Joining Lists'!$D$4:$D$75,'Joining Lists'!$E$4:$E$75)</f>
        <v>West</v>
      </c>
      <c r="J4094" s="105" t="s">
        <v>216</v>
      </c>
      <c r="K4094" s="105">
        <v>2.0</v>
      </c>
      <c r="L4094" s="104">
        <f t="array" ref="L4094">XLOOKUP('Joining Lists'!$J4094,'Joining Lists'!$A$4:$A$15,'Joining Lists'!$B$4:$B$15)</f>
        <v>22.95</v>
      </c>
      <c r="M4094" s="105">
        <f>'Joining Lists'!$K4094*'Joining Lists'!$L4094</f>
        <v>45.9</v>
      </c>
    </row>
    <row r="4095" ht="14.25" customHeight="1">
      <c r="G4095" s="111">
        <v>44417.0</v>
      </c>
      <c r="H4095" s="110" t="s">
        <v>250</v>
      </c>
      <c r="I4095" s="110" t="str">
        <f t="array" ref="I4095">XLOOKUP('Joining Lists'!$H4095,'Joining Lists'!$D$4:$D$75,'Joining Lists'!$E$4:$E$75)</f>
        <v>West</v>
      </c>
      <c r="J4095" s="110" t="s">
        <v>216</v>
      </c>
      <c r="K4095" s="110">
        <v>10.0</v>
      </c>
      <c r="L4095" s="109">
        <f t="array" ref="L4095">XLOOKUP('Joining Lists'!$J4095,'Joining Lists'!$A$4:$A$15,'Joining Lists'!$B$4:$B$15)</f>
        <v>22.95</v>
      </c>
      <c r="M4095" s="110">
        <f>'Joining Lists'!$K4095*'Joining Lists'!$L4095</f>
        <v>229.5</v>
      </c>
    </row>
    <row r="4096" ht="14.25" customHeight="1">
      <c r="G4096" s="106">
        <v>44417.0</v>
      </c>
      <c r="H4096" s="105" t="s">
        <v>260</v>
      </c>
      <c r="I4096" s="105" t="str">
        <f t="array" ref="I4096">XLOOKUP('Joining Lists'!$H4096,'Joining Lists'!$D$4:$D$75,'Joining Lists'!$E$4:$E$75)</f>
        <v>MidWest</v>
      </c>
      <c r="J4096" s="105" t="s">
        <v>212</v>
      </c>
      <c r="K4096" s="105">
        <v>4.0</v>
      </c>
      <c r="L4096" s="104">
        <f t="array" ref="L4096">XLOOKUP('Joining Lists'!$J4096,'Joining Lists'!$A$4:$A$15,'Joining Lists'!$B$4:$B$15)</f>
        <v>21</v>
      </c>
      <c r="M4096" s="105">
        <f>'Joining Lists'!$K4096*'Joining Lists'!$L4096</f>
        <v>84</v>
      </c>
    </row>
    <row r="4097" ht="14.25" customHeight="1">
      <c r="G4097" s="111">
        <v>44417.0</v>
      </c>
      <c r="H4097" s="110" t="s">
        <v>213</v>
      </c>
      <c r="I4097" s="110" t="str">
        <f t="array" ref="I4097">XLOOKUP('Joining Lists'!$H4097,'Joining Lists'!$D$4:$D$75,'Joining Lists'!$E$4:$E$75)</f>
        <v>MidWest</v>
      </c>
      <c r="J4097" s="110" t="s">
        <v>245</v>
      </c>
      <c r="K4097" s="110">
        <v>3.0</v>
      </c>
      <c r="L4097" s="109">
        <f t="array" ref="L4097">XLOOKUP('Joining Lists'!$J4097,'Joining Lists'!$A$4:$A$15,'Joining Lists'!$B$4:$B$15)</f>
        <v>23.5</v>
      </c>
      <c r="M4097" s="110">
        <f>'Joining Lists'!$K4097*'Joining Lists'!$L4097</f>
        <v>70.5</v>
      </c>
    </row>
    <row r="4098" ht="14.25" customHeight="1">
      <c r="G4098" s="106">
        <v>44417.0</v>
      </c>
      <c r="H4098" s="105" t="s">
        <v>307</v>
      </c>
      <c r="I4098" s="105" t="str">
        <f t="array" ref="I4098">XLOOKUP('Joining Lists'!$H4098,'Joining Lists'!$D$4:$D$75,'Joining Lists'!$E$4:$E$75)</f>
        <v>East</v>
      </c>
      <c r="J4098" s="105" t="s">
        <v>227</v>
      </c>
      <c r="K4098" s="105">
        <v>4.0</v>
      </c>
      <c r="L4098" s="104">
        <f t="array" ref="L4098">XLOOKUP('Joining Lists'!$J4098,'Joining Lists'!$A$4:$A$15,'Joining Lists'!$B$4:$B$15)</f>
        <v>25</v>
      </c>
      <c r="M4098" s="105">
        <f>'Joining Lists'!$K4098*'Joining Lists'!$L4098</f>
        <v>100</v>
      </c>
    </row>
    <row r="4099" ht="14.25" customHeight="1">
      <c r="G4099" s="111">
        <v>44416.0</v>
      </c>
      <c r="H4099" s="110" t="s">
        <v>231</v>
      </c>
      <c r="I4099" s="110" t="str">
        <f t="array" ref="I4099">XLOOKUP('Joining Lists'!$H4099,'Joining Lists'!$D$4:$D$75,'Joining Lists'!$E$4:$E$75)</f>
        <v>West</v>
      </c>
      <c r="J4099" s="110" t="s">
        <v>245</v>
      </c>
      <c r="K4099" s="110">
        <v>3.0</v>
      </c>
      <c r="L4099" s="109">
        <f t="array" ref="L4099">XLOOKUP('Joining Lists'!$J4099,'Joining Lists'!$A$4:$A$15,'Joining Lists'!$B$4:$B$15)</f>
        <v>23.5</v>
      </c>
      <c r="M4099" s="110">
        <f>'Joining Lists'!$K4099*'Joining Lists'!$L4099</f>
        <v>70.5</v>
      </c>
    </row>
    <row r="4100" ht="14.25" customHeight="1">
      <c r="G4100" s="106">
        <v>44416.0</v>
      </c>
      <c r="H4100" s="105" t="s">
        <v>234</v>
      </c>
      <c r="I4100" s="105" t="str">
        <f t="array" ref="I4100">XLOOKUP('Joining Lists'!$H4100,'Joining Lists'!$D$4:$D$75,'Joining Lists'!$E$4:$E$75)</f>
        <v>East</v>
      </c>
      <c r="J4100" s="105" t="s">
        <v>235</v>
      </c>
      <c r="K4100" s="105">
        <v>2.0</v>
      </c>
      <c r="L4100" s="104">
        <f t="array" ref="L4100">XLOOKUP('Joining Lists'!$J4100,'Joining Lists'!$A$4:$A$15,'Joining Lists'!$B$4:$B$15)</f>
        <v>19.95</v>
      </c>
      <c r="M4100" s="105">
        <f>'Joining Lists'!$K4100*'Joining Lists'!$L4100</f>
        <v>39.9</v>
      </c>
    </row>
    <row r="4101" ht="14.25" customHeight="1">
      <c r="G4101" s="111">
        <v>44416.0</v>
      </c>
      <c r="H4101" s="110" t="s">
        <v>231</v>
      </c>
      <c r="I4101" s="110" t="str">
        <f t="array" ref="I4101">XLOOKUP('Joining Lists'!$H4101,'Joining Lists'!$D$4:$D$75,'Joining Lists'!$E$4:$E$75)</f>
        <v>West</v>
      </c>
      <c r="J4101" s="110" t="s">
        <v>218</v>
      </c>
      <c r="K4101" s="110">
        <v>3.0</v>
      </c>
      <c r="L4101" s="109">
        <f t="array" ref="L4101">XLOOKUP('Joining Lists'!$J4101,'Joining Lists'!$A$4:$A$15,'Joining Lists'!$B$4:$B$15)</f>
        <v>22.95</v>
      </c>
      <c r="M4101" s="110">
        <f>'Joining Lists'!$K4101*'Joining Lists'!$L4101</f>
        <v>68.85</v>
      </c>
    </row>
    <row r="4102" ht="14.25" customHeight="1">
      <c r="G4102" s="106">
        <v>44416.0</v>
      </c>
      <c r="H4102" s="105" t="s">
        <v>306</v>
      </c>
      <c r="I4102" s="105" t="str">
        <f t="array" ref="I4102">XLOOKUP('Joining Lists'!$H4102,'Joining Lists'!$D$4:$D$75,'Joining Lists'!$E$4:$E$75)</f>
        <v>West</v>
      </c>
      <c r="J4102" s="105" t="s">
        <v>235</v>
      </c>
      <c r="K4102" s="105">
        <v>1.0</v>
      </c>
      <c r="L4102" s="104">
        <f t="array" ref="L4102">XLOOKUP('Joining Lists'!$J4102,'Joining Lists'!$A$4:$A$15,'Joining Lists'!$B$4:$B$15)</f>
        <v>19.95</v>
      </c>
      <c r="M4102" s="105">
        <f>'Joining Lists'!$K4102*'Joining Lists'!$L4102</f>
        <v>19.95</v>
      </c>
    </row>
    <row r="4103" ht="14.25" customHeight="1">
      <c r="G4103" s="111">
        <v>44416.0</v>
      </c>
      <c r="H4103" s="110" t="s">
        <v>254</v>
      </c>
      <c r="I4103" s="110" t="str">
        <f t="array" ref="I4103">XLOOKUP('Joining Lists'!$H4103,'Joining Lists'!$D$4:$D$75,'Joining Lists'!$E$4:$E$75)</f>
        <v>South</v>
      </c>
      <c r="J4103" s="110" t="s">
        <v>243</v>
      </c>
      <c r="K4103" s="110">
        <v>2.0</v>
      </c>
      <c r="L4103" s="109">
        <f t="array" ref="L4103">XLOOKUP('Joining Lists'!$J4103,'Joining Lists'!$A$4:$A$15,'Joining Lists'!$B$4:$B$15)</f>
        <v>25</v>
      </c>
      <c r="M4103" s="110">
        <f>'Joining Lists'!$K4103*'Joining Lists'!$L4103</f>
        <v>50</v>
      </c>
    </row>
    <row r="4104" ht="14.25" customHeight="1">
      <c r="G4104" s="106">
        <v>44416.0</v>
      </c>
      <c r="H4104" s="105" t="s">
        <v>313</v>
      </c>
      <c r="I4104" s="105" t="str">
        <f t="array" ref="I4104">XLOOKUP('Joining Lists'!$H4104,'Joining Lists'!$D$4:$D$75,'Joining Lists'!$E$4:$E$75)</f>
        <v>West</v>
      </c>
      <c r="J4104" s="105" t="s">
        <v>235</v>
      </c>
      <c r="K4104" s="105">
        <v>2.0</v>
      </c>
      <c r="L4104" s="104">
        <f t="array" ref="L4104">XLOOKUP('Joining Lists'!$J4104,'Joining Lists'!$A$4:$A$15,'Joining Lists'!$B$4:$B$15)</f>
        <v>19.95</v>
      </c>
      <c r="M4104" s="105">
        <f>'Joining Lists'!$K4104*'Joining Lists'!$L4104</f>
        <v>39.9</v>
      </c>
    </row>
    <row r="4105" ht="14.25" customHeight="1">
      <c r="G4105" s="111">
        <v>44415.0</v>
      </c>
      <c r="H4105" s="110" t="s">
        <v>295</v>
      </c>
      <c r="I4105" s="110" t="str">
        <f t="array" ref="I4105">XLOOKUP('Joining Lists'!$H4105,'Joining Lists'!$D$4:$D$75,'Joining Lists'!$E$4:$E$75)</f>
        <v>MidWest</v>
      </c>
      <c r="J4105" s="110" t="s">
        <v>218</v>
      </c>
      <c r="K4105" s="110">
        <v>2.0</v>
      </c>
      <c r="L4105" s="109">
        <f t="array" ref="L4105">XLOOKUP('Joining Lists'!$J4105,'Joining Lists'!$A$4:$A$15,'Joining Lists'!$B$4:$B$15)</f>
        <v>22.95</v>
      </c>
      <c r="M4105" s="110">
        <f>'Joining Lists'!$K4105*'Joining Lists'!$L4105</f>
        <v>45.9</v>
      </c>
    </row>
    <row r="4106" ht="14.25" customHeight="1">
      <c r="G4106" s="106">
        <v>44415.0</v>
      </c>
      <c r="H4106" s="105" t="s">
        <v>284</v>
      </c>
      <c r="I4106" s="105" t="str">
        <f t="array" ref="I4106">XLOOKUP('Joining Lists'!$H4106,'Joining Lists'!$D$4:$D$75,'Joining Lists'!$E$4:$E$75)</f>
        <v>MidWest</v>
      </c>
      <c r="J4106" s="105" t="s">
        <v>230</v>
      </c>
      <c r="K4106" s="105">
        <v>3.0</v>
      </c>
      <c r="L4106" s="104">
        <f t="array" ref="L4106">XLOOKUP('Joining Lists'!$J4106,'Joining Lists'!$A$4:$A$15,'Joining Lists'!$B$4:$B$15)</f>
        <v>79.95</v>
      </c>
      <c r="M4106" s="105">
        <f>'Joining Lists'!$K4106*'Joining Lists'!$L4106</f>
        <v>239.85</v>
      </c>
    </row>
    <row r="4107" ht="14.25" customHeight="1">
      <c r="G4107" s="111">
        <v>44414.0</v>
      </c>
      <c r="H4107" s="110" t="s">
        <v>249</v>
      </c>
      <c r="I4107" s="110" t="str">
        <f t="array" ref="I4107">XLOOKUP('Joining Lists'!$H4107,'Joining Lists'!$D$4:$D$75,'Joining Lists'!$E$4:$E$75)</f>
        <v>East</v>
      </c>
      <c r="J4107" s="110" t="s">
        <v>216</v>
      </c>
      <c r="K4107" s="110">
        <v>2.0</v>
      </c>
      <c r="L4107" s="109">
        <f t="array" ref="L4107">XLOOKUP('Joining Lists'!$J4107,'Joining Lists'!$A$4:$A$15,'Joining Lists'!$B$4:$B$15)</f>
        <v>22.95</v>
      </c>
      <c r="M4107" s="110">
        <f>'Joining Lists'!$K4107*'Joining Lists'!$L4107</f>
        <v>45.9</v>
      </c>
    </row>
    <row r="4108" ht="14.25" customHeight="1">
      <c r="G4108" s="106">
        <v>44413.0</v>
      </c>
      <c r="H4108" s="105" t="s">
        <v>278</v>
      </c>
      <c r="I4108" s="105" t="str">
        <f t="array" ref="I4108">XLOOKUP('Joining Lists'!$H4108,'Joining Lists'!$D$4:$D$75,'Joining Lists'!$E$4:$E$75)</f>
        <v>MidWest</v>
      </c>
      <c r="J4108" s="105" t="s">
        <v>216</v>
      </c>
      <c r="K4108" s="105">
        <v>1.0</v>
      </c>
      <c r="L4108" s="104">
        <f t="array" ref="L4108">XLOOKUP('Joining Lists'!$J4108,'Joining Lists'!$A$4:$A$15,'Joining Lists'!$B$4:$B$15)</f>
        <v>22.95</v>
      </c>
      <c r="M4108" s="105">
        <f>'Joining Lists'!$K4108*'Joining Lists'!$L4108</f>
        <v>22.95</v>
      </c>
    </row>
    <row r="4109" ht="14.25" customHeight="1">
      <c r="G4109" s="111">
        <v>44412.0</v>
      </c>
      <c r="H4109" s="110" t="s">
        <v>292</v>
      </c>
      <c r="I4109" s="110" t="str">
        <f t="array" ref="I4109">XLOOKUP('Joining Lists'!$H4109,'Joining Lists'!$D$4:$D$75,'Joining Lists'!$E$4:$E$75)</f>
        <v>East</v>
      </c>
      <c r="J4109" s="110" t="s">
        <v>240</v>
      </c>
      <c r="K4109" s="110">
        <v>1.0</v>
      </c>
      <c r="L4109" s="109">
        <f t="array" ref="L4109">XLOOKUP('Joining Lists'!$J4109,'Joining Lists'!$A$4:$A$15,'Joining Lists'!$B$4:$B$15)</f>
        <v>34</v>
      </c>
      <c r="M4109" s="110">
        <f>'Joining Lists'!$K4109*'Joining Lists'!$L4109</f>
        <v>34</v>
      </c>
    </row>
    <row r="4110" ht="14.25" customHeight="1">
      <c r="G4110" s="106">
        <v>44412.0</v>
      </c>
      <c r="H4110" s="105" t="s">
        <v>296</v>
      </c>
      <c r="I4110" s="105" t="str">
        <f t="array" ref="I4110">XLOOKUP('Joining Lists'!$H4110,'Joining Lists'!$D$4:$D$75,'Joining Lists'!$E$4:$E$75)</f>
        <v>West</v>
      </c>
      <c r="J4110" s="105" t="s">
        <v>216</v>
      </c>
      <c r="K4110" s="105">
        <v>3.0</v>
      </c>
      <c r="L4110" s="104">
        <f t="array" ref="L4110">XLOOKUP('Joining Lists'!$J4110,'Joining Lists'!$A$4:$A$15,'Joining Lists'!$B$4:$B$15)</f>
        <v>22.95</v>
      </c>
      <c r="M4110" s="105">
        <f>'Joining Lists'!$K4110*'Joining Lists'!$L4110</f>
        <v>68.85</v>
      </c>
    </row>
    <row r="4111" ht="14.25" customHeight="1">
      <c r="G4111" s="111">
        <v>44412.0</v>
      </c>
      <c r="H4111" s="110" t="s">
        <v>297</v>
      </c>
      <c r="I4111" s="110" t="str">
        <f t="array" ref="I4111">XLOOKUP('Joining Lists'!$H4111,'Joining Lists'!$D$4:$D$75,'Joining Lists'!$E$4:$E$75)</f>
        <v>MidWest</v>
      </c>
      <c r="J4111" s="110" t="s">
        <v>235</v>
      </c>
      <c r="K4111" s="110">
        <v>3.0</v>
      </c>
      <c r="L4111" s="109">
        <f t="array" ref="L4111">XLOOKUP('Joining Lists'!$J4111,'Joining Lists'!$A$4:$A$15,'Joining Lists'!$B$4:$B$15)</f>
        <v>19.95</v>
      </c>
      <c r="M4111" s="110">
        <f>'Joining Lists'!$K4111*'Joining Lists'!$L4111</f>
        <v>59.85</v>
      </c>
    </row>
    <row r="4112" ht="14.25" customHeight="1">
      <c r="G4112" s="106">
        <v>44411.0</v>
      </c>
      <c r="H4112" s="105" t="s">
        <v>234</v>
      </c>
      <c r="I4112" s="105" t="str">
        <f t="array" ref="I4112">XLOOKUP('Joining Lists'!$H4112,'Joining Lists'!$D$4:$D$75,'Joining Lists'!$E$4:$E$75)</f>
        <v>East</v>
      </c>
      <c r="J4112" s="105" t="s">
        <v>243</v>
      </c>
      <c r="K4112" s="105">
        <v>1.0</v>
      </c>
      <c r="L4112" s="104">
        <f t="array" ref="L4112">XLOOKUP('Joining Lists'!$J4112,'Joining Lists'!$A$4:$A$15,'Joining Lists'!$B$4:$B$15)</f>
        <v>25</v>
      </c>
      <c r="M4112" s="105">
        <f>'Joining Lists'!$K4112*'Joining Lists'!$L4112</f>
        <v>25</v>
      </c>
    </row>
    <row r="4113" ht="14.25" customHeight="1">
      <c r="G4113" s="111">
        <v>44411.0</v>
      </c>
      <c r="H4113" s="110" t="s">
        <v>289</v>
      </c>
      <c r="I4113" s="110" t="str">
        <f t="array" ref="I4113">XLOOKUP('Joining Lists'!$H4113,'Joining Lists'!$D$4:$D$75,'Joining Lists'!$E$4:$E$75)</f>
        <v>West</v>
      </c>
      <c r="J4113" s="110" t="s">
        <v>227</v>
      </c>
      <c r="K4113" s="110">
        <v>2.0</v>
      </c>
      <c r="L4113" s="109">
        <f t="array" ref="L4113">XLOOKUP('Joining Lists'!$J4113,'Joining Lists'!$A$4:$A$15,'Joining Lists'!$B$4:$B$15)</f>
        <v>25</v>
      </c>
      <c r="M4113" s="110">
        <f>'Joining Lists'!$K4113*'Joining Lists'!$L4113</f>
        <v>50</v>
      </c>
    </row>
    <row r="4114" ht="14.25" customHeight="1">
      <c r="G4114" s="106">
        <v>44411.0</v>
      </c>
      <c r="H4114" s="105" t="s">
        <v>296</v>
      </c>
      <c r="I4114" s="105" t="str">
        <f t="array" ref="I4114">XLOOKUP('Joining Lists'!$H4114,'Joining Lists'!$D$4:$D$75,'Joining Lists'!$E$4:$E$75)</f>
        <v>West</v>
      </c>
      <c r="J4114" s="105" t="s">
        <v>212</v>
      </c>
      <c r="K4114" s="105">
        <v>1.0</v>
      </c>
      <c r="L4114" s="104">
        <f t="array" ref="L4114">XLOOKUP('Joining Lists'!$J4114,'Joining Lists'!$A$4:$A$15,'Joining Lists'!$B$4:$B$15)</f>
        <v>21</v>
      </c>
      <c r="M4114" s="105">
        <f>'Joining Lists'!$K4114*'Joining Lists'!$L4114</f>
        <v>21</v>
      </c>
    </row>
    <row r="4115" ht="14.25" customHeight="1">
      <c r="G4115" s="111">
        <v>44411.0</v>
      </c>
      <c r="H4115" s="110" t="s">
        <v>264</v>
      </c>
      <c r="I4115" s="110" t="str">
        <f t="array" ref="I4115">XLOOKUP('Joining Lists'!$H4115,'Joining Lists'!$D$4:$D$75,'Joining Lists'!$E$4:$E$75)</f>
        <v>MidWest</v>
      </c>
      <c r="J4115" s="110" t="s">
        <v>212</v>
      </c>
      <c r="K4115" s="110">
        <v>2.0</v>
      </c>
      <c r="L4115" s="109">
        <f t="array" ref="L4115">XLOOKUP('Joining Lists'!$J4115,'Joining Lists'!$A$4:$A$15,'Joining Lists'!$B$4:$B$15)</f>
        <v>21</v>
      </c>
      <c r="M4115" s="110">
        <f>'Joining Lists'!$K4115*'Joining Lists'!$L4115</f>
        <v>42</v>
      </c>
    </row>
    <row r="4116" ht="14.25" customHeight="1">
      <c r="G4116" s="106">
        <v>44411.0</v>
      </c>
      <c r="H4116" s="105" t="s">
        <v>302</v>
      </c>
      <c r="I4116" s="105" t="str">
        <f t="array" ref="I4116">XLOOKUP('Joining Lists'!$H4116,'Joining Lists'!$D$4:$D$75,'Joining Lists'!$E$4:$E$75)</f>
        <v>MidWest</v>
      </c>
      <c r="J4116" s="105" t="s">
        <v>233</v>
      </c>
      <c r="K4116" s="105">
        <v>3.0</v>
      </c>
      <c r="L4116" s="104">
        <f t="array" ref="L4116">XLOOKUP('Joining Lists'!$J4116,'Joining Lists'!$A$4:$A$15,'Joining Lists'!$B$4:$B$15)</f>
        <v>27.5</v>
      </c>
      <c r="M4116" s="105">
        <f>'Joining Lists'!$K4116*'Joining Lists'!$L4116</f>
        <v>82.5</v>
      </c>
    </row>
    <row r="4117" ht="14.25" customHeight="1">
      <c r="G4117" s="111">
        <v>44411.0</v>
      </c>
      <c r="H4117" s="110" t="s">
        <v>299</v>
      </c>
      <c r="I4117" s="110" t="str">
        <f t="array" ref="I4117">XLOOKUP('Joining Lists'!$H4117,'Joining Lists'!$D$4:$D$75,'Joining Lists'!$E$4:$E$75)</f>
        <v>South</v>
      </c>
      <c r="J4117" s="110" t="s">
        <v>218</v>
      </c>
      <c r="K4117" s="110">
        <v>2.0</v>
      </c>
      <c r="L4117" s="109">
        <f t="array" ref="L4117">XLOOKUP('Joining Lists'!$J4117,'Joining Lists'!$A$4:$A$15,'Joining Lists'!$B$4:$B$15)</f>
        <v>22.95</v>
      </c>
      <c r="M4117" s="110">
        <f>'Joining Lists'!$K4117*'Joining Lists'!$L4117</f>
        <v>45.9</v>
      </c>
    </row>
    <row r="4118" ht="14.25" customHeight="1">
      <c r="G4118" s="106">
        <v>44410.0</v>
      </c>
      <c r="H4118" s="105" t="s">
        <v>314</v>
      </c>
      <c r="I4118" s="105" t="str">
        <f t="array" ref="I4118">XLOOKUP('Joining Lists'!$H4118,'Joining Lists'!$D$4:$D$75,'Joining Lists'!$E$4:$E$75)</f>
        <v>West</v>
      </c>
      <c r="J4118" s="105" t="s">
        <v>236</v>
      </c>
      <c r="K4118" s="105">
        <v>1.0</v>
      </c>
      <c r="L4118" s="104">
        <f t="array" ref="L4118">XLOOKUP('Joining Lists'!$J4118,'Joining Lists'!$A$4:$A$15,'Joining Lists'!$B$4:$B$15)</f>
        <v>30</v>
      </c>
      <c r="M4118" s="105">
        <f>'Joining Lists'!$K4118*'Joining Lists'!$L4118</f>
        <v>30</v>
      </c>
    </row>
    <row r="4119" ht="14.25" customHeight="1">
      <c r="G4119" s="111">
        <v>44410.0</v>
      </c>
      <c r="H4119" s="110" t="s">
        <v>312</v>
      </c>
      <c r="I4119" s="110" t="str">
        <f t="array" ref="I4119">XLOOKUP('Joining Lists'!$H4119,'Joining Lists'!$D$4:$D$75,'Joining Lists'!$E$4:$E$75)</f>
        <v>East</v>
      </c>
      <c r="J4119" s="110" t="s">
        <v>230</v>
      </c>
      <c r="K4119" s="110">
        <v>3.0</v>
      </c>
      <c r="L4119" s="109">
        <f t="array" ref="L4119">XLOOKUP('Joining Lists'!$J4119,'Joining Lists'!$A$4:$A$15,'Joining Lists'!$B$4:$B$15)</f>
        <v>79.95</v>
      </c>
      <c r="M4119" s="110">
        <f>'Joining Lists'!$K4119*'Joining Lists'!$L4119</f>
        <v>239.85</v>
      </c>
    </row>
    <row r="4120" ht="14.25" customHeight="1">
      <c r="G4120" s="106">
        <v>44410.0</v>
      </c>
      <c r="H4120" s="105" t="s">
        <v>264</v>
      </c>
      <c r="I4120" s="105" t="str">
        <f t="array" ref="I4120">XLOOKUP('Joining Lists'!$H4120,'Joining Lists'!$D$4:$D$75,'Joining Lists'!$E$4:$E$75)</f>
        <v>MidWest</v>
      </c>
      <c r="J4120" s="105" t="s">
        <v>240</v>
      </c>
      <c r="K4120" s="105">
        <v>1.0</v>
      </c>
      <c r="L4120" s="104">
        <f t="array" ref="L4120">XLOOKUP('Joining Lists'!$J4120,'Joining Lists'!$A$4:$A$15,'Joining Lists'!$B$4:$B$15)</f>
        <v>34</v>
      </c>
      <c r="M4120" s="105">
        <f>'Joining Lists'!$K4120*'Joining Lists'!$L4120</f>
        <v>34</v>
      </c>
    </row>
    <row r="4121" ht="14.25" customHeight="1">
      <c r="G4121" s="111">
        <v>44409.0</v>
      </c>
      <c r="H4121" s="110" t="s">
        <v>269</v>
      </c>
      <c r="I4121" s="110" t="str">
        <f t="array" ref="I4121">XLOOKUP('Joining Lists'!$H4121,'Joining Lists'!$D$4:$D$75,'Joining Lists'!$E$4:$E$75)</f>
        <v>MidWest</v>
      </c>
      <c r="J4121" s="110" t="s">
        <v>240</v>
      </c>
      <c r="K4121" s="110">
        <v>3.0</v>
      </c>
      <c r="L4121" s="109">
        <f t="array" ref="L4121">XLOOKUP('Joining Lists'!$J4121,'Joining Lists'!$A$4:$A$15,'Joining Lists'!$B$4:$B$15)</f>
        <v>34</v>
      </c>
      <c r="M4121" s="110">
        <f>'Joining Lists'!$K4121*'Joining Lists'!$L4121</f>
        <v>102</v>
      </c>
    </row>
    <row r="4122" ht="14.25" customHeight="1">
      <c r="G4122" s="106">
        <v>44409.0</v>
      </c>
      <c r="H4122" s="105" t="s">
        <v>305</v>
      </c>
      <c r="I4122" s="105" t="str">
        <f t="array" ref="I4122">XLOOKUP('Joining Lists'!$H4122,'Joining Lists'!$D$4:$D$75,'Joining Lists'!$E$4:$E$75)</f>
        <v>East</v>
      </c>
      <c r="J4122" s="105" t="s">
        <v>218</v>
      </c>
      <c r="K4122" s="105">
        <v>2.0</v>
      </c>
      <c r="L4122" s="104">
        <f t="array" ref="L4122">XLOOKUP('Joining Lists'!$J4122,'Joining Lists'!$A$4:$A$15,'Joining Lists'!$B$4:$B$15)</f>
        <v>22.95</v>
      </c>
      <c r="M4122" s="105">
        <f>'Joining Lists'!$K4122*'Joining Lists'!$L4122</f>
        <v>45.9</v>
      </c>
    </row>
    <row r="4123" ht="14.25" customHeight="1">
      <c r="G4123" s="111">
        <v>44409.0</v>
      </c>
      <c r="H4123" s="110" t="s">
        <v>221</v>
      </c>
      <c r="I4123" s="110" t="str">
        <f t="array" ref="I4123">XLOOKUP('Joining Lists'!$H4123,'Joining Lists'!$D$4:$D$75,'Joining Lists'!$E$4:$E$75)</f>
        <v>East</v>
      </c>
      <c r="J4123" s="110" t="s">
        <v>243</v>
      </c>
      <c r="K4123" s="110">
        <v>1.0</v>
      </c>
      <c r="L4123" s="109">
        <f t="array" ref="L4123">XLOOKUP('Joining Lists'!$J4123,'Joining Lists'!$A$4:$A$15,'Joining Lists'!$B$4:$B$15)</f>
        <v>25</v>
      </c>
      <c r="M4123" s="110">
        <f>'Joining Lists'!$K4123*'Joining Lists'!$L4123</f>
        <v>25</v>
      </c>
    </row>
    <row r="4124" ht="14.25" customHeight="1">
      <c r="G4124" s="106">
        <v>44409.0</v>
      </c>
      <c r="H4124" s="105" t="s">
        <v>252</v>
      </c>
      <c r="I4124" s="105" t="str">
        <f t="array" ref="I4124">XLOOKUP('Joining Lists'!$H4124,'Joining Lists'!$D$4:$D$75,'Joining Lists'!$E$4:$E$75)</f>
        <v>West</v>
      </c>
      <c r="J4124" s="105" t="s">
        <v>243</v>
      </c>
      <c r="K4124" s="105">
        <v>3.0</v>
      </c>
      <c r="L4124" s="104">
        <f t="array" ref="L4124">XLOOKUP('Joining Lists'!$J4124,'Joining Lists'!$A$4:$A$15,'Joining Lists'!$B$4:$B$15)</f>
        <v>25</v>
      </c>
      <c r="M4124" s="105">
        <f>'Joining Lists'!$K4124*'Joining Lists'!$L4124</f>
        <v>75</v>
      </c>
    </row>
    <row r="4125" ht="14.25" customHeight="1">
      <c r="G4125" s="111">
        <v>44409.0</v>
      </c>
      <c r="H4125" s="110" t="s">
        <v>225</v>
      </c>
      <c r="I4125" s="110" t="str">
        <f t="array" ref="I4125">XLOOKUP('Joining Lists'!$H4125,'Joining Lists'!$D$4:$D$75,'Joining Lists'!$E$4:$E$75)</f>
        <v>South</v>
      </c>
      <c r="J4125" s="110" t="s">
        <v>218</v>
      </c>
      <c r="K4125" s="110">
        <v>2.0</v>
      </c>
      <c r="L4125" s="109">
        <f t="array" ref="L4125">XLOOKUP('Joining Lists'!$J4125,'Joining Lists'!$A$4:$A$15,'Joining Lists'!$B$4:$B$15)</f>
        <v>22.95</v>
      </c>
      <c r="M4125" s="110">
        <f>'Joining Lists'!$K4125*'Joining Lists'!$L4125</f>
        <v>45.9</v>
      </c>
    </row>
    <row r="4126" ht="14.25" customHeight="1">
      <c r="G4126" s="106">
        <v>44409.0</v>
      </c>
      <c r="H4126" s="105" t="s">
        <v>221</v>
      </c>
      <c r="I4126" s="105" t="str">
        <f t="array" ref="I4126">XLOOKUP('Joining Lists'!$H4126,'Joining Lists'!$D$4:$D$75,'Joining Lists'!$E$4:$E$75)</f>
        <v>East</v>
      </c>
      <c r="J4126" s="105" t="s">
        <v>235</v>
      </c>
      <c r="K4126" s="105">
        <v>3.0</v>
      </c>
      <c r="L4126" s="104">
        <f t="array" ref="L4126">XLOOKUP('Joining Lists'!$J4126,'Joining Lists'!$A$4:$A$15,'Joining Lists'!$B$4:$B$15)</f>
        <v>19.95</v>
      </c>
      <c r="M4126" s="105">
        <f>'Joining Lists'!$K4126*'Joining Lists'!$L4126</f>
        <v>59.85</v>
      </c>
    </row>
    <row r="4127" ht="14.25" customHeight="1">
      <c r="G4127" s="111">
        <v>44407.0</v>
      </c>
      <c r="H4127" s="110" t="s">
        <v>276</v>
      </c>
      <c r="I4127" s="110" t="str">
        <f t="array" ref="I4127">XLOOKUP('Joining Lists'!$H4127,'Joining Lists'!$D$4:$D$75,'Joining Lists'!$E$4:$E$75)</f>
        <v>East</v>
      </c>
      <c r="J4127" s="110" t="s">
        <v>235</v>
      </c>
      <c r="K4127" s="110">
        <v>3.0</v>
      </c>
      <c r="L4127" s="109">
        <f t="array" ref="L4127">XLOOKUP('Joining Lists'!$J4127,'Joining Lists'!$A$4:$A$15,'Joining Lists'!$B$4:$B$15)</f>
        <v>19.95</v>
      </c>
      <c r="M4127" s="110">
        <f>'Joining Lists'!$K4127*'Joining Lists'!$L4127</f>
        <v>59.85</v>
      </c>
    </row>
    <row r="4128" ht="14.25" customHeight="1">
      <c r="G4128" s="106">
        <v>44407.0</v>
      </c>
      <c r="H4128" s="105" t="s">
        <v>254</v>
      </c>
      <c r="I4128" s="105" t="str">
        <f t="array" ref="I4128">XLOOKUP('Joining Lists'!$H4128,'Joining Lists'!$D$4:$D$75,'Joining Lists'!$E$4:$E$75)</f>
        <v>South</v>
      </c>
      <c r="J4128" s="105" t="s">
        <v>216</v>
      </c>
      <c r="K4128" s="105">
        <v>2.0</v>
      </c>
      <c r="L4128" s="104">
        <f t="array" ref="L4128">XLOOKUP('Joining Lists'!$J4128,'Joining Lists'!$A$4:$A$15,'Joining Lists'!$B$4:$B$15)</f>
        <v>22.95</v>
      </c>
      <c r="M4128" s="105">
        <f>'Joining Lists'!$K4128*'Joining Lists'!$L4128</f>
        <v>45.9</v>
      </c>
    </row>
    <row r="4129" ht="14.25" customHeight="1">
      <c r="G4129" s="111">
        <v>44407.0</v>
      </c>
      <c r="H4129" s="110" t="s">
        <v>288</v>
      </c>
      <c r="I4129" s="110" t="str">
        <f t="array" ref="I4129">XLOOKUP('Joining Lists'!$H4129,'Joining Lists'!$D$4:$D$75,'Joining Lists'!$E$4:$E$75)</f>
        <v>MidWest</v>
      </c>
      <c r="J4129" s="110" t="s">
        <v>240</v>
      </c>
      <c r="K4129" s="110">
        <v>3.0</v>
      </c>
      <c r="L4129" s="109">
        <f t="array" ref="L4129">XLOOKUP('Joining Lists'!$J4129,'Joining Lists'!$A$4:$A$15,'Joining Lists'!$B$4:$B$15)</f>
        <v>34</v>
      </c>
      <c r="M4129" s="110">
        <f>'Joining Lists'!$K4129*'Joining Lists'!$L4129</f>
        <v>102</v>
      </c>
    </row>
    <row r="4130" ht="14.25" customHeight="1">
      <c r="G4130" s="106">
        <v>44407.0</v>
      </c>
      <c r="H4130" s="105" t="s">
        <v>261</v>
      </c>
      <c r="I4130" s="105" t="str">
        <f t="array" ref="I4130">XLOOKUP('Joining Lists'!$H4130,'Joining Lists'!$D$4:$D$75,'Joining Lists'!$E$4:$E$75)</f>
        <v>South</v>
      </c>
      <c r="J4130" s="105" t="s">
        <v>243</v>
      </c>
      <c r="K4130" s="105">
        <v>2.0</v>
      </c>
      <c r="L4130" s="104">
        <f t="array" ref="L4130">XLOOKUP('Joining Lists'!$J4130,'Joining Lists'!$A$4:$A$15,'Joining Lists'!$B$4:$B$15)</f>
        <v>25</v>
      </c>
      <c r="M4130" s="105">
        <f>'Joining Lists'!$K4130*'Joining Lists'!$L4130</f>
        <v>50</v>
      </c>
    </row>
    <row r="4131" ht="14.25" customHeight="1">
      <c r="G4131" s="111">
        <v>44407.0</v>
      </c>
      <c r="H4131" s="110" t="s">
        <v>284</v>
      </c>
      <c r="I4131" s="110" t="str">
        <f t="array" ref="I4131">XLOOKUP('Joining Lists'!$H4131,'Joining Lists'!$D$4:$D$75,'Joining Lists'!$E$4:$E$75)</f>
        <v>MidWest</v>
      </c>
      <c r="J4131" s="110" t="s">
        <v>233</v>
      </c>
      <c r="K4131" s="110">
        <v>3.0</v>
      </c>
      <c r="L4131" s="109">
        <f t="array" ref="L4131">XLOOKUP('Joining Lists'!$J4131,'Joining Lists'!$A$4:$A$15,'Joining Lists'!$B$4:$B$15)</f>
        <v>27.5</v>
      </c>
      <c r="M4131" s="110">
        <f>'Joining Lists'!$K4131*'Joining Lists'!$L4131</f>
        <v>82.5</v>
      </c>
    </row>
    <row r="4132" ht="14.25" customHeight="1">
      <c r="G4132" s="106">
        <v>44406.0</v>
      </c>
      <c r="H4132" s="105" t="s">
        <v>255</v>
      </c>
      <c r="I4132" s="105" t="str">
        <f t="array" ref="I4132">XLOOKUP('Joining Lists'!$H4132,'Joining Lists'!$D$4:$D$75,'Joining Lists'!$E$4:$E$75)</f>
        <v>MidWest</v>
      </c>
      <c r="J4132" s="105" t="s">
        <v>235</v>
      </c>
      <c r="K4132" s="105">
        <v>1.0</v>
      </c>
      <c r="L4132" s="104">
        <f t="array" ref="L4132">XLOOKUP('Joining Lists'!$J4132,'Joining Lists'!$A$4:$A$15,'Joining Lists'!$B$4:$B$15)</f>
        <v>19.95</v>
      </c>
      <c r="M4132" s="105">
        <f>'Joining Lists'!$K4132*'Joining Lists'!$L4132</f>
        <v>19.95</v>
      </c>
    </row>
    <row r="4133" ht="14.25" customHeight="1">
      <c r="G4133" s="111">
        <v>44406.0</v>
      </c>
      <c r="H4133" s="110" t="s">
        <v>292</v>
      </c>
      <c r="I4133" s="110" t="str">
        <f t="array" ref="I4133">XLOOKUP('Joining Lists'!$H4133,'Joining Lists'!$D$4:$D$75,'Joining Lists'!$E$4:$E$75)</f>
        <v>East</v>
      </c>
      <c r="J4133" s="110" t="s">
        <v>240</v>
      </c>
      <c r="K4133" s="110">
        <v>2.0</v>
      </c>
      <c r="L4133" s="109">
        <f t="array" ref="L4133">XLOOKUP('Joining Lists'!$J4133,'Joining Lists'!$A$4:$A$15,'Joining Lists'!$B$4:$B$15)</f>
        <v>34</v>
      </c>
      <c r="M4133" s="110">
        <f>'Joining Lists'!$K4133*'Joining Lists'!$L4133</f>
        <v>68</v>
      </c>
    </row>
    <row r="4134" ht="14.25" customHeight="1">
      <c r="G4134" s="106">
        <v>44406.0</v>
      </c>
      <c r="H4134" s="105" t="s">
        <v>215</v>
      </c>
      <c r="I4134" s="105" t="str">
        <f t="array" ref="I4134">XLOOKUP('Joining Lists'!$H4134,'Joining Lists'!$D$4:$D$75,'Joining Lists'!$E$4:$E$75)</f>
        <v>East</v>
      </c>
      <c r="J4134" s="105" t="s">
        <v>216</v>
      </c>
      <c r="K4134" s="105">
        <v>3.0</v>
      </c>
      <c r="L4134" s="104">
        <f t="array" ref="L4134">XLOOKUP('Joining Lists'!$J4134,'Joining Lists'!$A$4:$A$15,'Joining Lists'!$B$4:$B$15)</f>
        <v>22.95</v>
      </c>
      <c r="M4134" s="105">
        <f>'Joining Lists'!$K4134*'Joining Lists'!$L4134</f>
        <v>68.85</v>
      </c>
    </row>
    <row r="4135" ht="14.25" customHeight="1">
      <c r="G4135" s="111">
        <v>44406.0</v>
      </c>
      <c r="H4135" s="110" t="s">
        <v>296</v>
      </c>
      <c r="I4135" s="110" t="str">
        <f t="array" ref="I4135">XLOOKUP('Joining Lists'!$H4135,'Joining Lists'!$D$4:$D$75,'Joining Lists'!$E$4:$E$75)</f>
        <v>West</v>
      </c>
      <c r="J4135" s="110" t="s">
        <v>240</v>
      </c>
      <c r="K4135" s="110">
        <v>2.0</v>
      </c>
      <c r="L4135" s="109">
        <f t="array" ref="L4135">XLOOKUP('Joining Lists'!$J4135,'Joining Lists'!$A$4:$A$15,'Joining Lists'!$B$4:$B$15)</f>
        <v>34</v>
      </c>
      <c r="M4135" s="110">
        <f>'Joining Lists'!$K4135*'Joining Lists'!$L4135</f>
        <v>68</v>
      </c>
    </row>
    <row r="4136" ht="14.25" customHeight="1">
      <c r="G4136" s="106">
        <v>44406.0</v>
      </c>
      <c r="H4136" s="105" t="s">
        <v>306</v>
      </c>
      <c r="I4136" s="105" t="str">
        <f t="array" ref="I4136">XLOOKUP('Joining Lists'!$H4136,'Joining Lists'!$D$4:$D$75,'Joining Lists'!$E$4:$E$75)</f>
        <v>West</v>
      </c>
      <c r="J4136" s="105" t="s">
        <v>235</v>
      </c>
      <c r="K4136" s="105">
        <v>3.0</v>
      </c>
      <c r="L4136" s="104">
        <f t="array" ref="L4136">XLOOKUP('Joining Lists'!$J4136,'Joining Lists'!$A$4:$A$15,'Joining Lists'!$B$4:$B$15)</f>
        <v>19.95</v>
      </c>
      <c r="M4136" s="105">
        <f>'Joining Lists'!$K4136*'Joining Lists'!$L4136</f>
        <v>59.85</v>
      </c>
    </row>
    <row r="4137" ht="14.25" customHeight="1">
      <c r="G4137" s="111">
        <v>44405.0</v>
      </c>
      <c r="H4137" s="110" t="s">
        <v>254</v>
      </c>
      <c r="I4137" s="110" t="str">
        <f t="array" ref="I4137">XLOOKUP('Joining Lists'!$H4137,'Joining Lists'!$D$4:$D$75,'Joining Lists'!$E$4:$E$75)</f>
        <v>South</v>
      </c>
      <c r="J4137" s="110" t="s">
        <v>218</v>
      </c>
      <c r="K4137" s="110">
        <v>2.0</v>
      </c>
      <c r="L4137" s="109">
        <f t="array" ref="L4137">XLOOKUP('Joining Lists'!$J4137,'Joining Lists'!$A$4:$A$15,'Joining Lists'!$B$4:$B$15)</f>
        <v>22.95</v>
      </c>
      <c r="M4137" s="110">
        <f>'Joining Lists'!$K4137*'Joining Lists'!$L4137</f>
        <v>45.9</v>
      </c>
    </row>
    <row r="4138" ht="14.25" customHeight="1">
      <c r="G4138" s="106">
        <v>44405.0</v>
      </c>
      <c r="H4138" s="105" t="s">
        <v>251</v>
      </c>
      <c r="I4138" s="105" t="str">
        <f t="array" ref="I4138">XLOOKUP('Joining Lists'!$H4138,'Joining Lists'!$D$4:$D$75,'Joining Lists'!$E$4:$E$75)</f>
        <v>MidWest</v>
      </c>
      <c r="J4138" s="105" t="s">
        <v>243</v>
      </c>
      <c r="K4138" s="105">
        <v>3.0</v>
      </c>
      <c r="L4138" s="104">
        <f t="array" ref="L4138">XLOOKUP('Joining Lists'!$J4138,'Joining Lists'!$A$4:$A$15,'Joining Lists'!$B$4:$B$15)</f>
        <v>25</v>
      </c>
      <c r="M4138" s="105">
        <f>'Joining Lists'!$K4138*'Joining Lists'!$L4138</f>
        <v>75</v>
      </c>
    </row>
    <row r="4139" ht="14.25" customHeight="1">
      <c r="G4139" s="111">
        <v>44405.0</v>
      </c>
      <c r="H4139" s="110" t="s">
        <v>316</v>
      </c>
      <c r="I4139" s="110" t="str">
        <f t="array" ref="I4139">XLOOKUP('Joining Lists'!$H4139,'Joining Lists'!$D$4:$D$75,'Joining Lists'!$E$4:$E$75)</f>
        <v>West</v>
      </c>
      <c r="J4139" s="110" t="s">
        <v>240</v>
      </c>
      <c r="K4139" s="110">
        <v>2.0</v>
      </c>
      <c r="L4139" s="109">
        <f t="array" ref="L4139">XLOOKUP('Joining Lists'!$J4139,'Joining Lists'!$A$4:$A$15,'Joining Lists'!$B$4:$B$15)</f>
        <v>34</v>
      </c>
      <c r="M4139" s="110">
        <f>'Joining Lists'!$K4139*'Joining Lists'!$L4139</f>
        <v>68</v>
      </c>
    </row>
    <row r="4140" ht="14.25" customHeight="1">
      <c r="G4140" s="106">
        <v>44405.0</v>
      </c>
      <c r="H4140" s="105" t="s">
        <v>308</v>
      </c>
      <c r="I4140" s="105" t="str">
        <f t="array" ref="I4140">XLOOKUP('Joining Lists'!$H4140,'Joining Lists'!$D$4:$D$75,'Joining Lists'!$E$4:$E$75)</f>
        <v>West</v>
      </c>
      <c r="J4140" s="105" t="s">
        <v>218</v>
      </c>
      <c r="K4140" s="105">
        <v>2.0</v>
      </c>
      <c r="L4140" s="104">
        <f t="array" ref="L4140">XLOOKUP('Joining Lists'!$J4140,'Joining Lists'!$A$4:$A$15,'Joining Lists'!$B$4:$B$15)</f>
        <v>22.95</v>
      </c>
      <c r="M4140" s="105">
        <f>'Joining Lists'!$K4140*'Joining Lists'!$L4140</f>
        <v>45.9</v>
      </c>
    </row>
    <row r="4141" ht="14.25" customHeight="1">
      <c r="G4141" s="111">
        <v>44405.0</v>
      </c>
      <c r="H4141" s="110" t="s">
        <v>257</v>
      </c>
      <c r="I4141" s="110" t="str">
        <f t="array" ref="I4141">XLOOKUP('Joining Lists'!$H4141,'Joining Lists'!$D$4:$D$75,'Joining Lists'!$E$4:$E$75)</f>
        <v>South</v>
      </c>
      <c r="J4141" s="110" t="s">
        <v>235</v>
      </c>
      <c r="K4141" s="110">
        <v>3.0</v>
      </c>
      <c r="L4141" s="109">
        <f t="array" ref="L4141">XLOOKUP('Joining Lists'!$J4141,'Joining Lists'!$A$4:$A$15,'Joining Lists'!$B$4:$B$15)</f>
        <v>19.95</v>
      </c>
      <c r="M4141" s="110">
        <f>'Joining Lists'!$K4141*'Joining Lists'!$L4141</f>
        <v>59.85</v>
      </c>
    </row>
    <row r="4142" ht="14.25" customHeight="1">
      <c r="G4142" s="106">
        <v>44404.0</v>
      </c>
      <c r="H4142" s="105" t="s">
        <v>251</v>
      </c>
      <c r="I4142" s="105" t="str">
        <f t="array" ref="I4142">XLOOKUP('Joining Lists'!$H4142,'Joining Lists'!$D$4:$D$75,'Joining Lists'!$E$4:$E$75)</f>
        <v>MidWest</v>
      </c>
      <c r="J4142" s="105" t="s">
        <v>216</v>
      </c>
      <c r="K4142" s="105">
        <v>2.0</v>
      </c>
      <c r="L4142" s="104">
        <f t="array" ref="L4142">XLOOKUP('Joining Lists'!$J4142,'Joining Lists'!$A$4:$A$15,'Joining Lists'!$B$4:$B$15)</f>
        <v>22.95</v>
      </c>
      <c r="M4142" s="105">
        <f>'Joining Lists'!$K4142*'Joining Lists'!$L4142</f>
        <v>45.9</v>
      </c>
    </row>
    <row r="4143" ht="14.25" customHeight="1">
      <c r="G4143" s="111">
        <v>44404.0</v>
      </c>
      <c r="H4143" s="110" t="s">
        <v>269</v>
      </c>
      <c r="I4143" s="110" t="str">
        <f t="array" ref="I4143">XLOOKUP('Joining Lists'!$H4143,'Joining Lists'!$D$4:$D$75,'Joining Lists'!$E$4:$E$75)</f>
        <v>MidWest</v>
      </c>
      <c r="J4143" s="110" t="s">
        <v>236</v>
      </c>
      <c r="K4143" s="110">
        <v>2.0</v>
      </c>
      <c r="L4143" s="109">
        <f t="array" ref="L4143">XLOOKUP('Joining Lists'!$J4143,'Joining Lists'!$A$4:$A$15,'Joining Lists'!$B$4:$B$15)</f>
        <v>30</v>
      </c>
      <c r="M4143" s="110">
        <f>'Joining Lists'!$K4143*'Joining Lists'!$L4143</f>
        <v>60</v>
      </c>
    </row>
    <row r="4144" ht="14.25" customHeight="1">
      <c r="G4144" s="106">
        <v>44404.0</v>
      </c>
      <c r="H4144" s="105" t="s">
        <v>266</v>
      </c>
      <c r="I4144" s="105" t="str">
        <f t="array" ref="I4144">XLOOKUP('Joining Lists'!$H4144,'Joining Lists'!$D$4:$D$75,'Joining Lists'!$E$4:$E$75)</f>
        <v>West</v>
      </c>
      <c r="J4144" s="105" t="s">
        <v>230</v>
      </c>
      <c r="K4144" s="105">
        <v>2.0</v>
      </c>
      <c r="L4144" s="104">
        <f t="array" ref="L4144">XLOOKUP('Joining Lists'!$J4144,'Joining Lists'!$A$4:$A$15,'Joining Lists'!$B$4:$B$15)</f>
        <v>79.95</v>
      </c>
      <c r="M4144" s="105">
        <f>'Joining Lists'!$K4144*'Joining Lists'!$L4144</f>
        <v>159.9</v>
      </c>
    </row>
    <row r="4145" ht="14.25" customHeight="1">
      <c r="G4145" s="111">
        <v>44404.0</v>
      </c>
      <c r="H4145" s="110" t="s">
        <v>231</v>
      </c>
      <c r="I4145" s="110" t="str">
        <f t="array" ref="I4145">XLOOKUP('Joining Lists'!$H4145,'Joining Lists'!$D$4:$D$75,'Joining Lists'!$E$4:$E$75)</f>
        <v>West</v>
      </c>
      <c r="J4145" s="110" t="s">
        <v>235</v>
      </c>
      <c r="K4145" s="110">
        <v>2.0</v>
      </c>
      <c r="L4145" s="109">
        <f t="array" ref="L4145">XLOOKUP('Joining Lists'!$J4145,'Joining Lists'!$A$4:$A$15,'Joining Lists'!$B$4:$B$15)</f>
        <v>19.95</v>
      </c>
      <c r="M4145" s="110">
        <f>'Joining Lists'!$K4145*'Joining Lists'!$L4145</f>
        <v>39.9</v>
      </c>
    </row>
    <row r="4146" ht="14.25" customHeight="1">
      <c r="G4146" s="106">
        <v>44404.0</v>
      </c>
      <c r="H4146" s="105" t="s">
        <v>268</v>
      </c>
      <c r="I4146" s="105" t="str">
        <f t="array" ref="I4146">XLOOKUP('Joining Lists'!$H4146,'Joining Lists'!$D$4:$D$75,'Joining Lists'!$E$4:$E$75)</f>
        <v>East</v>
      </c>
      <c r="J4146" s="105" t="s">
        <v>239</v>
      </c>
      <c r="K4146" s="105">
        <v>2.0</v>
      </c>
      <c r="L4146" s="104">
        <f t="array" ref="L4146">XLOOKUP('Joining Lists'!$J4146,'Joining Lists'!$A$4:$A$15,'Joining Lists'!$B$4:$B$15)</f>
        <v>19</v>
      </c>
      <c r="M4146" s="105">
        <f>'Joining Lists'!$K4146*'Joining Lists'!$L4146</f>
        <v>38</v>
      </c>
    </row>
    <row r="4147" ht="14.25" customHeight="1">
      <c r="G4147" s="111">
        <v>44404.0</v>
      </c>
      <c r="H4147" s="110" t="s">
        <v>286</v>
      </c>
      <c r="I4147" s="110" t="str">
        <f t="array" ref="I4147">XLOOKUP('Joining Lists'!$H4147,'Joining Lists'!$D$4:$D$75,'Joining Lists'!$E$4:$E$75)</f>
        <v>South</v>
      </c>
      <c r="J4147" s="110" t="s">
        <v>236</v>
      </c>
      <c r="K4147" s="110">
        <v>3.0</v>
      </c>
      <c r="L4147" s="109">
        <f t="array" ref="L4147">XLOOKUP('Joining Lists'!$J4147,'Joining Lists'!$A$4:$A$15,'Joining Lists'!$B$4:$B$15)</f>
        <v>30</v>
      </c>
      <c r="M4147" s="110">
        <f>'Joining Lists'!$K4147*'Joining Lists'!$L4147</f>
        <v>90</v>
      </c>
    </row>
    <row r="4148" ht="14.25" customHeight="1">
      <c r="G4148" s="106">
        <v>44404.0</v>
      </c>
      <c r="H4148" s="105" t="s">
        <v>264</v>
      </c>
      <c r="I4148" s="105" t="str">
        <f t="array" ref="I4148">XLOOKUP('Joining Lists'!$H4148,'Joining Lists'!$D$4:$D$75,'Joining Lists'!$E$4:$E$75)</f>
        <v>MidWest</v>
      </c>
      <c r="J4148" s="105" t="s">
        <v>239</v>
      </c>
      <c r="K4148" s="105">
        <v>3.0</v>
      </c>
      <c r="L4148" s="104">
        <f t="array" ref="L4148">XLOOKUP('Joining Lists'!$J4148,'Joining Lists'!$A$4:$A$15,'Joining Lists'!$B$4:$B$15)</f>
        <v>19</v>
      </c>
      <c r="M4148" s="105">
        <f>'Joining Lists'!$K4148*'Joining Lists'!$L4148</f>
        <v>57</v>
      </c>
    </row>
    <row r="4149" ht="14.25" customHeight="1">
      <c r="G4149" s="111">
        <v>44404.0</v>
      </c>
      <c r="H4149" s="110" t="s">
        <v>305</v>
      </c>
      <c r="I4149" s="110" t="str">
        <f t="array" ref="I4149">XLOOKUP('Joining Lists'!$H4149,'Joining Lists'!$D$4:$D$75,'Joining Lists'!$E$4:$E$75)</f>
        <v>East</v>
      </c>
      <c r="J4149" s="110" t="s">
        <v>245</v>
      </c>
      <c r="K4149" s="110">
        <v>1.0</v>
      </c>
      <c r="L4149" s="109">
        <f t="array" ref="L4149">XLOOKUP('Joining Lists'!$J4149,'Joining Lists'!$A$4:$A$15,'Joining Lists'!$B$4:$B$15)</f>
        <v>23.5</v>
      </c>
      <c r="M4149" s="110">
        <f>'Joining Lists'!$K4149*'Joining Lists'!$L4149</f>
        <v>23.5</v>
      </c>
    </row>
    <row r="4150" ht="14.25" customHeight="1">
      <c r="G4150" s="106">
        <v>44404.0</v>
      </c>
      <c r="H4150" s="105" t="s">
        <v>289</v>
      </c>
      <c r="I4150" s="105" t="str">
        <f t="array" ref="I4150">XLOOKUP('Joining Lists'!$H4150,'Joining Lists'!$D$4:$D$75,'Joining Lists'!$E$4:$E$75)</f>
        <v>West</v>
      </c>
      <c r="J4150" s="105" t="s">
        <v>218</v>
      </c>
      <c r="K4150" s="105">
        <v>2.0</v>
      </c>
      <c r="L4150" s="104">
        <f t="array" ref="L4150">XLOOKUP('Joining Lists'!$J4150,'Joining Lists'!$A$4:$A$15,'Joining Lists'!$B$4:$B$15)</f>
        <v>22.95</v>
      </c>
      <c r="M4150" s="105">
        <f>'Joining Lists'!$K4150*'Joining Lists'!$L4150</f>
        <v>45.9</v>
      </c>
    </row>
    <row r="4151" ht="14.25" customHeight="1">
      <c r="G4151" s="111">
        <v>44403.0</v>
      </c>
      <c r="H4151" s="110" t="s">
        <v>296</v>
      </c>
      <c r="I4151" s="110" t="str">
        <f t="array" ref="I4151">XLOOKUP('Joining Lists'!$H4151,'Joining Lists'!$D$4:$D$75,'Joining Lists'!$E$4:$E$75)</f>
        <v>West</v>
      </c>
      <c r="J4151" s="110" t="s">
        <v>240</v>
      </c>
      <c r="K4151" s="110">
        <v>2.0</v>
      </c>
      <c r="L4151" s="109">
        <f t="array" ref="L4151">XLOOKUP('Joining Lists'!$J4151,'Joining Lists'!$A$4:$A$15,'Joining Lists'!$B$4:$B$15)</f>
        <v>34</v>
      </c>
      <c r="M4151" s="110">
        <f>'Joining Lists'!$K4151*'Joining Lists'!$L4151</f>
        <v>68</v>
      </c>
    </row>
    <row r="4152" ht="14.25" customHeight="1">
      <c r="G4152" s="106">
        <v>44403.0</v>
      </c>
      <c r="H4152" s="105" t="s">
        <v>276</v>
      </c>
      <c r="I4152" s="105" t="str">
        <f t="array" ref="I4152">XLOOKUP('Joining Lists'!$H4152,'Joining Lists'!$D$4:$D$75,'Joining Lists'!$E$4:$E$75)</f>
        <v>East</v>
      </c>
      <c r="J4152" s="105" t="s">
        <v>216</v>
      </c>
      <c r="K4152" s="105">
        <v>3.0</v>
      </c>
      <c r="L4152" s="104">
        <f t="array" ref="L4152">XLOOKUP('Joining Lists'!$J4152,'Joining Lists'!$A$4:$A$15,'Joining Lists'!$B$4:$B$15)</f>
        <v>22.95</v>
      </c>
      <c r="M4152" s="105">
        <f>'Joining Lists'!$K4152*'Joining Lists'!$L4152</f>
        <v>68.85</v>
      </c>
    </row>
    <row r="4153" ht="14.25" customHeight="1">
      <c r="G4153" s="111">
        <v>44403.0</v>
      </c>
      <c r="H4153" s="110" t="s">
        <v>268</v>
      </c>
      <c r="I4153" s="110" t="str">
        <f t="array" ref="I4153">XLOOKUP('Joining Lists'!$H4153,'Joining Lists'!$D$4:$D$75,'Joining Lists'!$E$4:$E$75)</f>
        <v>East</v>
      </c>
      <c r="J4153" s="110" t="s">
        <v>227</v>
      </c>
      <c r="K4153" s="110">
        <v>2.0</v>
      </c>
      <c r="L4153" s="109">
        <f t="array" ref="L4153">XLOOKUP('Joining Lists'!$J4153,'Joining Lists'!$A$4:$A$15,'Joining Lists'!$B$4:$B$15)</f>
        <v>25</v>
      </c>
      <c r="M4153" s="110">
        <f>'Joining Lists'!$K4153*'Joining Lists'!$L4153</f>
        <v>50</v>
      </c>
    </row>
    <row r="4154" ht="14.25" customHeight="1">
      <c r="G4154" s="106">
        <v>44403.0</v>
      </c>
      <c r="H4154" s="105" t="s">
        <v>281</v>
      </c>
      <c r="I4154" s="105" t="str">
        <f t="array" ref="I4154">XLOOKUP('Joining Lists'!$H4154,'Joining Lists'!$D$4:$D$75,'Joining Lists'!$E$4:$E$75)</f>
        <v>MidWest</v>
      </c>
      <c r="J4154" s="105" t="s">
        <v>218</v>
      </c>
      <c r="K4154" s="105">
        <v>2.0</v>
      </c>
      <c r="L4154" s="104">
        <f t="array" ref="L4154">XLOOKUP('Joining Lists'!$J4154,'Joining Lists'!$A$4:$A$15,'Joining Lists'!$B$4:$B$15)</f>
        <v>22.95</v>
      </c>
      <c r="M4154" s="105">
        <f>'Joining Lists'!$K4154*'Joining Lists'!$L4154</f>
        <v>45.9</v>
      </c>
    </row>
    <row r="4155" ht="14.25" customHeight="1">
      <c r="G4155" s="111">
        <v>44403.0</v>
      </c>
      <c r="H4155" s="110" t="s">
        <v>215</v>
      </c>
      <c r="I4155" s="110" t="str">
        <f t="array" ref="I4155">XLOOKUP('Joining Lists'!$H4155,'Joining Lists'!$D$4:$D$75,'Joining Lists'!$E$4:$E$75)</f>
        <v>East</v>
      </c>
      <c r="J4155" s="110" t="s">
        <v>236</v>
      </c>
      <c r="K4155" s="110">
        <v>1.0</v>
      </c>
      <c r="L4155" s="109">
        <f t="array" ref="L4155">XLOOKUP('Joining Lists'!$J4155,'Joining Lists'!$A$4:$A$15,'Joining Lists'!$B$4:$B$15)</f>
        <v>30</v>
      </c>
      <c r="M4155" s="110">
        <f>'Joining Lists'!$K4155*'Joining Lists'!$L4155</f>
        <v>30</v>
      </c>
    </row>
    <row r="4156" ht="14.25" customHeight="1">
      <c r="G4156" s="106">
        <v>44403.0</v>
      </c>
      <c r="H4156" s="105" t="s">
        <v>303</v>
      </c>
      <c r="I4156" s="105" t="str">
        <f t="array" ref="I4156">XLOOKUP('Joining Lists'!$H4156,'Joining Lists'!$D$4:$D$75,'Joining Lists'!$E$4:$E$75)</f>
        <v>West</v>
      </c>
      <c r="J4156" s="105" t="s">
        <v>218</v>
      </c>
      <c r="K4156" s="105">
        <v>1.0</v>
      </c>
      <c r="L4156" s="104">
        <f t="array" ref="L4156">XLOOKUP('Joining Lists'!$J4156,'Joining Lists'!$A$4:$A$15,'Joining Lists'!$B$4:$B$15)</f>
        <v>22.95</v>
      </c>
      <c r="M4156" s="105">
        <f>'Joining Lists'!$K4156*'Joining Lists'!$L4156</f>
        <v>22.95</v>
      </c>
    </row>
    <row r="4157" ht="14.25" customHeight="1">
      <c r="G4157" s="111">
        <v>44403.0</v>
      </c>
      <c r="H4157" s="110" t="s">
        <v>281</v>
      </c>
      <c r="I4157" s="110" t="str">
        <f t="array" ref="I4157">XLOOKUP('Joining Lists'!$H4157,'Joining Lists'!$D$4:$D$75,'Joining Lists'!$E$4:$E$75)</f>
        <v>MidWest</v>
      </c>
      <c r="J4157" s="110" t="s">
        <v>235</v>
      </c>
      <c r="K4157" s="110">
        <v>2.0</v>
      </c>
      <c r="L4157" s="109">
        <f t="array" ref="L4157">XLOOKUP('Joining Lists'!$J4157,'Joining Lists'!$A$4:$A$15,'Joining Lists'!$B$4:$B$15)</f>
        <v>19.95</v>
      </c>
      <c r="M4157" s="110">
        <f>'Joining Lists'!$K4157*'Joining Lists'!$L4157</f>
        <v>39.9</v>
      </c>
    </row>
    <row r="4158" ht="14.25" customHeight="1">
      <c r="G4158" s="106">
        <v>44403.0</v>
      </c>
      <c r="H4158" s="105" t="s">
        <v>260</v>
      </c>
      <c r="I4158" s="105" t="str">
        <f t="array" ref="I4158">XLOOKUP('Joining Lists'!$H4158,'Joining Lists'!$D$4:$D$75,'Joining Lists'!$E$4:$E$75)</f>
        <v>MidWest</v>
      </c>
      <c r="J4158" s="105" t="s">
        <v>235</v>
      </c>
      <c r="K4158" s="105">
        <v>1.0</v>
      </c>
      <c r="L4158" s="104">
        <f t="array" ref="L4158">XLOOKUP('Joining Lists'!$J4158,'Joining Lists'!$A$4:$A$15,'Joining Lists'!$B$4:$B$15)</f>
        <v>19.95</v>
      </c>
      <c r="M4158" s="105">
        <f>'Joining Lists'!$K4158*'Joining Lists'!$L4158</f>
        <v>19.95</v>
      </c>
    </row>
    <row r="4159" ht="14.25" customHeight="1">
      <c r="G4159" s="111">
        <v>44402.0</v>
      </c>
      <c r="H4159" s="110" t="s">
        <v>268</v>
      </c>
      <c r="I4159" s="110" t="str">
        <f t="array" ref="I4159">XLOOKUP('Joining Lists'!$H4159,'Joining Lists'!$D$4:$D$75,'Joining Lists'!$E$4:$E$75)</f>
        <v>East</v>
      </c>
      <c r="J4159" s="110" t="s">
        <v>216</v>
      </c>
      <c r="K4159" s="110">
        <v>1.0</v>
      </c>
      <c r="L4159" s="109">
        <f t="array" ref="L4159">XLOOKUP('Joining Lists'!$J4159,'Joining Lists'!$A$4:$A$15,'Joining Lists'!$B$4:$B$15)</f>
        <v>22.95</v>
      </c>
      <c r="M4159" s="110">
        <f>'Joining Lists'!$K4159*'Joining Lists'!$L4159</f>
        <v>22.95</v>
      </c>
    </row>
    <row r="4160" ht="14.25" customHeight="1">
      <c r="G4160" s="106">
        <v>44402.0</v>
      </c>
      <c r="H4160" s="105" t="s">
        <v>259</v>
      </c>
      <c r="I4160" s="105" t="str">
        <f t="array" ref="I4160">XLOOKUP('Joining Lists'!$H4160,'Joining Lists'!$D$4:$D$75,'Joining Lists'!$E$4:$E$75)</f>
        <v>West</v>
      </c>
      <c r="J4160" s="105" t="s">
        <v>218</v>
      </c>
      <c r="K4160" s="105">
        <v>1.0</v>
      </c>
      <c r="L4160" s="104">
        <f t="array" ref="L4160">XLOOKUP('Joining Lists'!$J4160,'Joining Lists'!$A$4:$A$15,'Joining Lists'!$B$4:$B$15)</f>
        <v>22.95</v>
      </c>
      <c r="M4160" s="105">
        <f>'Joining Lists'!$K4160*'Joining Lists'!$L4160</f>
        <v>22.95</v>
      </c>
    </row>
    <row r="4161" ht="14.25" customHeight="1">
      <c r="G4161" s="111">
        <v>44402.0</v>
      </c>
      <c r="H4161" s="110" t="s">
        <v>288</v>
      </c>
      <c r="I4161" s="110" t="str">
        <f t="array" ref="I4161">XLOOKUP('Joining Lists'!$H4161,'Joining Lists'!$D$4:$D$75,'Joining Lists'!$E$4:$E$75)</f>
        <v>MidWest</v>
      </c>
      <c r="J4161" s="110" t="s">
        <v>218</v>
      </c>
      <c r="K4161" s="110">
        <v>3.0</v>
      </c>
      <c r="L4161" s="109">
        <f t="array" ref="L4161">XLOOKUP('Joining Lists'!$J4161,'Joining Lists'!$A$4:$A$15,'Joining Lists'!$B$4:$B$15)</f>
        <v>22.95</v>
      </c>
      <c r="M4161" s="110">
        <f>'Joining Lists'!$K4161*'Joining Lists'!$L4161</f>
        <v>68.85</v>
      </c>
    </row>
    <row r="4162" ht="14.25" customHeight="1">
      <c r="G4162" s="106">
        <v>44402.0</v>
      </c>
      <c r="H4162" s="105" t="s">
        <v>308</v>
      </c>
      <c r="I4162" s="105" t="str">
        <f t="array" ref="I4162">XLOOKUP('Joining Lists'!$H4162,'Joining Lists'!$D$4:$D$75,'Joining Lists'!$E$4:$E$75)</f>
        <v>West</v>
      </c>
      <c r="J4162" s="105" t="s">
        <v>212</v>
      </c>
      <c r="K4162" s="105">
        <v>3.0</v>
      </c>
      <c r="L4162" s="104">
        <f t="array" ref="L4162">XLOOKUP('Joining Lists'!$J4162,'Joining Lists'!$A$4:$A$15,'Joining Lists'!$B$4:$B$15)</f>
        <v>21</v>
      </c>
      <c r="M4162" s="105">
        <f>'Joining Lists'!$K4162*'Joining Lists'!$L4162</f>
        <v>63</v>
      </c>
    </row>
    <row r="4163" ht="14.25" customHeight="1">
      <c r="G4163" s="111">
        <v>44401.0</v>
      </c>
      <c r="H4163" s="110" t="s">
        <v>253</v>
      </c>
      <c r="I4163" s="110" t="str">
        <f t="array" ref="I4163">XLOOKUP('Joining Lists'!$H4163,'Joining Lists'!$D$4:$D$75,'Joining Lists'!$E$4:$E$75)</f>
        <v>MidWest</v>
      </c>
      <c r="J4163" s="110" t="s">
        <v>240</v>
      </c>
      <c r="K4163" s="110">
        <v>3.0</v>
      </c>
      <c r="L4163" s="109">
        <f t="array" ref="L4163">XLOOKUP('Joining Lists'!$J4163,'Joining Lists'!$A$4:$A$15,'Joining Lists'!$B$4:$B$15)</f>
        <v>34</v>
      </c>
      <c r="M4163" s="110">
        <f>'Joining Lists'!$K4163*'Joining Lists'!$L4163</f>
        <v>102</v>
      </c>
    </row>
    <row r="4164" ht="14.25" customHeight="1">
      <c r="G4164" s="106">
        <v>44401.0</v>
      </c>
      <c r="H4164" s="105" t="s">
        <v>234</v>
      </c>
      <c r="I4164" s="105" t="str">
        <f t="array" ref="I4164">XLOOKUP('Joining Lists'!$H4164,'Joining Lists'!$D$4:$D$75,'Joining Lists'!$E$4:$E$75)</f>
        <v>East</v>
      </c>
      <c r="J4164" s="105" t="s">
        <v>236</v>
      </c>
      <c r="K4164" s="105">
        <v>2.0</v>
      </c>
      <c r="L4164" s="104">
        <f t="array" ref="L4164">XLOOKUP('Joining Lists'!$J4164,'Joining Lists'!$A$4:$A$15,'Joining Lists'!$B$4:$B$15)</f>
        <v>30</v>
      </c>
      <c r="M4164" s="105">
        <f>'Joining Lists'!$K4164*'Joining Lists'!$L4164</f>
        <v>60</v>
      </c>
    </row>
    <row r="4165" ht="14.25" customHeight="1">
      <c r="G4165" s="111">
        <v>44401.0</v>
      </c>
      <c r="H4165" s="110" t="s">
        <v>303</v>
      </c>
      <c r="I4165" s="110" t="str">
        <f t="array" ref="I4165">XLOOKUP('Joining Lists'!$H4165,'Joining Lists'!$D$4:$D$75,'Joining Lists'!$E$4:$E$75)</f>
        <v>West</v>
      </c>
      <c r="J4165" s="110" t="s">
        <v>240</v>
      </c>
      <c r="K4165" s="110">
        <v>3.0</v>
      </c>
      <c r="L4165" s="109">
        <f t="array" ref="L4165">XLOOKUP('Joining Lists'!$J4165,'Joining Lists'!$A$4:$A$15,'Joining Lists'!$B$4:$B$15)</f>
        <v>34</v>
      </c>
      <c r="M4165" s="110">
        <f>'Joining Lists'!$K4165*'Joining Lists'!$L4165</f>
        <v>102</v>
      </c>
    </row>
    <row r="4166" ht="14.25" customHeight="1">
      <c r="G4166" s="106">
        <v>44401.0</v>
      </c>
      <c r="H4166" s="105" t="s">
        <v>284</v>
      </c>
      <c r="I4166" s="105" t="str">
        <f t="array" ref="I4166">XLOOKUP('Joining Lists'!$H4166,'Joining Lists'!$D$4:$D$75,'Joining Lists'!$E$4:$E$75)</f>
        <v>MidWest</v>
      </c>
      <c r="J4166" s="105" t="s">
        <v>236</v>
      </c>
      <c r="K4166" s="105">
        <v>1.0</v>
      </c>
      <c r="L4166" s="104">
        <f t="array" ref="L4166">XLOOKUP('Joining Lists'!$J4166,'Joining Lists'!$A$4:$A$15,'Joining Lists'!$B$4:$B$15)</f>
        <v>30</v>
      </c>
      <c r="M4166" s="105">
        <f>'Joining Lists'!$K4166*'Joining Lists'!$L4166</f>
        <v>30</v>
      </c>
    </row>
    <row r="4167" ht="14.25" customHeight="1">
      <c r="G4167" s="111">
        <v>44401.0</v>
      </c>
      <c r="H4167" s="110" t="s">
        <v>315</v>
      </c>
      <c r="I4167" s="110" t="str">
        <f t="array" ref="I4167">XLOOKUP('Joining Lists'!$H4167,'Joining Lists'!$D$4:$D$75,'Joining Lists'!$E$4:$E$75)</f>
        <v>MidWest</v>
      </c>
      <c r="J4167" s="110" t="s">
        <v>245</v>
      </c>
      <c r="K4167" s="110">
        <v>1.0</v>
      </c>
      <c r="L4167" s="109">
        <f t="array" ref="L4167">XLOOKUP('Joining Lists'!$J4167,'Joining Lists'!$A$4:$A$15,'Joining Lists'!$B$4:$B$15)</f>
        <v>23.5</v>
      </c>
      <c r="M4167" s="110">
        <f>'Joining Lists'!$K4167*'Joining Lists'!$L4167</f>
        <v>23.5</v>
      </c>
    </row>
    <row r="4168" ht="14.25" customHeight="1">
      <c r="G4168" s="106">
        <v>44400.0</v>
      </c>
      <c r="H4168" s="105" t="s">
        <v>304</v>
      </c>
      <c r="I4168" s="105" t="str">
        <f t="array" ref="I4168">XLOOKUP('Joining Lists'!$H4168,'Joining Lists'!$D$4:$D$75,'Joining Lists'!$E$4:$E$75)</f>
        <v>South</v>
      </c>
      <c r="J4168" s="105" t="s">
        <v>218</v>
      </c>
      <c r="K4168" s="105">
        <v>1.0</v>
      </c>
      <c r="L4168" s="104">
        <f t="array" ref="L4168">XLOOKUP('Joining Lists'!$J4168,'Joining Lists'!$A$4:$A$15,'Joining Lists'!$B$4:$B$15)</f>
        <v>22.95</v>
      </c>
      <c r="M4168" s="105">
        <f>'Joining Lists'!$K4168*'Joining Lists'!$L4168</f>
        <v>22.95</v>
      </c>
    </row>
    <row r="4169" ht="14.25" customHeight="1">
      <c r="G4169" s="111">
        <v>44400.0</v>
      </c>
      <c r="H4169" s="110" t="s">
        <v>269</v>
      </c>
      <c r="I4169" s="110" t="str">
        <f t="array" ref="I4169">XLOOKUP('Joining Lists'!$H4169,'Joining Lists'!$D$4:$D$75,'Joining Lists'!$E$4:$E$75)</f>
        <v>MidWest</v>
      </c>
      <c r="J4169" s="110" t="s">
        <v>235</v>
      </c>
      <c r="K4169" s="110">
        <v>3.0</v>
      </c>
      <c r="L4169" s="109">
        <f t="array" ref="L4169">XLOOKUP('Joining Lists'!$J4169,'Joining Lists'!$A$4:$A$15,'Joining Lists'!$B$4:$B$15)</f>
        <v>19.95</v>
      </c>
      <c r="M4169" s="110">
        <f>'Joining Lists'!$K4169*'Joining Lists'!$L4169</f>
        <v>59.85</v>
      </c>
    </row>
    <row r="4170" ht="14.25" customHeight="1">
      <c r="G4170" s="106">
        <v>44400.0</v>
      </c>
      <c r="H4170" s="105" t="s">
        <v>296</v>
      </c>
      <c r="I4170" s="105" t="str">
        <f t="array" ref="I4170">XLOOKUP('Joining Lists'!$H4170,'Joining Lists'!$D$4:$D$75,'Joining Lists'!$E$4:$E$75)</f>
        <v>West</v>
      </c>
      <c r="J4170" s="105" t="s">
        <v>236</v>
      </c>
      <c r="K4170" s="105">
        <v>2.0</v>
      </c>
      <c r="L4170" s="104">
        <f t="array" ref="L4170">XLOOKUP('Joining Lists'!$J4170,'Joining Lists'!$A$4:$A$15,'Joining Lists'!$B$4:$B$15)</f>
        <v>30</v>
      </c>
      <c r="M4170" s="105">
        <f>'Joining Lists'!$K4170*'Joining Lists'!$L4170</f>
        <v>60</v>
      </c>
    </row>
    <row r="4171" ht="14.25" customHeight="1">
      <c r="G4171" s="111">
        <v>44400.0</v>
      </c>
      <c r="H4171" s="110" t="s">
        <v>268</v>
      </c>
      <c r="I4171" s="110" t="str">
        <f t="array" ref="I4171">XLOOKUP('Joining Lists'!$H4171,'Joining Lists'!$D$4:$D$75,'Joining Lists'!$E$4:$E$75)</f>
        <v>East</v>
      </c>
      <c r="J4171" s="110" t="s">
        <v>240</v>
      </c>
      <c r="K4171" s="110">
        <v>10.0</v>
      </c>
      <c r="L4171" s="109">
        <f t="array" ref="L4171">XLOOKUP('Joining Lists'!$J4171,'Joining Lists'!$A$4:$A$15,'Joining Lists'!$B$4:$B$15)</f>
        <v>34</v>
      </c>
      <c r="M4171" s="110">
        <f>'Joining Lists'!$K4171*'Joining Lists'!$L4171</f>
        <v>340</v>
      </c>
    </row>
    <row r="4172" ht="14.25" customHeight="1">
      <c r="G4172" s="106">
        <v>44400.0</v>
      </c>
      <c r="H4172" s="105" t="s">
        <v>297</v>
      </c>
      <c r="I4172" s="105" t="str">
        <f t="array" ref="I4172">XLOOKUP('Joining Lists'!$H4172,'Joining Lists'!$D$4:$D$75,'Joining Lists'!$E$4:$E$75)</f>
        <v>MidWest</v>
      </c>
      <c r="J4172" s="105" t="s">
        <v>243</v>
      </c>
      <c r="K4172" s="105">
        <v>1.0</v>
      </c>
      <c r="L4172" s="104">
        <f t="array" ref="L4172">XLOOKUP('Joining Lists'!$J4172,'Joining Lists'!$A$4:$A$15,'Joining Lists'!$B$4:$B$15)</f>
        <v>25</v>
      </c>
      <c r="M4172" s="105">
        <f>'Joining Lists'!$K4172*'Joining Lists'!$L4172</f>
        <v>25</v>
      </c>
    </row>
    <row r="4173" ht="14.25" customHeight="1">
      <c r="G4173" s="111">
        <v>44399.0</v>
      </c>
      <c r="H4173" s="110" t="s">
        <v>308</v>
      </c>
      <c r="I4173" s="110" t="str">
        <f t="array" ref="I4173">XLOOKUP('Joining Lists'!$H4173,'Joining Lists'!$D$4:$D$75,'Joining Lists'!$E$4:$E$75)</f>
        <v>West</v>
      </c>
      <c r="J4173" s="110" t="s">
        <v>243</v>
      </c>
      <c r="K4173" s="110">
        <v>2.0</v>
      </c>
      <c r="L4173" s="109">
        <f t="array" ref="L4173">XLOOKUP('Joining Lists'!$J4173,'Joining Lists'!$A$4:$A$15,'Joining Lists'!$B$4:$B$15)</f>
        <v>25</v>
      </c>
      <c r="M4173" s="110">
        <f>'Joining Lists'!$K4173*'Joining Lists'!$L4173</f>
        <v>50</v>
      </c>
    </row>
    <row r="4174" ht="14.25" customHeight="1">
      <c r="G4174" s="106">
        <v>44399.0</v>
      </c>
      <c r="H4174" s="105" t="s">
        <v>251</v>
      </c>
      <c r="I4174" s="105" t="str">
        <f t="array" ref="I4174">XLOOKUP('Joining Lists'!$H4174,'Joining Lists'!$D$4:$D$75,'Joining Lists'!$E$4:$E$75)</f>
        <v>MidWest</v>
      </c>
      <c r="J4174" s="105" t="s">
        <v>216</v>
      </c>
      <c r="K4174" s="105">
        <v>2.0</v>
      </c>
      <c r="L4174" s="104">
        <f t="array" ref="L4174">XLOOKUP('Joining Lists'!$J4174,'Joining Lists'!$A$4:$A$15,'Joining Lists'!$B$4:$B$15)</f>
        <v>22.95</v>
      </c>
      <c r="M4174" s="105">
        <f>'Joining Lists'!$K4174*'Joining Lists'!$L4174</f>
        <v>45.9</v>
      </c>
    </row>
    <row r="4175" ht="14.25" customHeight="1">
      <c r="G4175" s="111">
        <v>44399.0</v>
      </c>
      <c r="H4175" s="110" t="s">
        <v>309</v>
      </c>
      <c r="I4175" s="110" t="str">
        <f t="array" ref="I4175">XLOOKUP('Joining Lists'!$H4175,'Joining Lists'!$D$4:$D$75,'Joining Lists'!$E$4:$E$75)</f>
        <v>South</v>
      </c>
      <c r="J4175" s="110" t="s">
        <v>233</v>
      </c>
      <c r="K4175" s="110">
        <v>1.0</v>
      </c>
      <c r="L4175" s="109">
        <f t="array" ref="L4175">XLOOKUP('Joining Lists'!$J4175,'Joining Lists'!$A$4:$A$15,'Joining Lists'!$B$4:$B$15)</f>
        <v>27.5</v>
      </c>
      <c r="M4175" s="110">
        <f>'Joining Lists'!$K4175*'Joining Lists'!$L4175</f>
        <v>27.5</v>
      </c>
    </row>
    <row r="4176" ht="14.25" customHeight="1">
      <c r="G4176" s="106">
        <v>44399.0</v>
      </c>
      <c r="H4176" s="105" t="s">
        <v>283</v>
      </c>
      <c r="I4176" s="105" t="str">
        <f t="array" ref="I4176">XLOOKUP('Joining Lists'!$H4176,'Joining Lists'!$D$4:$D$75,'Joining Lists'!$E$4:$E$75)</f>
        <v>South</v>
      </c>
      <c r="J4176" s="105" t="s">
        <v>218</v>
      </c>
      <c r="K4176" s="105">
        <v>2.0</v>
      </c>
      <c r="L4176" s="104">
        <f t="array" ref="L4176">XLOOKUP('Joining Lists'!$J4176,'Joining Lists'!$A$4:$A$15,'Joining Lists'!$B$4:$B$15)</f>
        <v>22.95</v>
      </c>
      <c r="M4176" s="105">
        <f>'Joining Lists'!$K4176*'Joining Lists'!$L4176</f>
        <v>45.9</v>
      </c>
    </row>
    <row r="4177" ht="14.25" customHeight="1">
      <c r="G4177" s="111">
        <v>44399.0</v>
      </c>
      <c r="H4177" s="110" t="s">
        <v>249</v>
      </c>
      <c r="I4177" s="110" t="str">
        <f t="array" ref="I4177">XLOOKUP('Joining Lists'!$H4177,'Joining Lists'!$D$4:$D$75,'Joining Lists'!$E$4:$E$75)</f>
        <v>East</v>
      </c>
      <c r="J4177" s="110" t="s">
        <v>240</v>
      </c>
      <c r="K4177" s="110">
        <v>3.0</v>
      </c>
      <c r="L4177" s="109">
        <f t="array" ref="L4177">XLOOKUP('Joining Lists'!$J4177,'Joining Lists'!$A$4:$A$15,'Joining Lists'!$B$4:$B$15)</f>
        <v>34</v>
      </c>
      <c r="M4177" s="110">
        <f>'Joining Lists'!$K4177*'Joining Lists'!$L4177</f>
        <v>102</v>
      </c>
    </row>
    <row r="4178" ht="14.25" customHeight="1">
      <c r="G4178" s="106">
        <v>44399.0</v>
      </c>
      <c r="H4178" s="105" t="s">
        <v>293</v>
      </c>
      <c r="I4178" s="105" t="str">
        <f t="array" ref="I4178">XLOOKUP('Joining Lists'!$H4178,'Joining Lists'!$D$4:$D$75,'Joining Lists'!$E$4:$E$75)</f>
        <v>West</v>
      </c>
      <c r="J4178" s="105" t="s">
        <v>240</v>
      </c>
      <c r="K4178" s="105">
        <v>3.0</v>
      </c>
      <c r="L4178" s="104">
        <f t="array" ref="L4178">XLOOKUP('Joining Lists'!$J4178,'Joining Lists'!$A$4:$A$15,'Joining Lists'!$B$4:$B$15)</f>
        <v>34</v>
      </c>
      <c r="M4178" s="105">
        <f>'Joining Lists'!$K4178*'Joining Lists'!$L4178</f>
        <v>102</v>
      </c>
    </row>
    <row r="4179" ht="14.25" customHeight="1">
      <c r="G4179" s="111">
        <v>44399.0</v>
      </c>
      <c r="H4179" s="110" t="s">
        <v>253</v>
      </c>
      <c r="I4179" s="110" t="str">
        <f t="array" ref="I4179">XLOOKUP('Joining Lists'!$H4179,'Joining Lists'!$D$4:$D$75,'Joining Lists'!$E$4:$E$75)</f>
        <v>MidWest</v>
      </c>
      <c r="J4179" s="110" t="s">
        <v>235</v>
      </c>
      <c r="K4179" s="110">
        <v>2.0</v>
      </c>
      <c r="L4179" s="109">
        <f t="array" ref="L4179">XLOOKUP('Joining Lists'!$J4179,'Joining Lists'!$A$4:$A$15,'Joining Lists'!$B$4:$B$15)</f>
        <v>19.95</v>
      </c>
      <c r="M4179" s="110">
        <f>'Joining Lists'!$K4179*'Joining Lists'!$L4179</f>
        <v>39.9</v>
      </c>
    </row>
    <row r="4180" ht="14.25" customHeight="1">
      <c r="G4180" s="106">
        <v>44399.0</v>
      </c>
      <c r="H4180" s="105" t="s">
        <v>302</v>
      </c>
      <c r="I4180" s="105" t="str">
        <f t="array" ref="I4180">XLOOKUP('Joining Lists'!$H4180,'Joining Lists'!$D$4:$D$75,'Joining Lists'!$E$4:$E$75)</f>
        <v>MidWest</v>
      </c>
      <c r="J4180" s="105" t="s">
        <v>212</v>
      </c>
      <c r="K4180" s="105">
        <v>1.0</v>
      </c>
      <c r="L4180" s="104">
        <f t="array" ref="L4180">XLOOKUP('Joining Lists'!$J4180,'Joining Lists'!$A$4:$A$15,'Joining Lists'!$B$4:$B$15)</f>
        <v>21</v>
      </c>
      <c r="M4180" s="105">
        <f>'Joining Lists'!$K4180*'Joining Lists'!$L4180</f>
        <v>21</v>
      </c>
    </row>
    <row r="4181" ht="14.25" customHeight="1">
      <c r="G4181" s="111">
        <v>44399.0</v>
      </c>
      <c r="H4181" s="110" t="s">
        <v>316</v>
      </c>
      <c r="I4181" s="110" t="str">
        <f t="array" ref="I4181">XLOOKUP('Joining Lists'!$H4181,'Joining Lists'!$D$4:$D$75,'Joining Lists'!$E$4:$E$75)</f>
        <v>West</v>
      </c>
      <c r="J4181" s="110" t="s">
        <v>240</v>
      </c>
      <c r="K4181" s="110">
        <v>4.0</v>
      </c>
      <c r="L4181" s="109">
        <f t="array" ref="L4181">XLOOKUP('Joining Lists'!$J4181,'Joining Lists'!$A$4:$A$15,'Joining Lists'!$B$4:$B$15)</f>
        <v>34</v>
      </c>
      <c r="M4181" s="110">
        <f>'Joining Lists'!$K4181*'Joining Lists'!$L4181</f>
        <v>136</v>
      </c>
    </row>
    <row r="4182" ht="14.25" customHeight="1">
      <c r="G4182" s="106">
        <v>44398.0</v>
      </c>
      <c r="H4182" s="105" t="s">
        <v>231</v>
      </c>
      <c r="I4182" s="105" t="str">
        <f t="array" ref="I4182">XLOOKUP('Joining Lists'!$H4182,'Joining Lists'!$D$4:$D$75,'Joining Lists'!$E$4:$E$75)</f>
        <v>West</v>
      </c>
      <c r="J4182" s="105" t="s">
        <v>240</v>
      </c>
      <c r="K4182" s="105">
        <v>3.0</v>
      </c>
      <c r="L4182" s="104">
        <f t="array" ref="L4182">XLOOKUP('Joining Lists'!$J4182,'Joining Lists'!$A$4:$A$15,'Joining Lists'!$B$4:$B$15)</f>
        <v>34</v>
      </c>
      <c r="M4182" s="105">
        <f>'Joining Lists'!$K4182*'Joining Lists'!$L4182</f>
        <v>102</v>
      </c>
    </row>
    <row r="4183" ht="14.25" customHeight="1">
      <c r="G4183" s="111">
        <v>44398.0</v>
      </c>
      <c r="H4183" s="110" t="s">
        <v>289</v>
      </c>
      <c r="I4183" s="110" t="str">
        <f t="array" ref="I4183">XLOOKUP('Joining Lists'!$H4183,'Joining Lists'!$D$4:$D$75,'Joining Lists'!$E$4:$E$75)</f>
        <v>West</v>
      </c>
      <c r="J4183" s="110" t="s">
        <v>227</v>
      </c>
      <c r="K4183" s="110">
        <v>2.0</v>
      </c>
      <c r="L4183" s="109">
        <f t="array" ref="L4183">XLOOKUP('Joining Lists'!$J4183,'Joining Lists'!$A$4:$A$15,'Joining Lists'!$B$4:$B$15)</f>
        <v>25</v>
      </c>
      <c r="M4183" s="110">
        <f>'Joining Lists'!$K4183*'Joining Lists'!$L4183</f>
        <v>50</v>
      </c>
    </row>
    <row r="4184" ht="14.25" customHeight="1">
      <c r="G4184" s="106">
        <v>44398.0</v>
      </c>
      <c r="H4184" s="105" t="s">
        <v>264</v>
      </c>
      <c r="I4184" s="105" t="str">
        <f t="array" ref="I4184">XLOOKUP('Joining Lists'!$H4184,'Joining Lists'!$D$4:$D$75,'Joining Lists'!$E$4:$E$75)</f>
        <v>MidWest</v>
      </c>
      <c r="J4184" s="105" t="s">
        <v>227</v>
      </c>
      <c r="K4184" s="105">
        <v>3.0</v>
      </c>
      <c r="L4184" s="104">
        <f t="array" ref="L4184">XLOOKUP('Joining Lists'!$J4184,'Joining Lists'!$A$4:$A$15,'Joining Lists'!$B$4:$B$15)</f>
        <v>25</v>
      </c>
      <c r="M4184" s="105">
        <f>'Joining Lists'!$K4184*'Joining Lists'!$L4184</f>
        <v>75</v>
      </c>
    </row>
    <row r="4185" ht="14.25" customHeight="1">
      <c r="G4185" s="111">
        <v>44397.0</v>
      </c>
      <c r="H4185" s="110" t="s">
        <v>306</v>
      </c>
      <c r="I4185" s="110" t="str">
        <f t="array" ref="I4185">XLOOKUP('Joining Lists'!$H4185,'Joining Lists'!$D$4:$D$75,'Joining Lists'!$E$4:$E$75)</f>
        <v>West</v>
      </c>
      <c r="J4185" s="110" t="s">
        <v>216</v>
      </c>
      <c r="K4185" s="110">
        <v>2.0</v>
      </c>
      <c r="L4185" s="109">
        <f t="array" ref="L4185">XLOOKUP('Joining Lists'!$J4185,'Joining Lists'!$A$4:$A$15,'Joining Lists'!$B$4:$B$15)</f>
        <v>22.95</v>
      </c>
      <c r="M4185" s="110">
        <f>'Joining Lists'!$K4185*'Joining Lists'!$L4185</f>
        <v>45.9</v>
      </c>
    </row>
    <row r="4186" ht="14.25" customHeight="1">
      <c r="G4186" s="106">
        <v>44397.0</v>
      </c>
      <c r="H4186" s="105" t="s">
        <v>257</v>
      </c>
      <c r="I4186" s="105" t="str">
        <f t="array" ref="I4186">XLOOKUP('Joining Lists'!$H4186,'Joining Lists'!$D$4:$D$75,'Joining Lists'!$E$4:$E$75)</f>
        <v>South</v>
      </c>
      <c r="J4186" s="105" t="s">
        <v>230</v>
      </c>
      <c r="K4186" s="105">
        <v>3.0</v>
      </c>
      <c r="L4186" s="104">
        <f t="array" ref="L4186">XLOOKUP('Joining Lists'!$J4186,'Joining Lists'!$A$4:$A$15,'Joining Lists'!$B$4:$B$15)</f>
        <v>79.95</v>
      </c>
      <c r="M4186" s="105">
        <f>'Joining Lists'!$K4186*'Joining Lists'!$L4186</f>
        <v>239.85</v>
      </c>
    </row>
    <row r="4187" ht="14.25" customHeight="1">
      <c r="G4187" s="111">
        <v>44397.0</v>
      </c>
      <c r="H4187" s="110" t="s">
        <v>238</v>
      </c>
      <c r="I4187" s="110" t="str">
        <f t="array" ref="I4187">XLOOKUP('Joining Lists'!$H4187,'Joining Lists'!$D$4:$D$75,'Joining Lists'!$E$4:$E$75)</f>
        <v>West</v>
      </c>
      <c r="J4187" s="110" t="s">
        <v>236</v>
      </c>
      <c r="K4187" s="110">
        <v>4.0</v>
      </c>
      <c r="L4187" s="109">
        <f t="array" ref="L4187">XLOOKUP('Joining Lists'!$J4187,'Joining Lists'!$A$4:$A$15,'Joining Lists'!$B$4:$B$15)</f>
        <v>30</v>
      </c>
      <c r="M4187" s="110">
        <f>'Joining Lists'!$K4187*'Joining Lists'!$L4187</f>
        <v>120</v>
      </c>
    </row>
    <row r="4188" ht="14.25" customHeight="1">
      <c r="G4188" s="106">
        <v>44396.0</v>
      </c>
      <c r="H4188" s="105" t="s">
        <v>271</v>
      </c>
      <c r="I4188" s="105" t="str">
        <f t="array" ref="I4188">XLOOKUP('Joining Lists'!$H4188,'Joining Lists'!$D$4:$D$75,'Joining Lists'!$E$4:$E$75)</f>
        <v>South</v>
      </c>
      <c r="J4188" s="105" t="s">
        <v>240</v>
      </c>
      <c r="K4188" s="105">
        <v>1.0</v>
      </c>
      <c r="L4188" s="104">
        <f t="array" ref="L4188">XLOOKUP('Joining Lists'!$J4188,'Joining Lists'!$A$4:$A$15,'Joining Lists'!$B$4:$B$15)</f>
        <v>34</v>
      </c>
      <c r="M4188" s="105">
        <f>'Joining Lists'!$K4188*'Joining Lists'!$L4188</f>
        <v>34</v>
      </c>
    </row>
    <row r="4189" ht="14.25" customHeight="1">
      <c r="G4189" s="111">
        <v>44396.0</v>
      </c>
      <c r="H4189" s="110" t="s">
        <v>213</v>
      </c>
      <c r="I4189" s="110" t="str">
        <f t="array" ref="I4189">XLOOKUP('Joining Lists'!$H4189,'Joining Lists'!$D$4:$D$75,'Joining Lists'!$E$4:$E$75)</f>
        <v>MidWest</v>
      </c>
      <c r="J4189" s="110" t="s">
        <v>235</v>
      </c>
      <c r="K4189" s="110">
        <v>2.0</v>
      </c>
      <c r="L4189" s="109">
        <f t="array" ref="L4189">XLOOKUP('Joining Lists'!$J4189,'Joining Lists'!$A$4:$A$15,'Joining Lists'!$B$4:$B$15)</f>
        <v>19.95</v>
      </c>
      <c r="M4189" s="110">
        <f>'Joining Lists'!$K4189*'Joining Lists'!$L4189</f>
        <v>39.9</v>
      </c>
    </row>
    <row r="4190" ht="14.25" customHeight="1">
      <c r="G4190" s="106">
        <v>44396.0</v>
      </c>
      <c r="H4190" s="105" t="s">
        <v>316</v>
      </c>
      <c r="I4190" s="105" t="str">
        <f t="array" ref="I4190">XLOOKUP('Joining Lists'!$H4190,'Joining Lists'!$D$4:$D$75,'Joining Lists'!$E$4:$E$75)</f>
        <v>West</v>
      </c>
      <c r="J4190" s="105" t="s">
        <v>227</v>
      </c>
      <c r="K4190" s="105">
        <v>4.0</v>
      </c>
      <c r="L4190" s="104">
        <f t="array" ref="L4190">XLOOKUP('Joining Lists'!$J4190,'Joining Lists'!$A$4:$A$15,'Joining Lists'!$B$4:$B$15)</f>
        <v>25</v>
      </c>
      <c r="M4190" s="105">
        <f>'Joining Lists'!$K4190*'Joining Lists'!$L4190</f>
        <v>100</v>
      </c>
    </row>
    <row r="4191" ht="14.25" customHeight="1">
      <c r="G4191" s="111">
        <v>44395.0</v>
      </c>
      <c r="H4191" s="110" t="s">
        <v>286</v>
      </c>
      <c r="I4191" s="110" t="str">
        <f t="array" ref="I4191">XLOOKUP('Joining Lists'!$H4191,'Joining Lists'!$D$4:$D$75,'Joining Lists'!$E$4:$E$75)</f>
        <v>South</v>
      </c>
      <c r="J4191" s="110" t="s">
        <v>235</v>
      </c>
      <c r="K4191" s="110">
        <v>1.0</v>
      </c>
      <c r="L4191" s="109">
        <f t="array" ref="L4191">XLOOKUP('Joining Lists'!$J4191,'Joining Lists'!$A$4:$A$15,'Joining Lists'!$B$4:$B$15)</f>
        <v>19.95</v>
      </c>
      <c r="M4191" s="110">
        <f>'Joining Lists'!$K4191*'Joining Lists'!$L4191</f>
        <v>19.95</v>
      </c>
    </row>
    <row r="4192" ht="14.25" customHeight="1">
      <c r="G4192" s="106">
        <v>44395.0</v>
      </c>
      <c r="H4192" s="105" t="s">
        <v>281</v>
      </c>
      <c r="I4192" s="105" t="str">
        <f t="array" ref="I4192">XLOOKUP('Joining Lists'!$H4192,'Joining Lists'!$D$4:$D$75,'Joining Lists'!$E$4:$E$75)</f>
        <v>MidWest</v>
      </c>
      <c r="J4192" s="105" t="s">
        <v>218</v>
      </c>
      <c r="K4192" s="105">
        <v>3.0</v>
      </c>
      <c r="L4192" s="104">
        <f t="array" ref="L4192">XLOOKUP('Joining Lists'!$J4192,'Joining Lists'!$A$4:$A$15,'Joining Lists'!$B$4:$B$15)</f>
        <v>22.95</v>
      </c>
      <c r="M4192" s="105">
        <f>'Joining Lists'!$K4192*'Joining Lists'!$L4192</f>
        <v>68.85</v>
      </c>
    </row>
    <row r="4193" ht="14.25" customHeight="1">
      <c r="G4193" s="111">
        <v>44395.0</v>
      </c>
      <c r="H4193" s="110" t="s">
        <v>255</v>
      </c>
      <c r="I4193" s="110" t="str">
        <f t="array" ref="I4193">XLOOKUP('Joining Lists'!$H4193,'Joining Lists'!$D$4:$D$75,'Joining Lists'!$E$4:$E$75)</f>
        <v>MidWest</v>
      </c>
      <c r="J4193" s="110" t="s">
        <v>227</v>
      </c>
      <c r="K4193" s="110">
        <v>3.0</v>
      </c>
      <c r="L4193" s="109">
        <f t="array" ref="L4193">XLOOKUP('Joining Lists'!$J4193,'Joining Lists'!$A$4:$A$15,'Joining Lists'!$B$4:$B$15)</f>
        <v>25</v>
      </c>
      <c r="M4193" s="110">
        <f>'Joining Lists'!$K4193*'Joining Lists'!$L4193</f>
        <v>75</v>
      </c>
    </row>
    <row r="4194" ht="14.25" customHeight="1">
      <c r="G4194" s="106">
        <v>44395.0</v>
      </c>
      <c r="H4194" s="105" t="s">
        <v>292</v>
      </c>
      <c r="I4194" s="105" t="str">
        <f t="array" ref="I4194">XLOOKUP('Joining Lists'!$H4194,'Joining Lists'!$D$4:$D$75,'Joining Lists'!$E$4:$E$75)</f>
        <v>East</v>
      </c>
      <c r="J4194" s="105" t="s">
        <v>239</v>
      </c>
      <c r="K4194" s="105">
        <v>1.0</v>
      </c>
      <c r="L4194" s="104">
        <f t="array" ref="L4194">XLOOKUP('Joining Lists'!$J4194,'Joining Lists'!$A$4:$A$15,'Joining Lists'!$B$4:$B$15)</f>
        <v>19</v>
      </c>
      <c r="M4194" s="105">
        <f>'Joining Lists'!$K4194*'Joining Lists'!$L4194</f>
        <v>19</v>
      </c>
    </row>
    <row r="4195" ht="14.25" customHeight="1">
      <c r="G4195" s="111">
        <v>44394.0</v>
      </c>
      <c r="H4195" s="110" t="s">
        <v>223</v>
      </c>
      <c r="I4195" s="110" t="str">
        <f t="array" ref="I4195">XLOOKUP('Joining Lists'!$H4195,'Joining Lists'!$D$4:$D$75,'Joining Lists'!$E$4:$E$75)</f>
        <v>East</v>
      </c>
      <c r="J4195" s="110" t="s">
        <v>218</v>
      </c>
      <c r="K4195" s="110">
        <v>1.0</v>
      </c>
      <c r="L4195" s="109">
        <f t="array" ref="L4195">XLOOKUP('Joining Lists'!$J4195,'Joining Lists'!$A$4:$A$15,'Joining Lists'!$B$4:$B$15)</f>
        <v>22.95</v>
      </c>
      <c r="M4195" s="110">
        <f>'Joining Lists'!$K4195*'Joining Lists'!$L4195</f>
        <v>22.95</v>
      </c>
    </row>
    <row r="4196" ht="14.25" customHeight="1">
      <c r="G4196" s="106">
        <v>44394.0</v>
      </c>
      <c r="H4196" s="105" t="s">
        <v>213</v>
      </c>
      <c r="I4196" s="105" t="str">
        <f t="array" ref="I4196">XLOOKUP('Joining Lists'!$H4196,'Joining Lists'!$D$4:$D$75,'Joining Lists'!$E$4:$E$75)</f>
        <v>MidWest</v>
      </c>
      <c r="J4196" s="105" t="s">
        <v>235</v>
      </c>
      <c r="K4196" s="105">
        <v>3.0</v>
      </c>
      <c r="L4196" s="104">
        <f t="array" ref="L4196">XLOOKUP('Joining Lists'!$J4196,'Joining Lists'!$A$4:$A$15,'Joining Lists'!$B$4:$B$15)</f>
        <v>19.95</v>
      </c>
      <c r="M4196" s="105">
        <f>'Joining Lists'!$K4196*'Joining Lists'!$L4196</f>
        <v>59.85</v>
      </c>
    </row>
    <row r="4197" ht="14.25" customHeight="1">
      <c r="G4197" s="111">
        <v>44394.0</v>
      </c>
      <c r="H4197" s="110" t="s">
        <v>253</v>
      </c>
      <c r="I4197" s="110" t="str">
        <f t="array" ref="I4197">XLOOKUP('Joining Lists'!$H4197,'Joining Lists'!$D$4:$D$75,'Joining Lists'!$E$4:$E$75)</f>
        <v>MidWest</v>
      </c>
      <c r="J4197" s="110" t="s">
        <v>243</v>
      </c>
      <c r="K4197" s="110">
        <v>1.0</v>
      </c>
      <c r="L4197" s="109">
        <f t="array" ref="L4197">XLOOKUP('Joining Lists'!$J4197,'Joining Lists'!$A$4:$A$15,'Joining Lists'!$B$4:$B$15)</f>
        <v>25</v>
      </c>
      <c r="M4197" s="110">
        <f>'Joining Lists'!$K4197*'Joining Lists'!$L4197</f>
        <v>25</v>
      </c>
    </row>
    <row r="4198" ht="14.25" customHeight="1">
      <c r="G4198" s="106">
        <v>44394.0</v>
      </c>
      <c r="H4198" s="105" t="s">
        <v>306</v>
      </c>
      <c r="I4198" s="105" t="str">
        <f t="array" ref="I4198">XLOOKUP('Joining Lists'!$H4198,'Joining Lists'!$D$4:$D$75,'Joining Lists'!$E$4:$E$75)</f>
        <v>West</v>
      </c>
      <c r="J4198" s="105" t="s">
        <v>240</v>
      </c>
      <c r="K4198" s="105">
        <v>1.0</v>
      </c>
      <c r="L4198" s="104">
        <f t="array" ref="L4198">XLOOKUP('Joining Lists'!$J4198,'Joining Lists'!$A$4:$A$15,'Joining Lists'!$B$4:$B$15)</f>
        <v>34</v>
      </c>
      <c r="M4198" s="105">
        <f>'Joining Lists'!$K4198*'Joining Lists'!$L4198</f>
        <v>34</v>
      </c>
    </row>
    <row r="4199" ht="14.25" customHeight="1">
      <c r="G4199" s="111">
        <v>44394.0</v>
      </c>
      <c r="H4199" s="110" t="s">
        <v>225</v>
      </c>
      <c r="I4199" s="110" t="str">
        <f t="array" ref="I4199">XLOOKUP('Joining Lists'!$H4199,'Joining Lists'!$D$4:$D$75,'Joining Lists'!$E$4:$E$75)</f>
        <v>South</v>
      </c>
      <c r="J4199" s="110" t="s">
        <v>216</v>
      </c>
      <c r="K4199" s="110">
        <v>1.0</v>
      </c>
      <c r="L4199" s="109">
        <f t="array" ref="L4199">XLOOKUP('Joining Lists'!$J4199,'Joining Lists'!$A$4:$A$15,'Joining Lists'!$B$4:$B$15)</f>
        <v>22.95</v>
      </c>
      <c r="M4199" s="110">
        <f>'Joining Lists'!$K4199*'Joining Lists'!$L4199</f>
        <v>22.95</v>
      </c>
    </row>
    <row r="4200" ht="14.25" customHeight="1">
      <c r="G4200" s="106">
        <v>44393.0</v>
      </c>
      <c r="H4200" s="105" t="s">
        <v>221</v>
      </c>
      <c r="I4200" s="105" t="str">
        <f t="array" ref="I4200">XLOOKUP('Joining Lists'!$H4200,'Joining Lists'!$D$4:$D$75,'Joining Lists'!$E$4:$E$75)</f>
        <v>East</v>
      </c>
      <c r="J4200" s="105" t="s">
        <v>227</v>
      </c>
      <c r="K4200" s="105">
        <v>3.0</v>
      </c>
      <c r="L4200" s="104">
        <f t="array" ref="L4200">XLOOKUP('Joining Lists'!$J4200,'Joining Lists'!$A$4:$A$15,'Joining Lists'!$B$4:$B$15)</f>
        <v>25</v>
      </c>
      <c r="M4200" s="105">
        <f>'Joining Lists'!$K4200*'Joining Lists'!$L4200</f>
        <v>75</v>
      </c>
    </row>
    <row r="4201" ht="14.25" customHeight="1">
      <c r="G4201" s="111">
        <v>44393.0</v>
      </c>
      <c r="H4201" s="110" t="s">
        <v>281</v>
      </c>
      <c r="I4201" s="110" t="str">
        <f t="array" ref="I4201">XLOOKUP('Joining Lists'!$H4201,'Joining Lists'!$D$4:$D$75,'Joining Lists'!$E$4:$E$75)</f>
        <v>MidWest</v>
      </c>
      <c r="J4201" s="110" t="s">
        <v>243</v>
      </c>
      <c r="K4201" s="110">
        <v>1.0</v>
      </c>
      <c r="L4201" s="109">
        <f t="array" ref="L4201">XLOOKUP('Joining Lists'!$J4201,'Joining Lists'!$A$4:$A$15,'Joining Lists'!$B$4:$B$15)</f>
        <v>25</v>
      </c>
      <c r="M4201" s="110">
        <f>'Joining Lists'!$K4201*'Joining Lists'!$L4201</f>
        <v>25</v>
      </c>
    </row>
    <row r="4202" ht="14.25" customHeight="1">
      <c r="G4202" s="106">
        <v>44393.0</v>
      </c>
      <c r="H4202" s="105" t="s">
        <v>264</v>
      </c>
      <c r="I4202" s="105" t="str">
        <f t="array" ref="I4202">XLOOKUP('Joining Lists'!$H4202,'Joining Lists'!$D$4:$D$75,'Joining Lists'!$E$4:$E$75)</f>
        <v>MidWest</v>
      </c>
      <c r="J4202" s="105" t="s">
        <v>243</v>
      </c>
      <c r="K4202" s="105">
        <v>1.0</v>
      </c>
      <c r="L4202" s="104">
        <f t="array" ref="L4202">XLOOKUP('Joining Lists'!$J4202,'Joining Lists'!$A$4:$A$15,'Joining Lists'!$B$4:$B$15)</f>
        <v>25</v>
      </c>
      <c r="M4202" s="105">
        <f>'Joining Lists'!$K4202*'Joining Lists'!$L4202</f>
        <v>25</v>
      </c>
    </row>
    <row r="4203" ht="14.25" customHeight="1">
      <c r="G4203" s="111">
        <v>44392.0</v>
      </c>
      <c r="H4203" s="110" t="s">
        <v>254</v>
      </c>
      <c r="I4203" s="110" t="str">
        <f t="array" ref="I4203">XLOOKUP('Joining Lists'!$H4203,'Joining Lists'!$D$4:$D$75,'Joining Lists'!$E$4:$E$75)</f>
        <v>South</v>
      </c>
      <c r="J4203" s="110" t="s">
        <v>236</v>
      </c>
      <c r="K4203" s="110">
        <v>2.0</v>
      </c>
      <c r="L4203" s="109">
        <f t="array" ref="L4203">XLOOKUP('Joining Lists'!$J4203,'Joining Lists'!$A$4:$A$15,'Joining Lists'!$B$4:$B$15)</f>
        <v>30</v>
      </c>
      <c r="M4203" s="110">
        <f>'Joining Lists'!$K4203*'Joining Lists'!$L4203</f>
        <v>60</v>
      </c>
    </row>
    <row r="4204" ht="14.25" customHeight="1">
      <c r="G4204" s="106">
        <v>44392.0</v>
      </c>
      <c r="H4204" s="105" t="s">
        <v>223</v>
      </c>
      <c r="I4204" s="105" t="str">
        <f t="array" ref="I4204">XLOOKUP('Joining Lists'!$H4204,'Joining Lists'!$D$4:$D$75,'Joining Lists'!$E$4:$E$75)</f>
        <v>East</v>
      </c>
      <c r="J4204" s="105" t="s">
        <v>235</v>
      </c>
      <c r="K4204" s="105">
        <v>1.0</v>
      </c>
      <c r="L4204" s="104">
        <f t="array" ref="L4204">XLOOKUP('Joining Lists'!$J4204,'Joining Lists'!$A$4:$A$15,'Joining Lists'!$B$4:$B$15)</f>
        <v>19.95</v>
      </c>
      <c r="M4204" s="105">
        <f>'Joining Lists'!$K4204*'Joining Lists'!$L4204</f>
        <v>19.95</v>
      </c>
    </row>
    <row r="4205" ht="14.25" customHeight="1">
      <c r="G4205" s="111">
        <v>44392.0</v>
      </c>
      <c r="H4205" s="110" t="s">
        <v>249</v>
      </c>
      <c r="I4205" s="110" t="str">
        <f t="array" ref="I4205">XLOOKUP('Joining Lists'!$H4205,'Joining Lists'!$D$4:$D$75,'Joining Lists'!$E$4:$E$75)</f>
        <v>East</v>
      </c>
      <c r="J4205" s="110" t="s">
        <v>240</v>
      </c>
      <c r="K4205" s="110">
        <v>4.0</v>
      </c>
      <c r="L4205" s="109">
        <f t="array" ref="L4205">XLOOKUP('Joining Lists'!$J4205,'Joining Lists'!$A$4:$A$15,'Joining Lists'!$B$4:$B$15)</f>
        <v>34</v>
      </c>
      <c r="M4205" s="110">
        <f>'Joining Lists'!$K4205*'Joining Lists'!$L4205</f>
        <v>136</v>
      </c>
    </row>
    <row r="4206" ht="14.25" customHeight="1">
      <c r="G4206" s="106">
        <v>44392.0</v>
      </c>
      <c r="H4206" s="105" t="s">
        <v>257</v>
      </c>
      <c r="I4206" s="105" t="str">
        <f t="array" ref="I4206">XLOOKUP('Joining Lists'!$H4206,'Joining Lists'!$D$4:$D$75,'Joining Lists'!$E$4:$E$75)</f>
        <v>South</v>
      </c>
      <c r="J4206" s="105" t="s">
        <v>240</v>
      </c>
      <c r="K4206" s="105">
        <v>2.0</v>
      </c>
      <c r="L4206" s="104">
        <f t="array" ref="L4206">XLOOKUP('Joining Lists'!$J4206,'Joining Lists'!$A$4:$A$15,'Joining Lists'!$B$4:$B$15)</f>
        <v>34</v>
      </c>
      <c r="M4206" s="105">
        <f>'Joining Lists'!$K4206*'Joining Lists'!$L4206</f>
        <v>68</v>
      </c>
    </row>
    <row r="4207" ht="14.25" customHeight="1">
      <c r="G4207" s="111">
        <v>44392.0</v>
      </c>
      <c r="H4207" s="110" t="s">
        <v>271</v>
      </c>
      <c r="I4207" s="110" t="str">
        <f t="array" ref="I4207">XLOOKUP('Joining Lists'!$H4207,'Joining Lists'!$D$4:$D$75,'Joining Lists'!$E$4:$E$75)</f>
        <v>South</v>
      </c>
      <c r="J4207" s="110" t="s">
        <v>245</v>
      </c>
      <c r="K4207" s="110">
        <v>2.0</v>
      </c>
      <c r="L4207" s="109">
        <f t="array" ref="L4207">XLOOKUP('Joining Lists'!$J4207,'Joining Lists'!$A$4:$A$15,'Joining Lists'!$B$4:$B$15)</f>
        <v>23.5</v>
      </c>
      <c r="M4207" s="110">
        <f>'Joining Lists'!$K4207*'Joining Lists'!$L4207</f>
        <v>47</v>
      </c>
    </row>
    <row r="4208" ht="14.25" customHeight="1">
      <c r="G4208" s="106">
        <v>44392.0</v>
      </c>
      <c r="H4208" s="105" t="s">
        <v>266</v>
      </c>
      <c r="I4208" s="105" t="str">
        <f t="array" ref="I4208">XLOOKUP('Joining Lists'!$H4208,'Joining Lists'!$D$4:$D$75,'Joining Lists'!$E$4:$E$75)</f>
        <v>West</v>
      </c>
      <c r="J4208" s="105" t="s">
        <v>243</v>
      </c>
      <c r="K4208" s="105">
        <v>2.0</v>
      </c>
      <c r="L4208" s="104">
        <f t="array" ref="L4208">XLOOKUP('Joining Lists'!$J4208,'Joining Lists'!$A$4:$A$15,'Joining Lists'!$B$4:$B$15)</f>
        <v>25</v>
      </c>
      <c r="M4208" s="105">
        <f>'Joining Lists'!$K4208*'Joining Lists'!$L4208</f>
        <v>50</v>
      </c>
    </row>
    <row r="4209" ht="14.25" customHeight="1">
      <c r="G4209" s="111">
        <v>44392.0</v>
      </c>
      <c r="H4209" s="110" t="s">
        <v>296</v>
      </c>
      <c r="I4209" s="110" t="str">
        <f t="array" ref="I4209">XLOOKUP('Joining Lists'!$H4209,'Joining Lists'!$D$4:$D$75,'Joining Lists'!$E$4:$E$75)</f>
        <v>West</v>
      </c>
      <c r="J4209" s="110" t="s">
        <v>218</v>
      </c>
      <c r="K4209" s="110">
        <v>2.0</v>
      </c>
      <c r="L4209" s="109">
        <f t="array" ref="L4209">XLOOKUP('Joining Lists'!$J4209,'Joining Lists'!$A$4:$A$15,'Joining Lists'!$B$4:$B$15)</f>
        <v>22.95</v>
      </c>
      <c r="M4209" s="110">
        <f>'Joining Lists'!$K4209*'Joining Lists'!$L4209</f>
        <v>45.9</v>
      </c>
    </row>
    <row r="4210" ht="14.25" customHeight="1">
      <c r="G4210" s="106">
        <v>44392.0</v>
      </c>
      <c r="H4210" s="105" t="s">
        <v>225</v>
      </c>
      <c r="I4210" s="105" t="str">
        <f t="array" ref="I4210">XLOOKUP('Joining Lists'!$H4210,'Joining Lists'!$D$4:$D$75,'Joining Lists'!$E$4:$E$75)</f>
        <v>South</v>
      </c>
      <c r="J4210" s="105" t="s">
        <v>218</v>
      </c>
      <c r="K4210" s="105">
        <v>2.0</v>
      </c>
      <c r="L4210" s="104">
        <f t="array" ref="L4210">XLOOKUP('Joining Lists'!$J4210,'Joining Lists'!$A$4:$A$15,'Joining Lists'!$B$4:$B$15)</f>
        <v>22.95</v>
      </c>
      <c r="M4210" s="105">
        <f>'Joining Lists'!$K4210*'Joining Lists'!$L4210</f>
        <v>45.9</v>
      </c>
    </row>
    <row r="4211" ht="14.25" customHeight="1">
      <c r="G4211" s="111">
        <v>44392.0</v>
      </c>
      <c r="H4211" s="110" t="s">
        <v>219</v>
      </c>
      <c r="I4211" s="110" t="str">
        <f t="array" ref="I4211">XLOOKUP('Joining Lists'!$H4211,'Joining Lists'!$D$4:$D$75,'Joining Lists'!$E$4:$E$75)</f>
        <v>West</v>
      </c>
      <c r="J4211" s="110" t="s">
        <v>235</v>
      </c>
      <c r="K4211" s="110">
        <v>11.0</v>
      </c>
      <c r="L4211" s="109">
        <f t="array" ref="L4211">XLOOKUP('Joining Lists'!$J4211,'Joining Lists'!$A$4:$A$15,'Joining Lists'!$B$4:$B$15)</f>
        <v>19.95</v>
      </c>
      <c r="M4211" s="110">
        <f>'Joining Lists'!$K4211*'Joining Lists'!$L4211</f>
        <v>219.45</v>
      </c>
    </row>
    <row r="4212" ht="14.25" customHeight="1">
      <c r="G4212" s="106">
        <v>44392.0</v>
      </c>
      <c r="H4212" s="105" t="s">
        <v>250</v>
      </c>
      <c r="I4212" s="105" t="str">
        <f t="array" ref="I4212">XLOOKUP('Joining Lists'!$H4212,'Joining Lists'!$D$4:$D$75,'Joining Lists'!$E$4:$E$75)</f>
        <v>West</v>
      </c>
      <c r="J4212" s="105" t="s">
        <v>216</v>
      </c>
      <c r="K4212" s="105">
        <v>1.0</v>
      </c>
      <c r="L4212" s="104">
        <f t="array" ref="L4212">XLOOKUP('Joining Lists'!$J4212,'Joining Lists'!$A$4:$A$15,'Joining Lists'!$B$4:$B$15)</f>
        <v>22.95</v>
      </c>
      <c r="M4212" s="105">
        <f>'Joining Lists'!$K4212*'Joining Lists'!$L4212</f>
        <v>22.95</v>
      </c>
    </row>
    <row r="4213" ht="14.25" customHeight="1">
      <c r="G4213" s="111">
        <v>44392.0</v>
      </c>
      <c r="H4213" s="110" t="s">
        <v>292</v>
      </c>
      <c r="I4213" s="110" t="str">
        <f t="array" ref="I4213">XLOOKUP('Joining Lists'!$H4213,'Joining Lists'!$D$4:$D$75,'Joining Lists'!$E$4:$E$75)</f>
        <v>East</v>
      </c>
      <c r="J4213" s="110" t="s">
        <v>240</v>
      </c>
      <c r="K4213" s="110">
        <v>4.0</v>
      </c>
      <c r="L4213" s="109">
        <f t="array" ref="L4213">XLOOKUP('Joining Lists'!$J4213,'Joining Lists'!$A$4:$A$15,'Joining Lists'!$B$4:$B$15)</f>
        <v>34</v>
      </c>
      <c r="M4213" s="110">
        <f>'Joining Lists'!$K4213*'Joining Lists'!$L4213</f>
        <v>136</v>
      </c>
    </row>
    <row r="4214" ht="14.25" customHeight="1">
      <c r="G4214" s="106">
        <v>44392.0</v>
      </c>
      <c r="H4214" s="105" t="s">
        <v>307</v>
      </c>
      <c r="I4214" s="105" t="str">
        <f t="array" ref="I4214">XLOOKUP('Joining Lists'!$H4214,'Joining Lists'!$D$4:$D$75,'Joining Lists'!$E$4:$E$75)</f>
        <v>East</v>
      </c>
      <c r="J4214" s="105" t="s">
        <v>218</v>
      </c>
      <c r="K4214" s="105">
        <v>3.0</v>
      </c>
      <c r="L4214" s="104">
        <f t="array" ref="L4214">XLOOKUP('Joining Lists'!$J4214,'Joining Lists'!$A$4:$A$15,'Joining Lists'!$B$4:$B$15)</f>
        <v>22.95</v>
      </c>
      <c r="M4214" s="105">
        <f>'Joining Lists'!$K4214*'Joining Lists'!$L4214</f>
        <v>68.85</v>
      </c>
    </row>
    <row r="4215" ht="14.25" customHeight="1">
      <c r="G4215" s="111">
        <v>44392.0</v>
      </c>
      <c r="H4215" s="110" t="s">
        <v>292</v>
      </c>
      <c r="I4215" s="110" t="str">
        <f t="array" ref="I4215">XLOOKUP('Joining Lists'!$H4215,'Joining Lists'!$D$4:$D$75,'Joining Lists'!$E$4:$E$75)</f>
        <v>East</v>
      </c>
      <c r="J4215" s="110" t="s">
        <v>216</v>
      </c>
      <c r="K4215" s="110">
        <v>4.0</v>
      </c>
      <c r="L4215" s="109">
        <f t="array" ref="L4215">XLOOKUP('Joining Lists'!$J4215,'Joining Lists'!$A$4:$A$15,'Joining Lists'!$B$4:$B$15)</f>
        <v>22.95</v>
      </c>
      <c r="M4215" s="110">
        <f>'Joining Lists'!$K4215*'Joining Lists'!$L4215</f>
        <v>91.8</v>
      </c>
    </row>
    <row r="4216" ht="14.25" customHeight="1">
      <c r="G4216" s="106">
        <v>44391.0</v>
      </c>
      <c r="H4216" s="105" t="s">
        <v>266</v>
      </c>
      <c r="I4216" s="105" t="str">
        <f t="array" ref="I4216">XLOOKUP('Joining Lists'!$H4216,'Joining Lists'!$D$4:$D$75,'Joining Lists'!$E$4:$E$75)</f>
        <v>West</v>
      </c>
      <c r="J4216" s="105" t="s">
        <v>235</v>
      </c>
      <c r="K4216" s="105">
        <v>3.0</v>
      </c>
      <c r="L4216" s="104">
        <f t="array" ref="L4216">XLOOKUP('Joining Lists'!$J4216,'Joining Lists'!$A$4:$A$15,'Joining Lists'!$B$4:$B$15)</f>
        <v>19.95</v>
      </c>
      <c r="M4216" s="105">
        <f>'Joining Lists'!$K4216*'Joining Lists'!$L4216</f>
        <v>59.85</v>
      </c>
    </row>
    <row r="4217" ht="14.25" customHeight="1">
      <c r="G4217" s="111">
        <v>44391.0</v>
      </c>
      <c r="H4217" s="110" t="s">
        <v>215</v>
      </c>
      <c r="I4217" s="110" t="str">
        <f t="array" ref="I4217">XLOOKUP('Joining Lists'!$H4217,'Joining Lists'!$D$4:$D$75,'Joining Lists'!$E$4:$E$75)</f>
        <v>East</v>
      </c>
      <c r="J4217" s="110" t="s">
        <v>216</v>
      </c>
      <c r="K4217" s="110">
        <v>2.0</v>
      </c>
      <c r="L4217" s="109">
        <f t="array" ref="L4217">XLOOKUP('Joining Lists'!$J4217,'Joining Lists'!$A$4:$A$15,'Joining Lists'!$B$4:$B$15)</f>
        <v>22.95</v>
      </c>
      <c r="M4217" s="110">
        <f>'Joining Lists'!$K4217*'Joining Lists'!$L4217</f>
        <v>45.9</v>
      </c>
    </row>
    <row r="4218" ht="14.25" customHeight="1">
      <c r="G4218" s="106">
        <v>44391.0</v>
      </c>
      <c r="H4218" s="105" t="s">
        <v>278</v>
      </c>
      <c r="I4218" s="105" t="str">
        <f t="array" ref="I4218">XLOOKUP('Joining Lists'!$H4218,'Joining Lists'!$D$4:$D$75,'Joining Lists'!$E$4:$E$75)</f>
        <v>MidWest</v>
      </c>
      <c r="J4218" s="105" t="s">
        <v>240</v>
      </c>
      <c r="K4218" s="105">
        <v>2.0</v>
      </c>
      <c r="L4218" s="104">
        <f t="array" ref="L4218">XLOOKUP('Joining Lists'!$J4218,'Joining Lists'!$A$4:$A$15,'Joining Lists'!$B$4:$B$15)</f>
        <v>34</v>
      </c>
      <c r="M4218" s="105">
        <f>'Joining Lists'!$K4218*'Joining Lists'!$L4218</f>
        <v>68</v>
      </c>
    </row>
    <row r="4219" ht="14.25" customHeight="1">
      <c r="G4219" s="111">
        <v>44390.0</v>
      </c>
      <c r="H4219" s="110" t="s">
        <v>269</v>
      </c>
      <c r="I4219" s="110" t="str">
        <f t="array" ref="I4219">XLOOKUP('Joining Lists'!$H4219,'Joining Lists'!$D$4:$D$75,'Joining Lists'!$E$4:$E$75)</f>
        <v>MidWest</v>
      </c>
      <c r="J4219" s="110" t="s">
        <v>218</v>
      </c>
      <c r="K4219" s="110">
        <v>3.0</v>
      </c>
      <c r="L4219" s="109">
        <f t="array" ref="L4219">XLOOKUP('Joining Lists'!$J4219,'Joining Lists'!$A$4:$A$15,'Joining Lists'!$B$4:$B$15)</f>
        <v>22.95</v>
      </c>
      <c r="M4219" s="110">
        <f>'Joining Lists'!$K4219*'Joining Lists'!$L4219</f>
        <v>68.85</v>
      </c>
    </row>
    <row r="4220" ht="14.25" customHeight="1">
      <c r="G4220" s="106">
        <v>44390.0</v>
      </c>
      <c r="H4220" s="105" t="s">
        <v>268</v>
      </c>
      <c r="I4220" s="105" t="str">
        <f t="array" ref="I4220">XLOOKUP('Joining Lists'!$H4220,'Joining Lists'!$D$4:$D$75,'Joining Lists'!$E$4:$E$75)</f>
        <v>East</v>
      </c>
      <c r="J4220" s="105" t="s">
        <v>243</v>
      </c>
      <c r="K4220" s="105">
        <v>1.0</v>
      </c>
      <c r="L4220" s="104">
        <f t="array" ref="L4220">XLOOKUP('Joining Lists'!$J4220,'Joining Lists'!$A$4:$A$15,'Joining Lists'!$B$4:$B$15)</f>
        <v>25</v>
      </c>
      <c r="M4220" s="105">
        <f>'Joining Lists'!$K4220*'Joining Lists'!$L4220</f>
        <v>25</v>
      </c>
    </row>
    <row r="4221" ht="14.25" customHeight="1">
      <c r="G4221" s="111">
        <v>44390.0</v>
      </c>
      <c r="H4221" s="110" t="s">
        <v>292</v>
      </c>
      <c r="I4221" s="110" t="str">
        <f t="array" ref="I4221">XLOOKUP('Joining Lists'!$H4221,'Joining Lists'!$D$4:$D$75,'Joining Lists'!$E$4:$E$75)</f>
        <v>East</v>
      </c>
      <c r="J4221" s="110" t="s">
        <v>233</v>
      </c>
      <c r="K4221" s="110">
        <v>14.0</v>
      </c>
      <c r="L4221" s="109">
        <f t="array" ref="L4221">XLOOKUP('Joining Lists'!$J4221,'Joining Lists'!$A$4:$A$15,'Joining Lists'!$B$4:$B$15)</f>
        <v>27.5</v>
      </c>
      <c r="M4221" s="110">
        <f>'Joining Lists'!$K4221*'Joining Lists'!$L4221</f>
        <v>385</v>
      </c>
    </row>
    <row r="4222" ht="14.25" customHeight="1">
      <c r="G4222" s="106">
        <v>44390.0</v>
      </c>
      <c r="H4222" s="105" t="s">
        <v>314</v>
      </c>
      <c r="I4222" s="105" t="str">
        <f t="array" ref="I4222">XLOOKUP('Joining Lists'!$H4222,'Joining Lists'!$D$4:$D$75,'Joining Lists'!$E$4:$E$75)</f>
        <v>West</v>
      </c>
      <c r="J4222" s="105" t="s">
        <v>233</v>
      </c>
      <c r="K4222" s="105">
        <v>2.0</v>
      </c>
      <c r="L4222" s="104">
        <f t="array" ref="L4222">XLOOKUP('Joining Lists'!$J4222,'Joining Lists'!$A$4:$A$15,'Joining Lists'!$B$4:$B$15)</f>
        <v>27.5</v>
      </c>
      <c r="M4222" s="105">
        <f>'Joining Lists'!$K4222*'Joining Lists'!$L4222</f>
        <v>55</v>
      </c>
    </row>
    <row r="4223" ht="14.25" customHeight="1">
      <c r="G4223" s="111">
        <v>44390.0</v>
      </c>
      <c r="H4223" s="110" t="s">
        <v>305</v>
      </c>
      <c r="I4223" s="110" t="str">
        <f t="array" ref="I4223">XLOOKUP('Joining Lists'!$H4223,'Joining Lists'!$D$4:$D$75,'Joining Lists'!$E$4:$E$75)</f>
        <v>East</v>
      </c>
      <c r="J4223" s="110" t="s">
        <v>245</v>
      </c>
      <c r="K4223" s="110">
        <v>2.0</v>
      </c>
      <c r="L4223" s="109">
        <f t="array" ref="L4223">XLOOKUP('Joining Lists'!$J4223,'Joining Lists'!$A$4:$A$15,'Joining Lists'!$B$4:$B$15)</f>
        <v>23.5</v>
      </c>
      <c r="M4223" s="110">
        <f>'Joining Lists'!$K4223*'Joining Lists'!$L4223</f>
        <v>47</v>
      </c>
    </row>
    <row r="4224" ht="14.25" customHeight="1">
      <c r="G4224" s="106">
        <v>44390.0</v>
      </c>
      <c r="H4224" s="105" t="s">
        <v>291</v>
      </c>
      <c r="I4224" s="105" t="str">
        <f t="array" ref="I4224">XLOOKUP('Joining Lists'!$H4224,'Joining Lists'!$D$4:$D$75,'Joining Lists'!$E$4:$E$75)</f>
        <v>West</v>
      </c>
      <c r="J4224" s="105" t="s">
        <v>227</v>
      </c>
      <c r="K4224" s="105">
        <v>3.0</v>
      </c>
      <c r="L4224" s="104">
        <f t="array" ref="L4224">XLOOKUP('Joining Lists'!$J4224,'Joining Lists'!$A$4:$A$15,'Joining Lists'!$B$4:$B$15)</f>
        <v>25</v>
      </c>
      <c r="M4224" s="105">
        <f>'Joining Lists'!$K4224*'Joining Lists'!$L4224</f>
        <v>75</v>
      </c>
    </row>
    <row r="4225" ht="14.25" customHeight="1">
      <c r="G4225" s="111">
        <v>44390.0</v>
      </c>
      <c r="H4225" s="110" t="s">
        <v>246</v>
      </c>
      <c r="I4225" s="110" t="str">
        <f t="array" ref="I4225">XLOOKUP('Joining Lists'!$H4225,'Joining Lists'!$D$4:$D$75,'Joining Lists'!$E$4:$E$75)</f>
        <v>South</v>
      </c>
      <c r="J4225" s="110" t="s">
        <v>212</v>
      </c>
      <c r="K4225" s="110">
        <v>2.0</v>
      </c>
      <c r="L4225" s="109">
        <f t="array" ref="L4225">XLOOKUP('Joining Lists'!$J4225,'Joining Lists'!$A$4:$A$15,'Joining Lists'!$B$4:$B$15)</f>
        <v>21</v>
      </c>
      <c r="M4225" s="110">
        <f>'Joining Lists'!$K4225*'Joining Lists'!$L4225</f>
        <v>42</v>
      </c>
    </row>
    <row r="4226" ht="14.25" customHeight="1">
      <c r="G4226" s="106">
        <v>44390.0</v>
      </c>
      <c r="H4226" s="105" t="s">
        <v>289</v>
      </c>
      <c r="I4226" s="105" t="str">
        <f t="array" ref="I4226">XLOOKUP('Joining Lists'!$H4226,'Joining Lists'!$D$4:$D$75,'Joining Lists'!$E$4:$E$75)</f>
        <v>West</v>
      </c>
      <c r="J4226" s="105" t="s">
        <v>216</v>
      </c>
      <c r="K4226" s="105">
        <v>2.0</v>
      </c>
      <c r="L4226" s="104">
        <f t="array" ref="L4226">XLOOKUP('Joining Lists'!$J4226,'Joining Lists'!$A$4:$A$15,'Joining Lists'!$B$4:$B$15)</f>
        <v>22.95</v>
      </c>
      <c r="M4226" s="105">
        <f>'Joining Lists'!$K4226*'Joining Lists'!$L4226</f>
        <v>45.9</v>
      </c>
    </row>
    <row r="4227" ht="14.25" customHeight="1">
      <c r="G4227" s="111">
        <v>44390.0</v>
      </c>
      <c r="H4227" s="110" t="s">
        <v>273</v>
      </c>
      <c r="I4227" s="110" t="str">
        <f t="array" ref="I4227">XLOOKUP('Joining Lists'!$H4227,'Joining Lists'!$D$4:$D$75,'Joining Lists'!$E$4:$E$75)</f>
        <v>West</v>
      </c>
      <c r="J4227" s="110" t="s">
        <v>235</v>
      </c>
      <c r="K4227" s="110">
        <v>10.0</v>
      </c>
      <c r="L4227" s="109">
        <f t="array" ref="L4227">XLOOKUP('Joining Lists'!$J4227,'Joining Lists'!$A$4:$A$15,'Joining Lists'!$B$4:$B$15)</f>
        <v>19.95</v>
      </c>
      <c r="M4227" s="110">
        <f>'Joining Lists'!$K4227*'Joining Lists'!$L4227</f>
        <v>199.5</v>
      </c>
    </row>
    <row r="4228" ht="14.25" customHeight="1">
      <c r="G4228" s="106">
        <v>44390.0</v>
      </c>
      <c r="H4228" s="105" t="s">
        <v>252</v>
      </c>
      <c r="I4228" s="105" t="str">
        <f t="array" ref="I4228">XLOOKUP('Joining Lists'!$H4228,'Joining Lists'!$D$4:$D$75,'Joining Lists'!$E$4:$E$75)</f>
        <v>West</v>
      </c>
      <c r="J4228" s="105" t="s">
        <v>235</v>
      </c>
      <c r="K4228" s="105">
        <v>3.0</v>
      </c>
      <c r="L4228" s="104">
        <f t="array" ref="L4228">XLOOKUP('Joining Lists'!$J4228,'Joining Lists'!$A$4:$A$15,'Joining Lists'!$B$4:$B$15)</f>
        <v>19.95</v>
      </c>
      <c r="M4228" s="105">
        <f>'Joining Lists'!$K4228*'Joining Lists'!$L4228</f>
        <v>59.85</v>
      </c>
    </row>
    <row r="4229" ht="14.25" customHeight="1">
      <c r="G4229" s="111">
        <v>44390.0</v>
      </c>
      <c r="H4229" s="110" t="s">
        <v>225</v>
      </c>
      <c r="I4229" s="110" t="str">
        <f t="array" ref="I4229">XLOOKUP('Joining Lists'!$H4229,'Joining Lists'!$D$4:$D$75,'Joining Lists'!$E$4:$E$75)</f>
        <v>South</v>
      </c>
      <c r="J4229" s="110" t="s">
        <v>216</v>
      </c>
      <c r="K4229" s="110">
        <v>1.0</v>
      </c>
      <c r="L4229" s="109">
        <f t="array" ref="L4229">XLOOKUP('Joining Lists'!$J4229,'Joining Lists'!$A$4:$A$15,'Joining Lists'!$B$4:$B$15)</f>
        <v>22.95</v>
      </c>
      <c r="M4229" s="110">
        <f>'Joining Lists'!$K4229*'Joining Lists'!$L4229</f>
        <v>22.95</v>
      </c>
    </row>
    <row r="4230" ht="14.25" customHeight="1">
      <c r="G4230" s="106">
        <v>44390.0</v>
      </c>
      <c r="H4230" s="105" t="s">
        <v>313</v>
      </c>
      <c r="I4230" s="105" t="str">
        <f t="array" ref="I4230">XLOOKUP('Joining Lists'!$H4230,'Joining Lists'!$D$4:$D$75,'Joining Lists'!$E$4:$E$75)</f>
        <v>West</v>
      </c>
      <c r="J4230" s="105" t="s">
        <v>243</v>
      </c>
      <c r="K4230" s="105">
        <v>12.0</v>
      </c>
      <c r="L4230" s="104">
        <f t="array" ref="L4230">XLOOKUP('Joining Lists'!$J4230,'Joining Lists'!$A$4:$A$15,'Joining Lists'!$B$4:$B$15)</f>
        <v>25</v>
      </c>
      <c r="M4230" s="105">
        <f>'Joining Lists'!$K4230*'Joining Lists'!$L4230</f>
        <v>300</v>
      </c>
    </row>
    <row r="4231" ht="14.25" customHeight="1">
      <c r="G4231" s="111">
        <v>44390.0</v>
      </c>
      <c r="H4231" s="110" t="s">
        <v>228</v>
      </c>
      <c r="I4231" s="110" t="str">
        <f t="array" ref="I4231">XLOOKUP('Joining Lists'!$H4231,'Joining Lists'!$D$4:$D$75,'Joining Lists'!$E$4:$E$75)</f>
        <v>MidWest</v>
      </c>
      <c r="J4231" s="110" t="s">
        <v>218</v>
      </c>
      <c r="K4231" s="110">
        <v>3.0</v>
      </c>
      <c r="L4231" s="109">
        <f t="array" ref="L4231">XLOOKUP('Joining Lists'!$J4231,'Joining Lists'!$A$4:$A$15,'Joining Lists'!$B$4:$B$15)</f>
        <v>22.95</v>
      </c>
      <c r="M4231" s="110">
        <f>'Joining Lists'!$K4231*'Joining Lists'!$L4231</f>
        <v>68.85</v>
      </c>
    </row>
    <row r="4232" ht="14.25" customHeight="1">
      <c r="G4232" s="106">
        <v>44390.0</v>
      </c>
      <c r="H4232" s="105" t="s">
        <v>213</v>
      </c>
      <c r="I4232" s="105" t="str">
        <f t="array" ref="I4232">XLOOKUP('Joining Lists'!$H4232,'Joining Lists'!$D$4:$D$75,'Joining Lists'!$E$4:$E$75)</f>
        <v>MidWest</v>
      </c>
      <c r="J4232" s="105" t="s">
        <v>218</v>
      </c>
      <c r="K4232" s="105">
        <v>3.0</v>
      </c>
      <c r="L4232" s="104">
        <f t="array" ref="L4232">XLOOKUP('Joining Lists'!$J4232,'Joining Lists'!$A$4:$A$15,'Joining Lists'!$B$4:$B$15)</f>
        <v>22.95</v>
      </c>
      <c r="M4232" s="105">
        <f>'Joining Lists'!$K4232*'Joining Lists'!$L4232</f>
        <v>68.85</v>
      </c>
    </row>
    <row r="4233" ht="14.25" customHeight="1">
      <c r="G4233" s="111">
        <v>44389.0</v>
      </c>
      <c r="H4233" s="110" t="s">
        <v>225</v>
      </c>
      <c r="I4233" s="110" t="str">
        <f t="array" ref="I4233">XLOOKUP('Joining Lists'!$H4233,'Joining Lists'!$D$4:$D$75,'Joining Lists'!$E$4:$E$75)</f>
        <v>South</v>
      </c>
      <c r="J4233" s="110" t="s">
        <v>235</v>
      </c>
      <c r="K4233" s="110">
        <v>2.0</v>
      </c>
      <c r="L4233" s="109">
        <f t="array" ref="L4233">XLOOKUP('Joining Lists'!$J4233,'Joining Lists'!$A$4:$A$15,'Joining Lists'!$B$4:$B$15)</f>
        <v>19.95</v>
      </c>
      <c r="M4233" s="110">
        <f>'Joining Lists'!$K4233*'Joining Lists'!$L4233</f>
        <v>39.9</v>
      </c>
    </row>
    <row r="4234" ht="14.25" customHeight="1">
      <c r="G4234" s="106">
        <v>44389.0</v>
      </c>
      <c r="H4234" s="105" t="s">
        <v>249</v>
      </c>
      <c r="I4234" s="105" t="str">
        <f t="array" ref="I4234">XLOOKUP('Joining Lists'!$H4234,'Joining Lists'!$D$4:$D$75,'Joining Lists'!$E$4:$E$75)</f>
        <v>East</v>
      </c>
      <c r="J4234" s="105" t="s">
        <v>236</v>
      </c>
      <c r="K4234" s="105">
        <v>1.0</v>
      </c>
      <c r="L4234" s="104">
        <f t="array" ref="L4234">XLOOKUP('Joining Lists'!$J4234,'Joining Lists'!$A$4:$A$15,'Joining Lists'!$B$4:$B$15)</f>
        <v>30</v>
      </c>
      <c r="M4234" s="105">
        <f>'Joining Lists'!$K4234*'Joining Lists'!$L4234</f>
        <v>30</v>
      </c>
    </row>
    <row r="4235" ht="14.25" customHeight="1">
      <c r="G4235" s="111">
        <v>44389.0</v>
      </c>
      <c r="H4235" s="110" t="s">
        <v>292</v>
      </c>
      <c r="I4235" s="110" t="str">
        <f t="array" ref="I4235">XLOOKUP('Joining Lists'!$H4235,'Joining Lists'!$D$4:$D$75,'Joining Lists'!$E$4:$E$75)</f>
        <v>East</v>
      </c>
      <c r="J4235" s="110" t="s">
        <v>216</v>
      </c>
      <c r="K4235" s="110">
        <v>3.0</v>
      </c>
      <c r="L4235" s="109">
        <f t="array" ref="L4235">XLOOKUP('Joining Lists'!$J4235,'Joining Lists'!$A$4:$A$15,'Joining Lists'!$B$4:$B$15)</f>
        <v>22.95</v>
      </c>
      <c r="M4235" s="110">
        <f>'Joining Lists'!$K4235*'Joining Lists'!$L4235</f>
        <v>68.85</v>
      </c>
    </row>
    <row r="4236" ht="14.25" customHeight="1">
      <c r="G4236" s="106">
        <v>44389.0</v>
      </c>
      <c r="H4236" s="105" t="s">
        <v>314</v>
      </c>
      <c r="I4236" s="105" t="str">
        <f t="array" ref="I4236">XLOOKUP('Joining Lists'!$H4236,'Joining Lists'!$D$4:$D$75,'Joining Lists'!$E$4:$E$75)</f>
        <v>West</v>
      </c>
      <c r="J4236" s="105" t="s">
        <v>236</v>
      </c>
      <c r="K4236" s="105">
        <v>1.0</v>
      </c>
      <c r="L4236" s="104">
        <f t="array" ref="L4236">XLOOKUP('Joining Lists'!$J4236,'Joining Lists'!$A$4:$A$15,'Joining Lists'!$B$4:$B$15)</f>
        <v>30</v>
      </c>
      <c r="M4236" s="105">
        <f>'Joining Lists'!$K4236*'Joining Lists'!$L4236</f>
        <v>30</v>
      </c>
    </row>
    <row r="4237" ht="14.25" customHeight="1">
      <c r="G4237" s="111">
        <v>44389.0</v>
      </c>
      <c r="H4237" s="110" t="s">
        <v>278</v>
      </c>
      <c r="I4237" s="110" t="str">
        <f t="array" ref="I4237">XLOOKUP('Joining Lists'!$H4237,'Joining Lists'!$D$4:$D$75,'Joining Lists'!$E$4:$E$75)</f>
        <v>MidWest</v>
      </c>
      <c r="J4237" s="110" t="s">
        <v>216</v>
      </c>
      <c r="K4237" s="110">
        <v>2.0</v>
      </c>
      <c r="L4237" s="109">
        <f t="array" ref="L4237">XLOOKUP('Joining Lists'!$J4237,'Joining Lists'!$A$4:$A$15,'Joining Lists'!$B$4:$B$15)</f>
        <v>22.95</v>
      </c>
      <c r="M4237" s="110">
        <f>'Joining Lists'!$K4237*'Joining Lists'!$L4237</f>
        <v>45.9</v>
      </c>
    </row>
    <row r="4238" ht="14.25" customHeight="1">
      <c r="G4238" s="106">
        <v>44389.0</v>
      </c>
      <c r="H4238" s="105" t="s">
        <v>261</v>
      </c>
      <c r="I4238" s="105" t="str">
        <f t="array" ref="I4238">XLOOKUP('Joining Lists'!$H4238,'Joining Lists'!$D$4:$D$75,'Joining Lists'!$E$4:$E$75)</f>
        <v>South</v>
      </c>
      <c r="J4238" s="105" t="s">
        <v>243</v>
      </c>
      <c r="K4238" s="105">
        <v>2.0</v>
      </c>
      <c r="L4238" s="104">
        <f t="array" ref="L4238">XLOOKUP('Joining Lists'!$J4238,'Joining Lists'!$A$4:$A$15,'Joining Lists'!$B$4:$B$15)</f>
        <v>25</v>
      </c>
      <c r="M4238" s="105">
        <f>'Joining Lists'!$K4238*'Joining Lists'!$L4238</f>
        <v>50</v>
      </c>
    </row>
    <row r="4239" ht="14.25" customHeight="1">
      <c r="G4239" s="111">
        <v>44388.0</v>
      </c>
      <c r="H4239" s="110" t="s">
        <v>297</v>
      </c>
      <c r="I4239" s="110" t="str">
        <f t="array" ref="I4239">XLOOKUP('Joining Lists'!$H4239,'Joining Lists'!$D$4:$D$75,'Joining Lists'!$E$4:$E$75)</f>
        <v>MidWest</v>
      </c>
      <c r="J4239" s="110" t="s">
        <v>236</v>
      </c>
      <c r="K4239" s="110">
        <v>3.0</v>
      </c>
      <c r="L4239" s="109">
        <f t="array" ref="L4239">XLOOKUP('Joining Lists'!$J4239,'Joining Lists'!$A$4:$A$15,'Joining Lists'!$B$4:$B$15)</f>
        <v>30</v>
      </c>
      <c r="M4239" s="110">
        <f>'Joining Lists'!$K4239*'Joining Lists'!$L4239</f>
        <v>90</v>
      </c>
    </row>
    <row r="4240" ht="14.25" customHeight="1">
      <c r="G4240" s="106">
        <v>44388.0</v>
      </c>
      <c r="H4240" s="105" t="s">
        <v>225</v>
      </c>
      <c r="I4240" s="105" t="str">
        <f t="array" ref="I4240">XLOOKUP('Joining Lists'!$H4240,'Joining Lists'!$D$4:$D$75,'Joining Lists'!$E$4:$E$75)</f>
        <v>South</v>
      </c>
      <c r="J4240" s="105" t="s">
        <v>235</v>
      </c>
      <c r="K4240" s="105">
        <v>11.0</v>
      </c>
      <c r="L4240" s="104">
        <f t="array" ref="L4240">XLOOKUP('Joining Lists'!$J4240,'Joining Lists'!$A$4:$A$15,'Joining Lists'!$B$4:$B$15)</f>
        <v>19.95</v>
      </c>
      <c r="M4240" s="105">
        <f>'Joining Lists'!$K4240*'Joining Lists'!$L4240</f>
        <v>219.45</v>
      </c>
    </row>
    <row r="4241" ht="14.25" customHeight="1">
      <c r="G4241" s="111">
        <v>44388.0</v>
      </c>
      <c r="H4241" s="110" t="s">
        <v>258</v>
      </c>
      <c r="I4241" s="110" t="str">
        <f t="array" ref="I4241">XLOOKUP('Joining Lists'!$H4241,'Joining Lists'!$D$4:$D$75,'Joining Lists'!$E$4:$E$75)</f>
        <v>MidWest</v>
      </c>
      <c r="J4241" s="110" t="s">
        <v>216</v>
      </c>
      <c r="K4241" s="110">
        <v>4.0</v>
      </c>
      <c r="L4241" s="109">
        <f t="array" ref="L4241">XLOOKUP('Joining Lists'!$J4241,'Joining Lists'!$A$4:$A$15,'Joining Lists'!$B$4:$B$15)</f>
        <v>22.95</v>
      </c>
      <c r="M4241" s="110">
        <f>'Joining Lists'!$K4241*'Joining Lists'!$L4241</f>
        <v>91.8</v>
      </c>
    </row>
    <row r="4242" ht="14.25" customHeight="1">
      <c r="G4242" s="106">
        <v>44388.0</v>
      </c>
      <c r="H4242" s="105" t="s">
        <v>297</v>
      </c>
      <c r="I4242" s="105" t="str">
        <f t="array" ref="I4242">XLOOKUP('Joining Lists'!$H4242,'Joining Lists'!$D$4:$D$75,'Joining Lists'!$E$4:$E$75)</f>
        <v>MidWest</v>
      </c>
      <c r="J4242" s="105" t="s">
        <v>216</v>
      </c>
      <c r="K4242" s="105">
        <v>2.0</v>
      </c>
      <c r="L4242" s="104">
        <f t="array" ref="L4242">XLOOKUP('Joining Lists'!$J4242,'Joining Lists'!$A$4:$A$15,'Joining Lists'!$B$4:$B$15)</f>
        <v>22.95</v>
      </c>
      <c r="M4242" s="105">
        <f>'Joining Lists'!$K4242*'Joining Lists'!$L4242</f>
        <v>45.9</v>
      </c>
    </row>
    <row r="4243" ht="14.25" customHeight="1">
      <c r="G4243" s="111">
        <v>44388.0</v>
      </c>
      <c r="H4243" s="110" t="s">
        <v>271</v>
      </c>
      <c r="I4243" s="110" t="str">
        <f t="array" ref="I4243">XLOOKUP('Joining Lists'!$H4243,'Joining Lists'!$D$4:$D$75,'Joining Lists'!$E$4:$E$75)</f>
        <v>South</v>
      </c>
      <c r="J4243" s="110" t="s">
        <v>243</v>
      </c>
      <c r="K4243" s="110">
        <v>3.0</v>
      </c>
      <c r="L4243" s="109">
        <f t="array" ref="L4243">XLOOKUP('Joining Lists'!$J4243,'Joining Lists'!$A$4:$A$15,'Joining Lists'!$B$4:$B$15)</f>
        <v>25</v>
      </c>
      <c r="M4243" s="110">
        <f>'Joining Lists'!$K4243*'Joining Lists'!$L4243</f>
        <v>75</v>
      </c>
    </row>
    <row r="4244" ht="14.25" customHeight="1">
      <c r="G4244" s="106">
        <v>44388.0</v>
      </c>
      <c r="H4244" s="105" t="s">
        <v>259</v>
      </c>
      <c r="I4244" s="105" t="str">
        <f t="array" ref="I4244">XLOOKUP('Joining Lists'!$H4244,'Joining Lists'!$D$4:$D$75,'Joining Lists'!$E$4:$E$75)</f>
        <v>West</v>
      </c>
      <c r="J4244" s="105" t="s">
        <v>245</v>
      </c>
      <c r="K4244" s="105">
        <v>3.0</v>
      </c>
      <c r="L4244" s="104">
        <f t="array" ref="L4244">XLOOKUP('Joining Lists'!$J4244,'Joining Lists'!$A$4:$A$15,'Joining Lists'!$B$4:$B$15)</f>
        <v>23.5</v>
      </c>
      <c r="M4244" s="105">
        <f>'Joining Lists'!$K4244*'Joining Lists'!$L4244</f>
        <v>70.5</v>
      </c>
    </row>
    <row r="4245" ht="14.25" customHeight="1">
      <c r="G4245" s="111">
        <v>44388.0</v>
      </c>
      <c r="H4245" s="110" t="s">
        <v>215</v>
      </c>
      <c r="I4245" s="110" t="str">
        <f t="array" ref="I4245">XLOOKUP('Joining Lists'!$H4245,'Joining Lists'!$D$4:$D$75,'Joining Lists'!$E$4:$E$75)</f>
        <v>East</v>
      </c>
      <c r="J4245" s="110" t="s">
        <v>216</v>
      </c>
      <c r="K4245" s="110">
        <v>2.0</v>
      </c>
      <c r="L4245" s="109">
        <f t="array" ref="L4245">XLOOKUP('Joining Lists'!$J4245,'Joining Lists'!$A$4:$A$15,'Joining Lists'!$B$4:$B$15)</f>
        <v>22.95</v>
      </c>
      <c r="M4245" s="110">
        <f>'Joining Lists'!$K4245*'Joining Lists'!$L4245</f>
        <v>45.9</v>
      </c>
    </row>
    <row r="4246" ht="14.25" customHeight="1">
      <c r="G4246" s="106">
        <v>44387.0</v>
      </c>
      <c r="H4246" s="105" t="s">
        <v>289</v>
      </c>
      <c r="I4246" s="105" t="str">
        <f t="array" ref="I4246">XLOOKUP('Joining Lists'!$H4246,'Joining Lists'!$D$4:$D$75,'Joining Lists'!$E$4:$E$75)</f>
        <v>West</v>
      </c>
      <c r="J4246" s="105" t="s">
        <v>240</v>
      </c>
      <c r="K4246" s="105">
        <v>1.0</v>
      </c>
      <c r="L4246" s="104">
        <f t="array" ref="L4246">XLOOKUP('Joining Lists'!$J4246,'Joining Lists'!$A$4:$A$15,'Joining Lists'!$B$4:$B$15)</f>
        <v>34</v>
      </c>
      <c r="M4246" s="105">
        <f>'Joining Lists'!$K4246*'Joining Lists'!$L4246</f>
        <v>34</v>
      </c>
    </row>
    <row r="4247" ht="14.25" customHeight="1">
      <c r="G4247" s="111">
        <v>44387.0</v>
      </c>
      <c r="H4247" s="110" t="s">
        <v>297</v>
      </c>
      <c r="I4247" s="110" t="str">
        <f t="array" ref="I4247">XLOOKUP('Joining Lists'!$H4247,'Joining Lists'!$D$4:$D$75,'Joining Lists'!$E$4:$E$75)</f>
        <v>MidWest</v>
      </c>
      <c r="J4247" s="110" t="s">
        <v>243</v>
      </c>
      <c r="K4247" s="110">
        <v>2.0</v>
      </c>
      <c r="L4247" s="109">
        <f t="array" ref="L4247">XLOOKUP('Joining Lists'!$J4247,'Joining Lists'!$A$4:$A$15,'Joining Lists'!$B$4:$B$15)</f>
        <v>25</v>
      </c>
      <c r="M4247" s="110">
        <f>'Joining Lists'!$K4247*'Joining Lists'!$L4247</f>
        <v>50</v>
      </c>
    </row>
    <row r="4248" ht="14.25" customHeight="1">
      <c r="G4248" s="106">
        <v>44387.0</v>
      </c>
      <c r="H4248" s="105" t="s">
        <v>256</v>
      </c>
      <c r="I4248" s="105" t="str">
        <f t="array" ref="I4248">XLOOKUP('Joining Lists'!$H4248,'Joining Lists'!$D$4:$D$75,'Joining Lists'!$E$4:$E$75)</f>
        <v>MidWest</v>
      </c>
      <c r="J4248" s="105" t="s">
        <v>218</v>
      </c>
      <c r="K4248" s="105">
        <v>2.0</v>
      </c>
      <c r="L4248" s="104">
        <f t="array" ref="L4248">XLOOKUP('Joining Lists'!$J4248,'Joining Lists'!$A$4:$A$15,'Joining Lists'!$B$4:$B$15)</f>
        <v>22.95</v>
      </c>
      <c r="M4248" s="105">
        <f>'Joining Lists'!$K4248*'Joining Lists'!$L4248</f>
        <v>45.9</v>
      </c>
    </row>
    <row r="4249" ht="14.25" customHeight="1">
      <c r="G4249" s="111">
        <v>44387.0</v>
      </c>
      <c r="H4249" s="110" t="s">
        <v>303</v>
      </c>
      <c r="I4249" s="110" t="str">
        <f t="array" ref="I4249">XLOOKUP('Joining Lists'!$H4249,'Joining Lists'!$D$4:$D$75,'Joining Lists'!$E$4:$E$75)</f>
        <v>West</v>
      </c>
      <c r="J4249" s="110" t="s">
        <v>240</v>
      </c>
      <c r="K4249" s="110">
        <v>3.0</v>
      </c>
      <c r="L4249" s="109">
        <f t="array" ref="L4249">XLOOKUP('Joining Lists'!$J4249,'Joining Lists'!$A$4:$A$15,'Joining Lists'!$B$4:$B$15)</f>
        <v>34</v>
      </c>
      <c r="M4249" s="110">
        <f>'Joining Lists'!$K4249*'Joining Lists'!$L4249</f>
        <v>102</v>
      </c>
    </row>
    <row r="4250" ht="14.25" customHeight="1">
      <c r="G4250" s="106">
        <v>44387.0</v>
      </c>
      <c r="H4250" s="105" t="s">
        <v>225</v>
      </c>
      <c r="I4250" s="105" t="str">
        <f t="array" ref="I4250">XLOOKUP('Joining Lists'!$H4250,'Joining Lists'!$D$4:$D$75,'Joining Lists'!$E$4:$E$75)</f>
        <v>South</v>
      </c>
      <c r="J4250" s="105" t="s">
        <v>235</v>
      </c>
      <c r="K4250" s="105">
        <v>2.0</v>
      </c>
      <c r="L4250" s="104">
        <f t="array" ref="L4250">XLOOKUP('Joining Lists'!$J4250,'Joining Lists'!$A$4:$A$15,'Joining Lists'!$B$4:$B$15)</f>
        <v>19.95</v>
      </c>
      <c r="M4250" s="105">
        <f>'Joining Lists'!$K4250*'Joining Lists'!$L4250</f>
        <v>39.9</v>
      </c>
    </row>
    <row r="4251" ht="14.25" customHeight="1">
      <c r="G4251" s="111">
        <v>44387.0</v>
      </c>
      <c r="H4251" s="110" t="s">
        <v>295</v>
      </c>
      <c r="I4251" s="110" t="str">
        <f t="array" ref="I4251">XLOOKUP('Joining Lists'!$H4251,'Joining Lists'!$D$4:$D$75,'Joining Lists'!$E$4:$E$75)</f>
        <v>MidWest</v>
      </c>
      <c r="J4251" s="110" t="s">
        <v>235</v>
      </c>
      <c r="K4251" s="110">
        <v>1.0</v>
      </c>
      <c r="L4251" s="109">
        <f t="array" ref="L4251">XLOOKUP('Joining Lists'!$J4251,'Joining Lists'!$A$4:$A$15,'Joining Lists'!$B$4:$B$15)</f>
        <v>19.95</v>
      </c>
      <c r="M4251" s="110">
        <f>'Joining Lists'!$K4251*'Joining Lists'!$L4251</f>
        <v>19.95</v>
      </c>
    </row>
    <row r="4252" ht="14.25" customHeight="1">
      <c r="G4252" s="106">
        <v>44386.0</v>
      </c>
      <c r="H4252" s="105" t="s">
        <v>219</v>
      </c>
      <c r="I4252" s="105" t="str">
        <f t="array" ref="I4252">XLOOKUP('Joining Lists'!$H4252,'Joining Lists'!$D$4:$D$75,'Joining Lists'!$E$4:$E$75)</f>
        <v>West</v>
      </c>
      <c r="J4252" s="105" t="s">
        <v>240</v>
      </c>
      <c r="K4252" s="105">
        <v>2.0</v>
      </c>
      <c r="L4252" s="104">
        <f t="array" ref="L4252">XLOOKUP('Joining Lists'!$J4252,'Joining Lists'!$A$4:$A$15,'Joining Lists'!$B$4:$B$15)</f>
        <v>34</v>
      </c>
      <c r="M4252" s="105">
        <f>'Joining Lists'!$K4252*'Joining Lists'!$L4252</f>
        <v>68</v>
      </c>
    </row>
    <row r="4253" ht="14.25" customHeight="1">
      <c r="G4253" s="111">
        <v>44386.0</v>
      </c>
      <c r="H4253" s="110" t="s">
        <v>293</v>
      </c>
      <c r="I4253" s="110" t="str">
        <f t="array" ref="I4253">XLOOKUP('Joining Lists'!$H4253,'Joining Lists'!$D$4:$D$75,'Joining Lists'!$E$4:$E$75)</f>
        <v>West</v>
      </c>
      <c r="J4253" s="110" t="s">
        <v>240</v>
      </c>
      <c r="K4253" s="110">
        <v>2.0</v>
      </c>
      <c r="L4253" s="109">
        <f t="array" ref="L4253">XLOOKUP('Joining Lists'!$J4253,'Joining Lists'!$A$4:$A$15,'Joining Lists'!$B$4:$B$15)</f>
        <v>34</v>
      </c>
      <c r="M4253" s="110">
        <f>'Joining Lists'!$K4253*'Joining Lists'!$L4253</f>
        <v>68</v>
      </c>
    </row>
    <row r="4254" ht="14.25" customHeight="1">
      <c r="G4254" s="106">
        <v>44386.0</v>
      </c>
      <c r="H4254" s="105" t="s">
        <v>315</v>
      </c>
      <c r="I4254" s="105" t="str">
        <f t="array" ref="I4254">XLOOKUP('Joining Lists'!$H4254,'Joining Lists'!$D$4:$D$75,'Joining Lists'!$E$4:$E$75)</f>
        <v>MidWest</v>
      </c>
      <c r="J4254" s="105" t="s">
        <v>216</v>
      </c>
      <c r="K4254" s="105">
        <v>2.0</v>
      </c>
      <c r="L4254" s="104">
        <f t="array" ref="L4254">XLOOKUP('Joining Lists'!$J4254,'Joining Lists'!$A$4:$A$15,'Joining Lists'!$B$4:$B$15)</f>
        <v>22.95</v>
      </c>
      <c r="M4254" s="105">
        <f>'Joining Lists'!$K4254*'Joining Lists'!$L4254</f>
        <v>45.9</v>
      </c>
    </row>
    <row r="4255" ht="14.25" customHeight="1">
      <c r="G4255" s="111">
        <v>44386.0</v>
      </c>
      <c r="H4255" s="110" t="s">
        <v>296</v>
      </c>
      <c r="I4255" s="110" t="str">
        <f t="array" ref="I4255">XLOOKUP('Joining Lists'!$H4255,'Joining Lists'!$D$4:$D$75,'Joining Lists'!$E$4:$E$75)</f>
        <v>West</v>
      </c>
      <c r="J4255" s="110" t="s">
        <v>212</v>
      </c>
      <c r="K4255" s="110">
        <v>1.0</v>
      </c>
      <c r="L4255" s="109">
        <f t="array" ref="L4255">XLOOKUP('Joining Lists'!$J4255,'Joining Lists'!$A$4:$A$15,'Joining Lists'!$B$4:$B$15)</f>
        <v>21</v>
      </c>
      <c r="M4255" s="110">
        <f>'Joining Lists'!$K4255*'Joining Lists'!$L4255</f>
        <v>21</v>
      </c>
    </row>
    <row r="4256" ht="14.25" customHeight="1">
      <c r="G4256" s="106">
        <v>44386.0</v>
      </c>
      <c r="H4256" s="105" t="s">
        <v>253</v>
      </c>
      <c r="I4256" s="105" t="str">
        <f t="array" ref="I4256">XLOOKUP('Joining Lists'!$H4256,'Joining Lists'!$D$4:$D$75,'Joining Lists'!$E$4:$E$75)</f>
        <v>MidWest</v>
      </c>
      <c r="J4256" s="105" t="s">
        <v>236</v>
      </c>
      <c r="K4256" s="105">
        <v>1.0</v>
      </c>
      <c r="L4256" s="104">
        <f t="array" ref="L4256">XLOOKUP('Joining Lists'!$J4256,'Joining Lists'!$A$4:$A$15,'Joining Lists'!$B$4:$B$15)</f>
        <v>30</v>
      </c>
      <c r="M4256" s="105">
        <f>'Joining Lists'!$K4256*'Joining Lists'!$L4256</f>
        <v>30</v>
      </c>
    </row>
    <row r="4257" ht="14.25" customHeight="1">
      <c r="G4257" s="111">
        <v>44385.0</v>
      </c>
      <c r="H4257" s="110" t="s">
        <v>297</v>
      </c>
      <c r="I4257" s="110" t="str">
        <f t="array" ref="I4257">XLOOKUP('Joining Lists'!$H4257,'Joining Lists'!$D$4:$D$75,'Joining Lists'!$E$4:$E$75)</f>
        <v>MidWest</v>
      </c>
      <c r="J4257" s="110" t="s">
        <v>240</v>
      </c>
      <c r="K4257" s="110">
        <v>3.0</v>
      </c>
      <c r="L4257" s="109">
        <f t="array" ref="L4257">XLOOKUP('Joining Lists'!$J4257,'Joining Lists'!$A$4:$A$15,'Joining Lists'!$B$4:$B$15)</f>
        <v>34</v>
      </c>
      <c r="M4257" s="110">
        <f>'Joining Lists'!$K4257*'Joining Lists'!$L4257</f>
        <v>102</v>
      </c>
    </row>
    <row r="4258" ht="14.25" customHeight="1">
      <c r="G4258" s="106">
        <v>44384.0</v>
      </c>
      <c r="H4258" s="105" t="s">
        <v>263</v>
      </c>
      <c r="I4258" s="105" t="str">
        <f t="array" ref="I4258">XLOOKUP('Joining Lists'!$H4258,'Joining Lists'!$D$4:$D$75,'Joining Lists'!$E$4:$E$75)</f>
        <v>West</v>
      </c>
      <c r="J4258" s="105" t="s">
        <v>218</v>
      </c>
      <c r="K4258" s="105">
        <v>2.0</v>
      </c>
      <c r="L4258" s="104">
        <f t="array" ref="L4258">XLOOKUP('Joining Lists'!$J4258,'Joining Lists'!$A$4:$A$15,'Joining Lists'!$B$4:$B$15)</f>
        <v>22.95</v>
      </c>
      <c r="M4258" s="105">
        <f>'Joining Lists'!$K4258*'Joining Lists'!$L4258</f>
        <v>45.9</v>
      </c>
    </row>
    <row r="4259" ht="14.25" customHeight="1">
      <c r="G4259" s="111">
        <v>44384.0</v>
      </c>
      <c r="H4259" s="110" t="s">
        <v>221</v>
      </c>
      <c r="I4259" s="110" t="str">
        <f t="array" ref="I4259">XLOOKUP('Joining Lists'!$H4259,'Joining Lists'!$D$4:$D$75,'Joining Lists'!$E$4:$E$75)</f>
        <v>East</v>
      </c>
      <c r="J4259" s="110" t="s">
        <v>240</v>
      </c>
      <c r="K4259" s="110">
        <v>2.0</v>
      </c>
      <c r="L4259" s="109">
        <f t="array" ref="L4259">XLOOKUP('Joining Lists'!$J4259,'Joining Lists'!$A$4:$A$15,'Joining Lists'!$B$4:$B$15)</f>
        <v>34</v>
      </c>
      <c r="M4259" s="110">
        <f>'Joining Lists'!$K4259*'Joining Lists'!$L4259</f>
        <v>68</v>
      </c>
    </row>
    <row r="4260" ht="14.25" customHeight="1">
      <c r="G4260" s="106">
        <v>44384.0</v>
      </c>
      <c r="H4260" s="105" t="s">
        <v>306</v>
      </c>
      <c r="I4260" s="105" t="str">
        <f t="array" ref="I4260">XLOOKUP('Joining Lists'!$H4260,'Joining Lists'!$D$4:$D$75,'Joining Lists'!$E$4:$E$75)</f>
        <v>West</v>
      </c>
      <c r="J4260" s="105" t="s">
        <v>240</v>
      </c>
      <c r="K4260" s="105">
        <v>1.0</v>
      </c>
      <c r="L4260" s="104">
        <f t="array" ref="L4260">XLOOKUP('Joining Lists'!$J4260,'Joining Lists'!$A$4:$A$15,'Joining Lists'!$B$4:$B$15)</f>
        <v>34</v>
      </c>
      <c r="M4260" s="105">
        <f>'Joining Lists'!$K4260*'Joining Lists'!$L4260</f>
        <v>34</v>
      </c>
    </row>
    <row r="4261" ht="14.25" customHeight="1">
      <c r="G4261" s="111">
        <v>44384.0</v>
      </c>
      <c r="H4261" s="110" t="s">
        <v>278</v>
      </c>
      <c r="I4261" s="110" t="str">
        <f t="array" ref="I4261">XLOOKUP('Joining Lists'!$H4261,'Joining Lists'!$D$4:$D$75,'Joining Lists'!$E$4:$E$75)</f>
        <v>MidWest</v>
      </c>
      <c r="J4261" s="110" t="s">
        <v>235</v>
      </c>
      <c r="K4261" s="110">
        <v>2.0</v>
      </c>
      <c r="L4261" s="109">
        <f t="array" ref="L4261">XLOOKUP('Joining Lists'!$J4261,'Joining Lists'!$A$4:$A$15,'Joining Lists'!$B$4:$B$15)</f>
        <v>19.95</v>
      </c>
      <c r="M4261" s="110">
        <f>'Joining Lists'!$K4261*'Joining Lists'!$L4261</f>
        <v>39.9</v>
      </c>
    </row>
    <row r="4262" ht="14.25" customHeight="1">
      <c r="G4262" s="106">
        <v>44383.0</v>
      </c>
      <c r="H4262" s="105" t="s">
        <v>237</v>
      </c>
      <c r="I4262" s="105" t="str">
        <f t="array" ref="I4262">XLOOKUP('Joining Lists'!$H4262,'Joining Lists'!$D$4:$D$75,'Joining Lists'!$E$4:$E$75)</f>
        <v>West</v>
      </c>
      <c r="J4262" s="105" t="s">
        <v>243</v>
      </c>
      <c r="K4262" s="105">
        <v>2.0</v>
      </c>
      <c r="L4262" s="104">
        <f t="array" ref="L4262">XLOOKUP('Joining Lists'!$J4262,'Joining Lists'!$A$4:$A$15,'Joining Lists'!$B$4:$B$15)</f>
        <v>25</v>
      </c>
      <c r="M4262" s="105">
        <f>'Joining Lists'!$K4262*'Joining Lists'!$L4262</f>
        <v>50</v>
      </c>
    </row>
    <row r="4263" ht="14.25" customHeight="1">
      <c r="G4263" s="111">
        <v>44383.0</v>
      </c>
      <c r="H4263" s="110" t="s">
        <v>231</v>
      </c>
      <c r="I4263" s="110" t="str">
        <f t="array" ref="I4263">XLOOKUP('Joining Lists'!$H4263,'Joining Lists'!$D$4:$D$75,'Joining Lists'!$E$4:$E$75)</f>
        <v>West</v>
      </c>
      <c r="J4263" s="110" t="s">
        <v>218</v>
      </c>
      <c r="K4263" s="110">
        <v>17.0</v>
      </c>
      <c r="L4263" s="109">
        <f t="array" ref="L4263">XLOOKUP('Joining Lists'!$J4263,'Joining Lists'!$A$4:$A$15,'Joining Lists'!$B$4:$B$15)</f>
        <v>22.95</v>
      </c>
      <c r="M4263" s="110">
        <f>'Joining Lists'!$K4263*'Joining Lists'!$L4263</f>
        <v>390.15</v>
      </c>
    </row>
    <row r="4264" ht="14.25" customHeight="1">
      <c r="G4264" s="106">
        <v>44383.0</v>
      </c>
      <c r="H4264" s="105" t="s">
        <v>299</v>
      </c>
      <c r="I4264" s="105" t="str">
        <f t="array" ref="I4264">XLOOKUP('Joining Lists'!$H4264,'Joining Lists'!$D$4:$D$75,'Joining Lists'!$E$4:$E$75)</f>
        <v>South</v>
      </c>
      <c r="J4264" s="105" t="s">
        <v>245</v>
      </c>
      <c r="K4264" s="105">
        <v>1.0</v>
      </c>
      <c r="L4264" s="104">
        <f t="array" ref="L4264">XLOOKUP('Joining Lists'!$J4264,'Joining Lists'!$A$4:$A$15,'Joining Lists'!$B$4:$B$15)</f>
        <v>23.5</v>
      </c>
      <c r="M4264" s="105">
        <f>'Joining Lists'!$K4264*'Joining Lists'!$L4264</f>
        <v>23.5</v>
      </c>
    </row>
    <row r="4265" ht="14.25" customHeight="1">
      <c r="G4265" s="111">
        <v>44383.0</v>
      </c>
      <c r="H4265" s="110" t="s">
        <v>308</v>
      </c>
      <c r="I4265" s="110" t="str">
        <f t="array" ref="I4265">XLOOKUP('Joining Lists'!$H4265,'Joining Lists'!$D$4:$D$75,'Joining Lists'!$E$4:$E$75)</f>
        <v>West</v>
      </c>
      <c r="J4265" s="110" t="s">
        <v>240</v>
      </c>
      <c r="K4265" s="110">
        <v>16.0</v>
      </c>
      <c r="L4265" s="109">
        <f t="array" ref="L4265">XLOOKUP('Joining Lists'!$J4265,'Joining Lists'!$A$4:$A$15,'Joining Lists'!$B$4:$B$15)</f>
        <v>34</v>
      </c>
      <c r="M4265" s="110">
        <f>'Joining Lists'!$K4265*'Joining Lists'!$L4265</f>
        <v>544</v>
      </c>
    </row>
    <row r="4266" ht="14.25" customHeight="1">
      <c r="G4266" s="106">
        <v>44382.0</v>
      </c>
      <c r="H4266" s="105" t="s">
        <v>281</v>
      </c>
      <c r="I4266" s="105" t="str">
        <f t="array" ref="I4266">XLOOKUP('Joining Lists'!$H4266,'Joining Lists'!$D$4:$D$75,'Joining Lists'!$E$4:$E$75)</f>
        <v>MidWest</v>
      </c>
      <c r="J4266" s="105" t="s">
        <v>216</v>
      </c>
      <c r="K4266" s="105">
        <v>23.0</v>
      </c>
      <c r="L4266" s="104">
        <f t="array" ref="L4266">XLOOKUP('Joining Lists'!$J4266,'Joining Lists'!$A$4:$A$15,'Joining Lists'!$B$4:$B$15)</f>
        <v>22.95</v>
      </c>
      <c r="M4266" s="105">
        <f>'Joining Lists'!$K4266*'Joining Lists'!$L4266</f>
        <v>527.85</v>
      </c>
    </row>
    <row r="4267" ht="14.25" customHeight="1">
      <c r="G4267" s="111">
        <v>44382.0</v>
      </c>
      <c r="H4267" s="110" t="s">
        <v>253</v>
      </c>
      <c r="I4267" s="110" t="str">
        <f t="array" ref="I4267">XLOOKUP('Joining Lists'!$H4267,'Joining Lists'!$D$4:$D$75,'Joining Lists'!$E$4:$E$75)</f>
        <v>MidWest</v>
      </c>
      <c r="J4267" s="110" t="s">
        <v>240</v>
      </c>
      <c r="K4267" s="110">
        <v>2.0</v>
      </c>
      <c r="L4267" s="109">
        <f t="array" ref="L4267">XLOOKUP('Joining Lists'!$J4267,'Joining Lists'!$A$4:$A$15,'Joining Lists'!$B$4:$B$15)</f>
        <v>34</v>
      </c>
      <c r="M4267" s="110">
        <f>'Joining Lists'!$K4267*'Joining Lists'!$L4267</f>
        <v>68</v>
      </c>
    </row>
    <row r="4268" ht="14.25" customHeight="1">
      <c r="G4268" s="106">
        <v>44382.0</v>
      </c>
      <c r="H4268" s="105" t="s">
        <v>250</v>
      </c>
      <c r="I4268" s="105" t="str">
        <f t="array" ref="I4268">XLOOKUP('Joining Lists'!$H4268,'Joining Lists'!$D$4:$D$75,'Joining Lists'!$E$4:$E$75)</f>
        <v>West</v>
      </c>
      <c r="J4268" s="105" t="s">
        <v>216</v>
      </c>
      <c r="K4268" s="105">
        <v>2.0</v>
      </c>
      <c r="L4268" s="104">
        <f t="array" ref="L4268">XLOOKUP('Joining Lists'!$J4268,'Joining Lists'!$A$4:$A$15,'Joining Lists'!$B$4:$B$15)</f>
        <v>22.95</v>
      </c>
      <c r="M4268" s="105">
        <f>'Joining Lists'!$K4268*'Joining Lists'!$L4268</f>
        <v>45.9</v>
      </c>
    </row>
    <row r="4269" ht="14.25" customHeight="1">
      <c r="G4269" s="111">
        <v>44381.0</v>
      </c>
      <c r="H4269" s="110" t="s">
        <v>273</v>
      </c>
      <c r="I4269" s="110" t="str">
        <f t="array" ref="I4269">XLOOKUP('Joining Lists'!$H4269,'Joining Lists'!$D$4:$D$75,'Joining Lists'!$E$4:$E$75)</f>
        <v>West</v>
      </c>
      <c r="J4269" s="110" t="s">
        <v>216</v>
      </c>
      <c r="K4269" s="110">
        <v>2.0</v>
      </c>
      <c r="L4269" s="109">
        <f t="array" ref="L4269">XLOOKUP('Joining Lists'!$J4269,'Joining Lists'!$A$4:$A$15,'Joining Lists'!$B$4:$B$15)</f>
        <v>22.95</v>
      </c>
      <c r="M4269" s="110">
        <f>'Joining Lists'!$K4269*'Joining Lists'!$L4269</f>
        <v>45.9</v>
      </c>
    </row>
    <row r="4270" ht="14.25" customHeight="1">
      <c r="G4270" s="106">
        <v>44380.0</v>
      </c>
      <c r="H4270" s="105" t="s">
        <v>306</v>
      </c>
      <c r="I4270" s="105" t="str">
        <f t="array" ref="I4270">XLOOKUP('Joining Lists'!$H4270,'Joining Lists'!$D$4:$D$75,'Joining Lists'!$E$4:$E$75)</f>
        <v>West</v>
      </c>
      <c r="J4270" s="105" t="s">
        <v>243</v>
      </c>
      <c r="K4270" s="105">
        <v>2.0</v>
      </c>
      <c r="L4270" s="104">
        <f t="array" ref="L4270">XLOOKUP('Joining Lists'!$J4270,'Joining Lists'!$A$4:$A$15,'Joining Lists'!$B$4:$B$15)</f>
        <v>25</v>
      </c>
      <c r="M4270" s="105">
        <f>'Joining Lists'!$K4270*'Joining Lists'!$L4270</f>
        <v>50</v>
      </c>
    </row>
    <row r="4271" ht="14.25" customHeight="1">
      <c r="G4271" s="111">
        <v>44380.0</v>
      </c>
      <c r="H4271" s="110" t="s">
        <v>215</v>
      </c>
      <c r="I4271" s="110" t="str">
        <f t="array" ref="I4271">XLOOKUP('Joining Lists'!$H4271,'Joining Lists'!$D$4:$D$75,'Joining Lists'!$E$4:$E$75)</f>
        <v>East</v>
      </c>
      <c r="J4271" s="110" t="s">
        <v>239</v>
      </c>
      <c r="K4271" s="110">
        <v>2.0</v>
      </c>
      <c r="L4271" s="109">
        <f t="array" ref="L4271">XLOOKUP('Joining Lists'!$J4271,'Joining Lists'!$A$4:$A$15,'Joining Lists'!$B$4:$B$15)</f>
        <v>19</v>
      </c>
      <c r="M4271" s="110">
        <f>'Joining Lists'!$K4271*'Joining Lists'!$L4271</f>
        <v>38</v>
      </c>
    </row>
    <row r="4272" ht="14.25" customHeight="1">
      <c r="G4272" s="106">
        <v>44380.0</v>
      </c>
      <c r="H4272" s="105" t="s">
        <v>306</v>
      </c>
      <c r="I4272" s="105" t="str">
        <f t="array" ref="I4272">XLOOKUP('Joining Lists'!$H4272,'Joining Lists'!$D$4:$D$75,'Joining Lists'!$E$4:$E$75)</f>
        <v>West</v>
      </c>
      <c r="J4272" s="105" t="s">
        <v>235</v>
      </c>
      <c r="K4272" s="105">
        <v>2.0</v>
      </c>
      <c r="L4272" s="104">
        <f t="array" ref="L4272">XLOOKUP('Joining Lists'!$J4272,'Joining Lists'!$A$4:$A$15,'Joining Lists'!$B$4:$B$15)</f>
        <v>19.95</v>
      </c>
      <c r="M4272" s="105">
        <f>'Joining Lists'!$K4272*'Joining Lists'!$L4272</f>
        <v>39.9</v>
      </c>
    </row>
    <row r="4273" ht="14.25" customHeight="1">
      <c r="G4273" s="111">
        <v>44380.0</v>
      </c>
      <c r="H4273" s="110" t="s">
        <v>215</v>
      </c>
      <c r="I4273" s="110" t="str">
        <f t="array" ref="I4273">XLOOKUP('Joining Lists'!$H4273,'Joining Lists'!$D$4:$D$75,'Joining Lists'!$E$4:$E$75)</f>
        <v>East</v>
      </c>
      <c r="J4273" s="110" t="s">
        <v>240</v>
      </c>
      <c r="K4273" s="110">
        <v>3.0</v>
      </c>
      <c r="L4273" s="109">
        <f t="array" ref="L4273">XLOOKUP('Joining Lists'!$J4273,'Joining Lists'!$A$4:$A$15,'Joining Lists'!$B$4:$B$15)</f>
        <v>34</v>
      </c>
      <c r="M4273" s="110">
        <f>'Joining Lists'!$K4273*'Joining Lists'!$L4273</f>
        <v>102</v>
      </c>
    </row>
    <row r="4274" ht="14.25" customHeight="1">
      <c r="G4274" s="106">
        <v>44379.0</v>
      </c>
      <c r="H4274" s="105" t="s">
        <v>308</v>
      </c>
      <c r="I4274" s="105" t="str">
        <f t="array" ref="I4274">XLOOKUP('Joining Lists'!$H4274,'Joining Lists'!$D$4:$D$75,'Joining Lists'!$E$4:$E$75)</f>
        <v>West</v>
      </c>
      <c r="J4274" s="105" t="s">
        <v>235</v>
      </c>
      <c r="K4274" s="105">
        <v>2.0</v>
      </c>
      <c r="L4274" s="104">
        <f t="array" ref="L4274">XLOOKUP('Joining Lists'!$J4274,'Joining Lists'!$A$4:$A$15,'Joining Lists'!$B$4:$B$15)</f>
        <v>19.95</v>
      </c>
      <c r="M4274" s="105">
        <f>'Joining Lists'!$K4274*'Joining Lists'!$L4274</f>
        <v>39.9</v>
      </c>
    </row>
    <row r="4275" ht="14.25" customHeight="1">
      <c r="G4275" s="111">
        <v>44379.0</v>
      </c>
      <c r="H4275" s="110" t="s">
        <v>292</v>
      </c>
      <c r="I4275" s="110" t="str">
        <f t="array" ref="I4275">XLOOKUP('Joining Lists'!$H4275,'Joining Lists'!$D$4:$D$75,'Joining Lists'!$E$4:$E$75)</f>
        <v>East</v>
      </c>
      <c r="J4275" s="110" t="s">
        <v>240</v>
      </c>
      <c r="K4275" s="110">
        <v>3.0</v>
      </c>
      <c r="L4275" s="109">
        <f t="array" ref="L4275">XLOOKUP('Joining Lists'!$J4275,'Joining Lists'!$A$4:$A$15,'Joining Lists'!$B$4:$B$15)</f>
        <v>34</v>
      </c>
      <c r="M4275" s="110">
        <f>'Joining Lists'!$K4275*'Joining Lists'!$L4275</f>
        <v>102</v>
      </c>
    </row>
    <row r="4276" ht="14.25" customHeight="1">
      <c r="G4276" s="106">
        <v>44379.0</v>
      </c>
      <c r="H4276" s="105" t="s">
        <v>268</v>
      </c>
      <c r="I4276" s="105" t="str">
        <f t="array" ref="I4276">XLOOKUP('Joining Lists'!$H4276,'Joining Lists'!$D$4:$D$75,'Joining Lists'!$E$4:$E$75)</f>
        <v>East</v>
      </c>
      <c r="J4276" s="105" t="s">
        <v>218</v>
      </c>
      <c r="K4276" s="105">
        <v>2.0</v>
      </c>
      <c r="L4276" s="104">
        <f t="array" ref="L4276">XLOOKUP('Joining Lists'!$J4276,'Joining Lists'!$A$4:$A$15,'Joining Lists'!$B$4:$B$15)</f>
        <v>22.95</v>
      </c>
      <c r="M4276" s="105">
        <f>'Joining Lists'!$K4276*'Joining Lists'!$L4276</f>
        <v>45.9</v>
      </c>
    </row>
    <row r="4277" ht="14.25" customHeight="1">
      <c r="G4277" s="111">
        <v>44378.0</v>
      </c>
      <c r="H4277" s="110" t="s">
        <v>316</v>
      </c>
      <c r="I4277" s="110" t="str">
        <f t="array" ref="I4277">XLOOKUP('Joining Lists'!$H4277,'Joining Lists'!$D$4:$D$75,'Joining Lists'!$E$4:$E$75)</f>
        <v>West</v>
      </c>
      <c r="J4277" s="110" t="s">
        <v>218</v>
      </c>
      <c r="K4277" s="110">
        <v>1.0</v>
      </c>
      <c r="L4277" s="109">
        <f t="array" ref="L4277">XLOOKUP('Joining Lists'!$J4277,'Joining Lists'!$A$4:$A$15,'Joining Lists'!$B$4:$B$15)</f>
        <v>22.95</v>
      </c>
      <c r="M4277" s="110">
        <f>'Joining Lists'!$K4277*'Joining Lists'!$L4277</f>
        <v>22.95</v>
      </c>
    </row>
    <row r="4278" ht="14.25" customHeight="1">
      <c r="G4278" s="106">
        <v>44378.0</v>
      </c>
      <c r="H4278" s="105" t="s">
        <v>301</v>
      </c>
      <c r="I4278" s="105" t="str">
        <f t="array" ref="I4278">XLOOKUP('Joining Lists'!$H4278,'Joining Lists'!$D$4:$D$75,'Joining Lists'!$E$4:$E$75)</f>
        <v>East</v>
      </c>
      <c r="J4278" s="105" t="s">
        <v>235</v>
      </c>
      <c r="K4278" s="105">
        <v>1.0</v>
      </c>
      <c r="L4278" s="104">
        <f t="array" ref="L4278">XLOOKUP('Joining Lists'!$J4278,'Joining Lists'!$A$4:$A$15,'Joining Lists'!$B$4:$B$15)</f>
        <v>19.95</v>
      </c>
      <c r="M4278" s="105">
        <f>'Joining Lists'!$K4278*'Joining Lists'!$L4278</f>
        <v>19.95</v>
      </c>
    </row>
    <row r="4279" ht="14.25" customHeight="1">
      <c r="G4279" s="111">
        <v>44378.0</v>
      </c>
      <c r="H4279" s="110" t="s">
        <v>251</v>
      </c>
      <c r="I4279" s="110" t="str">
        <f t="array" ref="I4279">XLOOKUP('Joining Lists'!$H4279,'Joining Lists'!$D$4:$D$75,'Joining Lists'!$E$4:$E$75)</f>
        <v>MidWest</v>
      </c>
      <c r="J4279" s="110" t="s">
        <v>240</v>
      </c>
      <c r="K4279" s="110">
        <v>2.0</v>
      </c>
      <c r="L4279" s="109">
        <f t="array" ref="L4279">XLOOKUP('Joining Lists'!$J4279,'Joining Lists'!$A$4:$A$15,'Joining Lists'!$B$4:$B$15)</f>
        <v>34</v>
      </c>
      <c r="M4279" s="110">
        <f>'Joining Lists'!$K4279*'Joining Lists'!$L4279</f>
        <v>68</v>
      </c>
    </row>
    <row r="4280" ht="14.25" customHeight="1">
      <c r="G4280" s="106">
        <v>44378.0</v>
      </c>
      <c r="H4280" s="105" t="s">
        <v>295</v>
      </c>
      <c r="I4280" s="105" t="str">
        <f t="array" ref="I4280">XLOOKUP('Joining Lists'!$H4280,'Joining Lists'!$D$4:$D$75,'Joining Lists'!$E$4:$E$75)</f>
        <v>MidWest</v>
      </c>
      <c r="J4280" s="105" t="s">
        <v>235</v>
      </c>
      <c r="K4280" s="105">
        <v>3.0</v>
      </c>
      <c r="L4280" s="104">
        <f t="array" ref="L4280">XLOOKUP('Joining Lists'!$J4280,'Joining Lists'!$A$4:$A$15,'Joining Lists'!$B$4:$B$15)</f>
        <v>19.95</v>
      </c>
      <c r="M4280" s="105">
        <f>'Joining Lists'!$K4280*'Joining Lists'!$L4280</f>
        <v>59.85</v>
      </c>
    </row>
    <row r="4281" ht="14.25" customHeight="1">
      <c r="G4281" s="111">
        <v>44378.0</v>
      </c>
      <c r="H4281" s="110" t="s">
        <v>254</v>
      </c>
      <c r="I4281" s="110" t="str">
        <f t="array" ref="I4281">XLOOKUP('Joining Lists'!$H4281,'Joining Lists'!$D$4:$D$75,'Joining Lists'!$E$4:$E$75)</f>
        <v>South</v>
      </c>
      <c r="J4281" s="110" t="s">
        <v>235</v>
      </c>
      <c r="K4281" s="110">
        <v>4.0</v>
      </c>
      <c r="L4281" s="109">
        <f t="array" ref="L4281">XLOOKUP('Joining Lists'!$J4281,'Joining Lists'!$A$4:$A$15,'Joining Lists'!$B$4:$B$15)</f>
        <v>19.95</v>
      </c>
      <c r="M4281" s="110">
        <f>'Joining Lists'!$K4281*'Joining Lists'!$L4281</f>
        <v>79.8</v>
      </c>
    </row>
    <row r="4282" ht="14.25" customHeight="1">
      <c r="G4282" s="106">
        <v>44378.0</v>
      </c>
      <c r="H4282" s="105" t="s">
        <v>255</v>
      </c>
      <c r="I4282" s="105" t="str">
        <f t="array" ref="I4282">XLOOKUP('Joining Lists'!$H4282,'Joining Lists'!$D$4:$D$75,'Joining Lists'!$E$4:$E$75)</f>
        <v>MidWest</v>
      </c>
      <c r="J4282" s="105" t="s">
        <v>212</v>
      </c>
      <c r="K4282" s="105">
        <v>2.0</v>
      </c>
      <c r="L4282" s="104">
        <f t="array" ref="L4282">XLOOKUP('Joining Lists'!$J4282,'Joining Lists'!$A$4:$A$15,'Joining Lists'!$B$4:$B$15)</f>
        <v>21</v>
      </c>
      <c r="M4282" s="105">
        <f>'Joining Lists'!$K4282*'Joining Lists'!$L4282</f>
        <v>42</v>
      </c>
    </row>
    <row r="4283" ht="14.25" customHeight="1">
      <c r="G4283" s="111">
        <v>44378.0</v>
      </c>
      <c r="H4283" s="110" t="s">
        <v>307</v>
      </c>
      <c r="I4283" s="110" t="str">
        <f t="array" ref="I4283">XLOOKUP('Joining Lists'!$H4283,'Joining Lists'!$D$4:$D$75,'Joining Lists'!$E$4:$E$75)</f>
        <v>East</v>
      </c>
      <c r="J4283" s="110" t="s">
        <v>216</v>
      </c>
      <c r="K4283" s="110">
        <v>14.0</v>
      </c>
      <c r="L4283" s="109">
        <f t="array" ref="L4283">XLOOKUP('Joining Lists'!$J4283,'Joining Lists'!$A$4:$A$15,'Joining Lists'!$B$4:$B$15)</f>
        <v>22.95</v>
      </c>
      <c r="M4283" s="110">
        <f>'Joining Lists'!$K4283*'Joining Lists'!$L4283</f>
        <v>321.3</v>
      </c>
    </row>
    <row r="4284" ht="14.25" customHeight="1">
      <c r="G4284" s="106">
        <v>44378.0</v>
      </c>
      <c r="H4284" s="105" t="s">
        <v>289</v>
      </c>
      <c r="I4284" s="105" t="str">
        <f t="array" ref="I4284">XLOOKUP('Joining Lists'!$H4284,'Joining Lists'!$D$4:$D$75,'Joining Lists'!$E$4:$E$75)</f>
        <v>West</v>
      </c>
      <c r="J4284" s="105" t="s">
        <v>227</v>
      </c>
      <c r="K4284" s="105">
        <v>2.0</v>
      </c>
      <c r="L4284" s="104">
        <f t="array" ref="L4284">XLOOKUP('Joining Lists'!$J4284,'Joining Lists'!$A$4:$A$15,'Joining Lists'!$B$4:$B$15)</f>
        <v>25</v>
      </c>
      <c r="M4284" s="105">
        <f>'Joining Lists'!$K4284*'Joining Lists'!$L4284</f>
        <v>50</v>
      </c>
    </row>
    <row r="4285" ht="14.25" customHeight="1">
      <c r="G4285" s="111">
        <v>44377.0</v>
      </c>
      <c r="H4285" s="110" t="s">
        <v>286</v>
      </c>
      <c r="I4285" s="110" t="str">
        <f t="array" ref="I4285">XLOOKUP('Joining Lists'!$H4285,'Joining Lists'!$D$4:$D$75,'Joining Lists'!$E$4:$E$75)</f>
        <v>South</v>
      </c>
      <c r="J4285" s="110" t="s">
        <v>212</v>
      </c>
      <c r="K4285" s="110">
        <v>3.0</v>
      </c>
      <c r="L4285" s="109">
        <f t="array" ref="L4285">XLOOKUP('Joining Lists'!$J4285,'Joining Lists'!$A$4:$A$15,'Joining Lists'!$B$4:$B$15)</f>
        <v>21</v>
      </c>
      <c r="M4285" s="110">
        <f>'Joining Lists'!$K4285*'Joining Lists'!$L4285</f>
        <v>63</v>
      </c>
    </row>
    <row r="4286" ht="14.25" customHeight="1">
      <c r="G4286" s="106">
        <v>44377.0</v>
      </c>
      <c r="H4286" s="105" t="s">
        <v>316</v>
      </c>
      <c r="I4286" s="105" t="str">
        <f t="array" ref="I4286">XLOOKUP('Joining Lists'!$H4286,'Joining Lists'!$D$4:$D$75,'Joining Lists'!$E$4:$E$75)</f>
        <v>West</v>
      </c>
      <c r="J4286" s="105" t="s">
        <v>240</v>
      </c>
      <c r="K4286" s="105">
        <v>2.0</v>
      </c>
      <c r="L4286" s="104">
        <f t="array" ref="L4286">XLOOKUP('Joining Lists'!$J4286,'Joining Lists'!$A$4:$A$15,'Joining Lists'!$B$4:$B$15)</f>
        <v>34</v>
      </c>
      <c r="M4286" s="105">
        <f>'Joining Lists'!$K4286*'Joining Lists'!$L4286</f>
        <v>68</v>
      </c>
    </row>
    <row r="4287" ht="14.25" customHeight="1">
      <c r="G4287" s="111">
        <v>44377.0</v>
      </c>
      <c r="H4287" s="110" t="s">
        <v>281</v>
      </c>
      <c r="I4287" s="110" t="str">
        <f t="array" ref="I4287">XLOOKUP('Joining Lists'!$H4287,'Joining Lists'!$D$4:$D$75,'Joining Lists'!$E$4:$E$75)</f>
        <v>MidWest</v>
      </c>
      <c r="J4287" s="110" t="s">
        <v>236</v>
      </c>
      <c r="K4287" s="110">
        <v>4.0</v>
      </c>
      <c r="L4287" s="109">
        <f t="array" ref="L4287">XLOOKUP('Joining Lists'!$J4287,'Joining Lists'!$A$4:$A$15,'Joining Lists'!$B$4:$B$15)</f>
        <v>30</v>
      </c>
      <c r="M4287" s="110">
        <f>'Joining Lists'!$K4287*'Joining Lists'!$L4287</f>
        <v>120</v>
      </c>
    </row>
    <row r="4288" ht="14.25" customHeight="1">
      <c r="G4288" s="106">
        <v>44377.0</v>
      </c>
      <c r="H4288" s="105" t="s">
        <v>302</v>
      </c>
      <c r="I4288" s="105" t="str">
        <f t="array" ref="I4288">XLOOKUP('Joining Lists'!$H4288,'Joining Lists'!$D$4:$D$75,'Joining Lists'!$E$4:$E$75)</f>
        <v>MidWest</v>
      </c>
      <c r="J4288" s="105" t="s">
        <v>243</v>
      </c>
      <c r="K4288" s="105">
        <v>13.0</v>
      </c>
      <c r="L4288" s="104">
        <f t="array" ref="L4288">XLOOKUP('Joining Lists'!$J4288,'Joining Lists'!$A$4:$A$15,'Joining Lists'!$B$4:$B$15)</f>
        <v>25</v>
      </c>
      <c r="M4288" s="105">
        <f>'Joining Lists'!$K4288*'Joining Lists'!$L4288</f>
        <v>325</v>
      </c>
    </row>
    <row r="4289" ht="14.25" customHeight="1">
      <c r="G4289" s="111">
        <v>44377.0</v>
      </c>
      <c r="H4289" s="110" t="s">
        <v>257</v>
      </c>
      <c r="I4289" s="110" t="str">
        <f t="array" ref="I4289">XLOOKUP('Joining Lists'!$H4289,'Joining Lists'!$D$4:$D$75,'Joining Lists'!$E$4:$E$75)</f>
        <v>South</v>
      </c>
      <c r="J4289" s="110" t="s">
        <v>240</v>
      </c>
      <c r="K4289" s="110">
        <v>1.0</v>
      </c>
      <c r="L4289" s="109">
        <f t="array" ref="L4289">XLOOKUP('Joining Lists'!$J4289,'Joining Lists'!$A$4:$A$15,'Joining Lists'!$B$4:$B$15)</f>
        <v>34</v>
      </c>
      <c r="M4289" s="110">
        <f>'Joining Lists'!$K4289*'Joining Lists'!$L4289</f>
        <v>34</v>
      </c>
    </row>
    <row r="4290" ht="14.25" customHeight="1">
      <c r="G4290" s="106">
        <v>44377.0</v>
      </c>
      <c r="H4290" s="105" t="s">
        <v>306</v>
      </c>
      <c r="I4290" s="105" t="str">
        <f t="array" ref="I4290">XLOOKUP('Joining Lists'!$H4290,'Joining Lists'!$D$4:$D$75,'Joining Lists'!$E$4:$E$75)</f>
        <v>West</v>
      </c>
      <c r="J4290" s="105" t="s">
        <v>227</v>
      </c>
      <c r="K4290" s="105">
        <v>3.0</v>
      </c>
      <c r="L4290" s="104">
        <f t="array" ref="L4290">XLOOKUP('Joining Lists'!$J4290,'Joining Lists'!$A$4:$A$15,'Joining Lists'!$B$4:$B$15)</f>
        <v>25</v>
      </c>
      <c r="M4290" s="105">
        <f>'Joining Lists'!$K4290*'Joining Lists'!$L4290</f>
        <v>75</v>
      </c>
    </row>
    <row r="4291" ht="14.25" customHeight="1">
      <c r="G4291" s="111">
        <v>44377.0</v>
      </c>
      <c r="H4291" s="110" t="s">
        <v>300</v>
      </c>
      <c r="I4291" s="110" t="str">
        <f t="array" ref="I4291">XLOOKUP('Joining Lists'!$H4291,'Joining Lists'!$D$4:$D$75,'Joining Lists'!$E$4:$E$75)</f>
        <v>MidWest</v>
      </c>
      <c r="J4291" s="110" t="s">
        <v>233</v>
      </c>
      <c r="K4291" s="110">
        <v>3.0</v>
      </c>
      <c r="L4291" s="109">
        <f t="array" ref="L4291">XLOOKUP('Joining Lists'!$J4291,'Joining Lists'!$A$4:$A$15,'Joining Lists'!$B$4:$B$15)</f>
        <v>27.5</v>
      </c>
      <c r="M4291" s="110">
        <f>'Joining Lists'!$K4291*'Joining Lists'!$L4291</f>
        <v>82.5</v>
      </c>
    </row>
    <row r="4292" ht="14.25" customHeight="1">
      <c r="G4292" s="106">
        <v>44377.0</v>
      </c>
      <c r="H4292" s="105" t="s">
        <v>301</v>
      </c>
      <c r="I4292" s="105" t="str">
        <f t="array" ref="I4292">XLOOKUP('Joining Lists'!$H4292,'Joining Lists'!$D$4:$D$75,'Joining Lists'!$E$4:$E$75)</f>
        <v>East</v>
      </c>
      <c r="J4292" s="105" t="s">
        <v>243</v>
      </c>
      <c r="K4292" s="105">
        <v>1.0</v>
      </c>
      <c r="L4292" s="104">
        <f t="array" ref="L4292">XLOOKUP('Joining Lists'!$J4292,'Joining Lists'!$A$4:$A$15,'Joining Lists'!$B$4:$B$15)</f>
        <v>25</v>
      </c>
      <c r="M4292" s="105">
        <f>'Joining Lists'!$K4292*'Joining Lists'!$L4292</f>
        <v>25</v>
      </c>
    </row>
    <row r="4293" ht="14.25" customHeight="1">
      <c r="G4293" s="111">
        <v>44376.0</v>
      </c>
      <c r="H4293" s="110" t="s">
        <v>268</v>
      </c>
      <c r="I4293" s="110" t="str">
        <f t="array" ref="I4293">XLOOKUP('Joining Lists'!$H4293,'Joining Lists'!$D$4:$D$75,'Joining Lists'!$E$4:$E$75)</f>
        <v>East</v>
      </c>
      <c r="J4293" s="110" t="s">
        <v>227</v>
      </c>
      <c r="K4293" s="110">
        <v>2.0</v>
      </c>
      <c r="L4293" s="109">
        <f t="array" ref="L4293">XLOOKUP('Joining Lists'!$J4293,'Joining Lists'!$A$4:$A$15,'Joining Lists'!$B$4:$B$15)</f>
        <v>25</v>
      </c>
      <c r="M4293" s="110">
        <f>'Joining Lists'!$K4293*'Joining Lists'!$L4293</f>
        <v>50</v>
      </c>
    </row>
    <row r="4294" ht="14.25" customHeight="1">
      <c r="G4294" s="106">
        <v>44376.0</v>
      </c>
      <c r="H4294" s="105" t="s">
        <v>264</v>
      </c>
      <c r="I4294" s="105" t="str">
        <f t="array" ref="I4294">XLOOKUP('Joining Lists'!$H4294,'Joining Lists'!$D$4:$D$75,'Joining Lists'!$E$4:$E$75)</f>
        <v>MidWest</v>
      </c>
      <c r="J4294" s="105" t="s">
        <v>240</v>
      </c>
      <c r="K4294" s="105">
        <v>3.0</v>
      </c>
      <c r="L4294" s="104">
        <f t="array" ref="L4294">XLOOKUP('Joining Lists'!$J4294,'Joining Lists'!$A$4:$A$15,'Joining Lists'!$B$4:$B$15)</f>
        <v>34</v>
      </c>
      <c r="M4294" s="105">
        <f>'Joining Lists'!$K4294*'Joining Lists'!$L4294</f>
        <v>102</v>
      </c>
    </row>
    <row r="4295" ht="14.25" customHeight="1">
      <c r="G4295" s="111">
        <v>44376.0</v>
      </c>
      <c r="H4295" s="110" t="s">
        <v>255</v>
      </c>
      <c r="I4295" s="110" t="str">
        <f t="array" ref="I4295">XLOOKUP('Joining Lists'!$H4295,'Joining Lists'!$D$4:$D$75,'Joining Lists'!$E$4:$E$75)</f>
        <v>MidWest</v>
      </c>
      <c r="J4295" s="110" t="s">
        <v>240</v>
      </c>
      <c r="K4295" s="110">
        <v>2.0</v>
      </c>
      <c r="L4295" s="109">
        <f t="array" ref="L4295">XLOOKUP('Joining Lists'!$J4295,'Joining Lists'!$A$4:$A$15,'Joining Lists'!$B$4:$B$15)</f>
        <v>34</v>
      </c>
      <c r="M4295" s="110">
        <f>'Joining Lists'!$K4295*'Joining Lists'!$L4295</f>
        <v>68</v>
      </c>
    </row>
    <row r="4296" ht="14.25" customHeight="1">
      <c r="G4296" s="106">
        <v>44375.0</v>
      </c>
      <c r="H4296" s="105" t="s">
        <v>246</v>
      </c>
      <c r="I4296" s="105" t="str">
        <f t="array" ref="I4296">XLOOKUP('Joining Lists'!$H4296,'Joining Lists'!$D$4:$D$75,'Joining Lists'!$E$4:$E$75)</f>
        <v>South</v>
      </c>
      <c r="J4296" s="105" t="s">
        <v>218</v>
      </c>
      <c r="K4296" s="105">
        <v>3.0</v>
      </c>
      <c r="L4296" s="104">
        <f t="array" ref="L4296">XLOOKUP('Joining Lists'!$J4296,'Joining Lists'!$A$4:$A$15,'Joining Lists'!$B$4:$B$15)</f>
        <v>22.95</v>
      </c>
      <c r="M4296" s="105">
        <f>'Joining Lists'!$K4296*'Joining Lists'!$L4296</f>
        <v>68.85</v>
      </c>
    </row>
    <row r="4297" ht="14.25" customHeight="1">
      <c r="G4297" s="111">
        <v>44375.0</v>
      </c>
      <c r="H4297" s="110" t="s">
        <v>312</v>
      </c>
      <c r="I4297" s="110" t="str">
        <f t="array" ref="I4297">XLOOKUP('Joining Lists'!$H4297,'Joining Lists'!$D$4:$D$75,'Joining Lists'!$E$4:$E$75)</f>
        <v>East</v>
      </c>
      <c r="J4297" s="110" t="s">
        <v>235</v>
      </c>
      <c r="K4297" s="110">
        <v>1.0</v>
      </c>
      <c r="L4297" s="109">
        <f t="array" ref="L4297">XLOOKUP('Joining Lists'!$J4297,'Joining Lists'!$A$4:$A$15,'Joining Lists'!$B$4:$B$15)</f>
        <v>19.95</v>
      </c>
      <c r="M4297" s="110">
        <f>'Joining Lists'!$K4297*'Joining Lists'!$L4297</f>
        <v>19.95</v>
      </c>
    </row>
    <row r="4298" ht="14.25" customHeight="1">
      <c r="G4298" s="106">
        <v>44375.0</v>
      </c>
      <c r="H4298" s="105" t="s">
        <v>288</v>
      </c>
      <c r="I4298" s="105" t="str">
        <f t="array" ref="I4298">XLOOKUP('Joining Lists'!$H4298,'Joining Lists'!$D$4:$D$75,'Joining Lists'!$E$4:$E$75)</f>
        <v>MidWest</v>
      </c>
      <c r="J4298" s="105" t="s">
        <v>216</v>
      </c>
      <c r="K4298" s="105">
        <v>2.0</v>
      </c>
      <c r="L4298" s="104">
        <f t="array" ref="L4298">XLOOKUP('Joining Lists'!$J4298,'Joining Lists'!$A$4:$A$15,'Joining Lists'!$B$4:$B$15)</f>
        <v>22.95</v>
      </c>
      <c r="M4298" s="105">
        <f>'Joining Lists'!$K4298*'Joining Lists'!$L4298</f>
        <v>45.9</v>
      </c>
    </row>
    <row r="4299" ht="14.25" customHeight="1">
      <c r="G4299" s="111">
        <v>44375.0</v>
      </c>
      <c r="H4299" s="110" t="s">
        <v>251</v>
      </c>
      <c r="I4299" s="110" t="str">
        <f t="array" ref="I4299">XLOOKUP('Joining Lists'!$H4299,'Joining Lists'!$D$4:$D$75,'Joining Lists'!$E$4:$E$75)</f>
        <v>MidWest</v>
      </c>
      <c r="J4299" s="110" t="s">
        <v>245</v>
      </c>
      <c r="K4299" s="110">
        <v>3.0</v>
      </c>
      <c r="L4299" s="109">
        <f t="array" ref="L4299">XLOOKUP('Joining Lists'!$J4299,'Joining Lists'!$A$4:$A$15,'Joining Lists'!$B$4:$B$15)</f>
        <v>23.5</v>
      </c>
      <c r="M4299" s="110">
        <f>'Joining Lists'!$K4299*'Joining Lists'!$L4299</f>
        <v>70.5</v>
      </c>
    </row>
    <row r="4300" ht="14.25" customHeight="1">
      <c r="G4300" s="106">
        <v>44375.0</v>
      </c>
      <c r="H4300" s="105" t="s">
        <v>281</v>
      </c>
      <c r="I4300" s="105" t="str">
        <f t="array" ref="I4300">XLOOKUP('Joining Lists'!$H4300,'Joining Lists'!$D$4:$D$75,'Joining Lists'!$E$4:$E$75)</f>
        <v>MidWest</v>
      </c>
      <c r="J4300" s="105" t="s">
        <v>233</v>
      </c>
      <c r="K4300" s="105">
        <v>2.0</v>
      </c>
      <c r="L4300" s="104">
        <f t="array" ref="L4300">XLOOKUP('Joining Lists'!$J4300,'Joining Lists'!$A$4:$A$15,'Joining Lists'!$B$4:$B$15)</f>
        <v>27.5</v>
      </c>
      <c r="M4300" s="105">
        <f>'Joining Lists'!$K4300*'Joining Lists'!$L4300</f>
        <v>55</v>
      </c>
    </row>
    <row r="4301" ht="14.25" customHeight="1">
      <c r="G4301" s="111">
        <v>44374.0</v>
      </c>
      <c r="H4301" s="110" t="s">
        <v>271</v>
      </c>
      <c r="I4301" s="110" t="str">
        <f t="array" ref="I4301">XLOOKUP('Joining Lists'!$H4301,'Joining Lists'!$D$4:$D$75,'Joining Lists'!$E$4:$E$75)</f>
        <v>South</v>
      </c>
      <c r="J4301" s="110" t="s">
        <v>243</v>
      </c>
      <c r="K4301" s="110">
        <v>2.0</v>
      </c>
      <c r="L4301" s="109">
        <f t="array" ref="L4301">XLOOKUP('Joining Lists'!$J4301,'Joining Lists'!$A$4:$A$15,'Joining Lists'!$B$4:$B$15)</f>
        <v>25</v>
      </c>
      <c r="M4301" s="110">
        <f>'Joining Lists'!$K4301*'Joining Lists'!$L4301</f>
        <v>50</v>
      </c>
    </row>
    <row r="4302" ht="14.25" customHeight="1">
      <c r="G4302" s="106">
        <v>44374.0</v>
      </c>
      <c r="H4302" s="105" t="s">
        <v>252</v>
      </c>
      <c r="I4302" s="105" t="str">
        <f t="array" ref="I4302">XLOOKUP('Joining Lists'!$H4302,'Joining Lists'!$D$4:$D$75,'Joining Lists'!$E$4:$E$75)</f>
        <v>West</v>
      </c>
      <c r="J4302" s="105" t="s">
        <v>230</v>
      </c>
      <c r="K4302" s="105">
        <v>14.0</v>
      </c>
      <c r="L4302" s="104">
        <f t="array" ref="L4302">XLOOKUP('Joining Lists'!$J4302,'Joining Lists'!$A$4:$A$15,'Joining Lists'!$B$4:$B$15)</f>
        <v>79.95</v>
      </c>
      <c r="M4302" s="105">
        <f>'Joining Lists'!$K4302*'Joining Lists'!$L4302</f>
        <v>1119.3</v>
      </c>
    </row>
    <row r="4303" ht="14.25" customHeight="1">
      <c r="G4303" s="111">
        <v>44374.0</v>
      </c>
      <c r="H4303" s="110" t="s">
        <v>316</v>
      </c>
      <c r="I4303" s="110" t="str">
        <f t="array" ref="I4303">XLOOKUP('Joining Lists'!$H4303,'Joining Lists'!$D$4:$D$75,'Joining Lists'!$E$4:$E$75)</f>
        <v>West</v>
      </c>
      <c r="J4303" s="110" t="s">
        <v>218</v>
      </c>
      <c r="K4303" s="110">
        <v>3.0</v>
      </c>
      <c r="L4303" s="109">
        <f t="array" ref="L4303">XLOOKUP('Joining Lists'!$J4303,'Joining Lists'!$A$4:$A$15,'Joining Lists'!$B$4:$B$15)</f>
        <v>22.95</v>
      </c>
      <c r="M4303" s="110">
        <f>'Joining Lists'!$K4303*'Joining Lists'!$L4303</f>
        <v>68.85</v>
      </c>
    </row>
    <row r="4304" ht="14.25" customHeight="1">
      <c r="G4304" s="106">
        <v>44373.0</v>
      </c>
      <c r="H4304" s="105" t="s">
        <v>314</v>
      </c>
      <c r="I4304" s="105" t="str">
        <f t="array" ref="I4304">XLOOKUP('Joining Lists'!$H4304,'Joining Lists'!$D$4:$D$75,'Joining Lists'!$E$4:$E$75)</f>
        <v>West</v>
      </c>
      <c r="J4304" s="105" t="s">
        <v>243</v>
      </c>
      <c r="K4304" s="105">
        <v>3.0</v>
      </c>
      <c r="L4304" s="104">
        <f t="array" ref="L4304">XLOOKUP('Joining Lists'!$J4304,'Joining Lists'!$A$4:$A$15,'Joining Lists'!$B$4:$B$15)</f>
        <v>25</v>
      </c>
      <c r="M4304" s="105">
        <f>'Joining Lists'!$K4304*'Joining Lists'!$L4304</f>
        <v>75</v>
      </c>
    </row>
    <row r="4305" ht="14.25" customHeight="1">
      <c r="G4305" s="111">
        <v>44373.0</v>
      </c>
      <c r="H4305" s="110" t="s">
        <v>225</v>
      </c>
      <c r="I4305" s="110" t="str">
        <f t="array" ref="I4305">XLOOKUP('Joining Lists'!$H4305,'Joining Lists'!$D$4:$D$75,'Joining Lists'!$E$4:$E$75)</f>
        <v>South</v>
      </c>
      <c r="J4305" s="110" t="s">
        <v>245</v>
      </c>
      <c r="K4305" s="110">
        <v>1.0</v>
      </c>
      <c r="L4305" s="109">
        <f t="array" ref="L4305">XLOOKUP('Joining Lists'!$J4305,'Joining Lists'!$A$4:$A$15,'Joining Lists'!$B$4:$B$15)</f>
        <v>23.5</v>
      </c>
      <c r="M4305" s="110">
        <f>'Joining Lists'!$K4305*'Joining Lists'!$L4305</f>
        <v>23.5</v>
      </c>
    </row>
    <row r="4306" ht="14.25" customHeight="1">
      <c r="G4306" s="106">
        <v>44373.0</v>
      </c>
      <c r="H4306" s="105" t="s">
        <v>313</v>
      </c>
      <c r="I4306" s="105" t="str">
        <f t="array" ref="I4306">XLOOKUP('Joining Lists'!$H4306,'Joining Lists'!$D$4:$D$75,'Joining Lists'!$E$4:$E$75)</f>
        <v>West</v>
      </c>
      <c r="J4306" s="105" t="s">
        <v>227</v>
      </c>
      <c r="K4306" s="105">
        <v>2.0</v>
      </c>
      <c r="L4306" s="104">
        <f t="array" ref="L4306">XLOOKUP('Joining Lists'!$J4306,'Joining Lists'!$A$4:$A$15,'Joining Lists'!$B$4:$B$15)</f>
        <v>25</v>
      </c>
      <c r="M4306" s="105">
        <f>'Joining Lists'!$K4306*'Joining Lists'!$L4306</f>
        <v>50</v>
      </c>
    </row>
    <row r="4307" ht="14.25" customHeight="1">
      <c r="G4307" s="111">
        <v>44373.0</v>
      </c>
      <c r="H4307" s="110" t="s">
        <v>231</v>
      </c>
      <c r="I4307" s="110" t="str">
        <f t="array" ref="I4307">XLOOKUP('Joining Lists'!$H4307,'Joining Lists'!$D$4:$D$75,'Joining Lists'!$E$4:$E$75)</f>
        <v>West</v>
      </c>
      <c r="J4307" s="110" t="s">
        <v>245</v>
      </c>
      <c r="K4307" s="110">
        <v>1.0</v>
      </c>
      <c r="L4307" s="109">
        <f t="array" ref="L4307">XLOOKUP('Joining Lists'!$J4307,'Joining Lists'!$A$4:$A$15,'Joining Lists'!$B$4:$B$15)</f>
        <v>23.5</v>
      </c>
      <c r="M4307" s="110">
        <f>'Joining Lists'!$K4307*'Joining Lists'!$L4307</f>
        <v>23.5</v>
      </c>
    </row>
    <row r="4308" ht="14.25" customHeight="1">
      <c r="G4308" s="106">
        <v>44373.0</v>
      </c>
      <c r="H4308" s="105" t="s">
        <v>292</v>
      </c>
      <c r="I4308" s="105" t="str">
        <f t="array" ref="I4308">XLOOKUP('Joining Lists'!$H4308,'Joining Lists'!$D$4:$D$75,'Joining Lists'!$E$4:$E$75)</f>
        <v>East</v>
      </c>
      <c r="J4308" s="105" t="s">
        <v>235</v>
      </c>
      <c r="K4308" s="105">
        <v>2.0</v>
      </c>
      <c r="L4308" s="104">
        <f t="array" ref="L4308">XLOOKUP('Joining Lists'!$J4308,'Joining Lists'!$A$4:$A$15,'Joining Lists'!$B$4:$B$15)</f>
        <v>19.95</v>
      </c>
      <c r="M4308" s="105">
        <f>'Joining Lists'!$K4308*'Joining Lists'!$L4308</f>
        <v>39.9</v>
      </c>
    </row>
    <row r="4309" ht="14.25" customHeight="1">
      <c r="G4309" s="111">
        <v>44373.0</v>
      </c>
      <c r="H4309" s="110" t="s">
        <v>286</v>
      </c>
      <c r="I4309" s="110" t="str">
        <f t="array" ref="I4309">XLOOKUP('Joining Lists'!$H4309,'Joining Lists'!$D$4:$D$75,'Joining Lists'!$E$4:$E$75)</f>
        <v>South</v>
      </c>
      <c r="J4309" s="110" t="s">
        <v>235</v>
      </c>
      <c r="K4309" s="110">
        <v>1.0</v>
      </c>
      <c r="L4309" s="109">
        <f t="array" ref="L4309">XLOOKUP('Joining Lists'!$J4309,'Joining Lists'!$A$4:$A$15,'Joining Lists'!$B$4:$B$15)</f>
        <v>19.95</v>
      </c>
      <c r="M4309" s="110">
        <f>'Joining Lists'!$K4309*'Joining Lists'!$L4309</f>
        <v>19.95</v>
      </c>
    </row>
    <row r="4310" ht="14.25" customHeight="1">
      <c r="G4310" s="106">
        <v>44372.0</v>
      </c>
      <c r="H4310" s="105" t="s">
        <v>269</v>
      </c>
      <c r="I4310" s="105" t="str">
        <f t="array" ref="I4310">XLOOKUP('Joining Lists'!$H4310,'Joining Lists'!$D$4:$D$75,'Joining Lists'!$E$4:$E$75)</f>
        <v>MidWest</v>
      </c>
      <c r="J4310" s="105" t="s">
        <v>243</v>
      </c>
      <c r="K4310" s="105">
        <v>2.0</v>
      </c>
      <c r="L4310" s="104">
        <f t="array" ref="L4310">XLOOKUP('Joining Lists'!$J4310,'Joining Lists'!$A$4:$A$15,'Joining Lists'!$B$4:$B$15)</f>
        <v>25</v>
      </c>
      <c r="M4310" s="105">
        <f>'Joining Lists'!$K4310*'Joining Lists'!$L4310</f>
        <v>50</v>
      </c>
    </row>
    <row r="4311" ht="14.25" customHeight="1">
      <c r="G4311" s="111">
        <v>44372.0</v>
      </c>
      <c r="H4311" s="110" t="s">
        <v>280</v>
      </c>
      <c r="I4311" s="110" t="str">
        <f t="array" ref="I4311">XLOOKUP('Joining Lists'!$H4311,'Joining Lists'!$D$4:$D$75,'Joining Lists'!$E$4:$E$75)</f>
        <v>South</v>
      </c>
      <c r="J4311" s="110" t="s">
        <v>216</v>
      </c>
      <c r="K4311" s="110">
        <v>1.0</v>
      </c>
      <c r="L4311" s="109">
        <f t="array" ref="L4311">XLOOKUP('Joining Lists'!$J4311,'Joining Lists'!$A$4:$A$15,'Joining Lists'!$B$4:$B$15)</f>
        <v>22.95</v>
      </c>
      <c r="M4311" s="110">
        <f>'Joining Lists'!$K4311*'Joining Lists'!$L4311</f>
        <v>22.95</v>
      </c>
    </row>
    <row r="4312" ht="14.25" customHeight="1">
      <c r="G4312" s="106">
        <v>44372.0</v>
      </c>
      <c r="H4312" s="105" t="s">
        <v>261</v>
      </c>
      <c r="I4312" s="105" t="str">
        <f t="array" ref="I4312">XLOOKUP('Joining Lists'!$H4312,'Joining Lists'!$D$4:$D$75,'Joining Lists'!$E$4:$E$75)</f>
        <v>South</v>
      </c>
      <c r="J4312" s="105" t="s">
        <v>236</v>
      </c>
      <c r="K4312" s="105">
        <v>1.0</v>
      </c>
      <c r="L4312" s="104">
        <f t="array" ref="L4312">XLOOKUP('Joining Lists'!$J4312,'Joining Lists'!$A$4:$A$15,'Joining Lists'!$B$4:$B$15)</f>
        <v>30</v>
      </c>
      <c r="M4312" s="105">
        <f>'Joining Lists'!$K4312*'Joining Lists'!$L4312</f>
        <v>30</v>
      </c>
    </row>
    <row r="4313" ht="14.25" customHeight="1">
      <c r="G4313" s="111">
        <v>44371.0</v>
      </c>
      <c r="H4313" s="110" t="s">
        <v>291</v>
      </c>
      <c r="I4313" s="110" t="str">
        <f t="array" ref="I4313">XLOOKUP('Joining Lists'!$H4313,'Joining Lists'!$D$4:$D$75,'Joining Lists'!$E$4:$E$75)</f>
        <v>West</v>
      </c>
      <c r="J4313" s="110" t="s">
        <v>233</v>
      </c>
      <c r="K4313" s="110">
        <v>2.0</v>
      </c>
      <c r="L4313" s="109">
        <f t="array" ref="L4313">XLOOKUP('Joining Lists'!$J4313,'Joining Lists'!$A$4:$A$15,'Joining Lists'!$B$4:$B$15)</f>
        <v>27.5</v>
      </c>
      <c r="M4313" s="110">
        <f>'Joining Lists'!$K4313*'Joining Lists'!$L4313</f>
        <v>55</v>
      </c>
    </row>
    <row r="4314" ht="14.25" customHeight="1">
      <c r="G4314" s="106">
        <v>44371.0</v>
      </c>
      <c r="H4314" s="105" t="s">
        <v>238</v>
      </c>
      <c r="I4314" s="105" t="str">
        <f t="array" ref="I4314">XLOOKUP('Joining Lists'!$H4314,'Joining Lists'!$D$4:$D$75,'Joining Lists'!$E$4:$E$75)</f>
        <v>West</v>
      </c>
      <c r="J4314" s="105" t="s">
        <v>218</v>
      </c>
      <c r="K4314" s="105">
        <v>2.0</v>
      </c>
      <c r="L4314" s="104">
        <f t="array" ref="L4314">XLOOKUP('Joining Lists'!$J4314,'Joining Lists'!$A$4:$A$15,'Joining Lists'!$B$4:$B$15)</f>
        <v>22.95</v>
      </c>
      <c r="M4314" s="105">
        <f>'Joining Lists'!$K4314*'Joining Lists'!$L4314</f>
        <v>45.9</v>
      </c>
    </row>
    <row r="4315" ht="14.25" customHeight="1">
      <c r="G4315" s="111">
        <v>44371.0</v>
      </c>
      <c r="H4315" s="110" t="s">
        <v>265</v>
      </c>
      <c r="I4315" s="110" t="str">
        <f t="array" ref="I4315">XLOOKUP('Joining Lists'!$H4315,'Joining Lists'!$D$4:$D$75,'Joining Lists'!$E$4:$E$75)</f>
        <v>MidWest</v>
      </c>
      <c r="J4315" s="110" t="s">
        <v>240</v>
      </c>
      <c r="K4315" s="110">
        <v>4.0</v>
      </c>
      <c r="L4315" s="109">
        <f t="array" ref="L4315">XLOOKUP('Joining Lists'!$J4315,'Joining Lists'!$A$4:$A$15,'Joining Lists'!$B$4:$B$15)</f>
        <v>34</v>
      </c>
      <c r="M4315" s="110">
        <f>'Joining Lists'!$K4315*'Joining Lists'!$L4315</f>
        <v>136</v>
      </c>
    </row>
    <row r="4316" ht="14.25" customHeight="1">
      <c r="G4316" s="106">
        <v>44371.0</v>
      </c>
      <c r="H4316" s="105" t="s">
        <v>302</v>
      </c>
      <c r="I4316" s="105" t="str">
        <f t="array" ref="I4316">XLOOKUP('Joining Lists'!$H4316,'Joining Lists'!$D$4:$D$75,'Joining Lists'!$E$4:$E$75)</f>
        <v>MidWest</v>
      </c>
      <c r="J4316" s="105" t="s">
        <v>243</v>
      </c>
      <c r="K4316" s="105">
        <v>3.0</v>
      </c>
      <c r="L4316" s="104">
        <f t="array" ref="L4316">XLOOKUP('Joining Lists'!$J4316,'Joining Lists'!$A$4:$A$15,'Joining Lists'!$B$4:$B$15)</f>
        <v>25</v>
      </c>
      <c r="M4316" s="105">
        <f>'Joining Lists'!$K4316*'Joining Lists'!$L4316</f>
        <v>75</v>
      </c>
    </row>
    <row r="4317" ht="14.25" customHeight="1">
      <c r="G4317" s="111">
        <v>44370.0</v>
      </c>
      <c r="H4317" s="110" t="s">
        <v>301</v>
      </c>
      <c r="I4317" s="110" t="str">
        <f t="array" ref="I4317">XLOOKUP('Joining Lists'!$H4317,'Joining Lists'!$D$4:$D$75,'Joining Lists'!$E$4:$E$75)</f>
        <v>East</v>
      </c>
      <c r="J4317" s="110" t="s">
        <v>227</v>
      </c>
      <c r="K4317" s="110">
        <v>3.0</v>
      </c>
      <c r="L4317" s="109">
        <f t="array" ref="L4317">XLOOKUP('Joining Lists'!$J4317,'Joining Lists'!$A$4:$A$15,'Joining Lists'!$B$4:$B$15)</f>
        <v>25</v>
      </c>
      <c r="M4317" s="110">
        <f>'Joining Lists'!$K4317*'Joining Lists'!$L4317</f>
        <v>75</v>
      </c>
    </row>
    <row r="4318" ht="14.25" customHeight="1">
      <c r="G4318" s="106">
        <v>44370.0</v>
      </c>
      <c r="H4318" s="105" t="s">
        <v>286</v>
      </c>
      <c r="I4318" s="105" t="str">
        <f t="array" ref="I4318">XLOOKUP('Joining Lists'!$H4318,'Joining Lists'!$D$4:$D$75,'Joining Lists'!$E$4:$E$75)</f>
        <v>South</v>
      </c>
      <c r="J4318" s="105" t="s">
        <v>212</v>
      </c>
      <c r="K4318" s="105">
        <v>3.0</v>
      </c>
      <c r="L4318" s="104">
        <f t="array" ref="L4318">XLOOKUP('Joining Lists'!$J4318,'Joining Lists'!$A$4:$A$15,'Joining Lists'!$B$4:$B$15)</f>
        <v>21</v>
      </c>
      <c r="M4318" s="105">
        <f>'Joining Lists'!$K4318*'Joining Lists'!$L4318</f>
        <v>63</v>
      </c>
    </row>
    <row r="4319" ht="14.25" customHeight="1">
      <c r="G4319" s="111">
        <v>44370.0</v>
      </c>
      <c r="H4319" s="110" t="s">
        <v>296</v>
      </c>
      <c r="I4319" s="110" t="str">
        <f t="array" ref="I4319">XLOOKUP('Joining Lists'!$H4319,'Joining Lists'!$D$4:$D$75,'Joining Lists'!$E$4:$E$75)</f>
        <v>West</v>
      </c>
      <c r="J4319" s="110" t="s">
        <v>243</v>
      </c>
      <c r="K4319" s="110">
        <v>3.0</v>
      </c>
      <c r="L4319" s="109">
        <f t="array" ref="L4319">XLOOKUP('Joining Lists'!$J4319,'Joining Lists'!$A$4:$A$15,'Joining Lists'!$B$4:$B$15)</f>
        <v>25</v>
      </c>
      <c r="M4319" s="110">
        <f>'Joining Lists'!$K4319*'Joining Lists'!$L4319</f>
        <v>75</v>
      </c>
    </row>
    <row r="4320" ht="14.25" customHeight="1">
      <c r="G4320" s="106">
        <v>44370.0</v>
      </c>
      <c r="H4320" s="105" t="s">
        <v>306</v>
      </c>
      <c r="I4320" s="105" t="str">
        <f t="array" ref="I4320">XLOOKUP('Joining Lists'!$H4320,'Joining Lists'!$D$4:$D$75,'Joining Lists'!$E$4:$E$75)</f>
        <v>West</v>
      </c>
      <c r="J4320" s="105" t="s">
        <v>218</v>
      </c>
      <c r="K4320" s="105">
        <v>2.0</v>
      </c>
      <c r="L4320" s="104">
        <f t="array" ref="L4320">XLOOKUP('Joining Lists'!$J4320,'Joining Lists'!$A$4:$A$15,'Joining Lists'!$B$4:$B$15)</f>
        <v>22.95</v>
      </c>
      <c r="M4320" s="105">
        <f>'Joining Lists'!$K4320*'Joining Lists'!$L4320</f>
        <v>45.9</v>
      </c>
    </row>
    <row r="4321" ht="14.25" customHeight="1">
      <c r="G4321" s="111">
        <v>44370.0</v>
      </c>
      <c r="H4321" s="110" t="s">
        <v>248</v>
      </c>
      <c r="I4321" s="110" t="str">
        <f t="array" ref="I4321">XLOOKUP('Joining Lists'!$H4321,'Joining Lists'!$D$4:$D$75,'Joining Lists'!$E$4:$E$75)</f>
        <v>MidWest</v>
      </c>
      <c r="J4321" s="110" t="s">
        <v>212</v>
      </c>
      <c r="K4321" s="110">
        <v>3.0</v>
      </c>
      <c r="L4321" s="109">
        <f t="array" ref="L4321">XLOOKUP('Joining Lists'!$J4321,'Joining Lists'!$A$4:$A$15,'Joining Lists'!$B$4:$B$15)</f>
        <v>21</v>
      </c>
      <c r="M4321" s="110">
        <f>'Joining Lists'!$K4321*'Joining Lists'!$L4321</f>
        <v>63</v>
      </c>
    </row>
    <row r="4322" ht="14.25" customHeight="1">
      <c r="G4322" s="106">
        <v>44369.0</v>
      </c>
      <c r="H4322" s="105" t="s">
        <v>223</v>
      </c>
      <c r="I4322" s="105" t="str">
        <f t="array" ref="I4322">XLOOKUP('Joining Lists'!$H4322,'Joining Lists'!$D$4:$D$75,'Joining Lists'!$E$4:$E$75)</f>
        <v>East</v>
      </c>
      <c r="J4322" s="105" t="s">
        <v>235</v>
      </c>
      <c r="K4322" s="105">
        <v>2.0</v>
      </c>
      <c r="L4322" s="104">
        <f t="array" ref="L4322">XLOOKUP('Joining Lists'!$J4322,'Joining Lists'!$A$4:$A$15,'Joining Lists'!$B$4:$B$15)</f>
        <v>19.95</v>
      </c>
      <c r="M4322" s="105">
        <f>'Joining Lists'!$K4322*'Joining Lists'!$L4322</f>
        <v>39.9</v>
      </c>
    </row>
    <row r="4323" ht="14.25" customHeight="1">
      <c r="G4323" s="111">
        <v>44369.0</v>
      </c>
      <c r="H4323" s="110" t="s">
        <v>250</v>
      </c>
      <c r="I4323" s="110" t="str">
        <f t="array" ref="I4323">XLOOKUP('Joining Lists'!$H4323,'Joining Lists'!$D$4:$D$75,'Joining Lists'!$E$4:$E$75)</f>
        <v>West</v>
      </c>
      <c r="J4323" s="110" t="s">
        <v>243</v>
      </c>
      <c r="K4323" s="110">
        <v>2.0</v>
      </c>
      <c r="L4323" s="109">
        <f t="array" ref="L4323">XLOOKUP('Joining Lists'!$J4323,'Joining Lists'!$A$4:$A$15,'Joining Lists'!$B$4:$B$15)</f>
        <v>25</v>
      </c>
      <c r="M4323" s="110">
        <f>'Joining Lists'!$K4323*'Joining Lists'!$L4323</f>
        <v>50</v>
      </c>
    </row>
    <row r="4324" ht="14.25" customHeight="1">
      <c r="G4324" s="106">
        <v>44369.0</v>
      </c>
      <c r="H4324" s="105" t="s">
        <v>299</v>
      </c>
      <c r="I4324" s="105" t="str">
        <f t="array" ref="I4324">XLOOKUP('Joining Lists'!$H4324,'Joining Lists'!$D$4:$D$75,'Joining Lists'!$E$4:$E$75)</f>
        <v>South</v>
      </c>
      <c r="J4324" s="105" t="s">
        <v>243</v>
      </c>
      <c r="K4324" s="105">
        <v>2.0</v>
      </c>
      <c r="L4324" s="104">
        <f t="array" ref="L4324">XLOOKUP('Joining Lists'!$J4324,'Joining Lists'!$A$4:$A$15,'Joining Lists'!$B$4:$B$15)</f>
        <v>25</v>
      </c>
      <c r="M4324" s="105">
        <f>'Joining Lists'!$K4324*'Joining Lists'!$L4324</f>
        <v>50</v>
      </c>
    </row>
    <row r="4325" ht="14.25" customHeight="1">
      <c r="G4325" s="111">
        <v>44369.0</v>
      </c>
      <c r="H4325" s="110" t="s">
        <v>269</v>
      </c>
      <c r="I4325" s="110" t="str">
        <f t="array" ref="I4325">XLOOKUP('Joining Lists'!$H4325,'Joining Lists'!$D$4:$D$75,'Joining Lists'!$E$4:$E$75)</f>
        <v>MidWest</v>
      </c>
      <c r="J4325" s="110" t="s">
        <v>240</v>
      </c>
      <c r="K4325" s="110">
        <v>1.0</v>
      </c>
      <c r="L4325" s="109">
        <f t="array" ref="L4325">XLOOKUP('Joining Lists'!$J4325,'Joining Lists'!$A$4:$A$15,'Joining Lists'!$B$4:$B$15)</f>
        <v>34</v>
      </c>
      <c r="M4325" s="110">
        <f>'Joining Lists'!$K4325*'Joining Lists'!$L4325</f>
        <v>34</v>
      </c>
    </row>
    <row r="4326" ht="14.25" customHeight="1">
      <c r="G4326" s="106">
        <v>44368.0</v>
      </c>
      <c r="H4326" s="105" t="s">
        <v>256</v>
      </c>
      <c r="I4326" s="105" t="str">
        <f t="array" ref="I4326">XLOOKUP('Joining Lists'!$H4326,'Joining Lists'!$D$4:$D$75,'Joining Lists'!$E$4:$E$75)</f>
        <v>MidWest</v>
      </c>
      <c r="J4326" s="105" t="s">
        <v>235</v>
      </c>
      <c r="K4326" s="105">
        <v>2.0</v>
      </c>
      <c r="L4326" s="104">
        <f t="array" ref="L4326">XLOOKUP('Joining Lists'!$J4326,'Joining Lists'!$A$4:$A$15,'Joining Lists'!$B$4:$B$15)</f>
        <v>19.95</v>
      </c>
      <c r="M4326" s="105">
        <f>'Joining Lists'!$K4326*'Joining Lists'!$L4326</f>
        <v>39.9</v>
      </c>
    </row>
    <row r="4327" ht="14.25" customHeight="1">
      <c r="G4327" s="111">
        <v>44368.0</v>
      </c>
      <c r="H4327" s="110" t="s">
        <v>288</v>
      </c>
      <c r="I4327" s="110" t="str">
        <f t="array" ref="I4327">XLOOKUP('Joining Lists'!$H4327,'Joining Lists'!$D$4:$D$75,'Joining Lists'!$E$4:$E$75)</f>
        <v>MidWest</v>
      </c>
      <c r="J4327" s="110" t="s">
        <v>212</v>
      </c>
      <c r="K4327" s="110">
        <v>2.0</v>
      </c>
      <c r="L4327" s="109">
        <f t="array" ref="L4327">XLOOKUP('Joining Lists'!$J4327,'Joining Lists'!$A$4:$A$15,'Joining Lists'!$B$4:$B$15)</f>
        <v>21</v>
      </c>
      <c r="M4327" s="110">
        <f>'Joining Lists'!$K4327*'Joining Lists'!$L4327</f>
        <v>42</v>
      </c>
    </row>
    <row r="4328" ht="14.25" customHeight="1">
      <c r="G4328" s="106">
        <v>44368.0</v>
      </c>
      <c r="H4328" s="105" t="s">
        <v>292</v>
      </c>
      <c r="I4328" s="105" t="str">
        <f t="array" ref="I4328">XLOOKUP('Joining Lists'!$H4328,'Joining Lists'!$D$4:$D$75,'Joining Lists'!$E$4:$E$75)</f>
        <v>East</v>
      </c>
      <c r="J4328" s="105" t="s">
        <v>235</v>
      </c>
      <c r="K4328" s="105">
        <v>1.0</v>
      </c>
      <c r="L4328" s="104">
        <f t="array" ref="L4328">XLOOKUP('Joining Lists'!$J4328,'Joining Lists'!$A$4:$A$15,'Joining Lists'!$B$4:$B$15)</f>
        <v>19.95</v>
      </c>
      <c r="M4328" s="105">
        <f>'Joining Lists'!$K4328*'Joining Lists'!$L4328</f>
        <v>19.95</v>
      </c>
    </row>
    <row r="4329" ht="14.25" customHeight="1">
      <c r="G4329" s="111">
        <v>44367.0</v>
      </c>
      <c r="H4329" s="110" t="s">
        <v>250</v>
      </c>
      <c r="I4329" s="110" t="str">
        <f t="array" ref="I4329">XLOOKUP('Joining Lists'!$H4329,'Joining Lists'!$D$4:$D$75,'Joining Lists'!$E$4:$E$75)</f>
        <v>West</v>
      </c>
      <c r="J4329" s="110" t="s">
        <v>233</v>
      </c>
      <c r="K4329" s="110">
        <v>1.0</v>
      </c>
      <c r="L4329" s="109">
        <f t="array" ref="L4329">XLOOKUP('Joining Lists'!$J4329,'Joining Lists'!$A$4:$A$15,'Joining Lists'!$B$4:$B$15)</f>
        <v>27.5</v>
      </c>
      <c r="M4329" s="110">
        <f>'Joining Lists'!$K4329*'Joining Lists'!$L4329</f>
        <v>27.5</v>
      </c>
    </row>
    <row r="4330" ht="14.25" customHeight="1">
      <c r="G4330" s="106">
        <v>44367.0</v>
      </c>
      <c r="H4330" s="105" t="s">
        <v>225</v>
      </c>
      <c r="I4330" s="105" t="str">
        <f t="array" ref="I4330">XLOOKUP('Joining Lists'!$H4330,'Joining Lists'!$D$4:$D$75,'Joining Lists'!$E$4:$E$75)</f>
        <v>South</v>
      </c>
      <c r="J4330" s="105" t="s">
        <v>233</v>
      </c>
      <c r="K4330" s="105">
        <v>2.0</v>
      </c>
      <c r="L4330" s="104">
        <f t="array" ref="L4330">XLOOKUP('Joining Lists'!$J4330,'Joining Lists'!$A$4:$A$15,'Joining Lists'!$B$4:$B$15)</f>
        <v>27.5</v>
      </c>
      <c r="M4330" s="105">
        <f>'Joining Lists'!$K4330*'Joining Lists'!$L4330</f>
        <v>55</v>
      </c>
    </row>
    <row r="4331" ht="14.25" customHeight="1">
      <c r="G4331" s="111">
        <v>44367.0</v>
      </c>
      <c r="H4331" s="110" t="s">
        <v>299</v>
      </c>
      <c r="I4331" s="110" t="str">
        <f t="array" ref="I4331">XLOOKUP('Joining Lists'!$H4331,'Joining Lists'!$D$4:$D$75,'Joining Lists'!$E$4:$E$75)</f>
        <v>South</v>
      </c>
      <c r="J4331" s="110" t="s">
        <v>245</v>
      </c>
      <c r="K4331" s="110">
        <v>3.0</v>
      </c>
      <c r="L4331" s="109">
        <f t="array" ref="L4331">XLOOKUP('Joining Lists'!$J4331,'Joining Lists'!$A$4:$A$15,'Joining Lists'!$B$4:$B$15)</f>
        <v>23.5</v>
      </c>
      <c r="M4331" s="110">
        <f>'Joining Lists'!$K4331*'Joining Lists'!$L4331</f>
        <v>70.5</v>
      </c>
    </row>
    <row r="4332" ht="14.25" customHeight="1">
      <c r="G4332" s="106">
        <v>44367.0</v>
      </c>
      <c r="H4332" s="105" t="s">
        <v>257</v>
      </c>
      <c r="I4332" s="105" t="str">
        <f t="array" ref="I4332">XLOOKUP('Joining Lists'!$H4332,'Joining Lists'!$D$4:$D$75,'Joining Lists'!$E$4:$E$75)</f>
        <v>South</v>
      </c>
      <c r="J4332" s="105" t="s">
        <v>233</v>
      </c>
      <c r="K4332" s="105">
        <v>3.0</v>
      </c>
      <c r="L4332" s="104">
        <f t="array" ref="L4332">XLOOKUP('Joining Lists'!$J4332,'Joining Lists'!$A$4:$A$15,'Joining Lists'!$B$4:$B$15)</f>
        <v>27.5</v>
      </c>
      <c r="M4332" s="105">
        <f>'Joining Lists'!$K4332*'Joining Lists'!$L4332</f>
        <v>82.5</v>
      </c>
    </row>
    <row r="4333" ht="14.25" customHeight="1">
      <c r="G4333" s="111">
        <v>44367.0</v>
      </c>
      <c r="H4333" s="110" t="s">
        <v>221</v>
      </c>
      <c r="I4333" s="110" t="str">
        <f t="array" ref="I4333">XLOOKUP('Joining Lists'!$H4333,'Joining Lists'!$D$4:$D$75,'Joining Lists'!$E$4:$E$75)</f>
        <v>East</v>
      </c>
      <c r="J4333" s="110" t="s">
        <v>245</v>
      </c>
      <c r="K4333" s="110">
        <v>3.0</v>
      </c>
      <c r="L4333" s="109">
        <f t="array" ref="L4333">XLOOKUP('Joining Lists'!$J4333,'Joining Lists'!$A$4:$A$15,'Joining Lists'!$B$4:$B$15)</f>
        <v>23.5</v>
      </c>
      <c r="M4333" s="110">
        <f>'Joining Lists'!$K4333*'Joining Lists'!$L4333</f>
        <v>70.5</v>
      </c>
    </row>
    <row r="4334" ht="14.25" customHeight="1">
      <c r="G4334" s="106">
        <v>44367.0</v>
      </c>
      <c r="H4334" s="105" t="s">
        <v>215</v>
      </c>
      <c r="I4334" s="105" t="str">
        <f t="array" ref="I4334">XLOOKUP('Joining Lists'!$H4334,'Joining Lists'!$D$4:$D$75,'Joining Lists'!$E$4:$E$75)</f>
        <v>East</v>
      </c>
      <c r="J4334" s="105" t="s">
        <v>235</v>
      </c>
      <c r="K4334" s="105">
        <v>2.0</v>
      </c>
      <c r="L4334" s="104">
        <f t="array" ref="L4334">XLOOKUP('Joining Lists'!$J4334,'Joining Lists'!$A$4:$A$15,'Joining Lists'!$B$4:$B$15)</f>
        <v>19.95</v>
      </c>
      <c r="M4334" s="105">
        <f>'Joining Lists'!$K4334*'Joining Lists'!$L4334</f>
        <v>39.9</v>
      </c>
    </row>
    <row r="4335" ht="14.25" customHeight="1">
      <c r="G4335" s="111">
        <v>44367.0</v>
      </c>
      <c r="H4335" s="110" t="s">
        <v>263</v>
      </c>
      <c r="I4335" s="110" t="str">
        <f t="array" ref="I4335">XLOOKUP('Joining Lists'!$H4335,'Joining Lists'!$D$4:$D$75,'Joining Lists'!$E$4:$E$75)</f>
        <v>West</v>
      </c>
      <c r="J4335" s="110" t="s">
        <v>218</v>
      </c>
      <c r="K4335" s="110">
        <v>2.0</v>
      </c>
      <c r="L4335" s="109">
        <f t="array" ref="L4335">XLOOKUP('Joining Lists'!$J4335,'Joining Lists'!$A$4:$A$15,'Joining Lists'!$B$4:$B$15)</f>
        <v>22.95</v>
      </c>
      <c r="M4335" s="110">
        <f>'Joining Lists'!$K4335*'Joining Lists'!$L4335</f>
        <v>45.9</v>
      </c>
    </row>
    <row r="4336" ht="14.25" customHeight="1">
      <c r="G4336" s="106">
        <v>44367.0</v>
      </c>
      <c r="H4336" s="105" t="s">
        <v>316</v>
      </c>
      <c r="I4336" s="105" t="str">
        <f t="array" ref="I4336">XLOOKUP('Joining Lists'!$H4336,'Joining Lists'!$D$4:$D$75,'Joining Lists'!$E$4:$E$75)</f>
        <v>West</v>
      </c>
      <c r="J4336" s="105" t="s">
        <v>218</v>
      </c>
      <c r="K4336" s="105">
        <v>17.0</v>
      </c>
      <c r="L4336" s="104">
        <f t="array" ref="L4336">XLOOKUP('Joining Lists'!$J4336,'Joining Lists'!$A$4:$A$15,'Joining Lists'!$B$4:$B$15)</f>
        <v>22.95</v>
      </c>
      <c r="M4336" s="105">
        <f>'Joining Lists'!$K4336*'Joining Lists'!$L4336</f>
        <v>390.15</v>
      </c>
    </row>
    <row r="4337" ht="14.25" customHeight="1">
      <c r="G4337" s="111">
        <v>44367.0</v>
      </c>
      <c r="H4337" s="110" t="s">
        <v>288</v>
      </c>
      <c r="I4337" s="110" t="str">
        <f t="array" ref="I4337">XLOOKUP('Joining Lists'!$H4337,'Joining Lists'!$D$4:$D$75,'Joining Lists'!$E$4:$E$75)</f>
        <v>MidWest</v>
      </c>
      <c r="J4337" s="110" t="s">
        <v>218</v>
      </c>
      <c r="K4337" s="110">
        <v>3.0</v>
      </c>
      <c r="L4337" s="109">
        <f t="array" ref="L4337">XLOOKUP('Joining Lists'!$J4337,'Joining Lists'!$A$4:$A$15,'Joining Lists'!$B$4:$B$15)</f>
        <v>22.95</v>
      </c>
      <c r="M4337" s="110">
        <f>'Joining Lists'!$K4337*'Joining Lists'!$L4337</f>
        <v>68.85</v>
      </c>
    </row>
    <row r="4338" ht="14.25" customHeight="1">
      <c r="G4338" s="106">
        <v>44366.0</v>
      </c>
      <c r="H4338" s="105" t="s">
        <v>246</v>
      </c>
      <c r="I4338" s="105" t="str">
        <f t="array" ref="I4338">XLOOKUP('Joining Lists'!$H4338,'Joining Lists'!$D$4:$D$75,'Joining Lists'!$E$4:$E$75)</f>
        <v>South</v>
      </c>
      <c r="J4338" s="105" t="s">
        <v>240</v>
      </c>
      <c r="K4338" s="105">
        <v>7.0</v>
      </c>
      <c r="L4338" s="104">
        <f t="array" ref="L4338">XLOOKUP('Joining Lists'!$J4338,'Joining Lists'!$A$4:$A$15,'Joining Lists'!$B$4:$B$15)</f>
        <v>34</v>
      </c>
      <c r="M4338" s="105">
        <f>'Joining Lists'!$K4338*'Joining Lists'!$L4338</f>
        <v>238</v>
      </c>
    </row>
    <row r="4339" ht="14.25" customHeight="1">
      <c r="G4339" s="111">
        <v>44366.0</v>
      </c>
      <c r="H4339" s="110" t="s">
        <v>300</v>
      </c>
      <c r="I4339" s="110" t="str">
        <f t="array" ref="I4339">XLOOKUP('Joining Lists'!$H4339,'Joining Lists'!$D$4:$D$75,'Joining Lists'!$E$4:$E$75)</f>
        <v>MidWest</v>
      </c>
      <c r="J4339" s="110" t="s">
        <v>212</v>
      </c>
      <c r="K4339" s="110">
        <v>2.0</v>
      </c>
      <c r="L4339" s="109">
        <f t="array" ref="L4339">XLOOKUP('Joining Lists'!$J4339,'Joining Lists'!$A$4:$A$15,'Joining Lists'!$B$4:$B$15)</f>
        <v>21</v>
      </c>
      <c r="M4339" s="110">
        <f>'Joining Lists'!$K4339*'Joining Lists'!$L4339</f>
        <v>42</v>
      </c>
    </row>
    <row r="4340" ht="14.25" customHeight="1">
      <c r="G4340" s="106">
        <v>44366.0</v>
      </c>
      <c r="H4340" s="105" t="s">
        <v>254</v>
      </c>
      <c r="I4340" s="105" t="str">
        <f t="array" ref="I4340">XLOOKUP('Joining Lists'!$H4340,'Joining Lists'!$D$4:$D$75,'Joining Lists'!$E$4:$E$75)</f>
        <v>South</v>
      </c>
      <c r="J4340" s="105" t="s">
        <v>235</v>
      </c>
      <c r="K4340" s="105">
        <v>20.0</v>
      </c>
      <c r="L4340" s="104">
        <f t="array" ref="L4340">XLOOKUP('Joining Lists'!$J4340,'Joining Lists'!$A$4:$A$15,'Joining Lists'!$B$4:$B$15)</f>
        <v>19.95</v>
      </c>
      <c r="M4340" s="105">
        <f>'Joining Lists'!$K4340*'Joining Lists'!$L4340</f>
        <v>399</v>
      </c>
    </row>
    <row r="4341" ht="14.25" customHeight="1">
      <c r="G4341" s="111">
        <v>44366.0</v>
      </c>
      <c r="H4341" s="110" t="s">
        <v>311</v>
      </c>
      <c r="I4341" s="110" t="str">
        <f t="array" ref="I4341">XLOOKUP('Joining Lists'!$H4341,'Joining Lists'!$D$4:$D$75,'Joining Lists'!$E$4:$E$75)</f>
        <v>MidWest</v>
      </c>
      <c r="J4341" s="110" t="s">
        <v>218</v>
      </c>
      <c r="K4341" s="110">
        <v>3.0</v>
      </c>
      <c r="L4341" s="109">
        <f t="array" ref="L4341">XLOOKUP('Joining Lists'!$J4341,'Joining Lists'!$A$4:$A$15,'Joining Lists'!$B$4:$B$15)</f>
        <v>22.95</v>
      </c>
      <c r="M4341" s="110">
        <f>'Joining Lists'!$K4341*'Joining Lists'!$L4341</f>
        <v>68.85</v>
      </c>
    </row>
    <row r="4342" ht="14.25" customHeight="1">
      <c r="G4342" s="106">
        <v>44366.0</v>
      </c>
      <c r="H4342" s="105" t="s">
        <v>257</v>
      </c>
      <c r="I4342" s="105" t="str">
        <f t="array" ref="I4342">XLOOKUP('Joining Lists'!$H4342,'Joining Lists'!$D$4:$D$75,'Joining Lists'!$E$4:$E$75)</f>
        <v>South</v>
      </c>
      <c r="J4342" s="105" t="s">
        <v>235</v>
      </c>
      <c r="K4342" s="105">
        <v>25.0</v>
      </c>
      <c r="L4342" s="104">
        <f t="array" ref="L4342">XLOOKUP('Joining Lists'!$J4342,'Joining Lists'!$A$4:$A$15,'Joining Lists'!$B$4:$B$15)</f>
        <v>19.95</v>
      </c>
      <c r="M4342" s="105">
        <f>'Joining Lists'!$K4342*'Joining Lists'!$L4342</f>
        <v>498.75</v>
      </c>
    </row>
    <row r="4343" ht="14.25" customHeight="1">
      <c r="G4343" s="111">
        <v>44366.0</v>
      </c>
      <c r="H4343" s="110" t="s">
        <v>249</v>
      </c>
      <c r="I4343" s="110" t="str">
        <f t="array" ref="I4343">XLOOKUP('Joining Lists'!$H4343,'Joining Lists'!$D$4:$D$75,'Joining Lists'!$E$4:$E$75)</f>
        <v>East</v>
      </c>
      <c r="J4343" s="110" t="s">
        <v>216</v>
      </c>
      <c r="K4343" s="110">
        <v>1.0</v>
      </c>
      <c r="L4343" s="109">
        <f t="array" ref="L4343">XLOOKUP('Joining Lists'!$J4343,'Joining Lists'!$A$4:$A$15,'Joining Lists'!$B$4:$B$15)</f>
        <v>22.95</v>
      </c>
      <c r="M4343" s="110">
        <f>'Joining Lists'!$K4343*'Joining Lists'!$L4343</f>
        <v>22.95</v>
      </c>
    </row>
    <row r="4344" ht="14.25" customHeight="1">
      <c r="G4344" s="106">
        <v>44366.0</v>
      </c>
      <c r="H4344" s="105" t="s">
        <v>234</v>
      </c>
      <c r="I4344" s="105" t="str">
        <f t="array" ref="I4344">XLOOKUP('Joining Lists'!$H4344,'Joining Lists'!$D$4:$D$75,'Joining Lists'!$E$4:$E$75)</f>
        <v>East</v>
      </c>
      <c r="J4344" s="105" t="s">
        <v>216</v>
      </c>
      <c r="K4344" s="105">
        <v>2.0</v>
      </c>
      <c r="L4344" s="104">
        <f t="array" ref="L4344">XLOOKUP('Joining Lists'!$J4344,'Joining Lists'!$A$4:$A$15,'Joining Lists'!$B$4:$B$15)</f>
        <v>22.95</v>
      </c>
      <c r="M4344" s="105">
        <f>'Joining Lists'!$K4344*'Joining Lists'!$L4344</f>
        <v>45.9</v>
      </c>
    </row>
    <row r="4345" ht="14.25" customHeight="1">
      <c r="G4345" s="111">
        <v>44365.0</v>
      </c>
      <c r="H4345" s="110" t="s">
        <v>296</v>
      </c>
      <c r="I4345" s="110" t="str">
        <f t="array" ref="I4345">XLOOKUP('Joining Lists'!$H4345,'Joining Lists'!$D$4:$D$75,'Joining Lists'!$E$4:$E$75)</f>
        <v>West</v>
      </c>
      <c r="J4345" s="110" t="s">
        <v>235</v>
      </c>
      <c r="K4345" s="110">
        <v>1.0</v>
      </c>
      <c r="L4345" s="109">
        <f t="array" ref="L4345">XLOOKUP('Joining Lists'!$J4345,'Joining Lists'!$A$4:$A$15,'Joining Lists'!$B$4:$B$15)</f>
        <v>19.95</v>
      </c>
      <c r="M4345" s="110">
        <f>'Joining Lists'!$K4345*'Joining Lists'!$L4345</f>
        <v>19.95</v>
      </c>
    </row>
    <row r="4346" ht="14.25" customHeight="1">
      <c r="G4346" s="106">
        <v>44365.0</v>
      </c>
      <c r="H4346" s="105" t="s">
        <v>299</v>
      </c>
      <c r="I4346" s="105" t="str">
        <f t="array" ref="I4346">XLOOKUP('Joining Lists'!$H4346,'Joining Lists'!$D$4:$D$75,'Joining Lists'!$E$4:$E$75)</f>
        <v>South</v>
      </c>
      <c r="J4346" s="105" t="s">
        <v>218</v>
      </c>
      <c r="K4346" s="105">
        <v>2.0</v>
      </c>
      <c r="L4346" s="104">
        <f t="array" ref="L4346">XLOOKUP('Joining Lists'!$J4346,'Joining Lists'!$A$4:$A$15,'Joining Lists'!$B$4:$B$15)</f>
        <v>22.95</v>
      </c>
      <c r="M4346" s="105">
        <f>'Joining Lists'!$K4346*'Joining Lists'!$L4346</f>
        <v>45.9</v>
      </c>
    </row>
    <row r="4347" ht="14.25" customHeight="1">
      <c r="G4347" s="111">
        <v>44365.0</v>
      </c>
      <c r="H4347" s="110" t="s">
        <v>310</v>
      </c>
      <c r="I4347" s="110" t="str">
        <f t="array" ref="I4347">XLOOKUP('Joining Lists'!$H4347,'Joining Lists'!$D$4:$D$75,'Joining Lists'!$E$4:$E$75)</f>
        <v>West</v>
      </c>
      <c r="J4347" s="110" t="s">
        <v>227</v>
      </c>
      <c r="K4347" s="110">
        <v>2.0</v>
      </c>
      <c r="L4347" s="109">
        <f t="array" ref="L4347">XLOOKUP('Joining Lists'!$J4347,'Joining Lists'!$A$4:$A$15,'Joining Lists'!$B$4:$B$15)</f>
        <v>25</v>
      </c>
      <c r="M4347" s="110">
        <f>'Joining Lists'!$K4347*'Joining Lists'!$L4347</f>
        <v>50</v>
      </c>
    </row>
    <row r="4348" ht="14.25" customHeight="1">
      <c r="G4348" s="106">
        <v>44364.0</v>
      </c>
      <c r="H4348" s="105" t="s">
        <v>298</v>
      </c>
      <c r="I4348" s="105" t="str">
        <f t="array" ref="I4348">XLOOKUP('Joining Lists'!$H4348,'Joining Lists'!$D$4:$D$75,'Joining Lists'!$E$4:$E$75)</f>
        <v>West</v>
      </c>
      <c r="J4348" s="105" t="s">
        <v>218</v>
      </c>
      <c r="K4348" s="105">
        <v>1.0</v>
      </c>
      <c r="L4348" s="104">
        <f t="array" ref="L4348">XLOOKUP('Joining Lists'!$J4348,'Joining Lists'!$A$4:$A$15,'Joining Lists'!$B$4:$B$15)</f>
        <v>22.95</v>
      </c>
      <c r="M4348" s="105">
        <f>'Joining Lists'!$K4348*'Joining Lists'!$L4348</f>
        <v>22.95</v>
      </c>
    </row>
    <row r="4349" ht="14.25" customHeight="1">
      <c r="G4349" s="111">
        <v>44364.0</v>
      </c>
      <c r="H4349" s="110" t="s">
        <v>306</v>
      </c>
      <c r="I4349" s="110" t="str">
        <f t="array" ref="I4349">XLOOKUP('Joining Lists'!$H4349,'Joining Lists'!$D$4:$D$75,'Joining Lists'!$E$4:$E$75)</f>
        <v>West</v>
      </c>
      <c r="J4349" s="110" t="s">
        <v>240</v>
      </c>
      <c r="K4349" s="110">
        <v>2.0</v>
      </c>
      <c r="L4349" s="109">
        <f t="array" ref="L4349">XLOOKUP('Joining Lists'!$J4349,'Joining Lists'!$A$4:$A$15,'Joining Lists'!$B$4:$B$15)</f>
        <v>34</v>
      </c>
      <c r="M4349" s="110">
        <f>'Joining Lists'!$K4349*'Joining Lists'!$L4349</f>
        <v>68</v>
      </c>
    </row>
    <row r="4350" ht="14.25" customHeight="1">
      <c r="G4350" s="106">
        <v>44364.0</v>
      </c>
      <c r="H4350" s="105" t="s">
        <v>234</v>
      </c>
      <c r="I4350" s="105" t="str">
        <f t="array" ref="I4350">XLOOKUP('Joining Lists'!$H4350,'Joining Lists'!$D$4:$D$75,'Joining Lists'!$E$4:$E$75)</f>
        <v>East</v>
      </c>
      <c r="J4350" s="105" t="s">
        <v>243</v>
      </c>
      <c r="K4350" s="105">
        <v>3.0</v>
      </c>
      <c r="L4350" s="104">
        <f t="array" ref="L4350">XLOOKUP('Joining Lists'!$J4350,'Joining Lists'!$A$4:$A$15,'Joining Lists'!$B$4:$B$15)</f>
        <v>25</v>
      </c>
      <c r="M4350" s="105">
        <f>'Joining Lists'!$K4350*'Joining Lists'!$L4350</f>
        <v>75</v>
      </c>
    </row>
    <row r="4351" ht="14.25" customHeight="1">
      <c r="G4351" s="111">
        <v>44364.0</v>
      </c>
      <c r="H4351" s="110" t="s">
        <v>254</v>
      </c>
      <c r="I4351" s="110" t="str">
        <f t="array" ref="I4351">XLOOKUP('Joining Lists'!$H4351,'Joining Lists'!$D$4:$D$75,'Joining Lists'!$E$4:$E$75)</f>
        <v>South</v>
      </c>
      <c r="J4351" s="110" t="s">
        <v>218</v>
      </c>
      <c r="K4351" s="110">
        <v>2.0</v>
      </c>
      <c r="L4351" s="109">
        <f t="array" ref="L4351">XLOOKUP('Joining Lists'!$J4351,'Joining Lists'!$A$4:$A$15,'Joining Lists'!$B$4:$B$15)</f>
        <v>22.95</v>
      </c>
      <c r="M4351" s="110">
        <f>'Joining Lists'!$K4351*'Joining Lists'!$L4351</f>
        <v>45.9</v>
      </c>
    </row>
    <row r="4352" ht="14.25" customHeight="1">
      <c r="G4352" s="106">
        <v>44364.0</v>
      </c>
      <c r="H4352" s="105" t="s">
        <v>271</v>
      </c>
      <c r="I4352" s="105" t="str">
        <f t="array" ref="I4352">XLOOKUP('Joining Lists'!$H4352,'Joining Lists'!$D$4:$D$75,'Joining Lists'!$E$4:$E$75)</f>
        <v>South</v>
      </c>
      <c r="J4352" s="105" t="s">
        <v>236</v>
      </c>
      <c r="K4352" s="105">
        <v>3.0</v>
      </c>
      <c r="L4352" s="104">
        <f t="array" ref="L4352">XLOOKUP('Joining Lists'!$J4352,'Joining Lists'!$A$4:$A$15,'Joining Lists'!$B$4:$B$15)</f>
        <v>30</v>
      </c>
      <c r="M4352" s="105">
        <f>'Joining Lists'!$K4352*'Joining Lists'!$L4352</f>
        <v>90</v>
      </c>
    </row>
    <row r="4353" ht="14.25" customHeight="1">
      <c r="G4353" s="111">
        <v>44363.0</v>
      </c>
      <c r="H4353" s="110" t="s">
        <v>316</v>
      </c>
      <c r="I4353" s="110" t="str">
        <f t="array" ref="I4353">XLOOKUP('Joining Lists'!$H4353,'Joining Lists'!$D$4:$D$75,'Joining Lists'!$E$4:$E$75)</f>
        <v>West</v>
      </c>
      <c r="J4353" s="110" t="s">
        <v>239</v>
      </c>
      <c r="K4353" s="110">
        <v>3.0</v>
      </c>
      <c r="L4353" s="109">
        <f t="array" ref="L4353">XLOOKUP('Joining Lists'!$J4353,'Joining Lists'!$A$4:$A$15,'Joining Lists'!$B$4:$B$15)</f>
        <v>19</v>
      </c>
      <c r="M4353" s="110">
        <f>'Joining Lists'!$K4353*'Joining Lists'!$L4353</f>
        <v>57</v>
      </c>
    </row>
    <row r="4354" ht="14.25" customHeight="1">
      <c r="G4354" s="106">
        <v>44363.0</v>
      </c>
      <c r="H4354" s="105" t="s">
        <v>225</v>
      </c>
      <c r="I4354" s="105" t="str">
        <f t="array" ref="I4354">XLOOKUP('Joining Lists'!$H4354,'Joining Lists'!$D$4:$D$75,'Joining Lists'!$E$4:$E$75)</f>
        <v>South</v>
      </c>
      <c r="J4354" s="105" t="s">
        <v>239</v>
      </c>
      <c r="K4354" s="105">
        <v>2.0</v>
      </c>
      <c r="L4354" s="104">
        <f t="array" ref="L4354">XLOOKUP('Joining Lists'!$J4354,'Joining Lists'!$A$4:$A$15,'Joining Lists'!$B$4:$B$15)</f>
        <v>19</v>
      </c>
      <c r="M4354" s="105">
        <f>'Joining Lists'!$K4354*'Joining Lists'!$L4354</f>
        <v>38</v>
      </c>
    </row>
    <row r="4355" ht="14.25" customHeight="1">
      <c r="G4355" s="111">
        <v>44363.0</v>
      </c>
      <c r="H4355" s="110" t="s">
        <v>246</v>
      </c>
      <c r="I4355" s="110" t="str">
        <f t="array" ref="I4355">XLOOKUP('Joining Lists'!$H4355,'Joining Lists'!$D$4:$D$75,'Joining Lists'!$E$4:$E$75)</f>
        <v>South</v>
      </c>
      <c r="J4355" s="110" t="s">
        <v>243</v>
      </c>
      <c r="K4355" s="110">
        <v>3.0</v>
      </c>
      <c r="L4355" s="109">
        <f t="array" ref="L4355">XLOOKUP('Joining Lists'!$J4355,'Joining Lists'!$A$4:$A$15,'Joining Lists'!$B$4:$B$15)</f>
        <v>25</v>
      </c>
      <c r="M4355" s="110">
        <f>'Joining Lists'!$K4355*'Joining Lists'!$L4355</f>
        <v>75</v>
      </c>
    </row>
    <row r="4356" ht="14.25" customHeight="1">
      <c r="G4356" s="106">
        <v>44363.0</v>
      </c>
      <c r="H4356" s="105" t="s">
        <v>292</v>
      </c>
      <c r="I4356" s="105" t="str">
        <f t="array" ref="I4356">XLOOKUP('Joining Lists'!$H4356,'Joining Lists'!$D$4:$D$75,'Joining Lists'!$E$4:$E$75)</f>
        <v>East</v>
      </c>
      <c r="J4356" s="105" t="s">
        <v>243</v>
      </c>
      <c r="K4356" s="105">
        <v>2.0</v>
      </c>
      <c r="L4356" s="104">
        <f t="array" ref="L4356">XLOOKUP('Joining Lists'!$J4356,'Joining Lists'!$A$4:$A$15,'Joining Lists'!$B$4:$B$15)</f>
        <v>25</v>
      </c>
      <c r="M4356" s="105">
        <f>'Joining Lists'!$K4356*'Joining Lists'!$L4356</f>
        <v>50</v>
      </c>
    </row>
    <row r="4357" ht="14.25" customHeight="1">
      <c r="G4357" s="111">
        <v>44362.0</v>
      </c>
      <c r="H4357" s="110" t="s">
        <v>246</v>
      </c>
      <c r="I4357" s="110" t="str">
        <f t="array" ref="I4357">XLOOKUP('Joining Lists'!$H4357,'Joining Lists'!$D$4:$D$75,'Joining Lists'!$E$4:$E$75)</f>
        <v>South</v>
      </c>
      <c r="J4357" s="110" t="s">
        <v>240</v>
      </c>
      <c r="K4357" s="110">
        <v>17.0</v>
      </c>
      <c r="L4357" s="109">
        <f t="array" ref="L4357">XLOOKUP('Joining Lists'!$J4357,'Joining Lists'!$A$4:$A$15,'Joining Lists'!$B$4:$B$15)</f>
        <v>34</v>
      </c>
      <c r="M4357" s="110">
        <f>'Joining Lists'!$K4357*'Joining Lists'!$L4357</f>
        <v>578</v>
      </c>
    </row>
    <row r="4358" ht="14.25" customHeight="1">
      <c r="G4358" s="106">
        <v>44362.0</v>
      </c>
      <c r="H4358" s="105" t="s">
        <v>297</v>
      </c>
      <c r="I4358" s="105" t="str">
        <f t="array" ref="I4358">XLOOKUP('Joining Lists'!$H4358,'Joining Lists'!$D$4:$D$75,'Joining Lists'!$E$4:$E$75)</f>
        <v>MidWest</v>
      </c>
      <c r="J4358" s="105" t="s">
        <v>216</v>
      </c>
      <c r="K4358" s="105">
        <v>1.0</v>
      </c>
      <c r="L4358" s="104">
        <f t="array" ref="L4358">XLOOKUP('Joining Lists'!$J4358,'Joining Lists'!$A$4:$A$15,'Joining Lists'!$B$4:$B$15)</f>
        <v>22.95</v>
      </c>
      <c r="M4358" s="105">
        <f>'Joining Lists'!$K4358*'Joining Lists'!$L4358</f>
        <v>22.95</v>
      </c>
    </row>
    <row r="4359" ht="14.25" customHeight="1">
      <c r="G4359" s="111">
        <v>44362.0</v>
      </c>
      <c r="H4359" s="110" t="s">
        <v>254</v>
      </c>
      <c r="I4359" s="110" t="str">
        <f t="array" ref="I4359">XLOOKUP('Joining Lists'!$H4359,'Joining Lists'!$D$4:$D$75,'Joining Lists'!$E$4:$E$75)</f>
        <v>South</v>
      </c>
      <c r="J4359" s="110" t="s">
        <v>218</v>
      </c>
      <c r="K4359" s="110">
        <v>2.0</v>
      </c>
      <c r="L4359" s="109">
        <f t="array" ref="L4359">XLOOKUP('Joining Lists'!$J4359,'Joining Lists'!$A$4:$A$15,'Joining Lists'!$B$4:$B$15)</f>
        <v>22.95</v>
      </c>
      <c r="M4359" s="110">
        <f>'Joining Lists'!$K4359*'Joining Lists'!$L4359</f>
        <v>45.9</v>
      </c>
    </row>
    <row r="4360" ht="14.25" customHeight="1">
      <c r="G4360" s="106">
        <v>44362.0</v>
      </c>
      <c r="H4360" s="105" t="s">
        <v>311</v>
      </c>
      <c r="I4360" s="105" t="str">
        <f t="array" ref="I4360">XLOOKUP('Joining Lists'!$H4360,'Joining Lists'!$D$4:$D$75,'Joining Lists'!$E$4:$E$75)</f>
        <v>MidWest</v>
      </c>
      <c r="J4360" s="105" t="s">
        <v>230</v>
      </c>
      <c r="K4360" s="105">
        <v>11.0</v>
      </c>
      <c r="L4360" s="104">
        <f t="array" ref="L4360">XLOOKUP('Joining Lists'!$J4360,'Joining Lists'!$A$4:$A$15,'Joining Lists'!$B$4:$B$15)</f>
        <v>79.95</v>
      </c>
      <c r="M4360" s="105">
        <f>'Joining Lists'!$K4360*'Joining Lists'!$L4360</f>
        <v>879.45</v>
      </c>
    </row>
    <row r="4361" ht="14.25" customHeight="1">
      <c r="G4361" s="111">
        <v>44362.0</v>
      </c>
      <c r="H4361" s="110" t="s">
        <v>292</v>
      </c>
      <c r="I4361" s="110" t="str">
        <f t="array" ref="I4361">XLOOKUP('Joining Lists'!$H4361,'Joining Lists'!$D$4:$D$75,'Joining Lists'!$E$4:$E$75)</f>
        <v>East</v>
      </c>
      <c r="J4361" s="110" t="s">
        <v>212</v>
      </c>
      <c r="K4361" s="110">
        <v>1.0</v>
      </c>
      <c r="L4361" s="109">
        <f t="array" ref="L4361">XLOOKUP('Joining Lists'!$J4361,'Joining Lists'!$A$4:$A$15,'Joining Lists'!$B$4:$B$15)</f>
        <v>21</v>
      </c>
      <c r="M4361" s="110">
        <f>'Joining Lists'!$K4361*'Joining Lists'!$L4361</f>
        <v>21</v>
      </c>
    </row>
    <row r="4362" ht="14.25" customHeight="1">
      <c r="G4362" s="106">
        <v>44361.0</v>
      </c>
      <c r="H4362" s="105" t="s">
        <v>255</v>
      </c>
      <c r="I4362" s="105" t="str">
        <f t="array" ref="I4362">XLOOKUP('Joining Lists'!$H4362,'Joining Lists'!$D$4:$D$75,'Joining Lists'!$E$4:$E$75)</f>
        <v>MidWest</v>
      </c>
      <c r="J4362" s="105" t="s">
        <v>245</v>
      </c>
      <c r="K4362" s="105">
        <v>2.0</v>
      </c>
      <c r="L4362" s="104">
        <f t="array" ref="L4362">XLOOKUP('Joining Lists'!$J4362,'Joining Lists'!$A$4:$A$15,'Joining Lists'!$B$4:$B$15)</f>
        <v>23.5</v>
      </c>
      <c r="M4362" s="105">
        <f>'Joining Lists'!$K4362*'Joining Lists'!$L4362</f>
        <v>47</v>
      </c>
    </row>
    <row r="4363" ht="14.25" customHeight="1">
      <c r="G4363" s="111">
        <v>44361.0</v>
      </c>
      <c r="H4363" s="110" t="s">
        <v>253</v>
      </c>
      <c r="I4363" s="110" t="str">
        <f t="array" ref="I4363">XLOOKUP('Joining Lists'!$H4363,'Joining Lists'!$D$4:$D$75,'Joining Lists'!$E$4:$E$75)</f>
        <v>MidWest</v>
      </c>
      <c r="J4363" s="110" t="s">
        <v>236</v>
      </c>
      <c r="K4363" s="110">
        <v>2.0</v>
      </c>
      <c r="L4363" s="109">
        <f t="array" ref="L4363">XLOOKUP('Joining Lists'!$J4363,'Joining Lists'!$A$4:$A$15,'Joining Lists'!$B$4:$B$15)</f>
        <v>30</v>
      </c>
      <c r="M4363" s="110">
        <f>'Joining Lists'!$K4363*'Joining Lists'!$L4363</f>
        <v>60</v>
      </c>
    </row>
    <row r="4364" ht="14.25" customHeight="1">
      <c r="G4364" s="106">
        <v>44361.0</v>
      </c>
      <c r="H4364" s="105" t="s">
        <v>250</v>
      </c>
      <c r="I4364" s="105" t="str">
        <f t="array" ref="I4364">XLOOKUP('Joining Lists'!$H4364,'Joining Lists'!$D$4:$D$75,'Joining Lists'!$E$4:$E$75)</f>
        <v>West</v>
      </c>
      <c r="J4364" s="105" t="s">
        <v>240</v>
      </c>
      <c r="K4364" s="105">
        <v>1.0</v>
      </c>
      <c r="L4364" s="104">
        <f t="array" ref="L4364">XLOOKUP('Joining Lists'!$J4364,'Joining Lists'!$A$4:$A$15,'Joining Lists'!$B$4:$B$15)</f>
        <v>34</v>
      </c>
      <c r="M4364" s="105">
        <f>'Joining Lists'!$K4364*'Joining Lists'!$L4364</f>
        <v>34</v>
      </c>
    </row>
    <row r="4365" ht="14.25" customHeight="1">
      <c r="G4365" s="111">
        <v>44361.0</v>
      </c>
      <c r="H4365" s="110" t="s">
        <v>278</v>
      </c>
      <c r="I4365" s="110" t="str">
        <f t="array" ref="I4365">XLOOKUP('Joining Lists'!$H4365,'Joining Lists'!$D$4:$D$75,'Joining Lists'!$E$4:$E$75)</f>
        <v>MidWest</v>
      </c>
      <c r="J4365" s="110" t="s">
        <v>240</v>
      </c>
      <c r="K4365" s="110">
        <v>1.0</v>
      </c>
      <c r="L4365" s="109">
        <f t="array" ref="L4365">XLOOKUP('Joining Lists'!$J4365,'Joining Lists'!$A$4:$A$15,'Joining Lists'!$B$4:$B$15)</f>
        <v>34</v>
      </c>
      <c r="M4365" s="110">
        <f>'Joining Lists'!$K4365*'Joining Lists'!$L4365</f>
        <v>34</v>
      </c>
    </row>
    <row r="4366" ht="14.25" customHeight="1">
      <c r="G4366" s="106">
        <v>44361.0</v>
      </c>
      <c r="H4366" s="105" t="s">
        <v>313</v>
      </c>
      <c r="I4366" s="105" t="str">
        <f t="array" ref="I4366">XLOOKUP('Joining Lists'!$H4366,'Joining Lists'!$D$4:$D$75,'Joining Lists'!$E$4:$E$75)</f>
        <v>West</v>
      </c>
      <c r="J4366" s="105" t="s">
        <v>227</v>
      </c>
      <c r="K4366" s="105">
        <v>1.0</v>
      </c>
      <c r="L4366" s="104">
        <f t="array" ref="L4366">XLOOKUP('Joining Lists'!$J4366,'Joining Lists'!$A$4:$A$15,'Joining Lists'!$B$4:$B$15)</f>
        <v>25</v>
      </c>
      <c r="M4366" s="105">
        <f>'Joining Lists'!$K4366*'Joining Lists'!$L4366</f>
        <v>25</v>
      </c>
    </row>
    <row r="4367" ht="14.25" customHeight="1">
      <c r="G4367" s="111">
        <v>44361.0</v>
      </c>
      <c r="H4367" s="110" t="s">
        <v>268</v>
      </c>
      <c r="I4367" s="110" t="str">
        <f t="array" ref="I4367">XLOOKUP('Joining Lists'!$H4367,'Joining Lists'!$D$4:$D$75,'Joining Lists'!$E$4:$E$75)</f>
        <v>East</v>
      </c>
      <c r="J4367" s="110" t="s">
        <v>218</v>
      </c>
      <c r="K4367" s="110">
        <v>4.0</v>
      </c>
      <c r="L4367" s="109">
        <f t="array" ref="L4367">XLOOKUP('Joining Lists'!$J4367,'Joining Lists'!$A$4:$A$15,'Joining Lists'!$B$4:$B$15)</f>
        <v>22.95</v>
      </c>
      <c r="M4367" s="110">
        <f>'Joining Lists'!$K4367*'Joining Lists'!$L4367</f>
        <v>91.8</v>
      </c>
    </row>
    <row r="4368" ht="14.25" customHeight="1">
      <c r="G4368" s="106">
        <v>44360.0</v>
      </c>
      <c r="H4368" s="105" t="s">
        <v>276</v>
      </c>
      <c r="I4368" s="105" t="str">
        <f t="array" ref="I4368">XLOOKUP('Joining Lists'!$H4368,'Joining Lists'!$D$4:$D$75,'Joining Lists'!$E$4:$E$75)</f>
        <v>East</v>
      </c>
      <c r="J4368" s="105" t="s">
        <v>216</v>
      </c>
      <c r="K4368" s="105">
        <v>1.0</v>
      </c>
      <c r="L4368" s="104">
        <f t="array" ref="L4368">XLOOKUP('Joining Lists'!$J4368,'Joining Lists'!$A$4:$A$15,'Joining Lists'!$B$4:$B$15)</f>
        <v>22.95</v>
      </c>
      <c r="M4368" s="105">
        <f>'Joining Lists'!$K4368*'Joining Lists'!$L4368</f>
        <v>22.95</v>
      </c>
    </row>
    <row r="4369" ht="14.25" customHeight="1">
      <c r="G4369" s="111">
        <v>44360.0</v>
      </c>
      <c r="H4369" s="110" t="s">
        <v>260</v>
      </c>
      <c r="I4369" s="110" t="str">
        <f t="array" ref="I4369">XLOOKUP('Joining Lists'!$H4369,'Joining Lists'!$D$4:$D$75,'Joining Lists'!$E$4:$E$75)</f>
        <v>MidWest</v>
      </c>
      <c r="J4369" s="110" t="s">
        <v>216</v>
      </c>
      <c r="K4369" s="110">
        <v>2.0</v>
      </c>
      <c r="L4369" s="109">
        <f t="array" ref="L4369">XLOOKUP('Joining Lists'!$J4369,'Joining Lists'!$A$4:$A$15,'Joining Lists'!$B$4:$B$15)</f>
        <v>22.95</v>
      </c>
      <c r="M4369" s="110">
        <f>'Joining Lists'!$K4369*'Joining Lists'!$L4369</f>
        <v>45.9</v>
      </c>
    </row>
    <row r="4370" ht="14.25" customHeight="1">
      <c r="G4370" s="106">
        <v>44360.0</v>
      </c>
      <c r="H4370" s="105" t="s">
        <v>303</v>
      </c>
      <c r="I4370" s="105" t="str">
        <f t="array" ref="I4370">XLOOKUP('Joining Lists'!$H4370,'Joining Lists'!$D$4:$D$75,'Joining Lists'!$E$4:$E$75)</f>
        <v>West</v>
      </c>
      <c r="J4370" s="105" t="s">
        <v>218</v>
      </c>
      <c r="K4370" s="105">
        <v>5.0</v>
      </c>
      <c r="L4370" s="104">
        <f t="array" ref="L4370">XLOOKUP('Joining Lists'!$J4370,'Joining Lists'!$A$4:$A$15,'Joining Lists'!$B$4:$B$15)</f>
        <v>22.95</v>
      </c>
      <c r="M4370" s="105">
        <f>'Joining Lists'!$K4370*'Joining Lists'!$L4370</f>
        <v>114.75</v>
      </c>
    </row>
    <row r="4371" ht="14.25" customHeight="1">
      <c r="G4371" s="111">
        <v>44360.0</v>
      </c>
      <c r="H4371" s="110" t="s">
        <v>304</v>
      </c>
      <c r="I4371" s="110" t="str">
        <f t="array" ref="I4371">XLOOKUP('Joining Lists'!$H4371,'Joining Lists'!$D$4:$D$75,'Joining Lists'!$E$4:$E$75)</f>
        <v>South</v>
      </c>
      <c r="J4371" s="110" t="s">
        <v>230</v>
      </c>
      <c r="K4371" s="110">
        <v>3.0</v>
      </c>
      <c r="L4371" s="109">
        <f t="array" ref="L4371">XLOOKUP('Joining Lists'!$J4371,'Joining Lists'!$A$4:$A$15,'Joining Lists'!$B$4:$B$15)</f>
        <v>79.95</v>
      </c>
      <c r="M4371" s="110">
        <f>'Joining Lists'!$K4371*'Joining Lists'!$L4371</f>
        <v>239.85</v>
      </c>
    </row>
    <row r="4372" ht="14.25" customHeight="1">
      <c r="G4372" s="106">
        <v>44360.0</v>
      </c>
      <c r="H4372" s="105" t="s">
        <v>306</v>
      </c>
      <c r="I4372" s="105" t="str">
        <f t="array" ref="I4372">XLOOKUP('Joining Lists'!$H4372,'Joining Lists'!$D$4:$D$75,'Joining Lists'!$E$4:$E$75)</f>
        <v>West</v>
      </c>
      <c r="J4372" s="105" t="s">
        <v>240</v>
      </c>
      <c r="K4372" s="105">
        <v>2.0</v>
      </c>
      <c r="L4372" s="104">
        <f t="array" ref="L4372">XLOOKUP('Joining Lists'!$J4372,'Joining Lists'!$A$4:$A$15,'Joining Lists'!$B$4:$B$15)</f>
        <v>34</v>
      </c>
      <c r="M4372" s="105">
        <f>'Joining Lists'!$K4372*'Joining Lists'!$L4372</f>
        <v>68</v>
      </c>
    </row>
    <row r="4373" ht="14.25" customHeight="1">
      <c r="G4373" s="111">
        <v>44360.0</v>
      </c>
      <c r="H4373" s="110" t="s">
        <v>306</v>
      </c>
      <c r="I4373" s="110" t="str">
        <f t="array" ref="I4373">XLOOKUP('Joining Lists'!$H4373,'Joining Lists'!$D$4:$D$75,'Joining Lists'!$E$4:$E$75)</f>
        <v>West</v>
      </c>
      <c r="J4373" s="110" t="s">
        <v>240</v>
      </c>
      <c r="K4373" s="110">
        <v>3.0</v>
      </c>
      <c r="L4373" s="109">
        <f t="array" ref="L4373">XLOOKUP('Joining Lists'!$J4373,'Joining Lists'!$A$4:$A$15,'Joining Lists'!$B$4:$B$15)</f>
        <v>34</v>
      </c>
      <c r="M4373" s="110">
        <f>'Joining Lists'!$K4373*'Joining Lists'!$L4373</f>
        <v>102</v>
      </c>
    </row>
    <row r="4374" ht="14.25" customHeight="1">
      <c r="G4374" s="106">
        <v>44360.0</v>
      </c>
      <c r="H4374" s="105" t="s">
        <v>276</v>
      </c>
      <c r="I4374" s="105" t="str">
        <f t="array" ref="I4374">XLOOKUP('Joining Lists'!$H4374,'Joining Lists'!$D$4:$D$75,'Joining Lists'!$E$4:$E$75)</f>
        <v>East</v>
      </c>
      <c r="J4374" s="105" t="s">
        <v>240</v>
      </c>
      <c r="K4374" s="105">
        <v>2.0</v>
      </c>
      <c r="L4374" s="104">
        <f t="array" ref="L4374">XLOOKUP('Joining Lists'!$J4374,'Joining Lists'!$A$4:$A$15,'Joining Lists'!$B$4:$B$15)</f>
        <v>34</v>
      </c>
      <c r="M4374" s="105">
        <f>'Joining Lists'!$K4374*'Joining Lists'!$L4374</f>
        <v>68</v>
      </c>
    </row>
    <row r="4375" ht="14.25" customHeight="1">
      <c r="G4375" s="111">
        <v>44359.0</v>
      </c>
      <c r="H4375" s="110" t="s">
        <v>231</v>
      </c>
      <c r="I4375" s="110" t="str">
        <f t="array" ref="I4375">XLOOKUP('Joining Lists'!$H4375,'Joining Lists'!$D$4:$D$75,'Joining Lists'!$E$4:$E$75)</f>
        <v>West</v>
      </c>
      <c r="J4375" s="110" t="s">
        <v>243</v>
      </c>
      <c r="K4375" s="110">
        <v>3.0</v>
      </c>
      <c r="L4375" s="109">
        <f t="array" ref="L4375">XLOOKUP('Joining Lists'!$J4375,'Joining Lists'!$A$4:$A$15,'Joining Lists'!$B$4:$B$15)</f>
        <v>25</v>
      </c>
      <c r="M4375" s="110">
        <f>'Joining Lists'!$K4375*'Joining Lists'!$L4375</f>
        <v>75</v>
      </c>
    </row>
    <row r="4376" ht="14.25" customHeight="1">
      <c r="G4376" s="106">
        <v>44359.0</v>
      </c>
      <c r="H4376" s="105" t="s">
        <v>266</v>
      </c>
      <c r="I4376" s="105" t="str">
        <f t="array" ref="I4376">XLOOKUP('Joining Lists'!$H4376,'Joining Lists'!$D$4:$D$75,'Joining Lists'!$E$4:$E$75)</f>
        <v>West</v>
      </c>
      <c r="J4376" s="105" t="s">
        <v>240</v>
      </c>
      <c r="K4376" s="105">
        <v>2.0</v>
      </c>
      <c r="L4376" s="104">
        <f t="array" ref="L4376">XLOOKUP('Joining Lists'!$J4376,'Joining Lists'!$A$4:$A$15,'Joining Lists'!$B$4:$B$15)</f>
        <v>34</v>
      </c>
      <c r="M4376" s="105">
        <f>'Joining Lists'!$K4376*'Joining Lists'!$L4376</f>
        <v>68</v>
      </c>
    </row>
    <row r="4377" ht="14.25" customHeight="1">
      <c r="G4377" s="111">
        <v>44359.0</v>
      </c>
      <c r="H4377" s="110" t="s">
        <v>255</v>
      </c>
      <c r="I4377" s="110" t="str">
        <f t="array" ref="I4377">XLOOKUP('Joining Lists'!$H4377,'Joining Lists'!$D$4:$D$75,'Joining Lists'!$E$4:$E$75)</f>
        <v>MidWest</v>
      </c>
      <c r="J4377" s="110" t="s">
        <v>235</v>
      </c>
      <c r="K4377" s="110">
        <v>1.0</v>
      </c>
      <c r="L4377" s="109">
        <f t="array" ref="L4377">XLOOKUP('Joining Lists'!$J4377,'Joining Lists'!$A$4:$A$15,'Joining Lists'!$B$4:$B$15)</f>
        <v>19.95</v>
      </c>
      <c r="M4377" s="110">
        <f>'Joining Lists'!$K4377*'Joining Lists'!$L4377</f>
        <v>19.95</v>
      </c>
    </row>
    <row r="4378" ht="14.25" customHeight="1">
      <c r="G4378" s="106">
        <v>44358.0</v>
      </c>
      <c r="H4378" s="105" t="s">
        <v>225</v>
      </c>
      <c r="I4378" s="105" t="str">
        <f t="array" ref="I4378">XLOOKUP('Joining Lists'!$H4378,'Joining Lists'!$D$4:$D$75,'Joining Lists'!$E$4:$E$75)</f>
        <v>South</v>
      </c>
      <c r="J4378" s="105" t="s">
        <v>212</v>
      </c>
      <c r="K4378" s="105">
        <v>2.0</v>
      </c>
      <c r="L4378" s="104">
        <f t="array" ref="L4378">XLOOKUP('Joining Lists'!$J4378,'Joining Lists'!$A$4:$A$15,'Joining Lists'!$B$4:$B$15)</f>
        <v>21</v>
      </c>
      <c r="M4378" s="105">
        <f>'Joining Lists'!$K4378*'Joining Lists'!$L4378</f>
        <v>42</v>
      </c>
    </row>
    <row r="4379" ht="14.25" customHeight="1">
      <c r="G4379" s="111">
        <v>44358.0</v>
      </c>
      <c r="H4379" s="110" t="s">
        <v>225</v>
      </c>
      <c r="I4379" s="110" t="str">
        <f t="array" ref="I4379">XLOOKUP('Joining Lists'!$H4379,'Joining Lists'!$D$4:$D$75,'Joining Lists'!$E$4:$E$75)</f>
        <v>South</v>
      </c>
      <c r="J4379" s="110" t="s">
        <v>227</v>
      </c>
      <c r="K4379" s="110">
        <v>14.0</v>
      </c>
      <c r="L4379" s="109">
        <f t="array" ref="L4379">XLOOKUP('Joining Lists'!$J4379,'Joining Lists'!$A$4:$A$15,'Joining Lists'!$B$4:$B$15)</f>
        <v>25</v>
      </c>
      <c r="M4379" s="110">
        <f>'Joining Lists'!$K4379*'Joining Lists'!$L4379</f>
        <v>350</v>
      </c>
    </row>
    <row r="4380" ht="14.25" customHeight="1">
      <c r="G4380" s="106">
        <v>44357.0</v>
      </c>
      <c r="H4380" s="105" t="s">
        <v>219</v>
      </c>
      <c r="I4380" s="105" t="str">
        <f t="array" ref="I4380">XLOOKUP('Joining Lists'!$H4380,'Joining Lists'!$D$4:$D$75,'Joining Lists'!$E$4:$E$75)</f>
        <v>West</v>
      </c>
      <c r="J4380" s="105" t="s">
        <v>218</v>
      </c>
      <c r="K4380" s="105">
        <v>2.0</v>
      </c>
      <c r="L4380" s="104">
        <f t="array" ref="L4380">XLOOKUP('Joining Lists'!$J4380,'Joining Lists'!$A$4:$A$15,'Joining Lists'!$B$4:$B$15)</f>
        <v>22.95</v>
      </c>
      <c r="M4380" s="105">
        <f>'Joining Lists'!$K4380*'Joining Lists'!$L4380</f>
        <v>45.9</v>
      </c>
    </row>
    <row r="4381" ht="14.25" customHeight="1">
      <c r="G4381" s="111">
        <v>44357.0</v>
      </c>
      <c r="H4381" s="110" t="s">
        <v>215</v>
      </c>
      <c r="I4381" s="110" t="str">
        <f t="array" ref="I4381">XLOOKUP('Joining Lists'!$H4381,'Joining Lists'!$D$4:$D$75,'Joining Lists'!$E$4:$E$75)</f>
        <v>East</v>
      </c>
      <c r="J4381" s="110" t="s">
        <v>216</v>
      </c>
      <c r="K4381" s="110">
        <v>1.0</v>
      </c>
      <c r="L4381" s="109">
        <f t="array" ref="L4381">XLOOKUP('Joining Lists'!$J4381,'Joining Lists'!$A$4:$A$15,'Joining Lists'!$B$4:$B$15)</f>
        <v>22.95</v>
      </c>
      <c r="M4381" s="110">
        <f>'Joining Lists'!$K4381*'Joining Lists'!$L4381</f>
        <v>22.95</v>
      </c>
    </row>
    <row r="4382" ht="14.25" customHeight="1">
      <c r="G4382" s="106">
        <v>44357.0</v>
      </c>
      <c r="H4382" s="105" t="s">
        <v>293</v>
      </c>
      <c r="I4382" s="105" t="str">
        <f t="array" ref="I4382">XLOOKUP('Joining Lists'!$H4382,'Joining Lists'!$D$4:$D$75,'Joining Lists'!$E$4:$E$75)</f>
        <v>West</v>
      </c>
      <c r="J4382" s="105" t="s">
        <v>227</v>
      </c>
      <c r="K4382" s="105">
        <v>2.0</v>
      </c>
      <c r="L4382" s="104">
        <f t="array" ref="L4382">XLOOKUP('Joining Lists'!$J4382,'Joining Lists'!$A$4:$A$15,'Joining Lists'!$B$4:$B$15)</f>
        <v>25</v>
      </c>
      <c r="M4382" s="105">
        <f>'Joining Lists'!$K4382*'Joining Lists'!$L4382</f>
        <v>50</v>
      </c>
    </row>
    <row r="4383" ht="14.25" customHeight="1">
      <c r="G4383" s="111">
        <v>44356.0</v>
      </c>
      <c r="H4383" s="110" t="s">
        <v>221</v>
      </c>
      <c r="I4383" s="110" t="str">
        <f t="array" ref="I4383">XLOOKUP('Joining Lists'!$H4383,'Joining Lists'!$D$4:$D$75,'Joining Lists'!$E$4:$E$75)</f>
        <v>East</v>
      </c>
      <c r="J4383" s="110" t="s">
        <v>240</v>
      </c>
      <c r="K4383" s="110">
        <v>3.0</v>
      </c>
      <c r="L4383" s="109">
        <f t="array" ref="L4383">XLOOKUP('Joining Lists'!$J4383,'Joining Lists'!$A$4:$A$15,'Joining Lists'!$B$4:$B$15)</f>
        <v>34</v>
      </c>
      <c r="M4383" s="110">
        <f>'Joining Lists'!$K4383*'Joining Lists'!$L4383</f>
        <v>102</v>
      </c>
    </row>
    <row r="4384" ht="14.25" customHeight="1">
      <c r="G4384" s="106">
        <v>44356.0</v>
      </c>
      <c r="H4384" s="105" t="s">
        <v>268</v>
      </c>
      <c r="I4384" s="105" t="str">
        <f t="array" ref="I4384">XLOOKUP('Joining Lists'!$H4384,'Joining Lists'!$D$4:$D$75,'Joining Lists'!$E$4:$E$75)</f>
        <v>East</v>
      </c>
      <c r="J4384" s="105" t="s">
        <v>243</v>
      </c>
      <c r="K4384" s="105">
        <v>1.0</v>
      </c>
      <c r="L4384" s="104">
        <f t="array" ref="L4384">XLOOKUP('Joining Lists'!$J4384,'Joining Lists'!$A$4:$A$15,'Joining Lists'!$B$4:$B$15)</f>
        <v>25</v>
      </c>
      <c r="M4384" s="105">
        <f>'Joining Lists'!$K4384*'Joining Lists'!$L4384</f>
        <v>25</v>
      </c>
    </row>
    <row r="4385" ht="14.25" customHeight="1">
      <c r="G4385" s="111">
        <v>44356.0</v>
      </c>
      <c r="H4385" s="110" t="s">
        <v>213</v>
      </c>
      <c r="I4385" s="110" t="str">
        <f t="array" ref="I4385">XLOOKUP('Joining Lists'!$H4385,'Joining Lists'!$D$4:$D$75,'Joining Lists'!$E$4:$E$75)</f>
        <v>MidWest</v>
      </c>
      <c r="J4385" s="110" t="s">
        <v>243</v>
      </c>
      <c r="K4385" s="110">
        <v>3.0</v>
      </c>
      <c r="L4385" s="109">
        <f t="array" ref="L4385">XLOOKUP('Joining Lists'!$J4385,'Joining Lists'!$A$4:$A$15,'Joining Lists'!$B$4:$B$15)</f>
        <v>25</v>
      </c>
      <c r="M4385" s="110">
        <f>'Joining Lists'!$K4385*'Joining Lists'!$L4385</f>
        <v>75</v>
      </c>
    </row>
    <row r="4386" ht="14.25" customHeight="1">
      <c r="G4386" s="106">
        <v>44356.0</v>
      </c>
      <c r="H4386" s="105" t="s">
        <v>264</v>
      </c>
      <c r="I4386" s="105" t="str">
        <f t="array" ref="I4386">XLOOKUP('Joining Lists'!$H4386,'Joining Lists'!$D$4:$D$75,'Joining Lists'!$E$4:$E$75)</f>
        <v>MidWest</v>
      </c>
      <c r="J4386" s="105" t="s">
        <v>227</v>
      </c>
      <c r="K4386" s="105">
        <v>3.0</v>
      </c>
      <c r="L4386" s="104">
        <f t="array" ref="L4386">XLOOKUP('Joining Lists'!$J4386,'Joining Lists'!$A$4:$A$15,'Joining Lists'!$B$4:$B$15)</f>
        <v>25</v>
      </c>
      <c r="M4386" s="105">
        <f>'Joining Lists'!$K4386*'Joining Lists'!$L4386</f>
        <v>75</v>
      </c>
    </row>
    <row r="4387" ht="14.25" customHeight="1">
      <c r="G4387" s="111">
        <v>44356.0</v>
      </c>
      <c r="H4387" s="110" t="s">
        <v>253</v>
      </c>
      <c r="I4387" s="110" t="str">
        <f t="array" ref="I4387">XLOOKUP('Joining Lists'!$H4387,'Joining Lists'!$D$4:$D$75,'Joining Lists'!$E$4:$E$75)</f>
        <v>MidWest</v>
      </c>
      <c r="J4387" s="110" t="s">
        <v>236</v>
      </c>
      <c r="K4387" s="110">
        <v>3.0</v>
      </c>
      <c r="L4387" s="109">
        <f t="array" ref="L4387">XLOOKUP('Joining Lists'!$J4387,'Joining Lists'!$A$4:$A$15,'Joining Lists'!$B$4:$B$15)</f>
        <v>30</v>
      </c>
      <c r="M4387" s="110">
        <f>'Joining Lists'!$K4387*'Joining Lists'!$L4387</f>
        <v>90</v>
      </c>
    </row>
    <row r="4388" ht="14.25" customHeight="1">
      <c r="G4388" s="106">
        <v>44355.0</v>
      </c>
      <c r="H4388" s="105" t="s">
        <v>306</v>
      </c>
      <c r="I4388" s="105" t="str">
        <f t="array" ref="I4388">XLOOKUP('Joining Lists'!$H4388,'Joining Lists'!$D$4:$D$75,'Joining Lists'!$E$4:$E$75)</f>
        <v>West</v>
      </c>
      <c r="J4388" s="105" t="s">
        <v>243</v>
      </c>
      <c r="K4388" s="105">
        <v>2.0</v>
      </c>
      <c r="L4388" s="104">
        <f t="array" ref="L4388">XLOOKUP('Joining Lists'!$J4388,'Joining Lists'!$A$4:$A$15,'Joining Lists'!$B$4:$B$15)</f>
        <v>25</v>
      </c>
      <c r="M4388" s="105">
        <f>'Joining Lists'!$K4388*'Joining Lists'!$L4388</f>
        <v>50</v>
      </c>
    </row>
    <row r="4389" ht="14.25" customHeight="1">
      <c r="G4389" s="111">
        <v>44354.0</v>
      </c>
      <c r="H4389" s="110" t="s">
        <v>301</v>
      </c>
      <c r="I4389" s="110" t="str">
        <f t="array" ref="I4389">XLOOKUP('Joining Lists'!$H4389,'Joining Lists'!$D$4:$D$75,'Joining Lists'!$E$4:$E$75)</f>
        <v>East</v>
      </c>
      <c r="J4389" s="110" t="s">
        <v>240</v>
      </c>
      <c r="K4389" s="110">
        <v>2.0</v>
      </c>
      <c r="L4389" s="109">
        <f t="array" ref="L4389">XLOOKUP('Joining Lists'!$J4389,'Joining Lists'!$A$4:$A$15,'Joining Lists'!$B$4:$B$15)</f>
        <v>34</v>
      </c>
      <c r="M4389" s="110">
        <f>'Joining Lists'!$K4389*'Joining Lists'!$L4389</f>
        <v>68</v>
      </c>
    </row>
    <row r="4390" ht="14.25" customHeight="1">
      <c r="G4390" s="106">
        <v>44354.0</v>
      </c>
      <c r="H4390" s="105" t="s">
        <v>304</v>
      </c>
      <c r="I4390" s="105" t="str">
        <f t="array" ref="I4390">XLOOKUP('Joining Lists'!$H4390,'Joining Lists'!$D$4:$D$75,'Joining Lists'!$E$4:$E$75)</f>
        <v>South</v>
      </c>
      <c r="J4390" s="105" t="s">
        <v>218</v>
      </c>
      <c r="K4390" s="105">
        <v>6.0</v>
      </c>
      <c r="L4390" s="104">
        <f t="array" ref="L4390">XLOOKUP('Joining Lists'!$J4390,'Joining Lists'!$A$4:$A$15,'Joining Lists'!$B$4:$B$15)</f>
        <v>22.95</v>
      </c>
      <c r="M4390" s="105">
        <f>'Joining Lists'!$K4390*'Joining Lists'!$L4390</f>
        <v>137.7</v>
      </c>
    </row>
    <row r="4391" ht="14.25" customHeight="1">
      <c r="G4391" s="111">
        <v>44354.0</v>
      </c>
      <c r="H4391" s="110" t="s">
        <v>284</v>
      </c>
      <c r="I4391" s="110" t="str">
        <f t="array" ref="I4391">XLOOKUP('Joining Lists'!$H4391,'Joining Lists'!$D$4:$D$75,'Joining Lists'!$E$4:$E$75)</f>
        <v>MidWest</v>
      </c>
      <c r="J4391" s="110" t="s">
        <v>240</v>
      </c>
      <c r="K4391" s="110">
        <v>1.0</v>
      </c>
      <c r="L4391" s="109">
        <f t="array" ref="L4391">XLOOKUP('Joining Lists'!$J4391,'Joining Lists'!$A$4:$A$15,'Joining Lists'!$B$4:$B$15)</f>
        <v>34</v>
      </c>
      <c r="M4391" s="110">
        <f>'Joining Lists'!$K4391*'Joining Lists'!$L4391</f>
        <v>34</v>
      </c>
    </row>
    <row r="4392" ht="14.25" customHeight="1">
      <c r="G4392" s="106">
        <v>44354.0</v>
      </c>
      <c r="H4392" s="105" t="s">
        <v>315</v>
      </c>
      <c r="I4392" s="105" t="str">
        <f t="array" ref="I4392">XLOOKUP('Joining Lists'!$H4392,'Joining Lists'!$D$4:$D$75,'Joining Lists'!$E$4:$E$75)</f>
        <v>MidWest</v>
      </c>
      <c r="J4392" s="105" t="s">
        <v>216</v>
      </c>
      <c r="K4392" s="105">
        <v>2.0</v>
      </c>
      <c r="L4392" s="104">
        <f t="array" ref="L4392">XLOOKUP('Joining Lists'!$J4392,'Joining Lists'!$A$4:$A$15,'Joining Lists'!$B$4:$B$15)</f>
        <v>22.95</v>
      </c>
      <c r="M4392" s="105">
        <f>'Joining Lists'!$K4392*'Joining Lists'!$L4392</f>
        <v>45.9</v>
      </c>
    </row>
    <row r="4393" ht="14.25" customHeight="1">
      <c r="G4393" s="111">
        <v>44354.0</v>
      </c>
      <c r="H4393" s="110" t="s">
        <v>221</v>
      </c>
      <c r="I4393" s="110" t="str">
        <f t="array" ref="I4393">XLOOKUP('Joining Lists'!$H4393,'Joining Lists'!$D$4:$D$75,'Joining Lists'!$E$4:$E$75)</f>
        <v>East</v>
      </c>
      <c r="J4393" s="110" t="s">
        <v>236</v>
      </c>
      <c r="K4393" s="110">
        <v>3.0</v>
      </c>
      <c r="L4393" s="109">
        <f t="array" ref="L4393">XLOOKUP('Joining Lists'!$J4393,'Joining Lists'!$A$4:$A$15,'Joining Lists'!$B$4:$B$15)</f>
        <v>30</v>
      </c>
      <c r="M4393" s="110">
        <f>'Joining Lists'!$K4393*'Joining Lists'!$L4393</f>
        <v>90</v>
      </c>
    </row>
    <row r="4394" ht="14.25" customHeight="1">
      <c r="G4394" s="106">
        <v>44353.0</v>
      </c>
      <c r="H4394" s="105" t="s">
        <v>264</v>
      </c>
      <c r="I4394" s="105" t="str">
        <f t="array" ref="I4394">XLOOKUP('Joining Lists'!$H4394,'Joining Lists'!$D$4:$D$75,'Joining Lists'!$E$4:$E$75)</f>
        <v>MidWest</v>
      </c>
      <c r="J4394" s="105" t="s">
        <v>235</v>
      </c>
      <c r="K4394" s="105">
        <v>3.0</v>
      </c>
      <c r="L4394" s="104">
        <f t="array" ref="L4394">XLOOKUP('Joining Lists'!$J4394,'Joining Lists'!$A$4:$A$15,'Joining Lists'!$B$4:$B$15)</f>
        <v>19.95</v>
      </c>
      <c r="M4394" s="105">
        <f>'Joining Lists'!$K4394*'Joining Lists'!$L4394</f>
        <v>59.85</v>
      </c>
    </row>
    <row r="4395" ht="14.25" customHeight="1">
      <c r="G4395" s="111">
        <v>44353.0</v>
      </c>
      <c r="H4395" s="110" t="s">
        <v>281</v>
      </c>
      <c r="I4395" s="110" t="str">
        <f t="array" ref="I4395">XLOOKUP('Joining Lists'!$H4395,'Joining Lists'!$D$4:$D$75,'Joining Lists'!$E$4:$E$75)</f>
        <v>MidWest</v>
      </c>
      <c r="J4395" s="110" t="s">
        <v>235</v>
      </c>
      <c r="K4395" s="110">
        <v>1.0</v>
      </c>
      <c r="L4395" s="109">
        <f t="array" ref="L4395">XLOOKUP('Joining Lists'!$J4395,'Joining Lists'!$A$4:$A$15,'Joining Lists'!$B$4:$B$15)</f>
        <v>19.95</v>
      </c>
      <c r="M4395" s="110">
        <f>'Joining Lists'!$K4395*'Joining Lists'!$L4395</f>
        <v>19.95</v>
      </c>
    </row>
    <row r="4396" ht="14.25" customHeight="1">
      <c r="G4396" s="106">
        <v>44353.0</v>
      </c>
      <c r="H4396" s="105" t="s">
        <v>309</v>
      </c>
      <c r="I4396" s="105" t="str">
        <f t="array" ref="I4396">XLOOKUP('Joining Lists'!$H4396,'Joining Lists'!$D$4:$D$75,'Joining Lists'!$E$4:$E$75)</f>
        <v>South</v>
      </c>
      <c r="J4396" s="105" t="s">
        <v>236</v>
      </c>
      <c r="K4396" s="105">
        <v>2.0</v>
      </c>
      <c r="L4396" s="104">
        <f t="array" ref="L4396">XLOOKUP('Joining Lists'!$J4396,'Joining Lists'!$A$4:$A$15,'Joining Lists'!$B$4:$B$15)</f>
        <v>30</v>
      </c>
      <c r="M4396" s="105">
        <f>'Joining Lists'!$K4396*'Joining Lists'!$L4396</f>
        <v>60</v>
      </c>
    </row>
    <row r="4397" ht="14.25" customHeight="1">
      <c r="G4397" s="111">
        <v>44353.0</v>
      </c>
      <c r="H4397" s="110" t="s">
        <v>246</v>
      </c>
      <c r="I4397" s="110" t="str">
        <f t="array" ref="I4397">XLOOKUP('Joining Lists'!$H4397,'Joining Lists'!$D$4:$D$75,'Joining Lists'!$E$4:$E$75)</f>
        <v>South</v>
      </c>
      <c r="J4397" s="110" t="s">
        <v>235</v>
      </c>
      <c r="K4397" s="110">
        <v>5.0</v>
      </c>
      <c r="L4397" s="109">
        <f t="array" ref="L4397">XLOOKUP('Joining Lists'!$J4397,'Joining Lists'!$A$4:$A$15,'Joining Lists'!$B$4:$B$15)</f>
        <v>19.95</v>
      </c>
      <c r="M4397" s="110">
        <f>'Joining Lists'!$K4397*'Joining Lists'!$L4397</f>
        <v>99.75</v>
      </c>
    </row>
    <row r="4398" ht="14.25" customHeight="1">
      <c r="G4398" s="106">
        <v>44353.0</v>
      </c>
      <c r="H4398" s="105" t="s">
        <v>266</v>
      </c>
      <c r="I4398" s="105" t="str">
        <f t="array" ref="I4398">XLOOKUP('Joining Lists'!$H4398,'Joining Lists'!$D$4:$D$75,'Joining Lists'!$E$4:$E$75)</f>
        <v>West</v>
      </c>
      <c r="J4398" s="105" t="s">
        <v>245</v>
      </c>
      <c r="K4398" s="105">
        <v>2.0</v>
      </c>
      <c r="L4398" s="104">
        <f t="array" ref="L4398">XLOOKUP('Joining Lists'!$J4398,'Joining Lists'!$A$4:$A$15,'Joining Lists'!$B$4:$B$15)</f>
        <v>23.5</v>
      </c>
      <c r="M4398" s="105">
        <f>'Joining Lists'!$K4398*'Joining Lists'!$L4398</f>
        <v>47</v>
      </c>
    </row>
    <row r="4399" ht="14.25" customHeight="1">
      <c r="G4399" s="111">
        <v>44353.0</v>
      </c>
      <c r="H4399" s="110" t="s">
        <v>306</v>
      </c>
      <c r="I4399" s="110" t="str">
        <f t="array" ref="I4399">XLOOKUP('Joining Lists'!$H4399,'Joining Lists'!$D$4:$D$75,'Joining Lists'!$E$4:$E$75)</f>
        <v>West</v>
      </c>
      <c r="J4399" s="110" t="s">
        <v>235</v>
      </c>
      <c r="K4399" s="110">
        <v>1.0</v>
      </c>
      <c r="L4399" s="109">
        <f t="array" ref="L4399">XLOOKUP('Joining Lists'!$J4399,'Joining Lists'!$A$4:$A$15,'Joining Lists'!$B$4:$B$15)</f>
        <v>19.95</v>
      </c>
      <c r="M4399" s="110">
        <f>'Joining Lists'!$K4399*'Joining Lists'!$L4399</f>
        <v>19.95</v>
      </c>
    </row>
    <row r="4400" ht="14.25" customHeight="1">
      <c r="G4400" s="106">
        <v>44353.0</v>
      </c>
      <c r="H4400" s="105" t="s">
        <v>280</v>
      </c>
      <c r="I4400" s="105" t="str">
        <f t="array" ref="I4400">XLOOKUP('Joining Lists'!$H4400,'Joining Lists'!$D$4:$D$75,'Joining Lists'!$E$4:$E$75)</f>
        <v>South</v>
      </c>
      <c r="J4400" s="105" t="s">
        <v>240</v>
      </c>
      <c r="K4400" s="105">
        <v>2.0</v>
      </c>
      <c r="L4400" s="104">
        <f t="array" ref="L4400">XLOOKUP('Joining Lists'!$J4400,'Joining Lists'!$A$4:$A$15,'Joining Lists'!$B$4:$B$15)</f>
        <v>34</v>
      </c>
      <c r="M4400" s="105">
        <f>'Joining Lists'!$K4400*'Joining Lists'!$L4400</f>
        <v>68</v>
      </c>
    </row>
    <row r="4401" ht="14.25" customHeight="1">
      <c r="G4401" s="111">
        <v>44353.0</v>
      </c>
      <c r="H4401" s="110" t="s">
        <v>269</v>
      </c>
      <c r="I4401" s="110" t="str">
        <f t="array" ref="I4401">XLOOKUP('Joining Lists'!$H4401,'Joining Lists'!$D$4:$D$75,'Joining Lists'!$E$4:$E$75)</f>
        <v>MidWest</v>
      </c>
      <c r="J4401" s="110" t="s">
        <v>245</v>
      </c>
      <c r="K4401" s="110">
        <v>3.0</v>
      </c>
      <c r="L4401" s="109">
        <f t="array" ref="L4401">XLOOKUP('Joining Lists'!$J4401,'Joining Lists'!$A$4:$A$15,'Joining Lists'!$B$4:$B$15)</f>
        <v>23.5</v>
      </c>
      <c r="M4401" s="110">
        <f>'Joining Lists'!$K4401*'Joining Lists'!$L4401</f>
        <v>70.5</v>
      </c>
    </row>
    <row r="4402" ht="14.25" customHeight="1">
      <c r="G4402" s="106">
        <v>44353.0</v>
      </c>
      <c r="H4402" s="105" t="s">
        <v>309</v>
      </c>
      <c r="I4402" s="105" t="str">
        <f t="array" ref="I4402">XLOOKUP('Joining Lists'!$H4402,'Joining Lists'!$D$4:$D$75,'Joining Lists'!$E$4:$E$75)</f>
        <v>South</v>
      </c>
      <c r="J4402" s="105" t="s">
        <v>227</v>
      </c>
      <c r="K4402" s="105">
        <v>17.0</v>
      </c>
      <c r="L4402" s="104">
        <f t="array" ref="L4402">XLOOKUP('Joining Lists'!$J4402,'Joining Lists'!$A$4:$A$15,'Joining Lists'!$B$4:$B$15)</f>
        <v>25</v>
      </c>
      <c r="M4402" s="105">
        <f>'Joining Lists'!$K4402*'Joining Lists'!$L4402</f>
        <v>425</v>
      </c>
    </row>
    <row r="4403" ht="14.25" customHeight="1">
      <c r="G4403" s="111">
        <v>44352.0</v>
      </c>
      <c r="H4403" s="110" t="s">
        <v>254</v>
      </c>
      <c r="I4403" s="110" t="str">
        <f t="array" ref="I4403">XLOOKUP('Joining Lists'!$H4403,'Joining Lists'!$D$4:$D$75,'Joining Lists'!$E$4:$E$75)</f>
        <v>South</v>
      </c>
      <c r="J4403" s="110" t="s">
        <v>233</v>
      </c>
      <c r="K4403" s="110">
        <v>2.0</v>
      </c>
      <c r="L4403" s="109">
        <f t="array" ref="L4403">XLOOKUP('Joining Lists'!$J4403,'Joining Lists'!$A$4:$A$15,'Joining Lists'!$B$4:$B$15)</f>
        <v>27.5</v>
      </c>
      <c r="M4403" s="110">
        <f>'Joining Lists'!$K4403*'Joining Lists'!$L4403</f>
        <v>55</v>
      </c>
    </row>
    <row r="4404" ht="14.25" customHeight="1">
      <c r="G4404" s="106">
        <v>44352.0</v>
      </c>
      <c r="H4404" s="105" t="s">
        <v>305</v>
      </c>
      <c r="I4404" s="105" t="str">
        <f t="array" ref="I4404">XLOOKUP('Joining Lists'!$H4404,'Joining Lists'!$D$4:$D$75,'Joining Lists'!$E$4:$E$75)</f>
        <v>East</v>
      </c>
      <c r="J4404" s="105" t="s">
        <v>235</v>
      </c>
      <c r="K4404" s="105">
        <v>2.0</v>
      </c>
      <c r="L4404" s="104">
        <f t="array" ref="L4404">XLOOKUP('Joining Lists'!$J4404,'Joining Lists'!$A$4:$A$15,'Joining Lists'!$B$4:$B$15)</f>
        <v>19.95</v>
      </c>
      <c r="M4404" s="105">
        <f>'Joining Lists'!$K4404*'Joining Lists'!$L4404</f>
        <v>39.9</v>
      </c>
    </row>
    <row r="4405" ht="14.25" customHeight="1">
      <c r="G4405" s="111">
        <v>44351.0</v>
      </c>
      <c r="H4405" s="110" t="s">
        <v>260</v>
      </c>
      <c r="I4405" s="110" t="str">
        <f t="array" ref="I4405">XLOOKUP('Joining Lists'!$H4405,'Joining Lists'!$D$4:$D$75,'Joining Lists'!$E$4:$E$75)</f>
        <v>MidWest</v>
      </c>
      <c r="J4405" s="110" t="s">
        <v>240</v>
      </c>
      <c r="K4405" s="110">
        <v>1.0</v>
      </c>
      <c r="L4405" s="109">
        <f t="array" ref="L4405">XLOOKUP('Joining Lists'!$J4405,'Joining Lists'!$A$4:$A$15,'Joining Lists'!$B$4:$B$15)</f>
        <v>34</v>
      </c>
      <c r="M4405" s="110">
        <f>'Joining Lists'!$K4405*'Joining Lists'!$L4405</f>
        <v>34</v>
      </c>
    </row>
    <row r="4406" ht="14.25" customHeight="1">
      <c r="G4406" s="106">
        <v>44351.0</v>
      </c>
      <c r="H4406" s="105" t="s">
        <v>294</v>
      </c>
      <c r="I4406" s="105" t="str">
        <f t="array" ref="I4406">XLOOKUP('Joining Lists'!$H4406,'Joining Lists'!$D$4:$D$75,'Joining Lists'!$E$4:$E$75)</f>
        <v>West</v>
      </c>
      <c r="J4406" s="105" t="s">
        <v>243</v>
      </c>
      <c r="K4406" s="105">
        <v>2.0</v>
      </c>
      <c r="L4406" s="104">
        <f t="array" ref="L4406">XLOOKUP('Joining Lists'!$J4406,'Joining Lists'!$A$4:$A$15,'Joining Lists'!$B$4:$B$15)</f>
        <v>25</v>
      </c>
      <c r="M4406" s="105">
        <f>'Joining Lists'!$K4406*'Joining Lists'!$L4406</f>
        <v>50</v>
      </c>
    </row>
    <row r="4407" ht="14.25" customHeight="1">
      <c r="G4407" s="111">
        <v>44350.0</v>
      </c>
      <c r="H4407" s="110" t="s">
        <v>314</v>
      </c>
      <c r="I4407" s="110" t="str">
        <f t="array" ref="I4407">XLOOKUP('Joining Lists'!$H4407,'Joining Lists'!$D$4:$D$75,'Joining Lists'!$E$4:$E$75)</f>
        <v>West</v>
      </c>
      <c r="J4407" s="110" t="s">
        <v>216</v>
      </c>
      <c r="K4407" s="110">
        <v>2.0</v>
      </c>
      <c r="L4407" s="109">
        <f t="array" ref="L4407">XLOOKUP('Joining Lists'!$J4407,'Joining Lists'!$A$4:$A$15,'Joining Lists'!$B$4:$B$15)</f>
        <v>22.95</v>
      </c>
      <c r="M4407" s="110">
        <f>'Joining Lists'!$K4407*'Joining Lists'!$L4407</f>
        <v>45.9</v>
      </c>
    </row>
    <row r="4408" ht="14.25" customHeight="1">
      <c r="G4408" s="106">
        <v>44350.0</v>
      </c>
      <c r="H4408" s="105" t="s">
        <v>268</v>
      </c>
      <c r="I4408" s="105" t="str">
        <f t="array" ref="I4408">XLOOKUP('Joining Lists'!$H4408,'Joining Lists'!$D$4:$D$75,'Joining Lists'!$E$4:$E$75)</f>
        <v>East</v>
      </c>
      <c r="J4408" s="105" t="s">
        <v>243</v>
      </c>
      <c r="K4408" s="105">
        <v>3.0</v>
      </c>
      <c r="L4408" s="104">
        <f t="array" ref="L4408">XLOOKUP('Joining Lists'!$J4408,'Joining Lists'!$A$4:$A$15,'Joining Lists'!$B$4:$B$15)</f>
        <v>25</v>
      </c>
      <c r="M4408" s="105">
        <f>'Joining Lists'!$K4408*'Joining Lists'!$L4408</f>
        <v>75</v>
      </c>
    </row>
    <row r="4409" ht="14.25" customHeight="1">
      <c r="G4409" s="111">
        <v>44350.0</v>
      </c>
      <c r="H4409" s="110" t="s">
        <v>248</v>
      </c>
      <c r="I4409" s="110" t="str">
        <f t="array" ref="I4409">XLOOKUP('Joining Lists'!$H4409,'Joining Lists'!$D$4:$D$75,'Joining Lists'!$E$4:$E$75)</f>
        <v>MidWest</v>
      </c>
      <c r="J4409" s="110" t="s">
        <v>243</v>
      </c>
      <c r="K4409" s="110">
        <v>2.0</v>
      </c>
      <c r="L4409" s="109">
        <f t="array" ref="L4409">XLOOKUP('Joining Lists'!$J4409,'Joining Lists'!$A$4:$A$15,'Joining Lists'!$B$4:$B$15)</f>
        <v>25</v>
      </c>
      <c r="M4409" s="110">
        <f>'Joining Lists'!$K4409*'Joining Lists'!$L4409</f>
        <v>50</v>
      </c>
    </row>
    <row r="4410" ht="14.25" customHeight="1">
      <c r="G4410" s="106">
        <v>44349.0</v>
      </c>
      <c r="H4410" s="105" t="s">
        <v>316</v>
      </c>
      <c r="I4410" s="105" t="str">
        <f t="array" ref="I4410">XLOOKUP('Joining Lists'!$H4410,'Joining Lists'!$D$4:$D$75,'Joining Lists'!$E$4:$E$75)</f>
        <v>West</v>
      </c>
      <c r="J4410" s="105" t="s">
        <v>240</v>
      </c>
      <c r="K4410" s="105">
        <v>1.0</v>
      </c>
      <c r="L4410" s="104">
        <f t="array" ref="L4410">XLOOKUP('Joining Lists'!$J4410,'Joining Lists'!$A$4:$A$15,'Joining Lists'!$B$4:$B$15)</f>
        <v>34</v>
      </c>
      <c r="M4410" s="105">
        <f>'Joining Lists'!$K4410*'Joining Lists'!$L4410</f>
        <v>34</v>
      </c>
    </row>
    <row r="4411" ht="14.25" customHeight="1">
      <c r="G4411" s="111">
        <v>44349.0</v>
      </c>
      <c r="H4411" s="110" t="s">
        <v>294</v>
      </c>
      <c r="I4411" s="110" t="str">
        <f t="array" ref="I4411">XLOOKUP('Joining Lists'!$H4411,'Joining Lists'!$D$4:$D$75,'Joining Lists'!$E$4:$E$75)</f>
        <v>West</v>
      </c>
      <c r="J4411" s="110" t="s">
        <v>227</v>
      </c>
      <c r="K4411" s="110">
        <v>3.0</v>
      </c>
      <c r="L4411" s="109">
        <f t="array" ref="L4411">XLOOKUP('Joining Lists'!$J4411,'Joining Lists'!$A$4:$A$15,'Joining Lists'!$B$4:$B$15)</f>
        <v>25</v>
      </c>
      <c r="M4411" s="110">
        <f>'Joining Lists'!$K4411*'Joining Lists'!$L4411</f>
        <v>75</v>
      </c>
    </row>
    <row r="4412" ht="14.25" customHeight="1">
      <c r="G4412" s="106">
        <v>44349.0</v>
      </c>
      <c r="H4412" s="105" t="s">
        <v>253</v>
      </c>
      <c r="I4412" s="105" t="str">
        <f t="array" ref="I4412">XLOOKUP('Joining Lists'!$H4412,'Joining Lists'!$D$4:$D$75,'Joining Lists'!$E$4:$E$75)</f>
        <v>MidWest</v>
      </c>
      <c r="J4412" s="105" t="s">
        <v>240</v>
      </c>
      <c r="K4412" s="105">
        <v>2.0</v>
      </c>
      <c r="L4412" s="104">
        <f t="array" ref="L4412">XLOOKUP('Joining Lists'!$J4412,'Joining Lists'!$A$4:$A$15,'Joining Lists'!$B$4:$B$15)</f>
        <v>34</v>
      </c>
      <c r="M4412" s="105">
        <f>'Joining Lists'!$K4412*'Joining Lists'!$L4412</f>
        <v>68</v>
      </c>
    </row>
    <row r="4413" ht="14.25" customHeight="1">
      <c r="G4413" s="111">
        <v>44349.0</v>
      </c>
      <c r="H4413" s="110" t="s">
        <v>291</v>
      </c>
      <c r="I4413" s="110" t="str">
        <f t="array" ref="I4413">XLOOKUP('Joining Lists'!$H4413,'Joining Lists'!$D$4:$D$75,'Joining Lists'!$E$4:$E$75)</f>
        <v>West</v>
      </c>
      <c r="J4413" s="110" t="s">
        <v>240</v>
      </c>
      <c r="K4413" s="110">
        <v>2.0</v>
      </c>
      <c r="L4413" s="109">
        <f t="array" ref="L4413">XLOOKUP('Joining Lists'!$J4413,'Joining Lists'!$A$4:$A$15,'Joining Lists'!$B$4:$B$15)</f>
        <v>34</v>
      </c>
      <c r="M4413" s="110">
        <f>'Joining Lists'!$K4413*'Joining Lists'!$L4413</f>
        <v>68</v>
      </c>
    </row>
    <row r="4414" ht="14.25" customHeight="1">
      <c r="G4414" s="106">
        <v>44348.0</v>
      </c>
      <c r="H4414" s="105" t="s">
        <v>309</v>
      </c>
      <c r="I4414" s="105" t="str">
        <f t="array" ref="I4414">XLOOKUP('Joining Lists'!$H4414,'Joining Lists'!$D$4:$D$75,'Joining Lists'!$E$4:$E$75)</f>
        <v>South</v>
      </c>
      <c r="J4414" s="105" t="s">
        <v>240</v>
      </c>
      <c r="K4414" s="105">
        <v>1.0</v>
      </c>
      <c r="L4414" s="104">
        <f t="array" ref="L4414">XLOOKUP('Joining Lists'!$J4414,'Joining Lists'!$A$4:$A$15,'Joining Lists'!$B$4:$B$15)</f>
        <v>34</v>
      </c>
      <c r="M4414" s="105">
        <f>'Joining Lists'!$K4414*'Joining Lists'!$L4414</f>
        <v>34</v>
      </c>
    </row>
    <row r="4415" ht="14.25" customHeight="1">
      <c r="G4415" s="111">
        <v>44348.0</v>
      </c>
      <c r="H4415" s="110" t="s">
        <v>313</v>
      </c>
      <c r="I4415" s="110" t="str">
        <f t="array" ref="I4415">XLOOKUP('Joining Lists'!$H4415,'Joining Lists'!$D$4:$D$75,'Joining Lists'!$E$4:$E$75)</f>
        <v>West</v>
      </c>
      <c r="J4415" s="110" t="s">
        <v>218</v>
      </c>
      <c r="K4415" s="110">
        <v>2.0</v>
      </c>
      <c r="L4415" s="109">
        <f t="array" ref="L4415">XLOOKUP('Joining Lists'!$J4415,'Joining Lists'!$A$4:$A$15,'Joining Lists'!$B$4:$B$15)</f>
        <v>22.95</v>
      </c>
      <c r="M4415" s="110">
        <f>'Joining Lists'!$K4415*'Joining Lists'!$L4415</f>
        <v>45.9</v>
      </c>
    </row>
    <row r="4416" ht="14.25" customHeight="1">
      <c r="G4416" s="106">
        <v>44348.0</v>
      </c>
      <c r="H4416" s="105" t="s">
        <v>281</v>
      </c>
      <c r="I4416" s="105" t="str">
        <f t="array" ref="I4416">XLOOKUP('Joining Lists'!$H4416,'Joining Lists'!$D$4:$D$75,'Joining Lists'!$E$4:$E$75)</f>
        <v>MidWest</v>
      </c>
      <c r="J4416" s="105" t="s">
        <v>243</v>
      </c>
      <c r="K4416" s="105">
        <v>3.0</v>
      </c>
      <c r="L4416" s="104">
        <f t="array" ref="L4416">XLOOKUP('Joining Lists'!$J4416,'Joining Lists'!$A$4:$A$15,'Joining Lists'!$B$4:$B$15)</f>
        <v>25</v>
      </c>
      <c r="M4416" s="105">
        <f>'Joining Lists'!$K4416*'Joining Lists'!$L4416</f>
        <v>75</v>
      </c>
    </row>
    <row r="4417" ht="14.25" customHeight="1">
      <c r="G4417" s="111">
        <v>44347.0</v>
      </c>
      <c r="H4417" s="110" t="s">
        <v>258</v>
      </c>
      <c r="I4417" s="110" t="str">
        <f t="array" ref="I4417">XLOOKUP('Joining Lists'!$H4417,'Joining Lists'!$D$4:$D$75,'Joining Lists'!$E$4:$E$75)</f>
        <v>MidWest</v>
      </c>
      <c r="J4417" s="110" t="s">
        <v>240</v>
      </c>
      <c r="K4417" s="110">
        <v>3.0</v>
      </c>
      <c r="L4417" s="109">
        <f t="array" ref="L4417">XLOOKUP('Joining Lists'!$J4417,'Joining Lists'!$A$4:$A$15,'Joining Lists'!$B$4:$B$15)</f>
        <v>34</v>
      </c>
      <c r="M4417" s="110">
        <f>'Joining Lists'!$K4417*'Joining Lists'!$L4417</f>
        <v>102</v>
      </c>
    </row>
    <row r="4418" ht="14.25" customHeight="1">
      <c r="G4418" s="106">
        <v>44346.0</v>
      </c>
      <c r="H4418" s="105" t="s">
        <v>221</v>
      </c>
      <c r="I4418" s="105" t="str">
        <f t="array" ref="I4418">XLOOKUP('Joining Lists'!$H4418,'Joining Lists'!$D$4:$D$75,'Joining Lists'!$E$4:$E$75)</f>
        <v>East</v>
      </c>
      <c r="J4418" s="105" t="s">
        <v>227</v>
      </c>
      <c r="K4418" s="105">
        <v>2.0</v>
      </c>
      <c r="L4418" s="104">
        <f t="array" ref="L4418">XLOOKUP('Joining Lists'!$J4418,'Joining Lists'!$A$4:$A$15,'Joining Lists'!$B$4:$B$15)</f>
        <v>25</v>
      </c>
      <c r="M4418" s="105">
        <f>'Joining Lists'!$K4418*'Joining Lists'!$L4418</f>
        <v>50</v>
      </c>
    </row>
    <row r="4419" ht="14.25" customHeight="1">
      <c r="G4419" s="111">
        <v>44346.0</v>
      </c>
      <c r="H4419" s="110" t="s">
        <v>271</v>
      </c>
      <c r="I4419" s="110" t="str">
        <f t="array" ref="I4419">XLOOKUP('Joining Lists'!$H4419,'Joining Lists'!$D$4:$D$75,'Joining Lists'!$E$4:$E$75)</f>
        <v>South</v>
      </c>
      <c r="J4419" s="110" t="s">
        <v>236</v>
      </c>
      <c r="K4419" s="110">
        <v>2.0</v>
      </c>
      <c r="L4419" s="109">
        <f t="array" ref="L4419">XLOOKUP('Joining Lists'!$J4419,'Joining Lists'!$A$4:$A$15,'Joining Lists'!$B$4:$B$15)</f>
        <v>30</v>
      </c>
      <c r="M4419" s="110">
        <f>'Joining Lists'!$K4419*'Joining Lists'!$L4419</f>
        <v>60</v>
      </c>
    </row>
    <row r="4420" ht="14.25" customHeight="1">
      <c r="G4420" s="106">
        <v>44346.0</v>
      </c>
      <c r="H4420" s="105" t="s">
        <v>271</v>
      </c>
      <c r="I4420" s="105" t="str">
        <f t="array" ref="I4420">XLOOKUP('Joining Lists'!$H4420,'Joining Lists'!$D$4:$D$75,'Joining Lists'!$E$4:$E$75)</f>
        <v>South</v>
      </c>
      <c r="J4420" s="105" t="s">
        <v>245</v>
      </c>
      <c r="K4420" s="105">
        <v>2.0</v>
      </c>
      <c r="L4420" s="104">
        <f t="array" ref="L4420">XLOOKUP('Joining Lists'!$J4420,'Joining Lists'!$A$4:$A$15,'Joining Lists'!$B$4:$B$15)</f>
        <v>23.5</v>
      </c>
      <c r="M4420" s="105">
        <f>'Joining Lists'!$K4420*'Joining Lists'!$L4420</f>
        <v>47</v>
      </c>
    </row>
    <row r="4421" ht="14.25" customHeight="1">
      <c r="G4421" s="111">
        <v>44345.0</v>
      </c>
      <c r="H4421" s="110" t="s">
        <v>261</v>
      </c>
      <c r="I4421" s="110" t="str">
        <f t="array" ref="I4421">XLOOKUP('Joining Lists'!$H4421,'Joining Lists'!$D$4:$D$75,'Joining Lists'!$E$4:$E$75)</f>
        <v>South</v>
      </c>
      <c r="J4421" s="110" t="s">
        <v>216</v>
      </c>
      <c r="K4421" s="110">
        <v>1.0</v>
      </c>
      <c r="L4421" s="109">
        <f t="array" ref="L4421">XLOOKUP('Joining Lists'!$J4421,'Joining Lists'!$A$4:$A$15,'Joining Lists'!$B$4:$B$15)</f>
        <v>22.95</v>
      </c>
      <c r="M4421" s="110">
        <f>'Joining Lists'!$K4421*'Joining Lists'!$L4421</f>
        <v>22.95</v>
      </c>
    </row>
    <row r="4422" ht="14.25" customHeight="1">
      <c r="G4422" s="106">
        <v>44345.0</v>
      </c>
      <c r="H4422" s="105" t="s">
        <v>303</v>
      </c>
      <c r="I4422" s="105" t="str">
        <f t="array" ref="I4422">XLOOKUP('Joining Lists'!$H4422,'Joining Lists'!$D$4:$D$75,'Joining Lists'!$E$4:$E$75)</f>
        <v>West</v>
      </c>
      <c r="J4422" s="105" t="s">
        <v>245</v>
      </c>
      <c r="K4422" s="105">
        <v>3.0</v>
      </c>
      <c r="L4422" s="104">
        <f t="array" ref="L4422">XLOOKUP('Joining Lists'!$J4422,'Joining Lists'!$A$4:$A$15,'Joining Lists'!$B$4:$B$15)</f>
        <v>23.5</v>
      </c>
      <c r="M4422" s="105">
        <f>'Joining Lists'!$K4422*'Joining Lists'!$L4422</f>
        <v>70.5</v>
      </c>
    </row>
    <row r="4423" ht="14.25" customHeight="1">
      <c r="G4423" s="111">
        <v>44344.0</v>
      </c>
      <c r="H4423" s="110" t="s">
        <v>264</v>
      </c>
      <c r="I4423" s="110" t="str">
        <f t="array" ref="I4423">XLOOKUP('Joining Lists'!$H4423,'Joining Lists'!$D$4:$D$75,'Joining Lists'!$E$4:$E$75)</f>
        <v>MidWest</v>
      </c>
      <c r="J4423" s="110" t="s">
        <v>216</v>
      </c>
      <c r="K4423" s="110">
        <v>2.0</v>
      </c>
      <c r="L4423" s="109">
        <f t="array" ref="L4423">XLOOKUP('Joining Lists'!$J4423,'Joining Lists'!$A$4:$A$15,'Joining Lists'!$B$4:$B$15)</f>
        <v>22.95</v>
      </c>
      <c r="M4423" s="110">
        <f>'Joining Lists'!$K4423*'Joining Lists'!$L4423</f>
        <v>45.9</v>
      </c>
    </row>
    <row r="4424" ht="14.25" customHeight="1">
      <c r="G4424" s="106">
        <v>44344.0</v>
      </c>
      <c r="H4424" s="105" t="s">
        <v>295</v>
      </c>
      <c r="I4424" s="105" t="str">
        <f t="array" ref="I4424">XLOOKUP('Joining Lists'!$H4424,'Joining Lists'!$D$4:$D$75,'Joining Lists'!$E$4:$E$75)</f>
        <v>MidWest</v>
      </c>
      <c r="J4424" s="105" t="s">
        <v>243</v>
      </c>
      <c r="K4424" s="105">
        <v>3.0</v>
      </c>
      <c r="L4424" s="104">
        <f t="array" ref="L4424">XLOOKUP('Joining Lists'!$J4424,'Joining Lists'!$A$4:$A$15,'Joining Lists'!$B$4:$B$15)</f>
        <v>25</v>
      </c>
      <c r="M4424" s="105">
        <f>'Joining Lists'!$K4424*'Joining Lists'!$L4424</f>
        <v>75</v>
      </c>
    </row>
    <row r="4425" ht="14.25" customHeight="1">
      <c r="G4425" s="111">
        <v>44343.0</v>
      </c>
      <c r="H4425" s="110" t="s">
        <v>298</v>
      </c>
      <c r="I4425" s="110" t="str">
        <f t="array" ref="I4425">XLOOKUP('Joining Lists'!$H4425,'Joining Lists'!$D$4:$D$75,'Joining Lists'!$E$4:$E$75)</f>
        <v>West</v>
      </c>
      <c r="J4425" s="110" t="s">
        <v>236</v>
      </c>
      <c r="K4425" s="110">
        <v>15.0</v>
      </c>
      <c r="L4425" s="109">
        <f t="array" ref="L4425">XLOOKUP('Joining Lists'!$J4425,'Joining Lists'!$A$4:$A$15,'Joining Lists'!$B$4:$B$15)</f>
        <v>30</v>
      </c>
      <c r="M4425" s="110">
        <f>'Joining Lists'!$K4425*'Joining Lists'!$L4425</f>
        <v>450</v>
      </c>
    </row>
    <row r="4426" ht="14.25" customHeight="1">
      <c r="G4426" s="106">
        <v>44343.0</v>
      </c>
      <c r="H4426" s="105" t="s">
        <v>250</v>
      </c>
      <c r="I4426" s="105" t="str">
        <f t="array" ref="I4426">XLOOKUP('Joining Lists'!$H4426,'Joining Lists'!$D$4:$D$75,'Joining Lists'!$E$4:$E$75)</f>
        <v>West</v>
      </c>
      <c r="J4426" s="105" t="s">
        <v>240</v>
      </c>
      <c r="K4426" s="105">
        <v>2.0</v>
      </c>
      <c r="L4426" s="104">
        <f t="array" ref="L4426">XLOOKUP('Joining Lists'!$J4426,'Joining Lists'!$A$4:$A$15,'Joining Lists'!$B$4:$B$15)</f>
        <v>34</v>
      </c>
      <c r="M4426" s="105">
        <f>'Joining Lists'!$K4426*'Joining Lists'!$L4426</f>
        <v>68</v>
      </c>
    </row>
    <row r="4427" ht="14.25" customHeight="1">
      <c r="G4427" s="111">
        <v>44343.0</v>
      </c>
      <c r="H4427" s="110" t="s">
        <v>234</v>
      </c>
      <c r="I4427" s="110" t="str">
        <f t="array" ref="I4427">XLOOKUP('Joining Lists'!$H4427,'Joining Lists'!$D$4:$D$75,'Joining Lists'!$E$4:$E$75)</f>
        <v>East</v>
      </c>
      <c r="J4427" s="110" t="s">
        <v>243</v>
      </c>
      <c r="K4427" s="110">
        <v>2.0</v>
      </c>
      <c r="L4427" s="109">
        <f t="array" ref="L4427">XLOOKUP('Joining Lists'!$J4427,'Joining Lists'!$A$4:$A$15,'Joining Lists'!$B$4:$B$15)</f>
        <v>25</v>
      </c>
      <c r="M4427" s="110">
        <f>'Joining Lists'!$K4427*'Joining Lists'!$L4427</f>
        <v>50</v>
      </c>
    </row>
    <row r="4428" ht="14.25" customHeight="1">
      <c r="G4428" s="106">
        <v>44343.0</v>
      </c>
      <c r="H4428" s="105" t="s">
        <v>238</v>
      </c>
      <c r="I4428" s="105" t="str">
        <f t="array" ref="I4428">XLOOKUP('Joining Lists'!$H4428,'Joining Lists'!$D$4:$D$75,'Joining Lists'!$E$4:$E$75)</f>
        <v>West</v>
      </c>
      <c r="J4428" s="105" t="s">
        <v>216</v>
      </c>
      <c r="K4428" s="105">
        <v>25.0</v>
      </c>
      <c r="L4428" s="104">
        <f t="array" ref="L4428">XLOOKUP('Joining Lists'!$J4428,'Joining Lists'!$A$4:$A$15,'Joining Lists'!$B$4:$B$15)</f>
        <v>22.95</v>
      </c>
      <c r="M4428" s="105">
        <f>'Joining Lists'!$K4428*'Joining Lists'!$L4428</f>
        <v>573.75</v>
      </c>
    </row>
    <row r="4429" ht="14.25" customHeight="1">
      <c r="G4429" s="111">
        <v>44342.0</v>
      </c>
      <c r="H4429" s="110" t="s">
        <v>292</v>
      </c>
      <c r="I4429" s="110" t="str">
        <f t="array" ref="I4429">XLOOKUP('Joining Lists'!$H4429,'Joining Lists'!$D$4:$D$75,'Joining Lists'!$E$4:$E$75)</f>
        <v>East</v>
      </c>
      <c r="J4429" s="110" t="s">
        <v>216</v>
      </c>
      <c r="K4429" s="110">
        <v>1.0</v>
      </c>
      <c r="L4429" s="109">
        <f t="array" ref="L4429">XLOOKUP('Joining Lists'!$J4429,'Joining Lists'!$A$4:$A$15,'Joining Lists'!$B$4:$B$15)</f>
        <v>22.95</v>
      </c>
      <c r="M4429" s="110">
        <f>'Joining Lists'!$K4429*'Joining Lists'!$L4429</f>
        <v>22.95</v>
      </c>
    </row>
    <row r="4430" ht="14.25" customHeight="1">
      <c r="G4430" s="106">
        <v>44342.0</v>
      </c>
      <c r="H4430" s="105" t="s">
        <v>312</v>
      </c>
      <c r="I4430" s="105" t="str">
        <f t="array" ref="I4430">XLOOKUP('Joining Lists'!$H4430,'Joining Lists'!$D$4:$D$75,'Joining Lists'!$E$4:$E$75)</f>
        <v>East</v>
      </c>
      <c r="J4430" s="105" t="s">
        <v>212</v>
      </c>
      <c r="K4430" s="105">
        <v>2.0</v>
      </c>
      <c r="L4430" s="104">
        <f t="array" ref="L4430">XLOOKUP('Joining Lists'!$J4430,'Joining Lists'!$A$4:$A$15,'Joining Lists'!$B$4:$B$15)</f>
        <v>21</v>
      </c>
      <c r="M4430" s="105">
        <f>'Joining Lists'!$K4430*'Joining Lists'!$L4430</f>
        <v>42</v>
      </c>
    </row>
    <row r="4431" ht="14.25" customHeight="1">
      <c r="G4431" s="111">
        <v>44342.0</v>
      </c>
      <c r="H4431" s="110" t="s">
        <v>225</v>
      </c>
      <c r="I4431" s="110" t="str">
        <f t="array" ref="I4431">XLOOKUP('Joining Lists'!$H4431,'Joining Lists'!$D$4:$D$75,'Joining Lists'!$E$4:$E$75)</f>
        <v>South</v>
      </c>
      <c r="J4431" s="110" t="s">
        <v>212</v>
      </c>
      <c r="K4431" s="110">
        <v>2.0</v>
      </c>
      <c r="L4431" s="109">
        <f t="array" ref="L4431">XLOOKUP('Joining Lists'!$J4431,'Joining Lists'!$A$4:$A$15,'Joining Lists'!$B$4:$B$15)</f>
        <v>21</v>
      </c>
      <c r="M4431" s="110">
        <f>'Joining Lists'!$K4431*'Joining Lists'!$L4431</f>
        <v>42</v>
      </c>
    </row>
    <row r="4432" ht="14.25" customHeight="1">
      <c r="G4432" s="106">
        <v>44342.0</v>
      </c>
      <c r="H4432" s="105" t="s">
        <v>286</v>
      </c>
      <c r="I4432" s="105" t="str">
        <f t="array" ref="I4432">XLOOKUP('Joining Lists'!$H4432,'Joining Lists'!$D$4:$D$75,'Joining Lists'!$E$4:$E$75)</f>
        <v>South</v>
      </c>
      <c r="J4432" s="105" t="s">
        <v>239</v>
      </c>
      <c r="K4432" s="105">
        <v>3.0</v>
      </c>
      <c r="L4432" s="104">
        <f t="array" ref="L4432">XLOOKUP('Joining Lists'!$J4432,'Joining Lists'!$A$4:$A$15,'Joining Lists'!$B$4:$B$15)</f>
        <v>19</v>
      </c>
      <c r="M4432" s="105">
        <f>'Joining Lists'!$K4432*'Joining Lists'!$L4432</f>
        <v>57</v>
      </c>
    </row>
    <row r="4433" ht="14.25" customHeight="1">
      <c r="G4433" s="111">
        <v>44342.0</v>
      </c>
      <c r="H4433" s="110" t="s">
        <v>250</v>
      </c>
      <c r="I4433" s="110" t="str">
        <f t="array" ref="I4433">XLOOKUP('Joining Lists'!$H4433,'Joining Lists'!$D$4:$D$75,'Joining Lists'!$E$4:$E$75)</f>
        <v>West</v>
      </c>
      <c r="J4433" s="110" t="s">
        <v>243</v>
      </c>
      <c r="K4433" s="110">
        <v>2.0</v>
      </c>
      <c r="L4433" s="109">
        <f t="array" ref="L4433">XLOOKUP('Joining Lists'!$J4433,'Joining Lists'!$A$4:$A$15,'Joining Lists'!$B$4:$B$15)</f>
        <v>25</v>
      </c>
      <c r="M4433" s="110">
        <f>'Joining Lists'!$K4433*'Joining Lists'!$L4433</f>
        <v>50</v>
      </c>
    </row>
    <row r="4434" ht="14.25" customHeight="1">
      <c r="G4434" s="106">
        <v>44341.0</v>
      </c>
      <c r="H4434" s="105" t="s">
        <v>315</v>
      </c>
      <c r="I4434" s="105" t="str">
        <f t="array" ref="I4434">XLOOKUP('Joining Lists'!$H4434,'Joining Lists'!$D$4:$D$75,'Joining Lists'!$E$4:$E$75)</f>
        <v>MidWest</v>
      </c>
      <c r="J4434" s="105" t="s">
        <v>216</v>
      </c>
      <c r="K4434" s="105">
        <v>3.0</v>
      </c>
      <c r="L4434" s="104">
        <f t="array" ref="L4434">XLOOKUP('Joining Lists'!$J4434,'Joining Lists'!$A$4:$A$15,'Joining Lists'!$B$4:$B$15)</f>
        <v>22.95</v>
      </c>
      <c r="M4434" s="105">
        <f>'Joining Lists'!$K4434*'Joining Lists'!$L4434</f>
        <v>68.85</v>
      </c>
    </row>
    <row r="4435" ht="14.25" customHeight="1">
      <c r="G4435" s="111">
        <v>44341.0</v>
      </c>
      <c r="H4435" s="110" t="s">
        <v>300</v>
      </c>
      <c r="I4435" s="110" t="str">
        <f t="array" ref="I4435">XLOOKUP('Joining Lists'!$H4435,'Joining Lists'!$D$4:$D$75,'Joining Lists'!$E$4:$E$75)</f>
        <v>MidWest</v>
      </c>
      <c r="J4435" s="110" t="s">
        <v>235</v>
      </c>
      <c r="K4435" s="110">
        <v>2.0</v>
      </c>
      <c r="L4435" s="109">
        <f t="array" ref="L4435">XLOOKUP('Joining Lists'!$J4435,'Joining Lists'!$A$4:$A$15,'Joining Lists'!$B$4:$B$15)</f>
        <v>19.95</v>
      </c>
      <c r="M4435" s="110">
        <f>'Joining Lists'!$K4435*'Joining Lists'!$L4435</f>
        <v>39.9</v>
      </c>
    </row>
    <row r="4436" ht="14.25" customHeight="1">
      <c r="G4436" s="106">
        <v>44341.0</v>
      </c>
      <c r="H4436" s="105" t="s">
        <v>253</v>
      </c>
      <c r="I4436" s="105" t="str">
        <f t="array" ref="I4436">XLOOKUP('Joining Lists'!$H4436,'Joining Lists'!$D$4:$D$75,'Joining Lists'!$E$4:$E$75)</f>
        <v>MidWest</v>
      </c>
      <c r="J4436" s="105" t="s">
        <v>245</v>
      </c>
      <c r="K4436" s="105">
        <v>1.0</v>
      </c>
      <c r="L4436" s="104">
        <f t="array" ref="L4436">XLOOKUP('Joining Lists'!$J4436,'Joining Lists'!$A$4:$A$15,'Joining Lists'!$B$4:$B$15)</f>
        <v>23.5</v>
      </c>
      <c r="M4436" s="105">
        <f>'Joining Lists'!$K4436*'Joining Lists'!$L4436</f>
        <v>23.5</v>
      </c>
    </row>
    <row r="4437" ht="14.25" customHeight="1">
      <c r="G4437" s="111">
        <v>44341.0</v>
      </c>
      <c r="H4437" s="110" t="s">
        <v>258</v>
      </c>
      <c r="I4437" s="110" t="str">
        <f t="array" ref="I4437">XLOOKUP('Joining Lists'!$H4437,'Joining Lists'!$D$4:$D$75,'Joining Lists'!$E$4:$E$75)</f>
        <v>MidWest</v>
      </c>
      <c r="J4437" s="110" t="s">
        <v>240</v>
      </c>
      <c r="K4437" s="110">
        <v>3.0</v>
      </c>
      <c r="L4437" s="109">
        <f t="array" ref="L4437">XLOOKUP('Joining Lists'!$J4437,'Joining Lists'!$A$4:$A$15,'Joining Lists'!$B$4:$B$15)</f>
        <v>34</v>
      </c>
      <c r="M4437" s="110">
        <f>'Joining Lists'!$K4437*'Joining Lists'!$L4437</f>
        <v>102</v>
      </c>
    </row>
    <row r="4438" ht="14.25" customHeight="1">
      <c r="G4438" s="106">
        <v>44340.0</v>
      </c>
      <c r="H4438" s="105" t="s">
        <v>288</v>
      </c>
      <c r="I4438" s="105" t="str">
        <f t="array" ref="I4438">XLOOKUP('Joining Lists'!$H4438,'Joining Lists'!$D$4:$D$75,'Joining Lists'!$E$4:$E$75)</f>
        <v>MidWest</v>
      </c>
      <c r="J4438" s="105" t="s">
        <v>240</v>
      </c>
      <c r="K4438" s="105">
        <v>1.0</v>
      </c>
      <c r="L4438" s="104">
        <f t="array" ref="L4438">XLOOKUP('Joining Lists'!$J4438,'Joining Lists'!$A$4:$A$15,'Joining Lists'!$B$4:$B$15)</f>
        <v>34</v>
      </c>
      <c r="M4438" s="105">
        <f>'Joining Lists'!$K4438*'Joining Lists'!$L4438</f>
        <v>34</v>
      </c>
    </row>
    <row r="4439" ht="14.25" customHeight="1">
      <c r="G4439" s="111">
        <v>44340.0</v>
      </c>
      <c r="H4439" s="110" t="s">
        <v>271</v>
      </c>
      <c r="I4439" s="110" t="str">
        <f t="array" ref="I4439">XLOOKUP('Joining Lists'!$H4439,'Joining Lists'!$D$4:$D$75,'Joining Lists'!$E$4:$E$75)</f>
        <v>South</v>
      </c>
      <c r="J4439" s="110" t="s">
        <v>235</v>
      </c>
      <c r="K4439" s="110">
        <v>2.0</v>
      </c>
      <c r="L4439" s="109">
        <f t="array" ref="L4439">XLOOKUP('Joining Lists'!$J4439,'Joining Lists'!$A$4:$A$15,'Joining Lists'!$B$4:$B$15)</f>
        <v>19.95</v>
      </c>
      <c r="M4439" s="110">
        <f>'Joining Lists'!$K4439*'Joining Lists'!$L4439</f>
        <v>39.9</v>
      </c>
    </row>
    <row r="4440" ht="14.25" customHeight="1">
      <c r="G4440" s="106">
        <v>44340.0</v>
      </c>
      <c r="H4440" s="105" t="s">
        <v>304</v>
      </c>
      <c r="I4440" s="105" t="str">
        <f t="array" ref="I4440">XLOOKUP('Joining Lists'!$H4440,'Joining Lists'!$D$4:$D$75,'Joining Lists'!$E$4:$E$75)</f>
        <v>South</v>
      </c>
      <c r="J4440" s="105" t="s">
        <v>236</v>
      </c>
      <c r="K4440" s="105">
        <v>3.0</v>
      </c>
      <c r="L4440" s="104">
        <f t="array" ref="L4440">XLOOKUP('Joining Lists'!$J4440,'Joining Lists'!$A$4:$A$15,'Joining Lists'!$B$4:$B$15)</f>
        <v>30</v>
      </c>
      <c r="M4440" s="105">
        <f>'Joining Lists'!$K4440*'Joining Lists'!$L4440</f>
        <v>90</v>
      </c>
    </row>
    <row r="4441" ht="14.25" customHeight="1">
      <c r="G4441" s="111">
        <v>44340.0</v>
      </c>
      <c r="H4441" s="110" t="s">
        <v>296</v>
      </c>
      <c r="I4441" s="110" t="str">
        <f t="array" ref="I4441">XLOOKUP('Joining Lists'!$H4441,'Joining Lists'!$D$4:$D$75,'Joining Lists'!$E$4:$E$75)</f>
        <v>West</v>
      </c>
      <c r="J4441" s="110" t="s">
        <v>212</v>
      </c>
      <c r="K4441" s="110">
        <v>2.0</v>
      </c>
      <c r="L4441" s="109">
        <f t="array" ref="L4441">XLOOKUP('Joining Lists'!$J4441,'Joining Lists'!$A$4:$A$15,'Joining Lists'!$B$4:$B$15)</f>
        <v>21</v>
      </c>
      <c r="M4441" s="110">
        <f>'Joining Lists'!$K4441*'Joining Lists'!$L4441</f>
        <v>42</v>
      </c>
    </row>
    <row r="4442" ht="14.25" customHeight="1">
      <c r="G4442" s="106">
        <v>44340.0</v>
      </c>
      <c r="H4442" s="105" t="s">
        <v>264</v>
      </c>
      <c r="I4442" s="105" t="str">
        <f t="array" ref="I4442">XLOOKUP('Joining Lists'!$H4442,'Joining Lists'!$D$4:$D$75,'Joining Lists'!$E$4:$E$75)</f>
        <v>MidWest</v>
      </c>
      <c r="J4442" s="105" t="s">
        <v>212</v>
      </c>
      <c r="K4442" s="105">
        <v>1.0</v>
      </c>
      <c r="L4442" s="104">
        <f t="array" ref="L4442">XLOOKUP('Joining Lists'!$J4442,'Joining Lists'!$A$4:$A$15,'Joining Lists'!$B$4:$B$15)</f>
        <v>21</v>
      </c>
      <c r="M4442" s="105">
        <f>'Joining Lists'!$K4442*'Joining Lists'!$L4442</f>
        <v>21</v>
      </c>
    </row>
    <row r="4443" ht="14.25" customHeight="1">
      <c r="G4443" s="111">
        <v>44339.0</v>
      </c>
      <c r="H4443" s="110" t="s">
        <v>288</v>
      </c>
      <c r="I4443" s="110" t="str">
        <f t="array" ref="I4443">XLOOKUP('Joining Lists'!$H4443,'Joining Lists'!$D$4:$D$75,'Joining Lists'!$E$4:$E$75)</f>
        <v>MidWest</v>
      </c>
      <c r="J4443" s="110" t="s">
        <v>245</v>
      </c>
      <c r="K4443" s="110">
        <v>2.0</v>
      </c>
      <c r="L4443" s="109">
        <f t="array" ref="L4443">XLOOKUP('Joining Lists'!$J4443,'Joining Lists'!$A$4:$A$15,'Joining Lists'!$B$4:$B$15)</f>
        <v>23.5</v>
      </c>
      <c r="M4443" s="110">
        <f>'Joining Lists'!$K4443*'Joining Lists'!$L4443</f>
        <v>47</v>
      </c>
    </row>
    <row r="4444" ht="14.25" customHeight="1">
      <c r="G4444" s="106">
        <v>44339.0</v>
      </c>
      <c r="H4444" s="105" t="s">
        <v>313</v>
      </c>
      <c r="I4444" s="105" t="str">
        <f t="array" ref="I4444">XLOOKUP('Joining Lists'!$H4444,'Joining Lists'!$D$4:$D$75,'Joining Lists'!$E$4:$E$75)</f>
        <v>West</v>
      </c>
      <c r="J4444" s="105" t="s">
        <v>240</v>
      </c>
      <c r="K4444" s="105">
        <v>7.0</v>
      </c>
      <c r="L4444" s="104">
        <f t="array" ref="L4444">XLOOKUP('Joining Lists'!$J4444,'Joining Lists'!$A$4:$A$15,'Joining Lists'!$B$4:$B$15)</f>
        <v>34</v>
      </c>
      <c r="M4444" s="105">
        <f>'Joining Lists'!$K4444*'Joining Lists'!$L4444</f>
        <v>238</v>
      </c>
    </row>
    <row r="4445" ht="14.25" customHeight="1">
      <c r="G4445" s="111">
        <v>44338.0</v>
      </c>
      <c r="H4445" s="110" t="s">
        <v>308</v>
      </c>
      <c r="I4445" s="110" t="str">
        <f t="array" ref="I4445">XLOOKUP('Joining Lists'!$H4445,'Joining Lists'!$D$4:$D$75,'Joining Lists'!$E$4:$E$75)</f>
        <v>West</v>
      </c>
      <c r="J4445" s="110" t="s">
        <v>218</v>
      </c>
      <c r="K4445" s="110">
        <v>3.0</v>
      </c>
      <c r="L4445" s="109">
        <f t="array" ref="L4445">XLOOKUP('Joining Lists'!$J4445,'Joining Lists'!$A$4:$A$15,'Joining Lists'!$B$4:$B$15)</f>
        <v>22.95</v>
      </c>
      <c r="M4445" s="110">
        <f>'Joining Lists'!$K4445*'Joining Lists'!$L4445</f>
        <v>68.85</v>
      </c>
    </row>
    <row r="4446" ht="14.25" customHeight="1">
      <c r="G4446" s="106">
        <v>44338.0</v>
      </c>
      <c r="H4446" s="105" t="s">
        <v>264</v>
      </c>
      <c r="I4446" s="105" t="str">
        <f t="array" ref="I4446">XLOOKUP('Joining Lists'!$H4446,'Joining Lists'!$D$4:$D$75,'Joining Lists'!$E$4:$E$75)</f>
        <v>MidWest</v>
      </c>
      <c r="J4446" s="105" t="s">
        <v>216</v>
      </c>
      <c r="K4446" s="105">
        <v>2.0</v>
      </c>
      <c r="L4446" s="104">
        <f t="array" ref="L4446">XLOOKUP('Joining Lists'!$J4446,'Joining Lists'!$A$4:$A$15,'Joining Lists'!$B$4:$B$15)</f>
        <v>22.95</v>
      </c>
      <c r="M4446" s="105">
        <f>'Joining Lists'!$K4446*'Joining Lists'!$L4446</f>
        <v>45.9</v>
      </c>
    </row>
    <row r="4447" ht="14.25" customHeight="1">
      <c r="G4447" s="111">
        <v>44338.0</v>
      </c>
      <c r="H4447" s="110" t="s">
        <v>251</v>
      </c>
      <c r="I4447" s="110" t="str">
        <f t="array" ref="I4447">XLOOKUP('Joining Lists'!$H4447,'Joining Lists'!$D$4:$D$75,'Joining Lists'!$E$4:$E$75)</f>
        <v>MidWest</v>
      </c>
      <c r="J4447" s="110" t="s">
        <v>212</v>
      </c>
      <c r="K4447" s="110">
        <v>2.0</v>
      </c>
      <c r="L4447" s="109">
        <f t="array" ref="L4447">XLOOKUP('Joining Lists'!$J4447,'Joining Lists'!$A$4:$A$15,'Joining Lists'!$B$4:$B$15)</f>
        <v>21</v>
      </c>
      <c r="M4447" s="110">
        <f>'Joining Lists'!$K4447*'Joining Lists'!$L4447</f>
        <v>42</v>
      </c>
    </row>
    <row r="4448" ht="14.25" customHeight="1">
      <c r="G4448" s="106">
        <v>44338.0</v>
      </c>
      <c r="H4448" s="105" t="s">
        <v>306</v>
      </c>
      <c r="I4448" s="105" t="str">
        <f t="array" ref="I4448">XLOOKUP('Joining Lists'!$H4448,'Joining Lists'!$D$4:$D$75,'Joining Lists'!$E$4:$E$75)</f>
        <v>West</v>
      </c>
      <c r="J4448" s="105" t="s">
        <v>235</v>
      </c>
      <c r="K4448" s="105">
        <v>1.0</v>
      </c>
      <c r="L4448" s="104">
        <f t="array" ref="L4448">XLOOKUP('Joining Lists'!$J4448,'Joining Lists'!$A$4:$A$15,'Joining Lists'!$B$4:$B$15)</f>
        <v>19.95</v>
      </c>
      <c r="M4448" s="105">
        <f>'Joining Lists'!$K4448*'Joining Lists'!$L4448</f>
        <v>19.95</v>
      </c>
    </row>
    <row r="4449" ht="14.25" customHeight="1">
      <c r="G4449" s="111">
        <v>44338.0</v>
      </c>
      <c r="H4449" s="110" t="s">
        <v>213</v>
      </c>
      <c r="I4449" s="110" t="str">
        <f t="array" ref="I4449">XLOOKUP('Joining Lists'!$H4449,'Joining Lists'!$D$4:$D$75,'Joining Lists'!$E$4:$E$75)</f>
        <v>MidWest</v>
      </c>
      <c r="J4449" s="110" t="s">
        <v>243</v>
      </c>
      <c r="K4449" s="110">
        <v>2.0</v>
      </c>
      <c r="L4449" s="109">
        <f t="array" ref="L4449">XLOOKUP('Joining Lists'!$J4449,'Joining Lists'!$A$4:$A$15,'Joining Lists'!$B$4:$B$15)</f>
        <v>25</v>
      </c>
      <c r="M4449" s="110">
        <f>'Joining Lists'!$K4449*'Joining Lists'!$L4449</f>
        <v>50</v>
      </c>
    </row>
    <row r="4450" ht="14.25" customHeight="1">
      <c r="G4450" s="106">
        <v>44338.0</v>
      </c>
      <c r="H4450" s="105" t="s">
        <v>273</v>
      </c>
      <c r="I4450" s="105" t="str">
        <f t="array" ref="I4450">XLOOKUP('Joining Lists'!$H4450,'Joining Lists'!$D$4:$D$75,'Joining Lists'!$E$4:$E$75)</f>
        <v>West</v>
      </c>
      <c r="J4450" s="105" t="s">
        <v>245</v>
      </c>
      <c r="K4450" s="105">
        <v>24.0</v>
      </c>
      <c r="L4450" s="104">
        <f t="array" ref="L4450">XLOOKUP('Joining Lists'!$J4450,'Joining Lists'!$A$4:$A$15,'Joining Lists'!$B$4:$B$15)</f>
        <v>23.5</v>
      </c>
      <c r="M4450" s="105">
        <f>'Joining Lists'!$K4450*'Joining Lists'!$L4450</f>
        <v>564</v>
      </c>
    </row>
    <row r="4451" ht="14.25" customHeight="1">
      <c r="G4451" s="111">
        <v>44337.0</v>
      </c>
      <c r="H4451" s="110" t="s">
        <v>303</v>
      </c>
      <c r="I4451" s="110" t="str">
        <f t="array" ref="I4451">XLOOKUP('Joining Lists'!$H4451,'Joining Lists'!$D$4:$D$75,'Joining Lists'!$E$4:$E$75)</f>
        <v>West</v>
      </c>
      <c r="J4451" s="110" t="s">
        <v>212</v>
      </c>
      <c r="K4451" s="110">
        <v>3.0</v>
      </c>
      <c r="L4451" s="109">
        <f t="array" ref="L4451">XLOOKUP('Joining Lists'!$J4451,'Joining Lists'!$A$4:$A$15,'Joining Lists'!$B$4:$B$15)</f>
        <v>21</v>
      </c>
      <c r="M4451" s="110">
        <f>'Joining Lists'!$K4451*'Joining Lists'!$L4451</f>
        <v>63</v>
      </c>
    </row>
    <row r="4452" ht="14.25" customHeight="1">
      <c r="G4452" s="106">
        <v>44337.0</v>
      </c>
      <c r="H4452" s="105" t="s">
        <v>237</v>
      </c>
      <c r="I4452" s="105" t="str">
        <f t="array" ref="I4452">XLOOKUP('Joining Lists'!$H4452,'Joining Lists'!$D$4:$D$75,'Joining Lists'!$E$4:$E$75)</f>
        <v>West</v>
      </c>
      <c r="J4452" s="105" t="s">
        <v>243</v>
      </c>
      <c r="K4452" s="105">
        <v>3.0</v>
      </c>
      <c r="L4452" s="104">
        <f t="array" ref="L4452">XLOOKUP('Joining Lists'!$J4452,'Joining Lists'!$A$4:$A$15,'Joining Lists'!$B$4:$B$15)</f>
        <v>25</v>
      </c>
      <c r="M4452" s="105">
        <f>'Joining Lists'!$K4452*'Joining Lists'!$L4452</f>
        <v>75</v>
      </c>
    </row>
    <row r="4453" ht="14.25" customHeight="1">
      <c r="G4453" s="111">
        <v>44337.0</v>
      </c>
      <c r="H4453" s="110" t="s">
        <v>268</v>
      </c>
      <c r="I4453" s="110" t="str">
        <f t="array" ref="I4453">XLOOKUP('Joining Lists'!$H4453,'Joining Lists'!$D$4:$D$75,'Joining Lists'!$E$4:$E$75)</f>
        <v>East</v>
      </c>
      <c r="J4453" s="110" t="s">
        <v>240</v>
      </c>
      <c r="K4453" s="110">
        <v>4.0</v>
      </c>
      <c r="L4453" s="109">
        <f t="array" ref="L4453">XLOOKUP('Joining Lists'!$J4453,'Joining Lists'!$A$4:$A$15,'Joining Lists'!$B$4:$B$15)</f>
        <v>34</v>
      </c>
      <c r="M4453" s="110">
        <f>'Joining Lists'!$K4453*'Joining Lists'!$L4453</f>
        <v>136</v>
      </c>
    </row>
    <row r="4454" ht="14.25" customHeight="1">
      <c r="G4454" s="106">
        <v>44337.0</v>
      </c>
      <c r="H4454" s="105" t="s">
        <v>264</v>
      </c>
      <c r="I4454" s="105" t="str">
        <f t="array" ref="I4454">XLOOKUP('Joining Lists'!$H4454,'Joining Lists'!$D$4:$D$75,'Joining Lists'!$E$4:$E$75)</f>
        <v>MidWest</v>
      </c>
      <c r="J4454" s="105" t="s">
        <v>235</v>
      </c>
      <c r="K4454" s="105">
        <v>1.0</v>
      </c>
      <c r="L4454" s="104">
        <f t="array" ref="L4454">XLOOKUP('Joining Lists'!$J4454,'Joining Lists'!$A$4:$A$15,'Joining Lists'!$B$4:$B$15)</f>
        <v>19.95</v>
      </c>
      <c r="M4454" s="105">
        <f>'Joining Lists'!$K4454*'Joining Lists'!$L4454</f>
        <v>19.95</v>
      </c>
    </row>
    <row r="4455" ht="14.25" customHeight="1">
      <c r="G4455" s="111">
        <v>44337.0</v>
      </c>
      <c r="H4455" s="110" t="s">
        <v>228</v>
      </c>
      <c r="I4455" s="110" t="str">
        <f t="array" ref="I4455">XLOOKUP('Joining Lists'!$H4455,'Joining Lists'!$D$4:$D$75,'Joining Lists'!$E$4:$E$75)</f>
        <v>MidWest</v>
      </c>
      <c r="J4455" s="110" t="s">
        <v>212</v>
      </c>
      <c r="K4455" s="110">
        <v>2.0</v>
      </c>
      <c r="L4455" s="109">
        <f t="array" ref="L4455">XLOOKUP('Joining Lists'!$J4455,'Joining Lists'!$A$4:$A$15,'Joining Lists'!$B$4:$B$15)</f>
        <v>21</v>
      </c>
      <c r="M4455" s="110">
        <f>'Joining Lists'!$K4455*'Joining Lists'!$L4455</f>
        <v>42</v>
      </c>
    </row>
    <row r="4456" ht="14.25" customHeight="1">
      <c r="G4456" s="106">
        <v>44336.0</v>
      </c>
      <c r="H4456" s="105" t="s">
        <v>278</v>
      </c>
      <c r="I4456" s="105" t="str">
        <f t="array" ref="I4456">XLOOKUP('Joining Lists'!$H4456,'Joining Lists'!$D$4:$D$75,'Joining Lists'!$E$4:$E$75)</f>
        <v>MidWest</v>
      </c>
      <c r="J4456" s="105" t="s">
        <v>243</v>
      </c>
      <c r="K4456" s="105">
        <v>3.0</v>
      </c>
      <c r="L4456" s="104">
        <f t="array" ref="L4456">XLOOKUP('Joining Lists'!$J4456,'Joining Lists'!$A$4:$A$15,'Joining Lists'!$B$4:$B$15)</f>
        <v>25</v>
      </c>
      <c r="M4456" s="105">
        <f>'Joining Lists'!$K4456*'Joining Lists'!$L4456</f>
        <v>75</v>
      </c>
    </row>
    <row r="4457" ht="14.25" customHeight="1">
      <c r="G4457" s="111">
        <v>44336.0</v>
      </c>
      <c r="H4457" s="110" t="s">
        <v>300</v>
      </c>
      <c r="I4457" s="110" t="str">
        <f t="array" ref="I4457">XLOOKUP('Joining Lists'!$H4457,'Joining Lists'!$D$4:$D$75,'Joining Lists'!$E$4:$E$75)</f>
        <v>MidWest</v>
      </c>
      <c r="J4457" s="110" t="s">
        <v>235</v>
      </c>
      <c r="K4457" s="110">
        <v>15.0</v>
      </c>
      <c r="L4457" s="109">
        <f t="array" ref="L4457">XLOOKUP('Joining Lists'!$J4457,'Joining Lists'!$A$4:$A$15,'Joining Lists'!$B$4:$B$15)</f>
        <v>19.95</v>
      </c>
      <c r="M4457" s="110">
        <f>'Joining Lists'!$K4457*'Joining Lists'!$L4457</f>
        <v>299.25</v>
      </c>
    </row>
    <row r="4458" ht="14.25" customHeight="1">
      <c r="G4458" s="106">
        <v>44336.0</v>
      </c>
      <c r="H4458" s="105" t="s">
        <v>215</v>
      </c>
      <c r="I4458" s="105" t="str">
        <f t="array" ref="I4458">XLOOKUP('Joining Lists'!$H4458,'Joining Lists'!$D$4:$D$75,'Joining Lists'!$E$4:$E$75)</f>
        <v>East</v>
      </c>
      <c r="J4458" s="105" t="s">
        <v>243</v>
      </c>
      <c r="K4458" s="105">
        <v>1.0</v>
      </c>
      <c r="L4458" s="104">
        <f t="array" ref="L4458">XLOOKUP('Joining Lists'!$J4458,'Joining Lists'!$A$4:$A$15,'Joining Lists'!$B$4:$B$15)</f>
        <v>25</v>
      </c>
      <c r="M4458" s="105">
        <f>'Joining Lists'!$K4458*'Joining Lists'!$L4458</f>
        <v>25</v>
      </c>
    </row>
    <row r="4459" ht="14.25" customHeight="1">
      <c r="G4459" s="111">
        <v>44336.0</v>
      </c>
      <c r="H4459" s="110" t="s">
        <v>215</v>
      </c>
      <c r="I4459" s="110" t="str">
        <f t="array" ref="I4459">XLOOKUP('Joining Lists'!$H4459,'Joining Lists'!$D$4:$D$75,'Joining Lists'!$E$4:$E$75)</f>
        <v>East</v>
      </c>
      <c r="J4459" s="110" t="s">
        <v>239</v>
      </c>
      <c r="K4459" s="110">
        <v>1.0</v>
      </c>
      <c r="L4459" s="109">
        <f t="array" ref="L4459">XLOOKUP('Joining Lists'!$J4459,'Joining Lists'!$A$4:$A$15,'Joining Lists'!$B$4:$B$15)</f>
        <v>19</v>
      </c>
      <c r="M4459" s="110">
        <f>'Joining Lists'!$K4459*'Joining Lists'!$L4459</f>
        <v>19</v>
      </c>
    </row>
    <row r="4460" ht="14.25" customHeight="1">
      <c r="G4460" s="106">
        <v>44336.0</v>
      </c>
      <c r="H4460" s="105" t="s">
        <v>264</v>
      </c>
      <c r="I4460" s="105" t="str">
        <f t="array" ref="I4460">XLOOKUP('Joining Lists'!$H4460,'Joining Lists'!$D$4:$D$75,'Joining Lists'!$E$4:$E$75)</f>
        <v>MidWest</v>
      </c>
      <c r="J4460" s="105" t="s">
        <v>235</v>
      </c>
      <c r="K4460" s="105">
        <v>2.0</v>
      </c>
      <c r="L4460" s="104">
        <f t="array" ref="L4460">XLOOKUP('Joining Lists'!$J4460,'Joining Lists'!$A$4:$A$15,'Joining Lists'!$B$4:$B$15)</f>
        <v>19.95</v>
      </c>
      <c r="M4460" s="105">
        <f>'Joining Lists'!$K4460*'Joining Lists'!$L4460</f>
        <v>39.9</v>
      </c>
    </row>
    <row r="4461" ht="14.25" customHeight="1">
      <c r="G4461" s="111">
        <v>44336.0</v>
      </c>
      <c r="H4461" s="110" t="s">
        <v>297</v>
      </c>
      <c r="I4461" s="110" t="str">
        <f t="array" ref="I4461">XLOOKUP('Joining Lists'!$H4461,'Joining Lists'!$D$4:$D$75,'Joining Lists'!$E$4:$E$75)</f>
        <v>MidWest</v>
      </c>
      <c r="J4461" s="110" t="s">
        <v>227</v>
      </c>
      <c r="K4461" s="110">
        <v>4.0</v>
      </c>
      <c r="L4461" s="109">
        <f t="array" ref="L4461">XLOOKUP('Joining Lists'!$J4461,'Joining Lists'!$A$4:$A$15,'Joining Lists'!$B$4:$B$15)</f>
        <v>25</v>
      </c>
      <c r="M4461" s="110">
        <f>'Joining Lists'!$K4461*'Joining Lists'!$L4461</f>
        <v>100</v>
      </c>
    </row>
    <row r="4462" ht="14.25" customHeight="1">
      <c r="G4462" s="106">
        <v>44336.0</v>
      </c>
      <c r="H4462" s="105" t="s">
        <v>221</v>
      </c>
      <c r="I4462" s="105" t="str">
        <f t="array" ref="I4462">XLOOKUP('Joining Lists'!$H4462,'Joining Lists'!$D$4:$D$75,'Joining Lists'!$E$4:$E$75)</f>
        <v>East</v>
      </c>
      <c r="J4462" s="105" t="s">
        <v>227</v>
      </c>
      <c r="K4462" s="105">
        <v>3.0</v>
      </c>
      <c r="L4462" s="104">
        <f t="array" ref="L4462">XLOOKUP('Joining Lists'!$J4462,'Joining Lists'!$A$4:$A$15,'Joining Lists'!$B$4:$B$15)</f>
        <v>25</v>
      </c>
      <c r="M4462" s="105">
        <f>'Joining Lists'!$K4462*'Joining Lists'!$L4462</f>
        <v>75</v>
      </c>
    </row>
    <row r="4463" ht="14.25" customHeight="1">
      <c r="G4463" s="111">
        <v>44335.0</v>
      </c>
      <c r="H4463" s="110" t="s">
        <v>292</v>
      </c>
      <c r="I4463" s="110" t="str">
        <f t="array" ref="I4463">XLOOKUP('Joining Lists'!$H4463,'Joining Lists'!$D$4:$D$75,'Joining Lists'!$E$4:$E$75)</f>
        <v>East</v>
      </c>
      <c r="J4463" s="110" t="s">
        <v>240</v>
      </c>
      <c r="K4463" s="110">
        <v>6.0</v>
      </c>
      <c r="L4463" s="109">
        <f t="array" ref="L4463">XLOOKUP('Joining Lists'!$J4463,'Joining Lists'!$A$4:$A$15,'Joining Lists'!$B$4:$B$15)</f>
        <v>34</v>
      </c>
      <c r="M4463" s="110">
        <f>'Joining Lists'!$K4463*'Joining Lists'!$L4463</f>
        <v>204</v>
      </c>
    </row>
    <row r="4464" ht="14.25" customHeight="1">
      <c r="G4464" s="106">
        <v>44335.0</v>
      </c>
      <c r="H4464" s="105" t="s">
        <v>251</v>
      </c>
      <c r="I4464" s="105" t="str">
        <f t="array" ref="I4464">XLOOKUP('Joining Lists'!$H4464,'Joining Lists'!$D$4:$D$75,'Joining Lists'!$E$4:$E$75)</f>
        <v>MidWest</v>
      </c>
      <c r="J4464" s="105" t="s">
        <v>240</v>
      </c>
      <c r="K4464" s="105">
        <v>2.0</v>
      </c>
      <c r="L4464" s="104">
        <f t="array" ref="L4464">XLOOKUP('Joining Lists'!$J4464,'Joining Lists'!$A$4:$A$15,'Joining Lists'!$B$4:$B$15)</f>
        <v>34</v>
      </c>
      <c r="M4464" s="105">
        <f>'Joining Lists'!$K4464*'Joining Lists'!$L4464</f>
        <v>68</v>
      </c>
    </row>
    <row r="4465" ht="14.25" customHeight="1">
      <c r="G4465" s="111">
        <v>44335.0</v>
      </c>
      <c r="H4465" s="110" t="s">
        <v>268</v>
      </c>
      <c r="I4465" s="110" t="str">
        <f t="array" ref="I4465">XLOOKUP('Joining Lists'!$H4465,'Joining Lists'!$D$4:$D$75,'Joining Lists'!$E$4:$E$75)</f>
        <v>East</v>
      </c>
      <c r="J4465" s="110" t="s">
        <v>236</v>
      </c>
      <c r="K4465" s="110">
        <v>1.0</v>
      </c>
      <c r="L4465" s="109">
        <f t="array" ref="L4465">XLOOKUP('Joining Lists'!$J4465,'Joining Lists'!$A$4:$A$15,'Joining Lists'!$B$4:$B$15)</f>
        <v>30</v>
      </c>
      <c r="M4465" s="110">
        <f>'Joining Lists'!$K4465*'Joining Lists'!$L4465</f>
        <v>30</v>
      </c>
    </row>
    <row r="4466" ht="14.25" customHeight="1">
      <c r="G4466" s="106">
        <v>44334.0</v>
      </c>
      <c r="H4466" s="105" t="s">
        <v>268</v>
      </c>
      <c r="I4466" s="105" t="str">
        <f t="array" ref="I4466">XLOOKUP('Joining Lists'!$H4466,'Joining Lists'!$D$4:$D$75,'Joining Lists'!$E$4:$E$75)</f>
        <v>East</v>
      </c>
      <c r="J4466" s="105" t="s">
        <v>235</v>
      </c>
      <c r="K4466" s="105">
        <v>2.0</v>
      </c>
      <c r="L4466" s="104">
        <f t="array" ref="L4466">XLOOKUP('Joining Lists'!$J4466,'Joining Lists'!$A$4:$A$15,'Joining Lists'!$B$4:$B$15)</f>
        <v>19.95</v>
      </c>
      <c r="M4466" s="105">
        <f>'Joining Lists'!$K4466*'Joining Lists'!$L4466</f>
        <v>39.9</v>
      </c>
    </row>
    <row r="4467" ht="14.25" customHeight="1">
      <c r="G4467" s="111">
        <v>44334.0</v>
      </c>
      <c r="H4467" s="110" t="s">
        <v>306</v>
      </c>
      <c r="I4467" s="110" t="str">
        <f t="array" ref="I4467">XLOOKUP('Joining Lists'!$H4467,'Joining Lists'!$D$4:$D$75,'Joining Lists'!$E$4:$E$75)</f>
        <v>West</v>
      </c>
      <c r="J4467" s="110" t="s">
        <v>236</v>
      </c>
      <c r="K4467" s="110">
        <v>2.0</v>
      </c>
      <c r="L4467" s="109">
        <f t="array" ref="L4467">XLOOKUP('Joining Lists'!$J4467,'Joining Lists'!$A$4:$A$15,'Joining Lists'!$B$4:$B$15)</f>
        <v>30</v>
      </c>
      <c r="M4467" s="110">
        <f>'Joining Lists'!$K4467*'Joining Lists'!$L4467</f>
        <v>60</v>
      </c>
    </row>
    <row r="4468" ht="14.25" customHeight="1">
      <c r="G4468" s="106">
        <v>44334.0</v>
      </c>
      <c r="H4468" s="105" t="s">
        <v>308</v>
      </c>
      <c r="I4468" s="105" t="str">
        <f t="array" ref="I4468">XLOOKUP('Joining Lists'!$H4468,'Joining Lists'!$D$4:$D$75,'Joining Lists'!$E$4:$E$75)</f>
        <v>West</v>
      </c>
      <c r="J4468" s="105" t="s">
        <v>240</v>
      </c>
      <c r="K4468" s="105">
        <v>3.0</v>
      </c>
      <c r="L4468" s="104">
        <f t="array" ref="L4468">XLOOKUP('Joining Lists'!$J4468,'Joining Lists'!$A$4:$A$15,'Joining Lists'!$B$4:$B$15)</f>
        <v>34</v>
      </c>
      <c r="M4468" s="105">
        <f>'Joining Lists'!$K4468*'Joining Lists'!$L4468</f>
        <v>102</v>
      </c>
    </row>
    <row r="4469" ht="14.25" customHeight="1">
      <c r="G4469" s="111">
        <v>44334.0</v>
      </c>
      <c r="H4469" s="110" t="s">
        <v>306</v>
      </c>
      <c r="I4469" s="110" t="str">
        <f t="array" ref="I4469">XLOOKUP('Joining Lists'!$H4469,'Joining Lists'!$D$4:$D$75,'Joining Lists'!$E$4:$E$75)</f>
        <v>West</v>
      </c>
      <c r="J4469" s="110" t="s">
        <v>212</v>
      </c>
      <c r="K4469" s="110">
        <v>2.0</v>
      </c>
      <c r="L4469" s="109">
        <f t="array" ref="L4469">XLOOKUP('Joining Lists'!$J4469,'Joining Lists'!$A$4:$A$15,'Joining Lists'!$B$4:$B$15)</f>
        <v>21</v>
      </c>
      <c r="M4469" s="110">
        <f>'Joining Lists'!$K4469*'Joining Lists'!$L4469</f>
        <v>42</v>
      </c>
    </row>
    <row r="4470" ht="14.25" customHeight="1">
      <c r="G4470" s="106">
        <v>44333.0</v>
      </c>
      <c r="H4470" s="105" t="s">
        <v>225</v>
      </c>
      <c r="I4470" s="105" t="str">
        <f t="array" ref="I4470">XLOOKUP('Joining Lists'!$H4470,'Joining Lists'!$D$4:$D$75,'Joining Lists'!$E$4:$E$75)</f>
        <v>South</v>
      </c>
      <c r="J4470" s="105" t="s">
        <v>218</v>
      </c>
      <c r="K4470" s="105">
        <v>1.0</v>
      </c>
      <c r="L4470" s="104">
        <f t="array" ref="L4470">XLOOKUP('Joining Lists'!$J4470,'Joining Lists'!$A$4:$A$15,'Joining Lists'!$B$4:$B$15)</f>
        <v>22.95</v>
      </c>
      <c r="M4470" s="105">
        <f>'Joining Lists'!$K4470*'Joining Lists'!$L4470</f>
        <v>22.95</v>
      </c>
    </row>
    <row r="4471" ht="14.25" customHeight="1">
      <c r="G4471" s="111">
        <v>44333.0</v>
      </c>
      <c r="H4471" s="110" t="s">
        <v>266</v>
      </c>
      <c r="I4471" s="110" t="str">
        <f t="array" ref="I4471">XLOOKUP('Joining Lists'!$H4471,'Joining Lists'!$D$4:$D$75,'Joining Lists'!$E$4:$E$75)</f>
        <v>West</v>
      </c>
      <c r="J4471" s="110" t="s">
        <v>227</v>
      </c>
      <c r="K4471" s="110">
        <v>1.0</v>
      </c>
      <c r="L4471" s="109">
        <f t="array" ref="L4471">XLOOKUP('Joining Lists'!$J4471,'Joining Lists'!$A$4:$A$15,'Joining Lists'!$B$4:$B$15)</f>
        <v>25</v>
      </c>
      <c r="M4471" s="110">
        <f>'Joining Lists'!$K4471*'Joining Lists'!$L4471</f>
        <v>25</v>
      </c>
    </row>
    <row r="4472" ht="14.25" customHeight="1">
      <c r="G4472" s="106">
        <v>44333.0</v>
      </c>
      <c r="H4472" s="105" t="s">
        <v>311</v>
      </c>
      <c r="I4472" s="105" t="str">
        <f t="array" ref="I4472">XLOOKUP('Joining Lists'!$H4472,'Joining Lists'!$D$4:$D$75,'Joining Lists'!$E$4:$E$75)</f>
        <v>MidWest</v>
      </c>
      <c r="J4472" s="105" t="s">
        <v>243</v>
      </c>
      <c r="K4472" s="105">
        <v>1.0</v>
      </c>
      <c r="L4472" s="104">
        <f t="array" ref="L4472">XLOOKUP('Joining Lists'!$J4472,'Joining Lists'!$A$4:$A$15,'Joining Lists'!$B$4:$B$15)</f>
        <v>25</v>
      </c>
      <c r="M4472" s="105">
        <f>'Joining Lists'!$K4472*'Joining Lists'!$L4472</f>
        <v>25</v>
      </c>
    </row>
    <row r="4473" ht="14.25" customHeight="1">
      <c r="G4473" s="111">
        <v>44333.0</v>
      </c>
      <c r="H4473" s="110" t="s">
        <v>315</v>
      </c>
      <c r="I4473" s="110" t="str">
        <f t="array" ref="I4473">XLOOKUP('Joining Lists'!$H4473,'Joining Lists'!$D$4:$D$75,'Joining Lists'!$E$4:$E$75)</f>
        <v>MidWest</v>
      </c>
      <c r="J4473" s="110" t="s">
        <v>243</v>
      </c>
      <c r="K4473" s="110">
        <v>1.0</v>
      </c>
      <c r="L4473" s="109">
        <f t="array" ref="L4473">XLOOKUP('Joining Lists'!$J4473,'Joining Lists'!$A$4:$A$15,'Joining Lists'!$B$4:$B$15)</f>
        <v>25</v>
      </c>
      <c r="M4473" s="110">
        <f>'Joining Lists'!$K4473*'Joining Lists'!$L4473</f>
        <v>25</v>
      </c>
    </row>
    <row r="4474" ht="14.25" customHeight="1">
      <c r="G4474" s="106">
        <v>44332.0</v>
      </c>
      <c r="H4474" s="105" t="s">
        <v>265</v>
      </c>
      <c r="I4474" s="105" t="str">
        <f t="array" ref="I4474">XLOOKUP('Joining Lists'!$H4474,'Joining Lists'!$D$4:$D$75,'Joining Lists'!$E$4:$E$75)</f>
        <v>MidWest</v>
      </c>
      <c r="J4474" s="105" t="s">
        <v>245</v>
      </c>
      <c r="K4474" s="105">
        <v>1.0</v>
      </c>
      <c r="L4474" s="104">
        <f t="array" ref="L4474">XLOOKUP('Joining Lists'!$J4474,'Joining Lists'!$A$4:$A$15,'Joining Lists'!$B$4:$B$15)</f>
        <v>23.5</v>
      </c>
      <c r="M4474" s="105">
        <f>'Joining Lists'!$K4474*'Joining Lists'!$L4474</f>
        <v>23.5</v>
      </c>
    </row>
    <row r="4475" ht="14.25" customHeight="1">
      <c r="G4475" s="111">
        <v>44332.0</v>
      </c>
      <c r="H4475" s="110" t="s">
        <v>296</v>
      </c>
      <c r="I4475" s="110" t="str">
        <f t="array" ref="I4475">XLOOKUP('Joining Lists'!$H4475,'Joining Lists'!$D$4:$D$75,'Joining Lists'!$E$4:$E$75)</f>
        <v>West</v>
      </c>
      <c r="J4475" s="110" t="s">
        <v>216</v>
      </c>
      <c r="K4475" s="110">
        <v>1.0</v>
      </c>
      <c r="L4475" s="109">
        <f t="array" ref="L4475">XLOOKUP('Joining Lists'!$J4475,'Joining Lists'!$A$4:$A$15,'Joining Lists'!$B$4:$B$15)</f>
        <v>22.95</v>
      </c>
      <c r="M4475" s="110">
        <f>'Joining Lists'!$K4475*'Joining Lists'!$L4475</f>
        <v>22.95</v>
      </c>
    </row>
    <row r="4476" ht="14.25" customHeight="1">
      <c r="G4476" s="106">
        <v>44332.0</v>
      </c>
      <c r="H4476" s="105" t="s">
        <v>298</v>
      </c>
      <c r="I4476" s="105" t="str">
        <f t="array" ref="I4476">XLOOKUP('Joining Lists'!$H4476,'Joining Lists'!$D$4:$D$75,'Joining Lists'!$E$4:$E$75)</f>
        <v>West</v>
      </c>
      <c r="J4476" s="105" t="s">
        <v>212</v>
      </c>
      <c r="K4476" s="105">
        <v>2.0</v>
      </c>
      <c r="L4476" s="104">
        <f t="array" ref="L4476">XLOOKUP('Joining Lists'!$J4476,'Joining Lists'!$A$4:$A$15,'Joining Lists'!$B$4:$B$15)</f>
        <v>21</v>
      </c>
      <c r="M4476" s="105">
        <f>'Joining Lists'!$K4476*'Joining Lists'!$L4476</f>
        <v>42</v>
      </c>
    </row>
    <row r="4477" ht="14.25" customHeight="1">
      <c r="G4477" s="111">
        <v>44332.0</v>
      </c>
      <c r="H4477" s="110" t="s">
        <v>297</v>
      </c>
      <c r="I4477" s="110" t="str">
        <f t="array" ref="I4477">XLOOKUP('Joining Lists'!$H4477,'Joining Lists'!$D$4:$D$75,'Joining Lists'!$E$4:$E$75)</f>
        <v>MidWest</v>
      </c>
      <c r="J4477" s="110" t="s">
        <v>240</v>
      </c>
      <c r="K4477" s="110">
        <v>15.0</v>
      </c>
      <c r="L4477" s="109">
        <f t="array" ref="L4477">XLOOKUP('Joining Lists'!$J4477,'Joining Lists'!$A$4:$A$15,'Joining Lists'!$B$4:$B$15)</f>
        <v>34</v>
      </c>
      <c r="M4477" s="110">
        <f>'Joining Lists'!$K4477*'Joining Lists'!$L4477</f>
        <v>510</v>
      </c>
    </row>
    <row r="4478" ht="14.25" customHeight="1">
      <c r="G4478" s="106">
        <v>44332.0</v>
      </c>
      <c r="H4478" s="105" t="s">
        <v>273</v>
      </c>
      <c r="I4478" s="105" t="str">
        <f t="array" ref="I4478">XLOOKUP('Joining Lists'!$H4478,'Joining Lists'!$D$4:$D$75,'Joining Lists'!$E$4:$E$75)</f>
        <v>West</v>
      </c>
      <c r="J4478" s="105" t="s">
        <v>240</v>
      </c>
      <c r="K4478" s="105">
        <v>1.0</v>
      </c>
      <c r="L4478" s="104">
        <f t="array" ref="L4478">XLOOKUP('Joining Lists'!$J4478,'Joining Lists'!$A$4:$A$15,'Joining Lists'!$B$4:$B$15)</f>
        <v>34</v>
      </c>
      <c r="M4478" s="105">
        <f>'Joining Lists'!$K4478*'Joining Lists'!$L4478</f>
        <v>34</v>
      </c>
    </row>
    <row r="4479" ht="14.25" customHeight="1">
      <c r="G4479" s="111">
        <v>44332.0</v>
      </c>
      <c r="H4479" s="110" t="s">
        <v>286</v>
      </c>
      <c r="I4479" s="110" t="str">
        <f t="array" ref="I4479">XLOOKUP('Joining Lists'!$H4479,'Joining Lists'!$D$4:$D$75,'Joining Lists'!$E$4:$E$75)</f>
        <v>South</v>
      </c>
      <c r="J4479" s="110" t="s">
        <v>240</v>
      </c>
      <c r="K4479" s="110">
        <v>3.0</v>
      </c>
      <c r="L4479" s="109">
        <f t="array" ref="L4479">XLOOKUP('Joining Lists'!$J4479,'Joining Lists'!$A$4:$A$15,'Joining Lists'!$B$4:$B$15)</f>
        <v>34</v>
      </c>
      <c r="M4479" s="110">
        <f>'Joining Lists'!$K4479*'Joining Lists'!$L4479</f>
        <v>102</v>
      </c>
    </row>
    <row r="4480" ht="14.25" customHeight="1">
      <c r="G4480" s="106">
        <v>44331.0</v>
      </c>
      <c r="H4480" s="105" t="s">
        <v>301</v>
      </c>
      <c r="I4480" s="105" t="str">
        <f t="array" ref="I4480">XLOOKUP('Joining Lists'!$H4480,'Joining Lists'!$D$4:$D$75,'Joining Lists'!$E$4:$E$75)</f>
        <v>East</v>
      </c>
      <c r="J4480" s="105" t="s">
        <v>236</v>
      </c>
      <c r="K4480" s="105">
        <v>1.0</v>
      </c>
      <c r="L4480" s="104">
        <f t="array" ref="L4480">XLOOKUP('Joining Lists'!$J4480,'Joining Lists'!$A$4:$A$15,'Joining Lists'!$B$4:$B$15)</f>
        <v>30</v>
      </c>
      <c r="M4480" s="105">
        <f>'Joining Lists'!$K4480*'Joining Lists'!$L4480</f>
        <v>30</v>
      </c>
    </row>
    <row r="4481" ht="14.25" customHeight="1">
      <c r="G4481" s="111">
        <v>44331.0</v>
      </c>
      <c r="H4481" s="110" t="s">
        <v>265</v>
      </c>
      <c r="I4481" s="110" t="str">
        <f t="array" ref="I4481">XLOOKUP('Joining Lists'!$H4481,'Joining Lists'!$D$4:$D$75,'Joining Lists'!$E$4:$E$75)</f>
        <v>MidWest</v>
      </c>
      <c r="J4481" s="110" t="s">
        <v>240</v>
      </c>
      <c r="K4481" s="110">
        <v>3.0</v>
      </c>
      <c r="L4481" s="109">
        <f t="array" ref="L4481">XLOOKUP('Joining Lists'!$J4481,'Joining Lists'!$A$4:$A$15,'Joining Lists'!$B$4:$B$15)</f>
        <v>34</v>
      </c>
      <c r="M4481" s="110">
        <f>'Joining Lists'!$K4481*'Joining Lists'!$L4481</f>
        <v>102</v>
      </c>
    </row>
    <row r="4482" ht="14.25" customHeight="1">
      <c r="G4482" s="106">
        <v>44331.0</v>
      </c>
      <c r="H4482" s="105" t="s">
        <v>288</v>
      </c>
      <c r="I4482" s="105" t="str">
        <f t="array" ref="I4482">XLOOKUP('Joining Lists'!$H4482,'Joining Lists'!$D$4:$D$75,'Joining Lists'!$E$4:$E$75)</f>
        <v>MidWest</v>
      </c>
      <c r="J4482" s="105" t="s">
        <v>235</v>
      </c>
      <c r="K4482" s="105">
        <v>2.0</v>
      </c>
      <c r="L4482" s="104">
        <f t="array" ref="L4482">XLOOKUP('Joining Lists'!$J4482,'Joining Lists'!$A$4:$A$15,'Joining Lists'!$B$4:$B$15)</f>
        <v>19.95</v>
      </c>
      <c r="M4482" s="105">
        <f>'Joining Lists'!$K4482*'Joining Lists'!$L4482</f>
        <v>39.9</v>
      </c>
    </row>
    <row r="4483" ht="14.25" customHeight="1">
      <c r="G4483" s="111">
        <v>44331.0</v>
      </c>
      <c r="H4483" s="110" t="s">
        <v>309</v>
      </c>
      <c r="I4483" s="110" t="str">
        <f t="array" ref="I4483">XLOOKUP('Joining Lists'!$H4483,'Joining Lists'!$D$4:$D$75,'Joining Lists'!$E$4:$E$75)</f>
        <v>South</v>
      </c>
      <c r="J4483" s="110" t="s">
        <v>240</v>
      </c>
      <c r="K4483" s="110">
        <v>1.0</v>
      </c>
      <c r="L4483" s="109">
        <f t="array" ref="L4483">XLOOKUP('Joining Lists'!$J4483,'Joining Lists'!$A$4:$A$15,'Joining Lists'!$B$4:$B$15)</f>
        <v>34</v>
      </c>
      <c r="M4483" s="110">
        <f>'Joining Lists'!$K4483*'Joining Lists'!$L4483</f>
        <v>34</v>
      </c>
    </row>
    <row r="4484" ht="14.25" customHeight="1">
      <c r="G4484" s="106">
        <v>44330.0</v>
      </c>
      <c r="H4484" s="105" t="s">
        <v>268</v>
      </c>
      <c r="I4484" s="105" t="str">
        <f t="array" ref="I4484">XLOOKUP('Joining Lists'!$H4484,'Joining Lists'!$D$4:$D$75,'Joining Lists'!$E$4:$E$75)</f>
        <v>East</v>
      </c>
      <c r="J4484" s="105" t="s">
        <v>218</v>
      </c>
      <c r="K4484" s="105">
        <v>3.0</v>
      </c>
      <c r="L4484" s="104">
        <f t="array" ref="L4484">XLOOKUP('Joining Lists'!$J4484,'Joining Lists'!$A$4:$A$15,'Joining Lists'!$B$4:$B$15)</f>
        <v>22.95</v>
      </c>
      <c r="M4484" s="105">
        <f>'Joining Lists'!$K4484*'Joining Lists'!$L4484</f>
        <v>68.85</v>
      </c>
    </row>
    <row r="4485" ht="14.25" customHeight="1">
      <c r="G4485" s="111">
        <v>44330.0</v>
      </c>
      <c r="H4485" s="110" t="s">
        <v>257</v>
      </c>
      <c r="I4485" s="110" t="str">
        <f t="array" ref="I4485">XLOOKUP('Joining Lists'!$H4485,'Joining Lists'!$D$4:$D$75,'Joining Lists'!$E$4:$E$75)</f>
        <v>South</v>
      </c>
      <c r="J4485" s="110" t="s">
        <v>212</v>
      </c>
      <c r="K4485" s="110">
        <v>3.0</v>
      </c>
      <c r="L4485" s="109">
        <f t="array" ref="L4485">XLOOKUP('Joining Lists'!$J4485,'Joining Lists'!$A$4:$A$15,'Joining Lists'!$B$4:$B$15)</f>
        <v>21</v>
      </c>
      <c r="M4485" s="110">
        <f>'Joining Lists'!$K4485*'Joining Lists'!$L4485</f>
        <v>63</v>
      </c>
    </row>
    <row r="4486" ht="14.25" customHeight="1">
      <c r="G4486" s="106">
        <v>44330.0</v>
      </c>
      <c r="H4486" s="105" t="s">
        <v>292</v>
      </c>
      <c r="I4486" s="105" t="str">
        <f t="array" ref="I4486">XLOOKUP('Joining Lists'!$H4486,'Joining Lists'!$D$4:$D$75,'Joining Lists'!$E$4:$E$75)</f>
        <v>East</v>
      </c>
      <c r="J4486" s="105" t="s">
        <v>235</v>
      </c>
      <c r="K4486" s="105">
        <v>1.0</v>
      </c>
      <c r="L4486" s="104">
        <f t="array" ref="L4486">XLOOKUP('Joining Lists'!$J4486,'Joining Lists'!$A$4:$A$15,'Joining Lists'!$B$4:$B$15)</f>
        <v>19.95</v>
      </c>
      <c r="M4486" s="105">
        <f>'Joining Lists'!$K4486*'Joining Lists'!$L4486</f>
        <v>19.95</v>
      </c>
    </row>
    <row r="4487" ht="14.25" customHeight="1">
      <c r="G4487" s="111">
        <v>44330.0</v>
      </c>
      <c r="H4487" s="110" t="s">
        <v>306</v>
      </c>
      <c r="I4487" s="110" t="str">
        <f t="array" ref="I4487">XLOOKUP('Joining Lists'!$H4487,'Joining Lists'!$D$4:$D$75,'Joining Lists'!$E$4:$E$75)</f>
        <v>West</v>
      </c>
      <c r="J4487" s="110" t="s">
        <v>212</v>
      </c>
      <c r="K4487" s="110">
        <v>1.0</v>
      </c>
      <c r="L4487" s="109">
        <f t="array" ref="L4487">XLOOKUP('Joining Lists'!$J4487,'Joining Lists'!$A$4:$A$15,'Joining Lists'!$B$4:$B$15)</f>
        <v>21</v>
      </c>
      <c r="M4487" s="110">
        <f>'Joining Lists'!$K4487*'Joining Lists'!$L4487</f>
        <v>21</v>
      </c>
    </row>
    <row r="4488" ht="14.25" customHeight="1">
      <c r="G4488" s="106">
        <v>44330.0</v>
      </c>
      <c r="H4488" s="105" t="s">
        <v>294</v>
      </c>
      <c r="I4488" s="105" t="str">
        <f t="array" ref="I4488">XLOOKUP('Joining Lists'!$H4488,'Joining Lists'!$D$4:$D$75,'Joining Lists'!$E$4:$E$75)</f>
        <v>West</v>
      </c>
      <c r="J4488" s="105" t="s">
        <v>239</v>
      </c>
      <c r="K4488" s="105">
        <v>3.0</v>
      </c>
      <c r="L4488" s="104">
        <f t="array" ref="L4488">XLOOKUP('Joining Lists'!$J4488,'Joining Lists'!$A$4:$A$15,'Joining Lists'!$B$4:$B$15)</f>
        <v>19</v>
      </c>
      <c r="M4488" s="105">
        <f>'Joining Lists'!$K4488*'Joining Lists'!$L4488</f>
        <v>57</v>
      </c>
    </row>
    <row r="4489" ht="14.25" customHeight="1">
      <c r="G4489" s="111">
        <v>44329.0</v>
      </c>
      <c r="H4489" s="110" t="s">
        <v>255</v>
      </c>
      <c r="I4489" s="110" t="str">
        <f t="array" ref="I4489">XLOOKUP('Joining Lists'!$H4489,'Joining Lists'!$D$4:$D$75,'Joining Lists'!$E$4:$E$75)</f>
        <v>MidWest</v>
      </c>
      <c r="J4489" s="110" t="s">
        <v>235</v>
      </c>
      <c r="K4489" s="110">
        <v>1.0</v>
      </c>
      <c r="L4489" s="109">
        <f t="array" ref="L4489">XLOOKUP('Joining Lists'!$J4489,'Joining Lists'!$A$4:$A$15,'Joining Lists'!$B$4:$B$15)</f>
        <v>19.95</v>
      </c>
      <c r="M4489" s="110">
        <f>'Joining Lists'!$K4489*'Joining Lists'!$L4489</f>
        <v>19.95</v>
      </c>
    </row>
    <row r="4490" ht="14.25" customHeight="1">
      <c r="G4490" s="106">
        <v>44329.0</v>
      </c>
      <c r="H4490" s="105" t="s">
        <v>252</v>
      </c>
      <c r="I4490" s="105" t="str">
        <f t="array" ref="I4490">XLOOKUP('Joining Lists'!$H4490,'Joining Lists'!$D$4:$D$75,'Joining Lists'!$E$4:$E$75)</f>
        <v>West</v>
      </c>
      <c r="J4490" s="105" t="s">
        <v>218</v>
      </c>
      <c r="K4490" s="105">
        <v>3.0</v>
      </c>
      <c r="L4490" s="104">
        <f t="array" ref="L4490">XLOOKUP('Joining Lists'!$J4490,'Joining Lists'!$A$4:$A$15,'Joining Lists'!$B$4:$B$15)</f>
        <v>22.95</v>
      </c>
      <c r="M4490" s="105">
        <f>'Joining Lists'!$K4490*'Joining Lists'!$L4490</f>
        <v>68.85</v>
      </c>
    </row>
    <row r="4491" ht="14.25" customHeight="1">
      <c r="G4491" s="111">
        <v>44329.0</v>
      </c>
      <c r="H4491" s="110" t="s">
        <v>293</v>
      </c>
      <c r="I4491" s="110" t="str">
        <f t="array" ref="I4491">XLOOKUP('Joining Lists'!$H4491,'Joining Lists'!$D$4:$D$75,'Joining Lists'!$E$4:$E$75)</f>
        <v>West</v>
      </c>
      <c r="J4491" s="110" t="s">
        <v>216</v>
      </c>
      <c r="K4491" s="110">
        <v>3.0</v>
      </c>
      <c r="L4491" s="109">
        <f t="array" ref="L4491">XLOOKUP('Joining Lists'!$J4491,'Joining Lists'!$A$4:$A$15,'Joining Lists'!$B$4:$B$15)</f>
        <v>22.95</v>
      </c>
      <c r="M4491" s="110">
        <f>'Joining Lists'!$K4491*'Joining Lists'!$L4491</f>
        <v>68.85</v>
      </c>
    </row>
    <row r="4492" ht="14.25" customHeight="1">
      <c r="G4492" s="106">
        <v>44329.0</v>
      </c>
      <c r="H4492" s="105" t="s">
        <v>215</v>
      </c>
      <c r="I4492" s="105" t="str">
        <f t="array" ref="I4492">XLOOKUP('Joining Lists'!$H4492,'Joining Lists'!$D$4:$D$75,'Joining Lists'!$E$4:$E$75)</f>
        <v>East</v>
      </c>
      <c r="J4492" s="105" t="s">
        <v>218</v>
      </c>
      <c r="K4492" s="105">
        <v>3.0</v>
      </c>
      <c r="L4492" s="104">
        <f t="array" ref="L4492">XLOOKUP('Joining Lists'!$J4492,'Joining Lists'!$A$4:$A$15,'Joining Lists'!$B$4:$B$15)</f>
        <v>22.95</v>
      </c>
      <c r="M4492" s="105">
        <f>'Joining Lists'!$K4492*'Joining Lists'!$L4492</f>
        <v>68.85</v>
      </c>
    </row>
    <row r="4493" ht="14.25" customHeight="1">
      <c r="G4493" s="111">
        <v>44328.0</v>
      </c>
      <c r="H4493" s="110" t="s">
        <v>304</v>
      </c>
      <c r="I4493" s="110" t="str">
        <f t="array" ref="I4493">XLOOKUP('Joining Lists'!$H4493,'Joining Lists'!$D$4:$D$75,'Joining Lists'!$E$4:$E$75)</f>
        <v>South</v>
      </c>
      <c r="J4493" s="110" t="s">
        <v>240</v>
      </c>
      <c r="K4493" s="110">
        <v>1.0</v>
      </c>
      <c r="L4493" s="109">
        <f t="array" ref="L4493">XLOOKUP('Joining Lists'!$J4493,'Joining Lists'!$A$4:$A$15,'Joining Lists'!$B$4:$B$15)</f>
        <v>34</v>
      </c>
      <c r="M4493" s="110">
        <f>'Joining Lists'!$K4493*'Joining Lists'!$L4493</f>
        <v>34</v>
      </c>
    </row>
    <row r="4494" ht="14.25" customHeight="1">
      <c r="G4494" s="106">
        <v>44328.0</v>
      </c>
      <c r="H4494" s="105" t="s">
        <v>269</v>
      </c>
      <c r="I4494" s="105" t="str">
        <f t="array" ref="I4494">XLOOKUP('Joining Lists'!$H4494,'Joining Lists'!$D$4:$D$75,'Joining Lists'!$E$4:$E$75)</f>
        <v>MidWest</v>
      </c>
      <c r="J4494" s="105" t="s">
        <v>243</v>
      </c>
      <c r="K4494" s="105">
        <v>1.0</v>
      </c>
      <c r="L4494" s="104">
        <f t="array" ref="L4494">XLOOKUP('Joining Lists'!$J4494,'Joining Lists'!$A$4:$A$15,'Joining Lists'!$B$4:$B$15)</f>
        <v>25</v>
      </c>
      <c r="M4494" s="105">
        <f>'Joining Lists'!$K4494*'Joining Lists'!$L4494</f>
        <v>25</v>
      </c>
    </row>
    <row r="4495" ht="14.25" customHeight="1">
      <c r="G4495" s="111">
        <v>44328.0</v>
      </c>
      <c r="H4495" s="110" t="s">
        <v>255</v>
      </c>
      <c r="I4495" s="110" t="str">
        <f t="array" ref="I4495">XLOOKUP('Joining Lists'!$H4495,'Joining Lists'!$D$4:$D$75,'Joining Lists'!$E$4:$E$75)</f>
        <v>MidWest</v>
      </c>
      <c r="J4495" s="110" t="s">
        <v>235</v>
      </c>
      <c r="K4495" s="110">
        <v>2.0</v>
      </c>
      <c r="L4495" s="109">
        <f t="array" ref="L4495">XLOOKUP('Joining Lists'!$J4495,'Joining Lists'!$A$4:$A$15,'Joining Lists'!$B$4:$B$15)</f>
        <v>19.95</v>
      </c>
      <c r="M4495" s="110">
        <f>'Joining Lists'!$K4495*'Joining Lists'!$L4495</f>
        <v>39.9</v>
      </c>
    </row>
    <row r="4496" ht="14.25" customHeight="1">
      <c r="G4496" s="106">
        <v>44328.0</v>
      </c>
      <c r="H4496" s="105" t="s">
        <v>264</v>
      </c>
      <c r="I4496" s="105" t="str">
        <f t="array" ref="I4496">XLOOKUP('Joining Lists'!$H4496,'Joining Lists'!$D$4:$D$75,'Joining Lists'!$E$4:$E$75)</f>
        <v>MidWest</v>
      </c>
      <c r="J4496" s="105" t="s">
        <v>227</v>
      </c>
      <c r="K4496" s="105">
        <v>24.0</v>
      </c>
      <c r="L4496" s="104">
        <f t="array" ref="L4496">XLOOKUP('Joining Lists'!$J4496,'Joining Lists'!$A$4:$A$15,'Joining Lists'!$B$4:$B$15)</f>
        <v>25</v>
      </c>
      <c r="M4496" s="105">
        <f>'Joining Lists'!$K4496*'Joining Lists'!$L4496</f>
        <v>600</v>
      </c>
    </row>
    <row r="4497" ht="14.25" customHeight="1">
      <c r="G4497" s="111">
        <v>44328.0</v>
      </c>
      <c r="H4497" s="110" t="s">
        <v>266</v>
      </c>
      <c r="I4497" s="110" t="str">
        <f t="array" ref="I4497">XLOOKUP('Joining Lists'!$H4497,'Joining Lists'!$D$4:$D$75,'Joining Lists'!$E$4:$E$75)</f>
        <v>West</v>
      </c>
      <c r="J4497" s="110" t="s">
        <v>236</v>
      </c>
      <c r="K4497" s="110">
        <v>2.0</v>
      </c>
      <c r="L4497" s="109">
        <f t="array" ref="L4497">XLOOKUP('Joining Lists'!$J4497,'Joining Lists'!$A$4:$A$15,'Joining Lists'!$B$4:$B$15)</f>
        <v>30</v>
      </c>
      <c r="M4497" s="110">
        <f>'Joining Lists'!$K4497*'Joining Lists'!$L4497</f>
        <v>60</v>
      </c>
    </row>
    <row r="4498" ht="14.25" customHeight="1">
      <c r="G4498" s="106">
        <v>44327.0</v>
      </c>
      <c r="H4498" s="105" t="s">
        <v>257</v>
      </c>
      <c r="I4498" s="105" t="str">
        <f t="array" ref="I4498">XLOOKUP('Joining Lists'!$H4498,'Joining Lists'!$D$4:$D$75,'Joining Lists'!$E$4:$E$75)</f>
        <v>South</v>
      </c>
      <c r="J4498" s="105" t="s">
        <v>240</v>
      </c>
      <c r="K4498" s="105">
        <v>22.0</v>
      </c>
      <c r="L4498" s="104">
        <f t="array" ref="L4498">XLOOKUP('Joining Lists'!$J4498,'Joining Lists'!$A$4:$A$15,'Joining Lists'!$B$4:$B$15)</f>
        <v>34</v>
      </c>
      <c r="M4498" s="105">
        <f>'Joining Lists'!$K4498*'Joining Lists'!$L4498</f>
        <v>748</v>
      </c>
    </row>
    <row r="4499" ht="14.25" customHeight="1">
      <c r="G4499" s="111">
        <v>44327.0</v>
      </c>
      <c r="H4499" s="110" t="s">
        <v>261</v>
      </c>
      <c r="I4499" s="110" t="str">
        <f t="array" ref="I4499">XLOOKUP('Joining Lists'!$H4499,'Joining Lists'!$D$4:$D$75,'Joining Lists'!$E$4:$E$75)</f>
        <v>South</v>
      </c>
      <c r="J4499" s="110" t="s">
        <v>233</v>
      </c>
      <c r="K4499" s="110">
        <v>2.0</v>
      </c>
      <c r="L4499" s="109">
        <f t="array" ref="L4499">XLOOKUP('Joining Lists'!$J4499,'Joining Lists'!$A$4:$A$15,'Joining Lists'!$B$4:$B$15)</f>
        <v>27.5</v>
      </c>
      <c r="M4499" s="110">
        <f>'Joining Lists'!$K4499*'Joining Lists'!$L4499</f>
        <v>55</v>
      </c>
    </row>
    <row r="4500" ht="14.25" customHeight="1">
      <c r="G4500" s="106">
        <v>44327.0</v>
      </c>
      <c r="H4500" s="105" t="s">
        <v>293</v>
      </c>
      <c r="I4500" s="105" t="str">
        <f t="array" ref="I4500">XLOOKUP('Joining Lists'!$H4500,'Joining Lists'!$D$4:$D$75,'Joining Lists'!$E$4:$E$75)</f>
        <v>West</v>
      </c>
      <c r="J4500" s="105" t="s">
        <v>239</v>
      </c>
      <c r="K4500" s="105">
        <v>3.0</v>
      </c>
      <c r="L4500" s="104">
        <f t="array" ref="L4500">XLOOKUP('Joining Lists'!$J4500,'Joining Lists'!$A$4:$A$15,'Joining Lists'!$B$4:$B$15)</f>
        <v>19</v>
      </c>
      <c r="M4500" s="105">
        <f>'Joining Lists'!$K4500*'Joining Lists'!$L4500</f>
        <v>57</v>
      </c>
    </row>
    <row r="4501" ht="14.25" customHeight="1">
      <c r="G4501" s="111">
        <v>44327.0</v>
      </c>
      <c r="H4501" s="110" t="s">
        <v>254</v>
      </c>
      <c r="I4501" s="110" t="str">
        <f t="array" ref="I4501">XLOOKUP('Joining Lists'!$H4501,'Joining Lists'!$D$4:$D$75,'Joining Lists'!$E$4:$E$75)</f>
        <v>South</v>
      </c>
      <c r="J4501" s="110" t="s">
        <v>239</v>
      </c>
      <c r="K4501" s="110">
        <v>3.0</v>
      </c>
      <c r="L4501" s="109">
        <f t="array" ref="L4501">XLOOKUP('Joining Lists'!$J4501,'Joining Lists'!$A$4:$A$15,'Joining Lists'!$B$4:$B$15)</f>
        <v>19</v>
      </c>
      <c r="M4501" s="110">
        <f>'Joining Lists'!$K4501*'Joining Lists'!$L4501</f>
        <v>57</v>
      </c>
    </row>
    <row r="4502" ht="14.25" customHeight="1">
      <c r="G4502" s="106">
        <v>44326.0</v>
      </c>
      <c r="H4502" s="105" t="s">
        <v>288</v>
      </c>
      <c r="I4502" s="105" t="str">
        <f t="array" ref="I4502">XLOOKUP('Joining Lists'!$H4502,'Joining Lists'!$D$4:$D$75,'Joining Lists'!$E$4:$E$75)</f>
        <v>MidWest</v>
      </c>
      <c r="J4502" s="105" t="s">
        <v>240</v>
      </c>
      <c r="K4502" s="105">
        <v>4.0</v>
      </c>
      <c r="L4502" s="104">
        <f t="array" ref="L4502">XLOOKUP('Joining Lists'!$J4502,'Joining Lists'!$A$4:$A$15,'Joining Lists'!$B$4:$B$15)</f>
        <v>34</v>
      </c>
      <c r="M4502" s="105">
        <f>'Joining Lists'!$K4502*'Joining Lists'!$L4502</f>
        <v>136</v>
      </c>
    </row>
    <row r="4503" ht="14.25" customHeight="1">
      <c r="G4503" s="111">
        <v>44326.0</v>
      </c>
      <c r="H4503" s="110" t="s">
        <v>306</v>
      </c>
      <c r="I4503" s="110" t="str">
        <f t="array" ref="I4503">XLOOKUP('Joining Lists'!$H4503,'Joining Lists'!$D$4:$D$75,'Joining Lists'!$E$4:$E$75)</f>
        <v>West</v>
      </c>
      <c r="J4503" s="110" t="s">
        <v>227</v>
      </c>
      <c r="K4503" s="110">
        <v>2.0</v>
      </c>
      <c r="L4503" s="109">
        <f t="array" ref="L4503">XLOOKUP('Joining Lists'!$J4503,'Joining Lists'!$A$4:$A$15,'Joining Lists'!$B$4:$B$15)</f>
        <v>25</v>
      </c>
      <c r="M4503" s="110">
        <f>'Joining Lists'!$K4503*'Joining Lists'!$L4503</f>
        <v>50</v>
      </c>
    </row>
    <row r="4504" ht="14.25" customHeight="1">
      <c r="G4504" s="106">
        <v>44326.0</v>
      </c>
      <c r="H4504" s="105" t="s">
        <v>225</v>
      </c>
      <c r="I4504" s="105" t="str">
        <f t="array" ref="I4504">XLOOKUP('Joining Lists'!$H4504,'Joining Lists'!$D$4:$D$75,'Joining Lists'!$E$4:$E$75)</f>
        <v>South</v>
      </c>
      <c r="J4504" s="105" t="s">
        <v>240</v>
      </c>
      <c r="K4504" s="105">
        <v>2.0</v>
      </c>
      <c r="L4504" s="104">
        <f t="array" ref="L4504">XLOOKUP('Joining Lists'!$J4504,'Joining Lists'!$A$4:$A$15,'Joining Lists'!$B$4:$B$15)</f>
        <v>34</v>
      </c>
      <c r="M4504" s="105">
        <f>'Joining Lists'!$K4504*'Joining Lists'!$L4504</f>
        <v>68</v>
      </c>
    </row>
    <row r="4505" ht="14.25" customHeight="1">
      <c r="G4505" s="111">
        <v>44326.0</v>
      </c>
      <c r="H4505" s="110" t="s">
        <v>237</v>
      </c>
      <c r="I4505" s="110" t="str">
        <f t="array" ref="I4505">XLOOKUP('Joining Lists'!$H4505,'Joining Lists'!$D$4:$D$75,'Joining Lists'!$E$4:$E$75)</f>
        <v>West</v>
      </c>
      <c r="J4505" s="110" t="s">
        <v>216</v>
      </c>
      <c r="K4505" s="110">
        <v>3.0</v>
      </c>
      <c r="L4505" s="109">
        <f t="array" ref="L4505">XLOOKUP('Joining Lists'!$J4505,'Joining Lists'!$A$4:$A$15,'Joining Lists'!$B$4:$B$15)</f>
        <v>22.95</v>
      </c>
      <c r="M4505" s="110">
        <f>'Joining Lists'!$K4505*'Joining Lists'!$L4505</f>
        <v>68.85</v>
      </c>
    </row>
    <row r="4506" ht="14.25" customHeight="1">
      <c r="G4506" s="106">
        <v>44326.0</v>
      </c>
      <c r="H4506" s="105" t="s">
        <v>280</v>
      </c>
      <c r="I4506" s="105" t="str">
        <f t="array" ref="I4506">XLOOKUP('Joining Lists'!$H4506,'Joining Lists'!$D$4:$D$75,'Joining Lists'!$E$4:$E$75)</f>
        <v>South</v>
      </c>
      <c r="J4506" s="105" t="s">
        <v>235</v>
      </c>
      <c r="K4506" s="105">
        <v>1.0</v>
      </c>
      <c r="L4506" s="104">
        <f t="array" ref="L4506">XLOOKUP('Joining Lists'!$J4506,'Joining Lists'!$A$4:$A$15,'Joining Lists'!$B$4:$B$15)</f>
        <v>19.95</v>
      </c>
      <c r="M4506" s="105">
        <f>'Joining Lists'!$K4506*'Joining Lists'!$L4506</f>
        <v>19.95</v>
      </c>
    </row>
    <row r="4507" ht="14.25" customHeight="1">
      <c r="G4507" s="111">
        <v>44326.0</v>
      </c>
      <c r="H4507" s="110" t="s">
        <v>256</v>
      </c>
      <c r="I4507" s="110" t="str">
        <f t="array" ref="I4507">XLOOKUP('Joining Lists'!$H4507,'Joining Lists'!$D$4:$D$75,'Joining Lists'!$E$4:$E$75)</f>
        <v>MidWest</v>
      </c>
      <c r="J4507" s="110" t="s">
        <v>230</v>
      </c>
      <c r="K4507" s="110">
        <v>20.0</v>
      </c>
      <c r="L4507" s="109">
        <f t="array" ref="L4507">XLOOKUP('Joining Lists'!$J4507,'Joining Lists'!$A$4:$A$15,'Joining Lists'!$B$4:$B$15)</f>
        <v>79.95</v>
      </c>
      <c r="M4507" s="110">
        <f>'Joining Lists'!$K4507*'Joining Lists'!$L4507</f>
        <v>1599</v>
      </c>
    </row>
    <row r="4508" ht="14.25" customHeight="1">
      <c r="G4508" s="106">
        <v>44326.0</v>
      </c>
      <c r="H4508" s="105" t="s">
        <v>215</v>
      </c>
      <c r="I4508" s="105" t="str">
        <f t="array" ref="I4508">XLOOKUP('Joining Lists'!$H4508,'Joining Lists'!$D$4:$D$75,'Joining Lists'!$E$4:$E$75)</f>
        <v>East</v>
      </c>
      <c r="J4508" s="105" t="s">
        <v>240</v>
      </c>
      <c r="K4508" s="105">
        <v>1.0</v>
      </c>
      <c r="L4508" s="104">
        <f t="array" ref="L4508">XLOOKUP('Joining Lists'!$J4508,'Joining Lists'!$A$4:$A$15,'Joining Lists'!$B$4:$B$15)</f>
        <v>34</v>
      </c>
      <c r="M4508" s="105">
        <f>'Joining Lists'!$K4508*'Joining Lists'!$L4508</f>
        <v>34</v>
      </c>
    </row>
    <row r="4509" ht="14.25" customHeight="1">
      <c r="G4509" s="111">
        <v>44324.0</v>
      </c>
      <c r="H4509" s="110" t="s">
        <v>225</v>
      </c>
      <c r="I4509" s="110" t="str">
        <f t="array" ref="I4509">XLOOKUP('Joining Lists'!$H4509,'Joining Lists'!$D$4:$D$75,'Joining Lists'!$E$4:$E$75)</f>
        <v>South</v>
      </c>
      <c r="J4509" s="110" t="s">
        <v>235</v>
      </c>
      <c r="K4509" s="110">
        <v>1.0</v>
      </c>
      <c r="L4509" s="109">
        <f t="array" ref="L4509">XLOOKUP('Joining Lists'!$J4509,'Joining Lists'!$A$4:$A$15,'Joining Lists'!$B$4:$B$15)</f>
        <v>19.95</v>
      </c>
      <c r="M4509" s="110">
        <f>'Joining Lists'!$K4509*'Joining Lists'!$L4509</f>
        <v>19.95</v>
      </c>
    </row>
    <row r="4510" ht="14.25" customHeight="1">
      <c r="G4510" s="106">
        <v>44323.0</v>
      </c>
      <c r="H4510" s="105" t="s">
        <v>242</v>
      </c>
      <c r="I4510" s="105" t="str">
        <f t="array" ref="I4510">XLOOKUP('Joining Lists'!$H4510,'Joining Lists'!$D$4:$D$75,'Joining Lists'!$E$4:$E$75)</f>
        <v>MidWest</v>
      </c>
      <c r="J4510" s="105" t="s">
        <v>235</v>
      </c>
      <c r="K4510" s="105">
        <v>1.0</v>
      </c>
      <c r="L4510" s="104">
        <f t="array" ref="L4510">XLOOKUP('Joining Lists'!$J4510,'Joining Lists'!$A$4:$A$15,'Joining Lists'!$B$4:$B$15)</f>
        <v>19.95</v>
      </c>
      <c r="M4510" s="105">
        <f>'Joining Lists'!$K4510*'Joining Lists'!$L4510</f>
        <v>19.95</v>
      </c>
    </row>
    <row r="4511" ht="14.25" customHeight="1">
      <c r="G4511" s="111">
        <v>44323.0</v>
      </c>
      <c r="H4511" s="110" t="s">
        <v>231</v>
      </c>
      <c r="I4511" s="110" t="str">
        <f t="array" ref="I4511">XLOOKUP('Joining Lists'!$H4511,'Joining Lists'!$D$4:$D$75,'Joining Lists'!$E$4:$E$75)</f>
        <v>West</v>
      </c>
      <c r="J4511" s="110" t="s">
        <v>216</v>
      </c>
      <c r="K4511" s="110">
        <v>3.0</v>
      </c>
      <c r="L4511" s="109">
        <f t="array" ref="L4511">XLOOKUP('Joining Lists'!$J4511,'Joining Lists'!$A$4:$A$15,'Joining Lists'!$B$4:$B$15)</f>
        <v>22.95</v>
      </c>
      <c r="M4511" s="110">
        <f>'Joining Lists'!$K4511*'Joining Lists'!$L4511</f>
        <v>68.85</v>
      </c>
    </row>
    <row r="4512" ht="14.25" customHeight="1">
      <c r="G4512" s="106">
        <v>44323.0</v>
      </c>
      <c r="H4512" s="105" t="s">
        <v>258</v>
      </c>
      <c r="I4512" s="105" t="str">
        <f t="array" ref="I4512">XLOOKUP('Joining Lists'!$H4512,'Joining Lists'!$D$4:$D$75,'Joining Lists'!$E$4:$E$75)</f>
        <v>MidWest</v>
      </c>
      <c r="J4512" s="105" t="s">
        <v>235</v>
      </c>
      <c r="K4512" s="105">
        <v>1.0</v>
      </c>
      <c r="L4512" s="104">
        <f t="array" ref="L4512">XLOOKUP('Joining Lists'!$J4512,'Joining Lists'!$A$4:$A$15,'Joining Lists'!$B$4:$B$15)</f>
        <v>19.95</v>
      </c>
      <c r="M4512" s="105">
        <f>'Joining Lists'!$K4512*'Joining Lists'!$L4512</f>
        <v>19.95</v>
      </c>
    </row>
    <row r="4513" ht="14.25" customHeight="1">
      <c r="G4513" s="111">
        <v>44323.0</v>
      </c>
      <c r="H4513" s="110" t="s">
        <v>304</v>
      </c>
      <c r="I4513" s="110" t="str">
        <f t="array" ref="I4513">XLOOKUP('Joining Lists'!$H4513,'Joining Lists'!$D$4:$D$75,'Joining Lists'!$E$4:$E$75)</f>
        <v>South</v>
      </c>
      <c r="J4513" s="110" t="s">
        <v>227</v>
      </c>
      <c r="K4513" s="110">
        <v>3.0</v>
      </c>
      <c r="L4513" s="109">
        <f t="array" ref="L4513">XLOOKUP('Joining Lists'!$J4513,'Joining Lists'!$A$4:$A$15,'Joining Lists'!$B$4:$B$15)</f>
        <v>25</v>
      </c>
      <c r="M4513" s="110">
        <f>'Joining Lists'!$K4513*'Joining Lists'!$L4513</f>
        <v>75</v>
      </c>
    </row>
    <row r="4514" ht="14.25" customHeight="1">
      <c r="G4514" s="106">
        <v>44323.0</v>
      </c>
      <c r="H4514" s="105" t="s">
        <v>269</v>
      </c>
      <c r="I4514" s="105" t="str">
        <f t="array" ref="I4514">XLOOKUP('Joining Lists'!$H4514,'Joining Lists'!$D$4:$D$75,'Joining Lists'!$E$4:$E$75)</f>
        <v>MidWest</v>
      </c>
      <c r="J4514" s="105" t="s">
        <v>218</v>
      </c>
      <c r="K4514" s="105">
        <v>3.0</v>
      </c>
      <c r="L4514" s="104">
        <f t="array" ref="L4514">XLOOKUP('Joining Lists'!$J4514,'Joining Lists'!$A$4:$A$15,'Joining Lists'!$B$4:$B$15)</f>
        <v>22.95</v>
      </c>
      <c r="M4514" s="105">
        <f>'Joining Lists'!$K4514*'Joining Lists'!$L4514</f>
        <v>68.85</v>
      </c>
    </row>
    <row r="4515" ht="14.25" customHeight="1">
      <c r="G4515" s="111">
        <v>44323.0</v>
      </c>
      <c r="H4515" s="110" t="s">
        <v>312</v>
      </c>
      <c r="I4515" s="110" t="str">
        <f t="array" ref="I4515">XLOOKUP('Joining Lists'!$H4515,'Joining Lists'!$D$4:$D$75,'Joining Lists'!$E$4:$E$75)</f>
        <v>East</v>
      </c>
      <c r="J4515" s="110" t="s">
        <v>240</v>
      </c>
      <c r="K4515" s="110">
        <v>1.0</v>
      </c>
      <c r="L4515" s="109">
        <f t="array" ref="L4515">XLOOKUP('Joining Lists'!$J4515,'Joining Lists'!$A$4:$A$15,'Joining Lists'!$B$4:$B$15)</f>
        <v>34</v>
      </c>
      <c r="M4515" s="110">
        <f>'Joining Lists'!$K4515*'Joining Lists'!$L4515</f>
        <v>34</v>
      </c>
    </row>
    <row r="4516" ht="14.25" customHeight="1">
      <c r="G4516" s="106">
        <v>44323.0</v>
      </c>
      <c r="H4516" s="105" t="s">
        <v>314</v>
      </c>
      <c r="I4516" s="105" t="str">
        <f t="array" ref="I4516">XLOOKUP('Joining Lists'!$H4516,'Joining Lists'!$D$4:$D$75,'Joining Lists'!$E$4:$E$75)</f>
        <v>West</v>
      </c>
      <c r="J4516" s="105" t="s">
        <v>212</v>
      </c>
      <c r="K4516" s="105">
        <v>1.0</v>
      </c>
      <c r="L4516" s="104">
        <f t="array" ref="L4516">XLOOKUP('Joining Lists'!$J4516,'Joining Lists'!$A$4:$A$15,'Joining Lists'!$B$4:$B$15)</f>
        <v>21</v>
      </c>
      <c r="M4516" s="105">
        <f>'Joining Lists'!$K4516*'Joining Lists'!$L4516</f>
        <v>21</v>
      </c>
    </row>
    <row r="4517" ht="14.25" customHeight="1">
      <c r="G4517" s="111">
        <v>44323.0</v>
      </c>
      <c r="H4517" s="110" t="s">
        <v>303</v>
      </c>
      <c r="I4517" s="110" t="str">
        <f t="array" ref="I4517">XLOOKUP('Joining Lists'!$H4517,'Joining Lists'!$D$4:$D$75,'Joining Lists'!$E$4:$E$75)</f>
        <v>West</v>
      </c>
      <c r="J4517" s="110" t="s">
        <v>212</v>
      </c>
      <c r="K4517" s="110">
        <v>2.0</v>
      </c>
      <c r="L4517" s="109">
        <f t="array" ref="L4517">XLOOKUP('Joining Lists'!$J4517,'Joining Lists'!$A$4:$A$15,'Joining Lists'!$B$4:$B$15)</f>
        <v>21</v>
      </c>
      <c r="M4517" s="110">
        <f>'Joining Lists'!$K4517*'Joining Lists'!$L4517</f>
        <v>42</v>
      </c>
    </row>
    <row r="4518" ht="14.25" customHeight="1">
      <c r="G4518" s="106">
        <v>44322.0</v>
      </c>
      <c r="H4518" s="105" t="s">
        <v>238</v>
      </c>
      <c r="I4518" s="105" t="str">
        <f t="array" ref="I4518">XLOOKUP('Joining Lists'!$H4518,'Joining Lists'!$D$4:$D$75,'Joining Lists'!$E$4:$E$75)</f>
        <v>West</v>
      </c>
      <c r="J4518" s="105" t="s">
        <v>216</v>
      </c>
      <c r="K4518" s="105">
        <v>1.0</v>
      </c>
      <c r="L4518" s="104">
        <f t="array" ref="L4518">XLOOKUP('Joining Lists'!$J4518,'Joining Lists'!$A$4:$A$15,'Joining Lists'!$B$4:$B$15)</f>
        <v>22.95</v>
      </c>
      <c r="M4518" s="105">
        <f>'Joining Lists'!$K4518*'Joining Lists'!$L4518</f>
        <v>22.95</v>
      </c>
    </row>
    <row r="4519" ht="14.25" customHeight="1">
      <c r="G4519" s="111">
        <v>44322.0</v>
      </c>
      <c r="H4519" s="110" t="s">
        <v>315</v>
      </c>
      <c r="I4519" s="110" t="str">
        <f t="array" ref="I4519">XLOOKUP('Joining Lists'!$H4519,'Joining Lists'!$D$4:$D$75,'Joining Lists'!$E$4:$E$75)</f>
        <v>MidWest</v>
      </c>
      <c r="J4519" s="110" t="s">
        <v>216</v>
      </c>
      <c r="K4519" s="110">
        <v>3.0</v>
      </c>
      <c r="L4519" s="109">
        <f t="array" ref="L4519">XLOOKUP('Joining Lists'!$J4519,'Joining Lists'!$A$4:$A$15,'Joining Lists'!$B$4:$B$15)</f>
        <v>22.95</v>
      </c>
      <c r="M4519" s="110">
        <f>'Joining Lists'!$K4519*'Joining Lists'!$L4519</f>
        <v>68.85</v>
      </c>
    </row>
    <row r="4520" ht="14.25" customHeight="1">
      <c r="G4520" s="106">
        <v>44322.0</v>
      </c>
      <c r="H4520" s="105" t="s">
        <v>297</v>
      </c>
      <c r="I4520" s="105" t="str">
        <f t="array" ref="I4520">XLOOKUP('Joining Lists'!$H4520,'Joining Lists'!$D$4:$D$75,'Joining Lists'!$E$4:$E$75)</f>
        <v>MidWest</v>
      </c>
      <c r="J4520" s="105" t="s">
        <v>216</v>
      </c>
      <c r="K4520" s="105">
        <v>3.0</v>
      </c>
      <c r="L4520" s="104">
        <f t="array" ref="L4520">XLOOKUP('Joining Lists'!$J4520,'Joining Lists'!$A$4:$A$15,'Joining Lists'!$B$4:$B$15)</f>
        <v>22.95</v>
      </c>
      <c r="M4520" s="105">
        <f>'Joining Lists'!$K4520*'Joining Lists'!$L4520</f>
        <v>68.85</v>
      </c>
    </row>
    <row r="4521" ht="14.25" customHeight="1">
      <c r="G4521" s="111">
        <v>44322.0</v>
      </c>
      <c r="H4521" s="110" t="s">
        <v>296</v>
      </c>
      <c r="I4521" s="110" t="str">
        <f t="array" ref="I4521">XLOOKUP('Joining Lists'!$H4521,'Joining Lists'!$D$4:$D$75,'Joining Lists'!$E$4:$E$75)</f>
        <v>West</v>
      </c>
      <c r="J4521" s="110" t="s">
        <v>216</v>
      </c>
      <c r="K4521" s="110">
        <v>2.0</v>
      </c>
      <c r="L4521" s="109">
        <f t="array" ref="L4521">XLOOKUP('Joining Lists'!$J4521,'Joining Lists'!$A$4:$A$15,'Joining Lists'!$B$4:$B$15)</f>
        <v>22.95</v>
      </c>
      <c r="M4521" s="110">
        <f>'Joining Lists'!$K4521*'Joining Lists'!$L4521</f>
        <v>45.9</v>
      </c>
    </row>
    <row r="4522" ht="14.25" customHeight="1">
      <c r="G4522" s="106">
        <v>44321.0</v>
      </c>
      <c r="H4522" s="105" t="s">
        <v>280</v>
      </c>
      <c r="I4522" s="105" t="str">
        <f t="array" ref="I4522">XLOOKUP('Joining Lists'!$H4522,'Joining Lists'!$D$4:$D$75,'Joining Lists'!$E$4:$E$75)</f>
        <v>South</v>
      </c>
      <c r="J4522" s="105" t="s">
        <v>235</v>
      </c>
      <c r="K4522" s="105">
        <v>2.0</v>
      </c>
      <c r="L4522" s="104">
        <f t="array" ref="L4522">XLOOKUP('Joining Lists'!$J4522,'Joining Lists'!$A$4:$A$15,'Joining Lists'!$B$4:$B$15)</f>
        <v>19.95</v>
      </c>
      <c r="M4522" s="105">
        <f>'Joining Lists'!$K4522*'Joining Lists'!$L4522</f>
        <v>39.9</v>
      </c>
    </row>
    <row r="4523" ht="14.25" customHeight="1">
      <c r="G4523" s="111">
        <v>44321.0</v>
      </c>
      <c r="H4523" s="110" t="s">
        <v>298</v>
      </c>
      <c r="I4523" s="110" t="str">
        <f t="array" ref="I4523">XLOOKUP('Joining Lists'!$H4523,'Joining Lists'!$D$4:$D$75,'Joining Lists'!$E$4:$E$75)</f>
        <v>West</v>
      </c>
      <c r="J4523" s="110" t="s">
        <v>216</v>
      </c>
      <c r="K4523" s="110">
        <v>4.0</v>
      </c>
      <c r="L4523" s="109">
        <f t="array" ref="L4523">XLOOKUP('Joining Lists'!$J4523,'Joining Lists'!$A$4:$A$15,'Joining Lists'!$B$4:$B$15)</f>
        <v>22.95</v>
      </c>
      <c r="M4523" s="110">
        <f>'Joining Lists'!$K4523*'Joining Lists'!$L4523</f>
        <v>91.8</v>
      </c>
    </row>
    <row r="4524" ht="14.25" customHeight="1">
      <c r="G4524" s="106">
        <v>44321.0</v>
      </c>
      <c r="H4524" s="105" t="s">
        <v>310</v>
      </c>
      <c r="I4524" s="105" t="str">
        <f t="array" ref="I4524">XLOOKUP('Joining Lists'!$H4524,'Joining Lists'!$D$4:$D$75,'Joining Lists'!$E$4:$E$75)</f>
        <v>West</v>
      </c>
      <c r="J4524" s="105" t="s">
        <v>245</v>
      </c>
      <c r="K4524" s="105">
        <v>2.0</v>
      </c>
      <c r="L4524" s="104">
        <f t="array" ref="L4524">XLOOKUP('Joining Lists'!$J4524,'Joining Lists'!$A$4:$A$15,'Joining Lists'!$B$4:$B$15)</f>
        <v>23.5</v>
      </c>
      <c r="M4524" s="105">
        <f>'Joining Lists'!$K4524*'Joining Lists'!$L4524</f>
        <v>47</v>
      </c>
    </row>
    <row r="4525" ht="14.25" customHeight="1">
      <c r="G4525" s="111">
        <v>44321.0</v>
      </c>
      <c r="H4525" s="110" t="s">
        <v>265</v>
      </c>
      <c r="I4525" s="110" t="str">
        <f t="array" ref="I4525">XLOOKUP('Joining Lists'!$H4525,'Joining Lists'!$D$4:$D$75,'Joining Lists'!$E$4:$E$75)</f>
        <v>MidWest</v>
      </c>
      <c r="J4525" s="110" t="s">
        <v>245</v>
      </c>
      <c r="K4525" s="110">
        <v>1.0</v>
      </c>
      <c r="L4525" s="109">
        <f t="array" ref="L4525">XLOOKUP('Joining Lists'!$J4525,'Joining Lists'!$A$4:$A$15,'Joining Lists'!$B$4:$B$15)</f>
        <v>23.5</v>
      </c>
      <c r="M4525" s="110">
        <f>'Joining Lists'!$K4525*'Joining Lists'!$L4525</f>
        <v>23.5</v>
      </c>
    </row>
    <row r="4526" ht="14.25" customHeight="1">
      <c r="G4526" s="106">
        <v>44321.0</v>
      </c>
      <c r="H4526" s="105" t="s">
        <v>252</v>
      </c>
      <c r="I4526" s="105" t="str">
        <f t="array" ref="I4526">XLOOKUP('Joining Lists'!$H4526,'Joining Lists'!$D$4:$D$75,'Joining Lists'!$E$4:$E$75)</f>
        <v>West</v>
      </c>
      <c r="J4526" s="105" t="s">
        <v>218</v>
      </c>
      <c r="K4526" s="105">
        <v>6.0</v>
      </c>
      <c r="L4526" s="104">
        <f t="array" ref="L4526">XLOOKUP('Joining Lists'!$J4526,'Joining Lists'!$A$4:$A$15,'Joining Lists'!$B$4:$B$15)</f>
        <v>22.95</v>
      </c>
      <c r="M4526" s="105">
        <f>'Joining Lists'!$K4526*'Joining Lists'!$L4526</f>
        <v>137.7</v>
      </c>
    </row>
    <row r="4527" ht="14.25" customHeight="1">
      <c r="G4527" s="111">
        <v>44321.0</v>
      </c>
      <c r="H4527" s="110" t="s">
        <v>283</v>
      </c>
      <c r="I4527" s="110" t="str">
        <f t="array" ref="I4527">XLOOKUP('Joining Lists'!$H4527,'Joining Lists'!$D$4:$D$75,'Joining Lists'!$E$4:$E$75)</f>
        <v>South</v>
      </c>
      <c r="J4527" s="110" t="s">
        <v>212</v>
      </c>
      <c r="K4527" s="110">
        <v>2.0</v>
      </c>
      <c r="L4527" s="109">
        <f t="array" ref="L4527">XLOOKUP('Joining Lists'!$J4527,'Joining Lists'!$A$4:$A$15,'Joining Lists'!$B$4:$B$15)</f>
        <v>21</v>
      </c>
      <c r="M4527" s="110">
        <f>'Joining Lists'!$K4527*'Joining Lists'!$L4527</f>
        <v>42</v>
      </c>
    </row>
    <row r="4528" ht="14.25" customHeight="1">
      <c r="G4528" s="106">
        <v>44321.0</v>
      </c>
      <c r="H4528" s="105" t="s">
        <v>304</v>
      </c>
      <c r="I4528" s="105" t="str">
        <f t="array" ref="I4528">XLOOKUP('Joining Lists'!$H4528,'Joining Lists'!$D$4:$D$75,'Joining Lists'!$E$4:$E$75)</f>
        <v>South</v>
      </c>
      <c r="J4528" s="105" t="s">
        <v>239</v>
      </c>
      <c r="K4528" s="105">
        <v>24.0</v>
      </c>
      <c r="L4528" s="104">
        <f t="array" ref="L4528">XLOOKUP('Joining Lists'!$J4528,'Joining Lists'!$A$4:$A$15,'Joining Lists'!$B$4:$B$15)</f>
        <v>19</v>
      </c>
      <c r="M4528" s="105">
        <f>'Joining Lists'!$K4528*'Joining Lists'!$L4528</f>
        <v>456</v>
      </c>
    </row>
    <row r="4529" ht="14.25" customHeight="1">
      <c r="G4529" s="111">
        <v>44321.0</v>
      </c>
      <c r="H4529" s="110" t="s">
        <v>248</v>
      </c>
      <c r="I4529" s="110" t="str">
        <f t="array" ref="I4529">XLOOKUP('Joining Lists'!$H4529,'Joining Lists'!$D$4:$D$75,'Joining Lists'!$E$4:$E$75)</f>
        <v>MidWest</v>
      </c>
      <c r="J4529" s="110" t="s">
        <v>235</v>
      </c>
      <c r="K4529" s="110">
        <v>2.0</v>
      </c>
      <c r="L4529" s="109">
        <f t="array" ref="L4529">XLOOKUP('Joining Lists'!$J4529,'Joining Lists'!$A$4:$A$15,'Joining Lists'!$B$4:$B$15)</f>
        <v>19.95</v>
      </c>
      <c r="M4529" s="110">
        <f>'Joining Lists'!$K4529*'Joining Lists'!$L4529</f>
        <v>39.9</v>
      </c>
    </row>
    <row r="4530" ht="14.25" customHeight="1">
      <c r="G4530" s="106">
        <v>44321.0</v>
      </c>
      <c r="H4530" s="105" t="s">
        <v>250</v>
      </c>
      <c r="I4530" s="105" t="str">
        <f t="array" ref="I4530">XLOOKUP('Joining Lists'!$H4530,'Joining Lists'!$D$4:$D$75,'Joining Lists'!$E$4:$E$75)</f>
        <v>West</v>
      </c>
      <c r="J4530" s="105" t="s">
        <v>245</v>
      </c>
      <c r="K4530" s="105">
        <v>1.0</v>
      </c>
      <c r="L4530" s="104">
        <f t="array" ref="L4530">XLOOKUP('Joining Lists'!$J4530,'Joining Lists'!$A$4:$A$15,'Joining Lists'!$B$4:$B$15)</f>
        <v>23.5</v>
      </c>
      <c r="M4530" s="105">
        <f>'Joining Lists'!$K4530*'Joining Lists'!$L4530</f>
        <v>23.5</v>
      </c>
    </row>
    <row r="4531" ht="14.25" customHeight="1">
      <c r="G4531" s="111">
        <v>44320.0</v>
      </c>
      <c r="H4531" s="110" t="s">
        <v>268</v>
      </c>
      <c r="I4531" s="110" t="str">
        <f t="array" ref="I4531">XLOOKUP('Joining Lists'!$H4531,'Joining Lists'!$D$4:$D$75,'Joining Lists'!$E$4:$E$75)</f>
        <v>East</v>
      </c>
      <c r="J4531" s="110" t="s">
        <v>240</v>
      </c>
      <c r="K4531" s="110">
        <v>12.0</v>
      </c>
      <c r="L4531" s="109">
        <f t="array" ref="L4531">XLOOKUP('Joining Lists'!$J4531,'Joining Lists'!$A$4:$A$15,'Joining Lists'!$B$4:$B$15)</f>
        <v>34</v>
      </c>
      <c r="M4531" s="110">
        <f>'Joining Lists'!$K4531*'Joining Lists'!$L4531</f>
        <v>408</v>
      </c>
    </row>
    <row r="4532" ht="14.25" customHeight="1">
      <c r="G4532" s="106">
        <v>44320.0</v>
      </c>
      <c r="H4532" s="105" t="s">
        <v>255</v>
      </c>
      <c r="I4532" s="105" t="str">
        <f t="array" ref="I4532">XLOOKUP('Joining Lists'!$H4532,'Joining Lists'!$D$4:$D$75,'Joining Lists'!$E$4:$E$75)</f>
        <v>MidWest</v>
      </c>
      <c r="J4532" s="105" t="s">
        <v>240</v>
      </c>
      <c r="K4532" s="105">
        <v>3.0</v>
      </c>
      <c r="L4532" s="104">
        <f t="array" ref="L4532">XLOOKUP('Joining Lists'!$J4532,'Joining Lists'!$A$4:$A$15,'Joining Lists'!$B$4:$B$15)</f>
        <v>34</v>
      </c>
      <c r="M4532" s="105">
        <f>'Joining Lists'!$K4532*'Joining Lists'!$L4532</f>
        <v>102</v>
      </c>
    </row>
    <row r="4533" ht="14.25" customHeight="1">
      <c r="G4533" s="111">
        <v>44319.0</v>
      </c>
      <c r="H4533" s="110" t="s">
        <v>268</v>
      </c>
      <c r="I4533" s="110" t="str">
        <f t="array" ref="I4533">XLOOKUP('Joining Lists'!$H4533,'Joining Lists'!$D$4:$D$75,'Joining Lists'!$E$4:$E$75)</f>
        <v>East</v>
      </c>
      <c r="J4533" s="110" t="s">
        <v>233</v>
      </c>
      <c r="K4533" s="110">
        <v>2.0</v>
      </c>
      <c r="L4533" s="109">
        <f t="array" ref="L4533">XLOOKUP('Joining Lists'!$J4533,'Joining Lists'!$A$4:$A$15,'Joining Lists'!$B$4:$B$15)</f>
        <v>27.5</v>
      </c>
      <c r="M4533" s="110">
        <f>'Joining Lists'!$K4533*'Joining Lists'!$L4533</f>
        <v>55</v>
      </c>
    </row>
    <row r="4534" ht="14.25" customHeight="1">
      <c r="G4534" s="106">
        <v>44319.0</v>
      </c>
      <c r="H4534" s="105" t="s">
        <v>215</v>
      </c>
      <c r="I4534" s="105" t="str">
        <f t="array" ref="I4534">XLOOKUP('Joining Lists'!$H4534,'Joining Lists'!$D$4:$D$75,'Joining Lists'!$E$4:$E$75)</f>
        <v>East</v>
      </c>
      <c r="J4534" s="105" t="s">
        <v>227</v>
      </c>
      <c r="K4534" s="105">
        <v>2.0</v>
      </c>
      <c r="L4534" s="104">
        <f t="array" ref="L4534">XLOOKUP('Joining Lists'!$J4534,'Joining Lists'!$A$4:$A$15,'Joining Lists'!$B$4:$B$15)</f>
        <v>25</v>
      </c>
      <c r="M4534" s="105">
        <f>'Joining Lists'!$K4534*'Joining Lists'!$L4534</f>
        <v>50</v>
      </c>
    </row>
    <row r="4535" ht="14.25" customHeight="1">
      <c r="G4535" s="111">
        <v>44319.0</v>
      </c>
      <c r="H4535" s="110" t="s">
        <v>250</v>
      </c>
      <c r="I4535" s="110" t="str">
        <f t="array" ref="I4535">XLOOKUP('Joining Lists'!$H4535,'Joining Lists'!$D$4:$D$75,'Joining Lists'!$E$4:$E$75)</f>
        <v>West</v>
      </c>
      <c r="J4535" s="110" t="s">
        <v>230</v>
      </c>
      <c r="K4535" s="110">
        <v>3.0</v>
      </c>
      <c r="L4535" s="109">
        <f t="array" ref="L4535">XLOOKUP('Joining Lists'!$J4535,'Joining Lists'!$A$4:$A$15,'Joining Lists'!$B$4:$B$15)</f>
        <v>79.95</v>
      </c>
      <c r="M4535" s="110">
        <f>'Joining Lists'!$K4535*'Joining Lists'!$L4535</f>
        <v>239.85</v>
      </c>
    </row>
    <row r="4536" ht="14.25" customHeight="1">
      <c r="G4536" s="106">
        <v>44319.0</v>
      </c>
      <c r="H4536" s="105" t="s">
        <v>261</v>
      </c>
      <c r="I4536" s="105" t="str">
        <f t="array" ref="I4536">XLOOKUP('Joining Lists'!$H4536,'Joining Lists'!$D$4:$D$75,'Joining Lists'!$E$4:$E$75)</f>
        <v>South</v>
      </c>
      <c r="J4536" s="105" t="s">
        <v>245</v>
      </c>
      <c r="K4536" s="105">
        <v>2.0</v>
      </c>
      <c r="L4536" s="104">
        <f t="array" ref="L4536">XLOOKUP('Joining Lists'!$J4536,'Joining Lists'!$A$4:$A$15,'Joining Lists'!$B$4:$B$15)</f>
        <v>23.5</v>
      </c>
      <c r="M4536" s="105">
        <f>'Joining Lists'!$K4536*'Joining Lists'!$L4536</f>
        <v>47</v>
      </c>
    </row>
    <row r="4537" ht="14.25" customHeight="1">
      <c r="G4537" s="111">
        <v>44319.0</v>
      </c>
      <c r="H4537" s="110" t="s">
        <v>255</v>
      </c>
      <c r="I4537" s="110" t="str">
        <f t="array" ref="I4537">XLOOKUP('Joining Lists'!$H4537,'Joining Lists'!$D$4:$D$75,'Joining Lists'!$E$4:$E$75)</f>
        <v>MidWest</v>
      </c>
      <c r="J4537" s="110" t="s">
        <v>240</v>
      </c>
      <c r="K4537" s="110">
        <v>3.0</v>
      </c>
      <c r="L4537" s="109">
        <f t="array" ref="L4537">XLOOKUP('Joining Lists'!$J4537,'Joining Lists'!$A$4:$A$15,'Joining Lists'!$B$4:$B$15)</f>
        <v>34</v>
      </c>
      <c r="M4537" s="110">
        <f>'Joining Lists'!$K4537*'Joining Lists'!$L4537</f>
        <v>102</v>
      </c>
    </row>
    <row r="4538" ht="14.25" customHeight="1">
      <c r="G4538" s="106">
        <v>44319.0</v>
      </c>
      <c r="H4538" s="105" t="s">
        <v>225</v>
      </c>
      <c r="I4538" s="105" t="str">
        <f t="array" ref="I4538">XLOOKUP('Joining Lists'!$H4538,'Joining Lists'!$D$4:$D$75,'Joining Lists'!$E$4:$E$75)</f>
        <v>South</v>
      </c>
      <c r="J4538" s="105" t="s">
        <v>245</v>
      </c>
      <c r="K4538" s="105">
        <v>2.0</v>
      </c>
      <c r="L4538" s="104">
        <f t="array" ref="L4538">XLOOKUP('Joining Lists'!$J4538,'Joining Lists'!$A$4:$A$15,'Joining Lists'!$B$4:$B$15)</f>
        <v>23.5</v>
      </c>
      <c r="M4538" s="105">
        <f>'Joining Lists'!$K4538*'Joining Lists'!$L4538</f>
        <v>47</v>
      </c>
    </row>
    <row r="4539" ht="14.25" customHeight="1">
      <c r="G4539" s="111">
        <v>44319.0</v>
      </c>
      <c r="H4539" s="110" t="s">
        <v>261</v>
      </c>
      <c r="I4539" s="110" t="str">
        <f t="array" ref="I4539">XLOOKUP('Joining Lists'!$H4539,'Joining Lists'!$D$4:$D$75,'Joining Lists'!$E$4:$E$75)</f>
        <v>South</v>
      </c>
      <c r="J4539" s="110" t="s">
        <v>216</v>
      </c>
      <c r="K4539" s="110">
        <v>7.0</v>
      </c>
      <c r="L4539" s="109">
        <f t="array" ref="L4539">XLOOKUP('Joining Lists'!$J4539,'Joining Lists'!$A$4:$A$15,'Joining Lists'!$B$4:$B$15)</f>
        <v>22.95</v>
      </c>
      <c r="M4539" s="110">
        <f>'Joining Lists'!$K4539*'Joining Lists'!$L4539</f>
        <v>160.65</v>
      </c>
    </row>
    <row r="4540" ht="14.25" customHeight="1">
      <c r="G4540" s="106">
        <v>44319.0</v>
      </c>
      <c r="H4540" s="105" t="s">
        <v>305</v>
      </c>
      <c r="I4540" s="105" t="str">
        <f t="array" ref="I4540">XLOOKUP('Joining Lists'!$H4540,'Joining Lists'!$D$4:$D$75,'Joining Lists'!$E$4:$E$75)</f>
        <v>East</v>
      </c>
      <c r="J4540" s="105" t="s">
        <v>245</v>
      </c>
      <c r="K4540" s="105">
        <v>1.0</v>
      </c>
      <c r="L4540" s="104">
        <f t="array" ref="L4540">XLOOKUP('Joining Lists'!$J4540,'Joining Lists'!$A$4:$A$15,'Joining Lists'!$B$4:$B$15)</f>
        <v>23.5</v>
      </c>
      <c r="M4540" s="105">
        <f>'Joining Lists'!$K4540*'Joining Lists'!$L4540</f>
        <v>23.5</v>
      </c>
    </row>
    <row r="4541" ht="14.25" customHeight="1">
      <c r="G4541" s="111">
        <v>44318.0</v>
      </c>
      <c r="H4541" s="110" t="s">
        <v>213</v>
      </c>
      <c r="I4541" s="110" t="str">
        <f t="array" ref="I4541">XLOOKUP('Joining Lists'!$H4541,'Joining Lists'!$D$4:$D$75,'Joining Lists'!$E$4:$E$75)</f>
        <v>MidWest</v>
      </c>
      <c r="J4541" s="110" t="s">
        <v>240</v>
      </c>
      <c r="K4541" s="110">
        <v>3.0</v>
      </c>
      <c r="L4541" s="109">
        <f t="array" ref="L4541">XLOOKUP('Joining Lists'!$J4541,'Joining Lists'!$A$4:$A$15,'Joining Lists'!$B$4:$B$15)</f>
        <v>34</v>
      </c>
      <c r="M4541" s="110">
        <f>'Joining Lists'!$K4541*'Joining Lists'!$L4541</f>
        <v>102</v>
      </c>
    </row>
    <row r="4542" ht="14.25" customHeight="1">
      <c r="G4542" s="106">
        <v>44318.0</v>
      </c>
      <c r="H4542" s="105" t="s">
        <v>219</v>
      </c>
      <c r="I4542" s="105" t="str">
        <f t="array" ref="I4542">XLOOKUP('Joining Lists'!$H4542,'Joining Lists'!$D$4:$D$75,'Joining Lists'!$E$4:$E$75)</f>
        <v>West</v>
      </c>
      <c r="J4542" s="105" t="s">
        <v>240</v>
      </c>
      <c r="K4542" s="105">
        <v>2.0</v>
      </c>
      <c r="L4542" s="104">
        <f t="array" ref="L4542">XLOOKUP('Joining Lists'!$J4542,'Joining Lists'!$A$4:$A$15,'Joining Lists'!$B$4:$B$15)</f>
        <v>34</v>
      </c>
      <c r="M4542" s="105">
        <f>'Joining Lists'!$K4542*'Joining Lists'!$L4542</f>
        <v>68</v>
      </c>
    </row>
    <row r="4543" ht="14.25" customHeight="1">
      <c r="G4543" s="111">
        <v>44318.0</v>
      </c>
      <c r="H4543" s="110" t="s">
        <v>292</v>
      </c>
      <c r="I4543" s="110" t="str">
        <f t="array" ref="I4543">XLOOKUP('Joining Lists'!$H4543,'Joining Lists'!$D$4:$D$75,'Joining Lists'!$E$4:$E$75)</f>
        <v>East</v>
      </c>
      <c r="J4543" s="110" t="s">
        <v>239</v>
      </c>
      <c r="K4543" s="110">
        <v>3.0</v>
      </c>
      <c r="L4543" s="109">
        <f t="array" ref="L4543">XLOOKUP('Joining Lists'!$J4543,'Joining Lists'!$A$4:$A$15,'Joining Lists'!$B$4:$B$15)</f>
        <v>19</v>
      </c>
      <c r="M4543" s="110">
        <f>'Joining Lists'!$K4543*'Joining Lists'!$L4543</f>
        <v>57</v>
      </c>
    </row>
    <row r="4544" ht="14.25" customHeight="1">
      <c r="G4544" s="106">
        <v>44317.0</v>
      </c>
      <c r="H4544" s="105" t="s">
        <v>225</v>
      </c>
      <c r="I4544" s="105" t="str">
        <f t="array" ref="I4544">XLOOKUP('Joining Lists'!$H4544,'Joining Lists'!$D$4:$D$75,'Joining Lists'!$E$4:$E$75)</f>
        <v>South</v>
      </c>
      <c r="J4544" s="105" t="s">
        <v>235</v>
      </c>
      <c r="K4544" s="105">
        <v>2.0</v>
      </c>
      <c r="L4544" s="104">
        <f t="array" ref="L4544">XLOOKUP('Joining Lists'!$J4544,'Joining Lists'!$A$4:$A$15,'Joining Lists'!$B$4:$B$15)</f>
        <v>19.95</v>
      </c>
      <c r="M4544" s="105">
        <f>'Joining Lists'!$K4544*'Joining Lists'!$L4544</f>
        <v>39.9</v>
      </c>
    </row>
    <row r="4545" ht="14.25" customHeight="1">
      <c r="G4545" s="111">
        <v>44316.0</v>
      </c>
      <c r="H4545" s="110" t="s">
        <v>273</v>
      </c>
      <c r="I4545" s="110" t="str">
        <f t="array" ref="I4545">XLOOKUP('Joining Lists'!$H4545,'Joining Lists'!$D$4:$D$75,'Joining Lists'!$E$4:$E$75)</f>
        <v>West</v>
      </c>
      <c r="J4545" s="110" t="s">
        <v>218</v>
      </c>
      <c r="K4545" s="110">
        <v>1.0</v>
      </c>
      <c r="L4545" s="109">
        <f t="array" ref="L4545">XLOOKUP('Joining Lists'!$J4545,'Joining Lists'!$A$4:$A$15,'Joining Lists'!$B$4:$B$15)</f>
        <v>22.95</v>
      </c>
      <c r="M4545" s="110">
        <f>'Joining Lists'!$K4545*'Joining Lists'!$L4545</f>
        <v>22.95</v>
      </c>
    </row>
    <row r="4546" ht="14.25" customHeight="1">
      <c r="G4546" s="106">
        <v>44316.0</v>
      </c>
      <c r="H4546" s="105" t="s">
        <v>296</v>
      </c>
      <c r="I4546" s="105" t="str">
        <f t="array" ref="I4546">XLOOKUP('Joining Lists'!$H4546,'Joining Lists'!$D$4:$D$75,'Joining Lists'!$E$4:$E$75)</f>
        <v>West</v>
      </c>
      <c r="J4546" s="105" t="s">
        <v>240</v>
      </c>
      <c r="K4546" s="105">
        <v>1.0</v>
      </c>
      <c r="L4546" s="104">
        <f t="array" ref="L4546">XLOOKUP('Joining Lists'!$J4546,'Joining Lists'!$A$4:$A$15,'Joining Lists'!$B$4:$B$15)</f>
        <v>34</v>
      </c>
      <c r="M4546" s="105">
        <f>'Joining Lists'!$K4546*'Joining Lists'!$L4546</f>
        <v>34</v>
      </c>
    </row>
    <row r="4547" ht="14.25" customHeight="1">
      <c r="G4547" s="111">
        <v>44316.0</v>
      </c>
      <c r="H4547" s="110" t="s">
        <v>219</v>
      </c>
      <c r="I4547" s="110" t="str">
        <f t="array" ref="I4547">XLOOKUP('Joining Lists'!$H4547,'Joining Lists'!$D$4:$D$75,'Joining Lists'!$E$4:$E$75)</f>
        <v>West</v>
      </c>
      <c r="J4547" s="110" t="s">
        <v>236</v>
      </c>
      <c r="K4547" s="110">
        <v>3.0</v>
      </c>
      <c r="L4547" s="109">
        <f t="array" ref="L4547">XLOOKUP('Joining Lists'!$J4547,'Joining Lists'!$A$4:$A$15,'Joining Lists'!$B$4:$B$15)</f>
        <v>30</v>
      </c>
      <c r="M4547" s="110">
        <f>'Joining Lists'!$K4547*'Joining Lists'!$L4547</f>
        <v>90</v>
      </c>
    </row>
    <row r="4548" ht="14.25" customHeight="1">
      <c r="G4548" s="106">
        <v>44316.0</v>
      </c>
      <c r="H4548" s="105" t="s">
        <v>215</v>
      </c>
      <c r="I4548" s="105" t="str">
        <f t="array" ref="I4548">XLOOKUP('Joining Lists'!$H4548,'Joining Lists'!$D$4:$D$75,'Joining Lists'!$E$4:$E$75)</f>
        <v>East</v>
      </c>
      <c r="J4548" s="105" t="s">
        <v>243</v>
      </c>
      <c r="K4548" s="105">
        <v>1.0</v>
      </c>
      <c r="L4548" s="104">
        <f t="array" ref="L4548">XLOOKUP('Joining Lists'!$J4548,'Joining Lists'!$A$4:$A$15,'Joining Lists'!$B$4:$B$15)</f>
        <v>25</v>
      </c>
      <c r="M4548" s="105">
        <f>'Joining Lists'!$K4548*'Joining Lists'!$L4548</f>
        <v>25</v>
      </c>
    </row>
    <row r="4549" ht="14.25" customHeight="1">
      <c r="G4549" s="111">
        <v>44316.0</v>
      </c>
      <c r="H4549" s="110" t="s">
        <v>255</v>
      </c>
      <c r="I4549" s="110" t="str">
        <f t="array" ref="I4549">XLOOKUP('Joining Lists'!$H4549,'Joining Lists'!$D$4:$D$75,'Joining Lists'!$E$4:$E$75)</f>
        <v>MidWest</v>
      </c>
      <c r="J4549" s="110" t="s">
        <v>243</v>
      </c>
      <c r="K4549" s="110">
        <v>3.0</v>
      </c>
      <c r="L4549" s="109">
        <f t="array" ref="L4549">XLOOKUP('Joining Lists'!$J4549,'Joining Lists'!$A$4:$A$15,'Joining Lists'!$B$4:$B$15)</f>
        <v>25</v>
      </c>
      <c r="M4549" s="110">
        <f>'Joining Lists'!$K4549*'Joining Lists'!$L4549</f>
        <v>75</v>
      </c>
    </row>
    <row r="4550" ht="14.25" customHeight="1">
      <c r="G4550" s="106">
        <v>44316.0</v>
      </c>
      <c r="H4550" s="105" t="s">
        <v>314</v>
      </c>
      <c r="I4550" s="105" t="str">
        <f t="array" ref="I4550">XLOOKUP('Joining Lists'!$H4550,'Joining Lists'!$D$4:$D$75,'Joining Lists'!$E$4:$E$75)</f>
        <v>West</v>
      </c>
      <c r="J4550" s="105" t="s">
        <v>236</v>
      </c>
      <c r="K4550" s="105">
        <v>10.0</v>
      </c>
      <c r="L4550" s="104">
        <f t="array" ref="L4550">XLOOKUP('Joining Lists'!$J4550,'Joining Lists'!$A$4:$A$15,'Joining Lists'!$B$4:$B$15)</f>
        <v>30</v>
      </c>
      <c r="M4550" s="105">
        <f>'Joining Lists'!$K4550*'Joining Lists'!$L4550</f>
        <v>300</v>
      </c>
    </row>
    <row r="4551" ht="14.25" customHeight="1">
      <c r="G4551" s="111">
        <v>44316.0</v>
      </c>
      <c r="H4551" s="110" t="s">
        <v>281</v>
      </c>
      <c r="I4551" s="110" t="str">
        <f t="array" ref="I4551">XLOOKUP('Joining Lists'!$H4551,'Joining Lists'!$D$4:$D$75,'Joining Lists'!$E$4:$E$75)</f>
        <v>MidWest</v>
      </c>
      <c r="J4551" s="110" t="s">
        <v>245</v>
      </c>
      <c r="K4551" s="110">
        <v>3.0</v>
      </c>
      <c r="L4551" s="109">
        <f t="array" ref="L4551">XLOOKUP('Joining Lists'!$J4551,'Joining Lists'!$A$4:$A$15,'Joining Lists'!$B$4:$B$15)</f>
        <v>23.5</v>
      </c>
      <c r="M4551" s="110">
        <f>'Joining Lists'!$K4551*'Joining Lists'!$L4551</f>
        <v>70.5</v>
      </c>
    </row>
    <row r="4552" ht="14.25" customHeight="1">
      <c r="G4552" s="106">
        <v>44316.0</v>
      </c>
      <c r="H4552" s="105" t="s">
        <v>268</v>
      </c>
      <c r="I4552" s="105" t="str">
        <f t="array" ref="I4552">XLOOKUP('Joining Lists'!$H4552,'Joining Lists'!$D$4:$D$75,'Joining Lists'!$E$4:$E$75)</f>
        <v>East</v>
      </c>
      <c r="J4552" s="105" t="s">
        <v>235</v>
      </c>
      <c r="K4552" s="105">
        <v>1.0</v>
      </c>
      <c r="L4552" s="104">
        <f t="array" ref="L4552">XLOOKUP('Joining Lists'!$J4552,'Joining Lists'!$A$4:$A$15,'Joining Lists'!$B$4:$B$15)</f>
        <v>19.95</v>
      </c>
      <c r="M4552" s="105">
        <f>'Joining Lists'!$K4552*'Joining Lists'!$L4552</f>
        <v>19.95</v>
      </c>
    </row>
    <row r="4553" ht="14.25" customHeight="1">
      <c r="G4553" s="111">
        <v>44316.0</v>
      </c>
      <c r="H4553" s="110" t="s">
        <v>303</v>
      </c>
      <c r="I4553" s="110" t="str">
        <f t="array" ref="I4553">XLOOKUP('Joining Lists'!$H4553,'Joining Lists'!$D$4:$D$75,'Joining Lists'!$E$4:$E$75)</f>
        <v>West</v>
      </c>
      <c r="J4553" s="110" t="s">
        <v>212</v>
      </c>
      <c r="K4553" s="110">
        <v>3.0</v>
      </c>
      <c r="L4553" s="109">
        <f t="array" ref="L4553">XLOOKUP('Joining Lists'!$J4553,'Joining Lists'!$A$4:$A$15,'Joining Lists'!$B$4:$B$15)</f>
        <v>21</v>
      </c>
      <c r="M4553" s="110">
        <f>'Joining Lists'!$K4553*'Joining Lists'!$L4553</f>
        <v>63</v>
      </c>
    </row>
    <row r="4554" ht="14.25" customHeight="1">
      <c r="G4554" s="106">
        <v>44316.0</v>
      </c>
      <c r="H4554" s="105" t="s">
        <v>311</v>
      </c>
      <c r="I4554" s="105" t="str">
        <f t="array" ref="I4554">XLOOKUP('Joining Lists'!$H4554,'Joining Lists'!$D$4:$D$75,'Joining Lists'!$E$4:$E$75)</f>
        <v>MidWest</v>
      </c>
      <c r="J4554" s="105" t="s">
        <v>216</v>
      </c>
      <c r="K4554" s="105">
        <v>1.0</v>
      </c>
      <c r="L4554" s="104">
        <f t="array" ref="L4554">XLOOKUP('Joining Lists'!$J4554,'Joining Lists'!$A$4:$A$15,'Joining Lists'!$B$4:$B$15)</f>
        <v>22.95</v>
      </c>
      <c r="M4554" s="105">
        <f>'Joining Lists'!$K4554*'Joining Lists'!$L4554</f>
        <v>22.95</v>
      </c>
    </row>
    <row r="4555" ht="14.25" customHeight="1">
      <c r="G4555" s="111">
        <v>44315.0</v>
      </c>
      <c r="H4555" s="110" t="s">
        <v>251</v>
      </c>
      <c r="I4555" s="110" t="str">
        <f t="array" ref="I4555">XLOOKUP('Joining Lists'!$H4555,'Joining Lists'!$D$4:$D$75,'Joining Lists'!$E$4:$E$75)</f>
        <v>MidWest</v>
      </c>
      <c r="J4555" s="110" t="s">
        <v>218</v>
      </c>
      <c r="K4555" s="110">
        <v>3.0</v>
      </c>
      <c r="L4555" s="109">
        <f t="array" ref="L4555">XLOOKUP('Joining Lists'!$J4555,'Joining Lists'!$A$4:$A$15,'Joining Lists'!$B$4:$B$15)</f>
        <v>22.95</v>
      </c>
      <c r="M4555" s="110">
        <f>'Joining Lists'!$K4555*'Joining Lists'!$L4555</f>
        <v>68.85</v>
      </c>
    </row>
    <row r="4556" ht="14.25" customHeight="1">
      <c r="G4556" s="106">
        <v>44315.0</v>
      </c>
      <c r="H4556" s="105" t="s">
        <v>255</v>
      </c>
      <c r="I4556" s="105" t="str">
        <f t="array" ref="I4556">XLOOKUP('Joining Lists'!$H4556,'Joining Lists'!$D$4:$D$75,'Joining Lists'!$E$4:$E$75)</f>
        <v>MidWest</v>
      </c>
      <c r="J4556" s="105" t="s">
        <v>240</v>
      </c>
      <c r="K4556" s="105">
        <v>3.0</v>
      </c>
      <c r="L4556" s="104">
        <f t="array" ref="L4556">XLOOKUP('Joining Lists'!$J4556,'Joining Lists'!$A$4:$A$15,'Joining Lists'!$B$4:$B$15)</f>
        <v>34</v>
      </c>
      <c r="M4556" s="105">
        <f>'Joining Lists'!$K4556*'Joining Lists'!$L4556</f>
        <v>102</v>
      </c>
    </row>
    <row r="4557" ht="14.25" customHeight="1">
      <c r="G4557" s="111">
        <v>44315.0</v>
      </c>
      <c r="H4557" s="110" t="s">
        <v>223</v>
      </c>
      <c r="I4557" s="110" t="str">
        <f t="array" ref="I4557">XLOOKUP('Joining Lists'!$H4557,'Joining Lists'!$D$4:$D$75,'Joining Lists'!$E$4:$E$75)</f>
        <v>East</v>
      </c>
      <c r="J4557" s="110" t="s">
        <v>218</v>
      </c>
      <c r="K4557" s="110">
        <v>2.0</v>
      </c>
      <c r="L4557" s="109">
        <f t="array" ref="L4557">XLOOKUP('Joining Lists'!$J4557,'Joining Lists'!$A$4:$A$15,'Joining Lists'!$B$4:$B$15)</f>
        <v>22.95</v>
      </c>
      <c r="M4557" s="110">
        <f>'Joining Lists'!$K4557*'Joining Lists'!$L4557</f>
        <v>45.9</v>
      </c>
    </row>
    <row r="4558" ht="14.25" customHeight="1">
      <c r="G4558" s="106">
        <v>44315.0</v>
      </c>
      <c r="H4558" s="105" t="s">
        <v>308</v>
      </c>
      <c r="I4558" s="105" t="str">
        <f t="array" ref="I4558">XLOOKUP('Joining Lists'!$H4558,'Joining Lists'!$D$4:$D$75,'Joining Lists'!$E$4:$E$75)</f>
        <v>West</v>
      </c>
      <c r="J4558" s="105" t="s">
        <v>239</v>
      </c>
      <c r="K4558" s="105">
        <v>3.0</v>
      </c>
      <c r="L4558" s="104">
        <f t="array" ref="L4558">XLOOKUP('Joining Lists'!$J4558,'Joining Lists'!$A$4:$A$15,'Joining Lists'!$B$4:$B$15)</f>
        <v>19</v>
      </c>
      <c r="M4558" s="105">
        <f>'Joining Lists'!$K4558*'Joining Lists'!$L4558</f>
        <v>57</v>
      </c>
    </row>
    <row r="4559" ht="14.25" customHeight="1">
      <c r="G4559" s="111">
        <v>44314.0</v>
      </c>
      <c r="H4559" s="110" t="s">
        <v>231</v>
      </c>
      <c r="I4559" s="110" t="str">
        <f t="array" ref="I4559">XLOOKUP('Joining Lists'!$H4559,'Joining Lists'!$D$4:$D$75,'Joining Lists'!$E$4:$E$75)</f>
        <v>West</v>
      </c>
      <c r="J4559" s="110" t="s">
        <v>236</v>
      </c>
      <c r="K4559" s="110">
        <v>3.0</v>
      </c>
      <c r="L4559" s="109">
        <f t="array" ref="L4559">XLOOKUP('Joining Lists'!$J4559,'Joining Lists'!$A$4:$A$15,'Joining Lists'!$B$4:$B$15)</f>
        <v>30</v>
      </c>
      <c r="M4559" s="110">
        <f>'Joining Lists'!$K4559*'Joining Lists'!$L4559</f>
        <v>90</v>
      </c>
    </row>
    <row r="4560" ht="14.25" customHeight="1">
      <c r="G4560" s="106">
        <v>44314.0</v>
      </c>
      <c r="H4560" s="105" t="s">
        <v>286</v>
      </c>
      <c r="I4560" s="105" t="str">
        <f t="array" ref="I4560">XLOOKUP('Joining Lists'!$H4560,'Joining Lists'!$D$4:$D$75,'Joining Lists'!$E$4:$E$75)</f>
        <v>South</v>
      </c>
      <c r="J4560" s="105" t="s">
        <v>216</v>
      </c>
      <c r="K4560" s="105">
        <v>1.0</v>
      </c>
      <c r="L4560" s="104">
        <f t="array" ref="L4560">XLOOKUP('Joining Lists'!$J4560,'Joining Lists'!$A$4:$A$15,'Joining Lists'!$B$4:$B$15)</f>
        <v>22.95</v>
      </c>
      <c r="M4560" s="105">
        <f>'Joining Lists'!$K4560*'Joining Lists'!$L4560</f>
        <v>22.95</v>
      </c>
    </row>
    <row r="4561" ht="14.25" customHeight="1">
      <c r="G4561" s="111">
        <v>44314.0</v>
      </c>
      <c r="H4561" s="110" t="s">
        <v>316</v>
      </c>
      <c r="I4561" s="110" t="str">
        <f t="array" ref="I4561">XLOOKUP('Joining Lists'!$H4561,'Joining Lists'!$D$4:$D$75,'Joining Lists'!$E$4:$E$75)</f>
        <v>West</v>
      </c>
      <c r="J4561" s="110" t="s">
        <v>212</v>
      </c>
      <c r="K4561" s="110">
        <v>12.0</v>
      </c>
      <c r="L4561" s="109">
        <f t="array" ref="L4561">XLOOKUP('Joining Lists'!$J4561,'Joining Lists'!$A$4:$A$15,'Joining Lists'!$B$4:$B$15)</f>
        <v>21</v>
      </c>
      <c r="M4561" s="110">
        <f>'Joining Lists'!$K4561*'Joining Lists'!$L4561</f>
        <v>252</v>
      </c>
    </row>
    <row r="4562" ht="14.25" customHeight="1">
      <c r="G4562" s="106">
        <v>44314.0</v>
      </c>
      <c r="H4562" s="105" t="s">
        <v>254</v>
      </c>
      <c r="I4562" s="105" t="str">
        <f t="array" ref="I4562">XLOOKUP('Joining Lists'!$H4562,'Joining Lists'!$D$4:$D$75,'Joining Lists'!$E$4:$E$75)</f>
        <v>South</v>
      </c>
      <c r="J4562" s="105" t="s">
        <v>240</v>
      </c>
      <c r="K4562" s="105">
        <v>1.0</v>
      </c>
      <c r="L4562" s="104">
        <f t="array" ref="L4562">XLOOKUP('Joining Lists'!$J4562,'Joining Lists'!$A$4:$A$15,'Joining Lists'!$B$4:$B$15)</f>
        <v>34</v>
      </c>
      <c r="M4562" s="105">
        <f>'Joining Lists'!$K4562*'Joining Lists'!$L4562</f>
        <v>34</v>
      </c>
    </row>
    <row r="4563" ht="14.25" customHeight="1">
      <c r="G4563" s="111">
        <v>44314.0</v>
      </c>
      <c r="H4563" s="110" t="s">
        <v>271</v>
      </c>
      <c r="I4563" s="110" t="str">
        <f t="array" ref="I4563">XLOOKUP('Joining Lists'!$H4563,'Joining Lists'!$D$4:$D$75,'Joining Lists'!$E$4:$E$75)</f>
        <v>South</v>
      </c>
      <c r="J4563" s="110" t="s">
        <v>218</v>
      </c>
      <c r="K4563" s="110">
        <v>1.0</v>
      </c>
      <c r="L4563" s="109">
        <f t="array" ref="L4563">XLOOKUP('Joining Lists'!$J4563,'Joining Lists'!$A$4:$A$15,'Joining Lists'!$B$4:$B$15)</f>
        <v>22.95</v>
      </c>
      <c r="M4563" s="110">
        <f>'Joining Lists'!$K4563*'Joining Lists'!$L4563</f>
        <v>22.95</v>
      </c>
    </row>
    <row r="4564" ht="14.25" customHeight="1">
      <c r="G4564" s="106">
        <v>44314.0</v>
      </c>
      <c r="H4564" s="105" t="s">
        <v>306</v>
      </c>
      <c r="I4564" s="105" t="str">
        <f t="array" ref="I4564">XLOOKUP('Joining Lists'!$H4564,'Joining Lists'!$D$4:$D$75,'Joining Lists'!$E$4:$E$75)</f>
        <v>West</v>
      </c>
      <c r="J4564" s="105" t="s">
        <v>233</v>
      </c>
      <c r="K4564" s="105">
        <v>1.0</v>
      </c>
      <c r="L4564" s="104">
        <f t="array" ref="L4564">XLOOKUP('Joining Lists'!$J4564,'Joining Lists'!$A$4:$A$15,'Joining Lists'!$B$4:$B$15)</f>
        <v>27.5</v>
      </c>
      <c r="M4564" s="105">
        <f>'Joining Lists'!$K4564*'Joining Lists'!$L4564</f>
        <v>27.5</v>
      </c>
    </row>
    <row r="4565" ht="14.25" customHeight="1">
      <c r="G4565" s="111">
        <v>44313.0</v>
      </c>
      <c r="H4565" s="110" t="s">
        <v>261</v>
      </c>
      <c r="I4565" s="110" t="str">
        <f t="array" ref="I4565">XLOOKUP('Joining Lists'!$H4565,'Joining Lists'!$D$4:$D$75,'Joining Lists'!$E$4:$E$75)</f>
        <v>South</v>
      </c>
      <c r="J4565" s="110" t="s">
        <v>240</v>
      </c>
      <c r="K4565" s="110">
        <v>1.0</v>
      </c>
      <c r="L4565" s="109">
        <f t="array" ref="L4565">XLOOKUP('Joining Lists'!$J4565,'Joining Lists'!$A$4:$A$15,'Joining Lists'!$B$4:$B$15)</f>
        <v>34</v>
      </c>
      <c r="M4565" s="110">
        <f>'Joining Lists'!$K4565*'Joining Lists'!$L4565</f>
        <v>34</v>
      </c>
    </row>
    <row r="4566" ht="14.25" customHeight="1">
      <c r="G4566" s="106">
        <v>44312.0</v>
      </c>
      <c r="H4566" s="105" t="s">
        <v>273</v>
      </c>
      <c r="I4566" s="105" t="str">
        <f t="array" ref="I4566">XLOOKUP('Joining Lists'!$H4566,'Joining Lists'!$D$4:$D$75,'Joining Lists'!$E$4:$E$75)</f>
        <v>West</v>
      </c>
      <c r="J4566" s="105" t="s">
        <v>227</v>
      </c>
      <c r="K4566" s="105">
        <v>3.0</v>
      </c>
      <c r="L4566" s="104">
        <f t="array" ref="L4566">XLOOKUP('Joining Lists'!$J4566,'Joining Lists'!$A$4:$A$15,'Joining Lists'!$B$4:$B$15)</f>
        <v>25</v>
      </c>
      <c r="M4566" s="105">
        <f>'Joining Lists'!$K4566*'Joining Lists'!$L4566</f>
        <v>75</v>
      </c>
    </row>
    <row r="4567" ht="14.25" customHeight="1">
      <c r="G4567" s="111">
        <v>44312.0</v>
      </c>
      <c r="H4567" s="110" t="s">
        <v>271</v>
      </c>
      <c r="I4567" s="110" t="str">
        <f t="array" ref="I4567">XLOOKUP('Joining Lists'!$H4567,'Joining Lists'!$D$4:$D$75,'Joining Lists'!$E$4:$E$75)</f>
        <v>South</v>
      </c>
      <c r="J4567" s="110" t="s">
        <v>233</v>
      </c>
      <c r="K4567" s="110">
        <v>3.0</v>
      </c>
      <c r="L4567" s="109">
        <f t="array" ref="L4567">XLOOKUP('Joining Lists'!$J4567,'Joining Lists'!$A$4:$A$15,'Joining Lists'!$B$4:$B$15)</f>
        <v>27.5</v>
      </c>
      <c r="M4567" s="110">
        <f>'Joining Lists'!$K4567*'Joining Lists'!$L4567</f>
        <v>82.5</v>
      </c>
    </row>
    <row r="4568" ht="14.25" customHeight="1">
      <c r="G4568" s="106">
        <v>44311.0</v>
      </c>
      <c r="H4568" s="105" t="s">
        <v>225</v>
      </c>
      <c r="I4568" s="105" t="str">
        <f t="array" ref="I4568">XLOOKUP('Joining Lists'!$H4568,'Joining Lists'!$D$4:$D$75,'Joining Lists'!$E$4:$E$75)</f>
        <v>South</v>
      </c>
      <c r="J4568" s="105" t="s">
        <v>240</v>
      </c>
      <c r="K4568" s="105">
        <v>2.0</v>
      </c>
      <c r="L4568" s="104">
        <f t="array" ref="L4568">XLOOKUP('Joining Lists'!$J4568,'Joining Lists'!$A$4:$A$15,'Joining Lists'!$B$4:$B$15)</f>
        <v>34</v>
      </c>
      <c r="M4568" s="105">
        <f>'Joining Lists'!$K4568*'Joining Lists'!$L4568</f>
        <v>68</v>
      </c>
    </row>
    <row r="4569" ht="14.25" customHeight="1">
      <c r="G4569" s="111">
        <v>44311.0</v>
      </c>
      <c r="H4569" s="110" t="s">
        <v>223</v>
      </c>
      <c r="I4569" s="110" t="str">
        <f t="array" ref="I4569">XLOOKUP('Joining Lists'!$H4569,'Joining Lists'!$D$4:$D$75,'Joining Lists'!$E$4:$E$75)</f>
        <v>East</v>
      </c>
      <c r="J4569" s="110" t="s">
        <v>240</v>
      </c>
      <c r="K4569" s="110">
        <v>2.0</v>
      </c>
      <c r="L4569" s="109">
        <f t="array" ref="L4569">XLOOKUP('Joining Lists'!$J4569,'Joining Lists'!$A$4:$A$15,'Joining Lists'!$B$4:$B$15)</f>
        <v>34</v>
      </c>
      <c r="M4569" s="110">
        <f>'Joining Lists'!$K4569*'Joining Lists'!$L4569</f>
        <v>68</v>
      </c>
    </row>
    <row r="4570" ht="14.25" customHeight="1">
      <c r="G4570" s="106">
        <v>44311.0</v>
      </c>
      <c r="H4570" s="105" t="s">
        <v>303</v>
      </c>
      <c r="I4570" s="105" t="str">
        <f t="array" ref="I4570">XLOOKUP('Joining Lists'!$H4570,'Joining Lists'!$D$4:$D$75,'Joining Lists'!$E$4:$E$75)</f>
        <v>West</v>
      </c>
      <c r="J4570" s="105" t="s">
        <v>245</v>
      </c>
      <c r="K4570" s="105">
        <v>3.0</v>
      </c>
      <c r="L4570" s="104">
        <f t="array" ref="L4570">XLOOKUP('Joining Lists'!$J4570,'Joining Lists'!$A$4:$A$15,'Joining Lists'!$B$4:$B$15)</f>
        <v>23.5</v>
      </c>
      <c r="M4570" s="105">
        <f>'Joining Lists'!$K4570*'Joining Lists'!$L4570</f>
        <v>70.5</v>
      </c>
    </row>
    <row r="4571" ht="14.25" customHeight="1">
      <c r="G4571" s="111">
        <v>44310.0</v>
      </c>
      <c r="H4571" s="110" t="s">
        <v>219</v>
      </c>
      <c r="I4571" s="110" t="str">
        <f t="array" ref="I4571">XLOOKUP('Joining Lists'!$H4571,'Joining Lists'!$D$4:$D$75,'Joining Lists'!$E$4:$E$75)</f>
        <v>West</v>
      </c>
      <c r="J4571" s="110" t="s">
        <v>212</v>
      </c>
      <c r="K4571" s="110">
        <v>2.0</v>
      </c>
      <c r="L4571" s="109">
        <f t="array" ref="L4571">XLOOKUP('Joining Lists'!$J4571,'Joining Lists'!$A$4:$A$15,'Joining Lists'!$B$4:$B$15)</f>
        <v>21</v>
      </c>
      <c r="M4571" s="110">
        <f>'Joining Lists'!$K4571*'Joining Lists'!$L4571</f>
        <v>42</v>
      </c>
    </row>
    <row r="4572" ht="14.25" customHeight="1">
      <c r="G4572" s="106">
        <v>44310.0</v>
      </c>
      <c r="H4572" s="105" t="s">
        <v>303</v>
      </c>
      <c r="I4572" s="105" t="str">
        <f t="array" ref="I4572">XLOOKUP('Joining Lists'!$H4572,'Joining Lists'!$D$4:$D$75,'Joining Lists'!$E$4:$E$75)</f>
        <v>West</v>
      </c>
      <c r="J4572" s="105" t="s">
        <v>245</v>
      </c>
      <c r="K4572" s="105">
        <v>3.0</v>
      </c>
      <c r="L4572" s="104">
        <f t="array" ref="L4572">XLOOKUP('Joining Lists'!$J4572,'Joining Lists'!$A$4:$A$15,'Joining Lists'!$B$4:$B$15)</f>
        <v>23.5</v>
      </c>
      <c r="M4572" s="105">
        <f>'Joining Lists'!$K4572*'Joining Lists'!$L4572</f>
        <v>70.5</v>
      </c>
    </row>
    <row r="4573" ht="14.25" customHeight="1">
      <c r="G4573" s="111">
        <v>44310.0</v>
      </c>
      <c r="H4573" s="110" t="s">
        <v>221</v>
      </c>
      <c r="I4573" s="110" t="str">
        <f t="array" ref="I4573">XLOOKUP('Joining Lists'!$H4573,'Joining Lists'!$D$4:$D$75,'Joining Lists'!$E$4:$E$75)</f>
        <v>East</v>
      </c>
      <c r="J4573" s="110" t="s">
        <v>216</v>
      </c>
      <c r="K4573" s="110">
        <v>2.0</v>
      </c>
      <c r="L4573" s="109">
        <f t="array" ref="L4573">XLOOKUP('Joining Lists'!$J4573,'Joining Lists'!$A$4:$A$15,'Joining Lists'!$B$4:$B$15)</f>
        <v>22.95</v>
      </c>
      <c r="M4573" s="110">
        <f>'Joining Lists'!$K4573*'Joining Lists'!$L4573</f>
        <v>45.9</v>
      </c>
    </row>
    <row r="4574" ht="14.25" customHeight="1">
      <c r="G4574" s="106">
        <v>44310.0</v>
      </c>
      <c r="H4574" s="105" t="s">
        <v>300</v>
      </c>
      <c r="I4574" s="105" t="str">
        <f t="array" ref="I4574">XLOOKUP('Joining Lists'!$H4574,'Joining Lists'!$D$4:$D$75,'Joining Lists'!$E$4:$E$75)</f>
        <v>MidWest</v>
      </c>
      <c r="J4574" s="105" t="s">
        <v>235</v>
      </c>
      <c r="K4574" s="105">
        <v>2.0</v>
      </c>
      <c r="L4574" s="104">
        <f t="array" ref="L4574">XLOOKUP('Joining Lists'!$J4574,'Joining Lists'!$A$4:$A$15,'Joining Lists'!$B$4:$B$15)</f>
        <v>19.95</v>
      </c>
      <c r="M4574" s="105">
        <f>'Joining Lists'!$K4574*'Joining Lists'!$L4574</f>
        <v>39.9</v>
      </c>
    </row>
    <row r="4575" ht="14.25" customHeight="1">
      <c r="G4575" s="111">
        <v>44310.0</v>
      </c>
      <c r="H4575" s="110" t="s">
        <v>244</v>
      </c>
      <c r="I4575" s="110" t="str">
        <f t="array" ref="I4575">XLOOKUP('Joining Lists'!$H4575,'Joining Lists'!$D$4:$D$75,'Joining Lists'!$E$4:$E$75)</f>
        <v>MidWest</v>
      </c>
      <c r="J4575" s="110" t="s">
        <v>216</v>
      </c>
      <c r="K4575" s="110">
        <v>2.0</v>
      </c>
      <c r="L4575" s="109">
        <f t="array" ref="L4575">XLOOKUP('Joining Lists'!$J4575,'Joining Lists'!$A$4:$A$15,'Joining Lists'!$B$4:$B$15)</f>
        <v>22.95</v>
      </c>
      <c r="M4575" s="110">
        <f>'Joining Lists'!$K4575*'Joining Lists'!$L4575</f>
        <v>45.9</v>
      </c>
    </row>
    <row r="4576" ht="14.25" customHeight="1">
      <c r="G4576" s="106">
        <v>44309.0</v>
      </c>
      <c r="H4576" s="105" t="s">
        <v>312</v>
      </c>
      <c r="I4576" s="105" t="str">
        <f t="array" ref="I4576">XLOOKUP('Joining Lists'!$H4576,'Joining Lists'!$D$4:$D$75,'Joining Lists'!$E$4:$E$75)</f>
        <v>East</v>
      </c>
      <c r="J4576" s="105" t="s">
        <v>243</v>
      </c>
      <c r="K4576" s="105">
        <v>3.0</v>
      </c>
      <c r="L4576" s="104">
        <f t="array" ref="L4576">XLOOKUP('Joining Lists'!$J4576,'Joining Lists'!$A$4:$A$15,'Joining Lists'!$B$4:$B$15)</f>
        <v>25</v>
      </c>
      <c r="M4576" s="105">
        <f>'Joining Lists'!$K4576*'Joining Lists'!$L4576</f>
        <v>75</v>
      </c>
    </row>
    <row r="4577" ht="14.25" customHeight="1">
      <c r="G4577" s="111">
        <v>44309.0</v>
      </c>
      <c r="H4577" s="110" t="s">
        <v>259</v>
      </c>
      <c r="I4577" s="110" t="str">
        <f t="array" ref="I4577">XLOOKUP('Joining Lists'!$H4577,'Joining Lists'!$D$4:$D$75,'Joining Lists'!$E$4:$E$75)</f>
        <v>West</v>
      </c>
      <c r="J4577" s="110" t="s">
        <v>243</v>
      </c>
      <c r="K4577" s="110">
        <v>2.0</v>
      </c>
      <c r="L4577" s="109">
        <f t="array" ref="L4577">XLOOKUP('Joining Lists'!$J4577,'Joining Lists'!$A$4:$A$15,'Joining Lists'!$B$4:$B$15)</f>
        <v>25</v>
      </c>
      <c r="M4577" s="110">
        <f>'Joining Lists'!$K4577*'Joining Lists'!$L4577</f>
        <v>50</v>
      </c>
    </row>
    <row r="4578" ht="14.25" customHeight="1">
      <c r="G4578" s="106">
        <v>44309.0</v>
      </c>
      <c r="H4578" s="105" t="s">
        <v>294</v>
      </c>
      <c r="I4578" s="105" t="str">
        <f t="array" ref="I4578">XLOOKUP('Joining Lists'!$H4578,'Joining Lists'!$D$4:$D$75,'Joining Lists'!$E$4:$E$75)</f>
        <v>West</v>
      </c>
      <c r="J4578" s="105" t="s">
        <v>235</v>
      </c>
      <c r="K4578" s="105">
        <v>1.0</v>
      </c>
      <c r="L4578" s="104">
        <f t="array" ref="L4578">XLOOKUP('Joining Lists'!$J4578,'Joining Lists'!$A$4:$A$15,'Joining Lists'!$B$4:$B$15)</f>
        <v>19.95</v>
      </c>
      <c r="M4578" s="105">
        <f>'Joining Lists'!$K4578*'Joining Lists'!$L4578</f>
        <v>19.95</v>
      </c>
    </row>
    <row r="4579" ht="14.25" customHeight="1">
      <c r="G4579" s="111">
        <v>44308.0</v>
      </c>
      <c r="H4579" s="110" t="s">
        <v>315</v>
      </c>
      <c r="I4579" s="110" t="str">
        <f t="array" ref="I4579">XLOOKUP('Joining Lists'!$H4579,'Joining Lists'!$D$4:$D$75,'Joining Lists'!$E$4:$E$75)</f>
        <v>MidWest</v>
      </c>
      <c r="J4579" s="110" t="s">
        <v>227</v>
      </c>
      <c r="K4579" s="110">
        <v>2.0</v>
      </c>
      <c r="L4579" s="109">
        <f t="array" ref="L4579">XLOOKUP('Joining Lists'!$J4579,'Joining Lists'!$A$4:$A$15,'Joining Lists'!$B$4:$B$15)</f>
        <v>25</v>
      </c>
      <c r="M4579" s="110">
        <f>'Joining Lists'!$K4579*'Joining Lists'!$L4579</f>
        <v>50</v>
      </c>
    </row>
    <row r="4580" ht="14.25" customHeight="1">
      <c r="G4580" s="106">
        <v>44308.0</v>
      </c>
      <c r="H4580" s="105" t="s">
        <v>271</v>
      </c>
      <c r="I4580" s="105" t="str">
        <f t="array" ref="I4580">XLOOKUP('Joining Lists'!$H4580,'Joining Lists'!$D$4:$D$75,'Joining Lists'!$E$4:$E$75)</f>
        <v>South</v>
      </c>
      <c r="J4580" s="105" t="s">
        <v>218</v>
      </c>
      <c r="K4580" s="105">
        <v>3.0</v>
      </c>
      <c r="L4580" s="104">
        <f t="array" ref="L4580">XLOOKUP('Joining Lists'!$J4580,'Joining Lists'!$A$4:$A$15,'Joining Lists'!$B$4:$B$15)</f>
        <v>22.95</v>
      </c>
      <c r="M4580" s="105">
        <f>'Joining Lists'!$K4580*'Joining Lists'!$L4580</f>
        <v>68.85</v>
      </c>
    </row>
    <row r="4581" ht="14.25" customHeight="1">
      <c r="G4581" s="111">
        <v>44308.0</v>
      </c>
      <c r="H4581" s="110" t="s">
        <v>225</v>
      </c>
      <c r="I4581" s="110" t="str">
        <f t="array" ref="I4581">XLOOKUP('Joining Lists'!$H4581,'Joining Lists'!$D$4:$D$75,'Joining Lists'!$E$4:$E$75)</f>
        <v>South</v>
      </c>
      <c r="J4581" s="110" t="s">
        <v>212</v>
      </c>
      <c r="K4581" s="110">
        <v>2.0</v>
      </c>
      <c r="L4581" s="109">
        <f t="array" ref="L4581">XLOOKUP('Joining Lists'!$J4581,'Joining Lists'!$A$4:$A$15,'Joining Lists'!$B$4:$B$15)</f>
        <v>21</v>
      </c>
      <c r="M4581" s="110">
        <f>'Joining Lists'!$K4581*'Joining Lists'!$L4581</f>
        <v>42</v>
      </c>
    </row>
    <row r="4582" ht="14.25" customHeight="1">
      <c r="G4582" s="106">
        <v>44308.0</v>
      </c>
      <c r="H4582" s="105" t="s">
        <v>265</v>
      </c>
      <c r="I4582" s="105" t="str">
        <f t="array" ref="I4582">XLOOKUP('Joining Lists'!$H4582,'Joining Lists'!$D$4:$D$75,'Joining Lists'!$E$4:$E$75)</f>
        <v>MidWest</v>
      </c>
      <c r="J4582" s="105" t="s">
        <v>245</v>
      </c>
      <c r="K4582" s="105">
        <v>1.0</v>
      </c>
      <c r="L4582" s="104">
        <f t="array" ref="L4582">XLOOKUP('Joining Lists'!$J4582,'Joining Lists'!$A$4:$A$15,'Joining Lists'!$B$4:$B$15)</f>
        <v>23.5</v>
      </c>
      <c r="M4582" s="105">
        <f>'Joining Lists'!$K4582*'Joining Lists'!$L4582</f>
        <v>23.5</v>
      </c>
    </row>
    <row r="4583" ht="14.25" customHeight="1">
      <c r="G4583" s="111">
        <v>44308.0</v>
      </c>
      <c r="H4583" s="110" t="s">
        <v>255</v>
      </c>
      <c r="I4583" s="110" t="str">
        <f t="array" ref="I4583">XLOOKUP('Joining Lists'!$H4583,'Joining Lists'!$D$4:$D$75,'Joining Lists'!$E$4:$E$75)</f>
        <v>MidWest</v>
      </c>
      <c r="J4583" s="110" t="s">
        <v>227</v>
      </c>
      <c r="K4583" s="110">
        <v>24.0</v>
      </c>
      <c r="L4583" s="109">
        <f t="array" ref="L4583">XLOOKUP('Joining Lists'!$J4583,'Joining Lists'!$A$4:$A$15,'Joining Lists'!$B$4:$B$15)</f>
        <v>25</v>
      </c>
      <c r="M4583" s="110">
        <f>'Joining Lists'!$K4583*'Joining Lists'!$L4583</f>
        <v>600</v>
      </c>
    </row>
    <row r="4584" ht="14.25" customHeight="1">
      <c r="G4584" s="106">
        <v>44308.0</v>
      </c>
      <c r="H4584" s="105" t="s">
        <v>306</v>
      </c>
      <c r="I4584" s="105" t="str">
        <f t="array" ref="I4584">XLOOKUP('Joining Lists'!$H4584,'Joining Lists'!$D$4:$D$75,'Joining Lists'!$E$4:$E$75)</f>
        <v>West</v>
      </c>
      <c r="J4584" s="105" t="s">
        <v>218</v>
      </c>
      <c r="K4584" s="105">
        <v>3.0</v>
      </c>
      <c r="L4584" s="104">
        <f t="array" ref="L4584">XLOOKUP('Joining Lists'!$J4584,'Joining Lists'!$A$4:$A$15,'Joining Lists'!$B$4:$B$15)</f>
        <v>22.95</v>
      </c>
      <c r="M4584" s="105">
        <f>'Joining Lists'!$K4584*'Joining Lists'!$L4584</f>
        <v>68.85</v>
      </c>
    </row>
    <row r="4585" ht="14.25" customHeight="1">
      <c r="G4585" s="111">
        <v>44308.0</v>
      </c>
      <c r="H4585" s="110" t="s">
        <v>292</v>
      </c>
      <c r="I4585" s="110" t="str">
        <f t="array" ref="I4585">XLOOKUP('Joining Lists'!$H4585,'Joining Lists'!$D$4:$D$75,'Joining Lists'!$E$4:$E$75)</f>
        <v>East</v>
      </c>
      <c r="J4585" s="110" t="s">
        <v>218</v>
      </c>
      <c r="K4585" s="110">
        <v>3.0</v>
      </c>
      <c r="L4585" s="109">
        <f t="array" ref="L4585">XLOOKUP('Joining Lists'!$J4585,'Joining Lists'!$A$4:$A$15,'Joining Lists'!$B$4:$B$15)</f>
        <v>22.95</v>
      </c>
      <c r="M4585" s="110">
        <f>'Joining Lists'!$K4585*'Joining Lists'!$L4585</f>
        <v>68.85</v>
      </c>
    </row>
    <row r="4586" ht="14.25" customHeight="1">
      <c r="G4586" s="106">
        <v>44307.0</v>
      </c>
      <c r="H4586" s="105" t="s">
        <v>292</v>
      </c>
      <c r="I4586" s="105" t="str">
        <f t="array" ref="I4586">XLOOKUP('Joining Lists'!$H4586,'Joining Lists'!$D$4:$D$75,'Joining Lists'!$E$4:$E$75)</f>
        <v>East</v>
      </c>
      <c r="J4586" s="105" t="s">
        <v>216</v>
      </c>
      <c r="K4586" s="105">
        <v>2.0</v>
      </c>
      <c r="L4586" s="104">
        <f t="array" ref="L4586">XLOOKUP('Joining Lists'!$J4586,'Joining Lists'!$A$4:$A$15,'Joining Lists'!$B$4:$B$15)</f>
        <v>22.95</v>
      </c>
      <c r="M4586" s="105">
        <f>'Joining Lists'!$K4586*'Joining Lists'!$L4586</f>
        <v>45.9</v>
      </c>
    </row>
    <row r="4587" ht="14.25" customHeight="1">
      <c r="G4587" s="111">
        <v>44307.0</v>
      </c>
      <c r="H4587" s="110" t="s">
        <v>273</v>
      </c>
      <c r="I4587" s="110" t="str">
        <f t="array" ref="I4587">XLOOKUP('Joining Lists'!$H4587,'Joining Lists'!$D$4:$D$75,'Joining Lists'!$E$4:$E$75)</f>
        <v>West</v>
      </c>
      <c r="J4587" s="110" t="s">
        <v>240</v>
      </c>
      <c r="K4587" s="110">
        <v>3.0</v>
      </c>
      <c r="L4587" s="109">
        <f t="array" ref="L4587">XLOOKUP('Joining Lists'!$J4587,'Joining Lists'!$A$4:$A$15,'Joining Lists'!$B$4:$B$15)</f>
        <v>34</v>
      </c>
      <c r="M4587" s="110">
        <f>'Joining Lists'!$K4587*'Joining Lists'!$L4587</f>
        <v>102</v>
      </c>
    </row>
    <row r="4588" ht="14.25" customHeight="1">
      <c r="G4588" s="106">
        <v>44307.0</v>
      </c>
      <c r="H4588" s="105" t="s">
        <v>221</v>
      </c>
      <c r="I4588" s="105" t="str">
        <f t="array" ref="I4588">XLOOKUP('Joining Lists'!$H4588,'Joining Lists'!$D$4:$D$75,'Joining Lists'!$E$4:$E$75)</f>
        <v>East</v>
      </c>
      <c r="J4588" s="105" t="s">
        <v>233</v>
      </c>
      <c r="K4588" s="105">
        <v>1.0</v>
      </c>
      <c r="L4588" s="104">
        <f t="array" ref="L4588">XLOOKUP('Joining Lists'!$J4588,'Joining Lists'!$A$4:$A$15,'Joining Lists'!$B$4:$B$15)</f>
        <v>27.5</v>
      </c>
      <c r="M4588" s="105">
        <f>'Joining Lists'!$K4588*'Joining Lists'!$L4588</f>
        <v>27.5</v>
      </c>
    </row>
    <row r="4589" ht="14.25" customHeight="1">
      <c r="G4589" s="111">
        <v>44307.0</v>
      </c>
      <c r="H4589" s="110" t="s">
        <v>294</v>
      </c>
      <c r="I4589" s="110" t="str">
        <f t="array" ref="I4589">XLOOKUP('Joining Lists'!$H4589,'Joining Lists'!$D$4:$D$75,'Joining Lists'!$E$4:$E$75)</f>
        <v>West</v>
      </c>
      <c r="J4589" s="110" t="s">
        <v>240</v>
      </c>
      <c r="K4589" s="110">
        <v>4.0</v>
      </c>
      <c r="L4589" s="109">
        <f t="array" ref="L4589">XLOOKUP('Joining Lists'!$J4589,'Joining Lists'!$A$4:$A$15,'Joining Lists'!$B$4:$B$15)</f>
        <v>34</v>
      </c>
      <c r="M4589" s="110">
        <f>'Joining Lists'!$K4589*'Joining Lists'!$L4589</f>
        <v>136</v>
      </c>
    </row>
    <row r="4590" ht="14.25" customHeight="1">
      <c r="G4590" s="106">
        <v>44307.0</v>
      </c>
      <c r="H4590" s="105" t="s">
        <v>244</v>
      </c>
      <c r="I4590" s="105" t="str">
        <f t="array" ref="I4590">XLOOKUP('Joining Lists'!$H4590,'Joining Lists'!$D$4:$D$75,'Joining Lists'!$E$4:$E$75)</f>
        <v>MidWest</v>
      </c>
      <c r="J4590" s="105" t="s">
        <v>243</v>
      </c>
      <c r="K4590" s="105">
        <v>2.0</v>
      </c>
      <c r="L4590" s="104">
        <f t="array" ref="L4590">XLOOKUP('Joining Lists'!$J4590,'Joining Lists'!$A$4:$A$15,'Joining Lists'!$B$4:$B$15)</f>
        <v>25</v>
      </c>
      <c r="M4590" s="105">
        <f>'Joining Lists'!$K4590*'Joining Lists'!$L4590</f>
        <v>50</v>
      </c>
    </row>
    <row r="4591" ht="14.25" customHeight="1">
      <c r="G4591" s="111">
        <v>44306.0</v>
      </c>
      <c r="H4591" s="110" t="s">
        <v>223</v>
      </c>
      <c r="I4591" s="110" t="str">
        <f t="array" ref="I4591">XLOOKUP('Joining Lists'!$H4591,'Joining Lists'!$D$4:$D$75,'Joining Lists'!$E$4:$E$75)</f>
        <v>East</v>
      </c>
      <c r="J4591" s="110" t="s">
        <v>245</v>
      </c>
      <c r="K4591" s="110">
        <v>4.0</v>
      </c>
      <c r="L4591" s="109">
        <f t="array" ref="L4591">XLOOKUP('Joining Lists'!$J4591,'Joining Lists'!$A$4:$A$15,'Joining Lists'!$B$4:$B$15)</f>
        <v>23.5</v>
      </c>
      <c r="M4591" s="110">
        <f>'Joining Lists'!$K4591*'Joining Lists'!$L4591</f>
        <v>94</v>
      </c>
    </row>
    <row r="4592" ht="14.25" customHeight="1">
      <c r="G4592" s="106">
        <v>44305.0</v>
      </c>
      <c r="H4592" s="105" t="s">
        <v>225</v>
      </c>
      <c r="I4592" s="105" t="str">
        <f t="array" ref="I4592">XLOOKUP('Joining Lists'!$H4592,'Joining Lists'!$D$4:$D$75,'Joining Lists'!$E$4:$E$75)</f>
        <v>South</v>
      </c>
      <c r="J4592" s="105" t="s">
        <v>218</v>
      </c>
      <c r="K4592" s="105">
        <v>10.0</v>
      </c>
      <c r="L4592" s="104">
        <f t="array" ref="L4592">XLOOKUP('Joining Lists'!$J4592,'Joining Lists'!$A$4:$A$15,'Joining Lists'!$B$4:$B$15)</f>
        <v>22.95</v>
      </c>
      <c r="M4592" s="105">
        <f>'Joining Lists'!$K4592*'Joining Lists'!$L4592</f>
        <v>229.5</v>
      </c>
    </row>
    <row r="4593" ht="14.25" customHeight="1">
      <c r="G4593" s="111">
        <v>44305.0</v>
      </c>
      <c r="H4593" s="110" t="s">
        <v>304</v>
      </c>
      <c r="I4593" s="110" t="str">
        <f t="array" ref="I4593">XLOOKUP('Joining Lists'!$H4593,'Joining Lists'!$D$4:$D$75,'Joining Lists'!$E$4:$E$75)</f>
        <v>South</v>
      </c>
      <c r="J4593" s="110" t="s">
        <v>243</v>
      </c>
      <c r="K4593" s="110">
        <v>16.0</v>
      </c>
      <c r="L4593" s="109">
        <f t="array" ref="L4593">XLOOKUP('Joining Lists'!$J4593,'Joining Lists'!$A$4:$A$15,'Joining Lists'!$B$4:$B$15)</f>
        <v>25</v>
      </c>
      <c r="M4593" s="110">
        <f>'Joining Lists'!$K4593*'Joining Lists'!$L4593</f>
        <v>400</v>
      </c>
    </row>
    <row r="4594" ht="14.25" customHeight="1">
      <c r="G4594" s="106">
        <v>44305.0</v>
      </c>
      <c r="H4594" s="105" t="s">
        <v>252</v>
      </c>
      <c r="I4594" s="105" t="str">
        <f t="array" ref="I4594">XLOOKUP('Joining Lists'!$H4594,'Joining Lists'!$D$4:$D$75,'Joining Lists'!$E$4:$E$75)</f>
        <v>West</v>
      </c>
      <c r="J4594" s="105" t="s">
        <v>243</v>
      </c>
      <c r="K4594" s="105">
        <v>2.0</v>
      </c>
      <c r="L4594" s="104">
        <f t="array" ref="L4594">XLOOKUP('Joining Lists'!$J4594,'Joining Lists'!$A$4:$A$15,'Joining Lists'!$B$4:$B$15)</f>
        <v>25</v>
      </c>
      <c r="M4594" s="105">
        <f>'Joining Lists'!$K4594*'Joining Lists'!$L4594</f>
        <v>50</v>
      </c>
    </row>
    <row r="4595" ht="14.25" customHeight="1">
      <c r="G4595" s="111">
        <v>44305.0</v>
      </c>
      <c r="H4595" s="110" t="s">
        <v>259</v>
      </c>
      <c r="I4595" s="110" t="str">
        <f t="array" ref="I4595">XLOOKUP('Joining Lists'!$H4595,'Joining Lists'!$D$4:$D$75,'Joining Lists'!$E$4:$E$75)</f>
        <v>West</v>
      </c>
      <c r="J4595" s="110" t="s">
        <v>233</v>
      </c>
      <c r="K4595" s="110">
        <v>14.0</v>
      </c>
      <c r="L4595" s="109">
        <f t="array" ref="L4595">XLOOKUP('Joining Lists'!$J4595,'Joining Lists'!$A$4:$A$15,'Joining Lists'!$B$4:$B$15)</f>
        <v>27.5</v>
      </c>
      <c r="M4595" s="110">
        <f>'Joining Lists'!$K4595*'Joining Lists'!$L4595</f>
        <v>385</v>
      </c>
    </row>
    <row r="4596" ht="14.25" customHeight="1">
      <c r="G4596" s="106">
        <v>44305.0</v>
      </c>
      <c r="H4596" s="105" t="s">
        <v>253</v>
      </c>
      <c r="I4596" s="105" t="str">
        <f t="array" ref="I4596">XLOOKUP('Joining Lists'!$H4596,'Joining Lists'!$D$4:$D$75,'Joining Lists'!$E$4:$E$75)</f>
        <v>MidWest</v>
      </c>
      <c r="J4596" s="105" t="s">
        <v>230</v>
      </c>
      <c r="K4596" s="105">
        <v>2.0</v>
      </c>
      <c r="L4596" s="104">
        <f t="array" ref="L4596">XLOOKUP('Joining Lists'!$J4596,'Joining Lists'!$A$4:$A$15,'Joining Lists'!$B$4:$B$15)</f>
        <v>79.95</v>
      </c>
      <c r="M4596" s="105">
        <f>'Joining Lists'!$K4596*'Joining Lists'!$L4596</f>
        <v>159.9</v>
      </c>
    </row>
    <row r="4597" ht="14.25" customHeight="1">
      <c r="G4597" s="111">
        <v>44305.0</v>
      </c>
      <c r="H4597" s="110" t="s">
        <v>242</v>
      </c>
      <c r="I4597" s="110" t="str">
        <f t="array" ref="I4597">XLOOKUP('Joining Lists'!$H4597,'Joining Lists'!$D$4:$D$75,'Joining Lists'!$E$4:$E$75)</f>
        <v>MidWest</v>
      </c>
      <c r="J4597" s="110" t="s">
        <v>240</v>
      </c>
      <c r="K4597" s="110">
        <v>1.0</v>
      </c>
      <c r="L4597" s="109">
        <f t="array" ref="L4597">XLOOKUP('Joining Lists'!$J4597,'Joining Lists'!$A$4:$A$15,'Joining Lists'!$B$4:$B$15)</f>
        <v>34</v>
      </c>
      <c r="M4597" s="110">
        <f>'Joining Lists'!$K4597*'Joining Lists'!$L4597</f>
        <v>34</v>
      </c>
    </row>
    <row r="4598" ht="14.25" customHeight="1">
      <c r="G4598" s="106">
        <v>44304.0</v>
      </c>
      <c r="H4598" s="105" t="s">
        <v>257</v>
      </c>
      <c r="I4598" s="105" t="str">
        <f t="array" ref="I4598">XLOOKUP('Joining Lists'!$H4598,'Joining Lists'!$D$4:$D$75,'Joining Lists'!$E$4:$E$75)</f>
        <v>South</v>
      </c>
      <c r="J4598" s="105" t="s">
        <v>243</v>
      </c>
      <c r="K4598" s="105">
        <v>2.0</v>
      </c>
      <c r="L4598" s="104">
        <f t="array" ref="L4598">XLOOKUP('Joining Lists'!$J4598,'Joining Lists'!$A$4:$A$15,'Joining Lists'!$B$4:$B$15)</f>
        <v>25</v>
      </c>
      <c r="M4598" s="105">
        <f>'Joining Lists'!$K4598*'Joining Lists'!$L4598</f>
        <v>50</v>
      </c>
    </row>
    <row r="4599" ht="14.25" customHeight="1">
      <c r="G4599" s="111">
        <v>44304.0</v>
      </c>
      <c r="H4599" s="110" t="s">
        <v>253</v>
      </c>
      <c r="I4599" s="110" t="str">
        <f t="array" ref="I4599">XLOOKUP('Joining Lists'!$H4599,'Joining Lists'!$D$4:$D$75,'Joining Lists'!$E$4:$E$75)</f>
        <v>MidWest</v>
      </c>
      <c r="J4599" s="110" t="s">
        <v>239</v>
      </c>
      <c r="K4599" s="110">
        <v>3.0</v>
      </c>
      <c r="L4599" s="109">
        <f t="array" ref="L4599">XLOOKUP('Joining Lists'!$J4599,'Joining Lists'!$A$4:$A$15,'Joining Lists'!$B$4:$B$15)</f>
        <v>19</v>
      </c>
      <c r="M4599" s="110">
        <f>'Joining Lists'!$K4599*'Joining Lists'!$L4599</f>
        <v>57</v>
      </c>
    </row>
    <row r="4600" ht="14.25" customHeight="1">
      <c r="G4600" s="106">
        <v>44304.0</v>
      </c>
      <c r="H4600" s="105" t="s">
        <v>309</v>
      </c>
      <c r="I4600" s="105" t="str">
        <f t="array" ref="I4600">XLOOKUP('Joining Lists'!$H4600,'Joining Lists'!$D$4:$D$75,'Joining Lists'!$E$4:$E$75)</f>
        <v>South</v>
      </c>
      <c r="J4600" s="105" t="s">
        <v>218</v>
      </c>
      <c r="K4600" s="105">
        <v>3.0</v>
      </c>
      <c r="L4600" s="104">
        <f t="array" ref="L4600">XLOOKUP('Joining Lists'!$J4600,'Joining Lists'!$A$4:$A$15,'Joining Lists'!$B$4:$B$15)</f>
        <v>22.95</v>
      </c>
      <c r="M4600" s="105">
        <f>'Joining Lists'!$K4600*'Joining Lists'!$L4600</f>
        <v>68.85</v>
      </c>
    </row>
    <row r="4601" ht="14.25" customHeight="1">
      <c r="G4601" s="111">
        <v>44303.0</v>
      </c>
      <c r="H4601" s="110" t="s">
        <v>234</v>
      </c>
      <c r="I4601" s="110" t="str">
        <f t="array" ref="I4601">XLOOKUP('Joining Lists'!$H4601,'Joining Lists'!$D$4:$D$75,'Joining Lists'!$E$4:$E$75)</f>
        <v>East</v>
      </c>
      <c r="J4601" s="110" t="s">
        <v>235</v>
      </c>
      <c r="K4601" s="110">
        <v>18.0</v>
      </c>
      <c r="L4601" s="109">
        <f t="array" ref="L4601">XLOOKUP('Joining Lists'!$J4601,'Joining Lists'!$A$4:$A$15,'Joining Lists'!$B$4:$B$15)</f>
        <v>19.95</v>
      </c>
      <c r="M4601" s="110">
        <f>'Joining Lists'!$K4601*'Joining Lists'!$L4601</f>
        <v>359.1</v>
      </c>
    </row>
    <row r="4602" ht="14.25" customHeight="1">
      <c r="G4602" s="106">
        <v>44303.0</v>
      </c>
      <c r="H4602" s="105" t="s">
        <v>215</v>
      </c>
      <c r="I4602" s="105" t="str">
        <f t="array" ref="I4602">XLOOKUP('Joining Lists'!$H4602,'Joining Lists'!$D$4:$D$75,'Joining Lists'!$E$4:$E$75)</f>
        <v>East</v>
      </c>
      <c r="J4602" s="105" t="s">
        <v>218</v>
      </c>
      <c r="K4602" s="105">
        <v>2.0</v>
      </c>
      <c r="L4602" s="104">
        <f t="array" ref="L4602">XLOOKUP('Joining Lists'!$J4602,'Joining Lists'!$A$4:$A$15,'Joining Lists'!$B$4:$B$15)</f>
        <v>22.95</v>
      </c>
      <c r="M4602" s="105">
        <f>'Joining Lists'!$K4602*'Joining Lists'!$L4602</f>
        <v>45.9</v>
      </c>
    </row>
    <row r="4603" ht="14.25" customHeight="1">
      <c r="G4603" s="111">
        <v>44303.0</v>
      </c>
      <c r="H4603" s="110" t="s">
        <v>281</v>
      </c>
      <c r="I4603" s="110" t="str">
        <f t="array" ref="I4603">XLOOKUP('Joining Lists'!$H4603,'Joining Lists'!$D$4:$D$75,'Joining Lists'!$E$4:$E$75)</f>
        <v>MidWest</v>
      </c>
      <c r="J4603" s="110" t="s">
        <v>236</v>
      </c>
      <c r="K4603" s="110">
        <v>3.0</v>
      </c>
      <c r="L4603" s="109">
        <f t="array" ref="L4603">XLOOKUP('Joining Lists'!$J4603,'Joining Lists'!$A$4:$A$15,'Joining Lists'!$B$4:$B$15)</f>
        <v>30</v>
      </c>
      <c r="M4603" s="110">
        <f>'Joining Lists'!$K4603*'Joining Lists'!$L4603</f>
        <v>90</v>
      </c>
    </row>
    <row r="4604" ht="14.25" customHeight="1">
      <c r="G4604" s="106">
        <v>44302.0</v>
      </c>
      <c r="H4604" s="105" t="s">
        <v>249</v>
      </c>
      <c r="I4604" s="105" t="str">
        <f t="array" ref="I4604">XLOOKUP('Joining Lists'!$H4604,'Joining Lists'!$D$4:$D$75,'Joining Lists'!$E$4:$E$75)</f>
        <v>East</v>
      </c>
      <c r="J4604" s="105" t="s">
        <v>227</v>
      </c>
      <c r="K4604" s="105">
        <v>2.0</v>
      </c>
      <c r="L4604" s="104">
        <f t="array" ref="L4604">XLOOKUP('Joining Lists'!$J4604,'Joining Lists'!$A$4:$A$15,'Joining Lists'!$B$4:$B$15)</f>
        <v>25</v>
      </c>
      <c r="M4604" s="105">
        <f>'Joining Lists'!$K4604*'Joining Lists'!$L4604</f>
        <v>50</v>
      </c>
    </row>
    <row r="4605" ht="14.25" customHeight="1">
      <c r="G4605" s="111">
        <v>44302.0</v>
      </c>
      <c r="H4605" s="110" t="s">
        <v>310</v>
      </c>
      <c r="I4605" s="110" t="str">
        <f t="array" ref="I4605">XLOOKUP('Joining Lists'!$H4605,'Joining Lists'!$D$4:$D$75,'Joining Lists'!$E$4:$E$75)</f>
        <v>West</v>
      </c>
      <c r="J4605" s="110" t="s">
        <v>240</v>
      </c>
      <c r="K4605" s="110">
        <v>2.0</v>
      </c>
      <c r="L4605" s="109">
        <f t="array" ref="L4605">XLOOKUP('Joining Lists'!$J4605,'Joining Lists'!$A$4:$A$15,'Joining Lists'!$B$4:$B$15)</f>
        <v>34</v>
      </c>
      <c r="M4605" s="110">
        <f>'Joining Lists'!$K4605*'Joining Lists'!$L4605</f>
        <v>68</v>
      </c>
    </row>
    <row r="4606" ht="14.25" customHeight="1">
      <c r="G4606" s="106">
        <v>44302.0</v>
      </c>
      <c r="H4606" s="105" t="s">
        <v>260</v>
      </c>
      <c r="I4606" s="105" t="str">
        <f t="array" ref="I4606">XLOOKUP('Joining Lists'!$H4606,'Joining Lists'!$D$4:$D$75,'Joining Lists'!$E$4:$E$75)</f>
        <v>MidWest</v>
      </c>
      <c r="J4606" s="105" t="s">
        <v>216</v>
      </c>
      <c r="K4606" s="105">
        <v>2.0</v>
      </c>
      <c r="L4606" s="104">
        <f t="array" ref="L4606">XLOOKUP('Joining Lists'!$J4606,'Joining Lists'!$A$4:$A$15,'Joining Lists'!$B$4:$B$15)</f>
        <v>22.95</v>
      </c>
      <c r="M4606" s="105">
        <f>'Joining Lists'!$K4606*'Joining Lists'!$L4606</f>
        <v>45.9</v>
      </c>
    </row>
    <row r="4607" ht="14.25" customHeight="1">
      <c r="G4607" s="111">
        <v>44302.0</v>
      </c>
      <c r="H4607" s="110" t="s">
        <v>300</v>
      </c>
      <c r="I4607" s="110" t="str">
        <f t="array" ref="I4607">XLOOKUP('Joining Lists'!$H4607,'Joining Lists'!$D$4:$D$75,'Joining Lists'!$E$4:$E$75)</f>
        <v>MidWest</v>
      </c>
      <c r="J4607" s="110" t="s">
        <v>243</v>
      </c>
      <c r="K4607" s="110">
        <v>2.0</v>
      </c>
      <c r="L4607" s="109">
        <f t="array" ref="L4607">XLOOKUP('Joining Lists'!$J4607,'Joining Lists'!$A$4:$A$15,'Joining Lists'!$B$4:$B$15)</f>
        <v>25</v>
      </c>
      <c r="M4607" s="110">
        <f>'Joining Lists'!$K4607*'Joining Lists'!$L4607</f>
        <v>50</v>
      </c>
    </row>
    <row r="4608" ht="14.25" customHeight="1">
      <c r="G4608" s="106">
        <v>44301.0</v>
      </c>
      <c r="H4608" s="105" t="s">
        <v>289</v>
      </c>
      <c r="I4608" s="105" t="str">
        <f t="array" ref="I4608">XLOOKUP('Joining Lists'!$H4608,'Joining Lists'!$D$4:$D$75,'Joining Lists'!$E$4:$E$75)</f>
        <v>West</v>
      </c>
      <c r="J4608" s="105" t="s">
        <v>216</v>
      </c>
      <c r="K4608" s="105">
        <v>2.0</v>
      </c>
      <c r="L4608" s="104">
        <f t="array" ref="L4608">XLOOKUP('Joining Lists'!$J4608,'Joining Lists'!$A$4:$A$15,'Joining Lists'!$B$4:$B$15)</f>
        <v>22.95</v>
      </c>
      <c r="M4608" s="105">
        <f>'Joining Lists'!$K4608*'Joining Lists'!$L4608</f>
        <v>45.9</v>
      </c>
    </row>
    <row r="4609" ht="14.25" customHeight="1">
      <c r="G4609" s="111">
        <v>44301.0</v>
      </c>
      <c r="H4609" s="110" t="s">
        <v>268</v>
      </c>
      <c r="I4609" s="110" t="str">
        <f t="array" ref="I4609">XLOOKUP('Joining Lists'!$H4609,'Joining Lists'!$D$4:$D$75,'Joining Lists'!$E$4:$E$75)</f>
        <v>East</v>
      </c>
      <c r="J4609" s="110" t="s">
        <v>227</v>
      </c>
      <c r="K4609" s="110">
        <v>2.0</v>
      </c>
      <c r="L4609" s="109">
        <f t="array" ref="L4609">XLOOKUP('Joining Lists'!$J4609,'Joining Lists'!$A$4:$A$15,'Joining Lists'!$B$4:$B$15)</f>
        <v>25</v>
      </c>
      <c r="M4609" s="110">
        <f>'Joining Lists'!$K4609*'Joining Lists'!$L4609</f>
        <v>50</v>
      </c>
    </row>
    <row r="4610" ht="14.25" customHeight="1">
      <c r="G4610" s="106">
        <v>44300.0</v>
      </c>
      <c r="H4610" s="105" t="s">
        <v>260</v>
      </c>
      <c r="I4610" s="105" t="str">
        <f t="array" ref="I4610">XLOOKUP('Joining Lists'!$H4610,'Joining Lists'!$D$4:$D$75,'Joining Lists'!$E$4:$E$75)</f>
        <v>MidWest</v>
      </c>
      <c r="J4610" s="105" t="s">
        <v>218</v>
      </c>
      <c r="K4610" s="105">
        <v>3.0</v>
      </c>
      <c r="L4610" s="104">
        <f t="array" ref="L4610">XLOOKUP('Joining Lists'!$J4610,'Joining Lists'!$A$4:$A$15,'Joining Lists'!$B$4:$B$15)</f>
        <v>22.95</v>
      </c>
      <c r="M4610" s="105">
        <f>'Joining Lists'!$K4610*'Joining Lists'!$L4610</f>
        <v>68.85</v>
      </c>
    </row>
    <row r="4611" ht="14.25" customHeight="1">
      <c r="G4611" s="111">
        <v>44299.0</v>
      </c>
      <c r="H4611" s="110" t="s">
        <v>289</v>
      </c>
      <c r="I4611" s="110" t="str">
        <f t="array" ref="I4611">XLOOKUP('Joining Lists'!$H4611,'Joining Lists'!$D$4:$D$75,'Joining Lists'!$E$4:$E$75)</f>
        <v>West</v>
      </c>
      <c r="J4611" s="110" t="s">
        <v>218</v>
      </c>
      <c r="K4611" s="110">
        <v>21.0</v>
      </c>
      <c r="L4611" s="109">
        <f t="array" ref="L4611">XLOOKUP('Joining Lists'!$J4611,'Joining Lists'!$A$4:$A$15,'Joining Lists'!$B$4:$B$15)</f>
        <v>22.95</v>
      </c>
      <c r="M4611" s="110">
        <f>'Joining Lists'!$K4611*'Joining Lists'!$L4611</f>
        <v>481.95</v>
      </c>
    </row>
    <row r="4612" ht="14.25" customHeight="1">
      <c r="G4612" s="106">
        <v>44299.0</v>
      </c>
      <c r="H4612" s="105" t="s">
        <v>254</v>
      </c>
      <c r="I4612" s="105" t="str">
        <f t="array" ref="I4612">XLOOKUP('Joining Lists'!$H4612,'Joining Lists'!$D$4:$D$75,'Joining Lists'!$E$4:$E$75)</f>
        <v>South</v>
      </c>
      <c r="J4612" s="105" t="s">
        <v>212</v>
      </c>
      <c r="K4612" s="105">
        <v>2.0</v>
      </c>
      <c r="L4612" s="104">
        <f t="array" ref="L4612">XLOOKUP('Joining Lists'!$J4612,'Joining Lists'!$A$4:$A$15,'Joining Lists'!$B$4:$B$15)</f>
        <v>21</v>
      </c>
      <c r="M4612" s="105">
        <f>'Joining Lists'!$K4612*'Joining Lists'!$L4612</f>
        <v>42</v>
      </c>
    </row>
    <row r="4613" ht="14.25" customHeight="1">
      <c r="G4613" s="111">
        <v>44298.0</v>
      </c>
      <c r="H4613" s="110" t="s">
        <v>281</v>
      </c>
      <c r="I4613" s="110" t="str">
        <f t="array" ref="I4613">XLOOKUP('Joining Lists'!$H4613,'Joining Lists'!$D$4:$D$75,'Joining Lists'!$E$4:$E$75)</f>
        <v>MidWest</v>
      </c>
      <c r="J4613" s="110" t="s">
        <v>235</v>
      </c>
      <c r="K4613" s="110">
        <v>1.0</v>
      </c>
      <c r="L4613" s="109">
        <f t="array" ref="L4613">XLOOKUP('Joining Lists'!$J4613,'Joining Lists'!$A$4:$A$15,'Joining Lists'!$B$4:$B$15)</f>
        <v>19.95</v>
      </c>
      <c r="M4613" s="110">
        <f>'Joining Lists'!$K4613*'Joining Lists'!$L4613</f>
        <v>19.95</v>
      </c>
    </row>
    <row r="4614" ht="14.25" customHeight="1">
      <c r="G4614" s="106">
        <v>44298.0</v>
      </c>
      <c r="H4614" s="105" t="s">
        <v>296</v>
      </c>
      <c r="I4614" s="105" t="str">
        <f t="array" ref="I4614">XLOOKUP('Joining Lists'!$H4614,'Joining Lists'!$D$4:$D$75,'Joining Lists'!$E$4:$E$75)</f>
        <v>West</v>
      </c>
      <c r="J4614" s="105" t="s">
        <v>240</v>
      </c>
      <c r="K4614" s="105">
        <v>2.0</v>
      </c>
      <c r="L4614" s="104">
        <f t="array" ref="L4614">XLOOKUP('Joining Lists'!$J4614,'Joining Lists'!$A$4:$A$15,'Joining Lists'!$B$4:$B$15)</f>
        <v>34</v>
      </c>
      <c r="M4614" s="105">
        <f>'Joining Lists'!$K4614*'Joining Lists'!$L4614</f>
        <v>68</v>
      </c>
    </row>
    <row r="4615" ht="14.25" customHeight="1">
      <c r="G4615" s="111">
        <v>44297.0</v>
      </c>
      <c r="H4615" s="110" t="s">
        <v>278</v>
      </c>
      <c r="I4615" s="110" t="str">
        <f t="array" ref="I4615">XLOOKUP('Joining Lists'!$H4615,'Joining Lists'!$D$4:$D$75,'Joining Lists'!$E$4:$E$75)</f>
        <v>MidWest</v>
      </c>
      <c r="J4615" s="110" t="s">
        <v>227</v>
      </c>
      <c r="K4615" s="110">
        <v>1.0</v>
      </c>
      <c r="L4615" s="109">
        <f t="array" ref="L4615">XLOOKUP('Joining Lists'!$J4615,'Joining Lists'!$A$4:$A$15,'Joining Lists'!$B$4:$B$15)</f>
        <v>25</v>
      </c>
      <c r="M4615" s="110">
        <f>'Joining Lists'!$K4615*'Joining Lists'!$L4615</f>
        <v>25</v>
      </c>
    </row>
    <row r="4616" ht="14.25" customHeight="1">
      <c r="G4616" s="106">
        <v>44297.0</v>
      </c>
      <c r="H4616" s="105" t="s">
        <v>278</v>
      </c>
      <c r="I4616" s="105" t="str">
        <f t="array" ref="I4616">XLOOKUP('Joining Lists'!$H4616,'Joining Lists'!$D$4:$D$75,'Joining Lists'!$E$4:$E$75)</f>
        <v>MidWest</v>
      </c>
      <c r="J4616" s="105" t="s">
        <v>243</v>
      </c>
      <c r="K4616" s="105">
        <v>1.0</v>
      </c>
      <c r="L4616" s="104">
        <f t="array" ref="L4616">XLOOKUP('Joining Lists'!$J4616,'Joining Lists'!$A$4:$A$15,'Joining Lists'!$B$4:$B$15)</f>
        <v>25</v>
      </c>
      <c r="M4616" s="105">
        <f>'Joining Lists'!$K4616*'Joining Lists'!$L4616</f>
        <v>25</v>
      </c>
    </row>
    <row r="4617" ht="14.25" customHeight="1">
      <c r="G4617" s="111">
        <v>44297.0</v>
      </c>
      <c r="H4617" s="110" t="s">
        <v>258</v>
      </c>
      <c r="I4617" s="110" t="str">
        <f t="array" ref="I4617">XLOOKUP('Joining Lists'!$H4617,'Joining Lists'!$D$4:$D$75,'Joining Lists'!$E$4:$E$75)</f>
        <v>MidWest</v>
      </c>
      <c r="J4617" s="110" t="s">
        <v>240</v>
      </c>
      <c r="K4617" s="110">
        <v>3.0</v>
      </c>
      <c r="L4617" s="109">
        <f t="array" ref="L4617">XLOOKUP('Joining Lists'!$J4617,'Joining Lists'!$A$4:$A$15,'Joining Lists'!$B$4:$B$15)</f>
        <v>34</v>
      </c>
      <c r="M4617" s="110">
        <f>'Joining Lists'!$K4617*'Joining Lists'!$L4617</f>
        <v>102</v>
      </c>
    </row>
    <row r="4618" ht="14.25" customHeight="1">
      <c r="G4618" s="106">
        <v>44297.0</v>
      </c>
      <c r="H4618" s="105" t="s">
        <v>292</v>
      </c>
      <c r="I4618" s="105" t="str">
        <f t="array" ref="I4618">XLOOKUP('Joining Lists'!$H4618,'Joining Lists'!$D$4:$D$75,'Joining Lists'!$E$4:$E$75)</f>
        <v>East</v>
      </c>
      <c r="J4618" s="105" t="s">
        <v>227</v>
      </c>
      <c r="K4618" s="105">
        <v>2.0</v>
      </c>
      <c r="L4618" s="104">
        <f t="array" ref="L4618">XLOOKUP('Joining Lists'!$J4618,'Joining Lists'!$A$4:$A$15,'Joining Lists'!$B$4:$B$15)</f>
        <v>25</v>
      </c>
      <c r="M4618" s="105">
        <f>'Joining Lists'!$K4618*'Joining Lists'!$L4618</f>
        <v>50</v>
      </c>
    </row>
    <row r="4619" ht="14.25" customHeight="1">
      <c r="G4619" s="111">
        <v>44297.0</v>
      </c>
      <c r="H4619" s="110" t="s">
        <v>297</v>
      </c>
      <c r="I4619" s="110" t="str">
        <f t="array" ref="I4619">XLOOKUP('Joining Lists'!$H4619,'Joining Lists'!$D$4:$D$75,'Joining Lists'!$E$4:$E$75)</f>
        <v>MidWest</v>
      </c>
      <c r="J4619" s="110" t="s">
        <v>236</v>
      </c>
      <c r="K4619" s="110">
        <v>2.0</v>
      </c>
      <c r="L4619" s="109">
        <f t="array" ref="L4619">XLOOKUP('Joining Lists'!$J4619,'Joining Lists'!$A$4:$A$15,'Joining Lists'!$B$4:$B$15)</f>
        <v>30</v>
      </c>
      <c r="M4619" s="110">
        <f>'Joining Lists'!$K4619*'Joining Lists'!$L4619</f>
        <v>60</v>
      </c>
    </row>
    <row r="4620" ht="14.25" customHeight="1">
      <c r="G4620" s="106">
        <v>44296.0</v>
      </c>
      <c r="H4620" s="105" t="s">
        <v>257</v>
      </c>
      <c r="I4620" s="105" t="str">
        <f t="array" ref="I4620">XLOOKUP('Joining Lists'!$H4620,'Joining Lists'!$D$4:$D$75,'Joining Lists'!$E$4:$E$75)</f>
        <v>South</v>
      </c>
      <c r="J4620" s="105" t="s">
        <v>218</v>
      </c>
      <c r="K4620" s="105">
        <v>16.0</v>
      </c>
      <c r="L4620" s="104">
        <f t="array" ref="L4620">XLOOKUP('Joining Lists'!$J4620,'Joining Lists'!$A$4:$A$15,'Joining Lists'!$B$4:$B$15)</f>
        <v>22.95</v>
      </c>
      <c r="M4620" s="105">
        <f>'Joining Lists'!$K4620*'Joining Lists'!$L4620</f>
        <v>367.2</v>
      </c>
    </row>
    <row r="4621" ht="14.25" customHeight="1">
      <c r="G4621" s="111">
        <v>44296.0</v>
      </c>
      <c r="H4621" s="110" t="s">
        <v>281</v>
      </c>
      <c r="I4621" s="110" t="str">
        <f t="array" ref="I4621">XLOOKUP('Joining Lists'!$H4621,'Joining Lists'!$D$4:$D$75,'Joining Lists'!$E$4:$E$75)</f>
        <v>MidWest</v>
      </c>
      <c r="J4621" s="110" t="s">
        <v>216</v>
      </c>
      <c r="K4621" s="110">
        <v>3.0</v>
      </c>
      <c r="L4621" s="109">
        <f t="array" ref="L4621">XLOOKUP('Joining Lists'!$J4621,'Joining Lists'!$A$4:$A$15,'Joining Lists'!$B$4:$B$15)</f>
        <v>22.95</v>
      </c>
      <c r="M4621" s="110">
        <f>'Joining Lists'!$K4621*'Joining Lists'!$L4621</f>
        <v>68.85</v>
      </c>
    </row>
    <row r="4622" ht="14.25" customHeight="1">
      <c r="G4622" s="106">
        <v>44296.0</v>
      </c>
      <c r="H4622" s="105" t="s">
        <v>281</v>
      </c>
      <c r="I4622" s="105" t="str">
        <f t="array" ref="I4622">XLOOKUP('Joining Lists'!$H4622,'Joining Lists'!$D$4:$D$75,'Joining Lists'!$E$4:$E$75)</f>
        <v>MidWest</v>
      </c>
      <c r="J4622" s="105" t="s">
        <v>216</v>
      </c>
      <c r="K4622" s="105">
        <v>23.0</v>
      </c>
      <c r="L4622" s="104">
        <f t="array" ref="L4622">XLOOKUP('Joining Lists'!$J4622,'Joining Lists'!$A$4:$A$15,'Joining Lists'!$B$4:$B$15)</f>
        <v>22.95</v>
      </c>
      <c r="M4622" s="105">
        <f>'Joining Lists'!$K4622*'Joining Lists'!$L4622</f>
        <v>527.85</v>
      </c>
    </row>
    <row r="4623" ht="14.25" customHeight="1">
      <c r="G4623" s="111">
        <v>44296.0</v>
      </c>
      <c r="H4623" s="110" t="s">
        <v>301</v>
      </c>
      <c r="I4623" s="110" t="str">
        <f t="array" ref="I4623">XLOOKUP('Joining Lists'!$H4623,'Joining Lists'!$D$4:$D$75,'Joining Lists'!$E$4:$E$75)</f>
        <v>East</v>
      </c>
      <c r="J4623" s="110" t="s">
        <v>245</v>
      </c>
      <c r="K4623" s="110">
        <v>3.0</v>
      </c>
      <c r="L4623" s="109">
        <f t="array" ref="L4623">XLOOKUP('Joining Lists'!$J4623,'Joining Lists'!$A$4:$A$15,'Joining Lists'!$B$4:$B$15)</f>
        <v>23.5</v>
      </c>
      <c r="M4623" s="110">
        <f>'Joining Lists'!$K4623*'Joining Lists'!$L4623</f>
        <v>70.5</v>
      </c>
    </row>
    <row r="4624" ht="14.25" customHeight="1">
      <c r="G4624" s="106">
        <v>44296.0</v>
      </c>
      <c r="H4624" s="105" t="s">
        <v>309</v>
      </c>
      <c r="I4624" s="105" t="str">
        <f t="array" ref="I4624">XLOOKUP('Joining Lists'!$H4624,'Joining Lists'!$D$4:$D$75,'Joining Lists'!$E$4:$E$75)</f>
        <v>South</v>
      </c>
      <c r="J4624" s="105" t="s">
        <v>233</v>
      </c>
      <c r="K4624" s="105">
        <v>2.0</v>
      </c>
      <c r="L4624" s="104">
        <f t="array" ref="L4624">XLOOKUP('Joining Lists'!$J4624,'Joining Lists'!$A$4:$A$15,'Joining Lists'!$B$4:$B$15)</f>
        <v>27.5</v>
      </c>
      <c r="M4624" s="105">
        <f>'Joining Lists'!$K4624*'Joining Lists'!$L4624</f>
        <v>55</v>
      </c>
    </row>
    <row r="4625" ht="14.25" customHeight="1">
      <c r="G4625" s="111">
        <v>44295.0</v>
      </c>
      <c r="H4625" s="110" t="s">
        <v>237</v>
      </c>
      <c r="I4625" s="110" t="str">
        <f t="array" ref="I4625">XLOOKUP('Joining Lists'!$H4625,'Joining Lists'!$D$4:$D$75,'Joining Lists'!$E$4:$E$75)</f>
        <v>West</v>
      </c>
      <c r="J4625" s="110" t="s">
        <v>240</v>
      </c>
      <c r="K4625" s="110">
        <v>2.0</v>
      </c>
      <c r="L4625" s="109">
        <f t="array" ref="L4625">XLOOKUP('Joining Lists'!$J4625,'Joining Lists'!$A$4:$A$15,'Joining Lists'!$B$4:$B$15)</f>
        <v>34</v>
      </c>
      <c r="M4625" s="110">
        <f>'Joining Lists'!$K4625*'Joining Lists'!$L4625</f>
        <v>68</v>
      </c>
    </row>
    <row r="4626" ht="14.25" customHeight="1">
      <c r="G4626" s="106">
        <v>44295.0</v>
      </c>
      <c r="H4626" s="105" t="s">
        <v>269</v>
      </c>
      <c r="I4626" s="105" t="str">
        <f t="array" ref="I4626">XLOOKUP('Joining Lists'!$H4626,'Joining Lists'!$D$4:$D$75,'Joining Lists'!$E$4:$E$75)</f>
        <v>MidWest</v>
      </c>
      <c r="J4626" s="105" t="s">
        <v>233</v>
      </c>
      <c r="K4626" s="105">
        <v>2.0</v>
      </c>
      <c r="L4626" s="104">
        <f t="array" ref="L4626">XLOOKUP('Joining Lists'!$J4626,'Joining Lists'!$A$4:$A$15,'Joining Lists'!$B$4:$B$15)</f>
        <v>27.5</v>
      </c>
      <c r="M4626" s="105">
        <f>'Joining Lists'!$K4626*'Joining Lists'!$L4626</f>
        <v>55</v>
      </c>
    </row>
    <row r="4627" ht="14.25" customHeight="1">
      <c r="G4627" s="111">
        <v>44294.0</v>
      </c>
      <c r="H4627" s="110" t="s">
        <v>269</v>
      </c>
      <c r="I4627" s="110" t="str">
        <f t="array" ref="I4627">XLOOKUP('Joining Lists'!$H4627,'Joining Lists'!$D$4:$D$75,'Joining Lists'!$E$4:$E$75)</f>
        <v>MidWest</v>
      </c>
      <c r="J4627" s="110" t="s">
        <v>243</v>
      </c>
      <c r="K4627" s="110">
        <v>2.0</v>
      </c>
      <c r="L4627" s="109">
        <f t="array" ref="L4627">XLOOKUP('Joining Lists'!$J4627,'Joining Lists'!$A$4:$A$15,'Joining Lists'!$B$4:$B$15)</f>
        <v>25</v>
      </c>
      <c r="M4627" s="110">
        <f>'Joining Lists'!$K4627*'Joining Lists'!$L4627</f>
        <v>50</v>
      </c>
    </row>
    <row r="4628" ht="14.25" customHeight="1">
      <c r="G4628" s="106">
        <v>44294.0</v>
      </c>
      <c r="H4628" s="105" t="s">
        <v>315</v>
      </c>
      <c r="I4628" s="105" t="str">
        <f t="array" ref="I4628">XLOOKUP('Joining Lists'!$H4628,'Joining Lists'!$D$4:$D$75,'Joining Lists'!$E$4:$E$75)</f>
        <v>MidWest</v>
      </c>
      <c r="J4628" s="105" t="s">
        <v>218</v>
      </c>
      <c r="K4628" s="105">
        <v>2.0</v>
      </c>
      <c r="L4628" s="104">
        <f t="array" ref="L4628">XLOOKUP('Joining Lists'!$J4628,'Joining Lists'!$A$4:$A$15,'Joining Lists'!$B$4:$B$15)</f>
        <v>22.95</v>
      </c>
      <c r="M4628" s="105">
        <f>'Joining Lists'!$K4628*'Joining Lists'!$L4628</f>
        <v>45.9</v>
      </c>
    </row>
    <row r="4629" ht="14.25" customHeight="1">
      <c r="G4629" s="111">
        <v>44294.0</v>
      </c>
      <c r="H4629" s="110" t="s">
        <v>313</v>
      </c>
      <c r="I4629" s="110" t="str">
        <f t="array" ref="I4629">XLOOKUP('Joining Lists'!$H4629,'Joining Lists'!$D$4:$D$75,'Joining Lists'!$E$4:$E$75)</f>
        <v>West</v>
      </c>
      <c r="J4629" s="110" t="s">
        <v>245</v>
      </c>
      <c r="K4629" s="110">
        <v>2.0</v>
      </c>
      <c r="L4629" s="109">
        <f t="array" ref="L4629">XLOOKUP('Joining Lists'!$J4629,'Joining Lists'!$A$4:$A$15,'Joining Lists'!$B$4:$B$15)</f>
        <v>23.5</v>
      </c>
      <c r="M4629" s="110">
        <f>'Joining Lists'!$K4629*'Joining Lists'!$L4629</f>
        <v>47</v>
      </c>
    </row>
    <row r="4630" ht="14.25" customHeight="1">
      <c r="G4630" s="106">
        <v>44294.0</v>
      </c>
      <c r="H4630" s="105" t="s">
        <v>269</v>
      </c>
      <c r="I4630" s="105" t="str">
        <f t="array" ref="I4630">XLOOKUP('Joining Lists'!$H4630,'Joining Lists'!$D$4:$D$75,'Joining Lists'!$E$4:$E$75)</f>
        <v>MidWest</v>
      </c>
      <c r="J4630" s="105" t="s">
        <v>240</v>
      </c>
      <c r="K4630" s="105">
        <v>1.0</v>
      </c>
      <c r="L4630" s="104">
        <f t="array" ref="L4630">XLOOKUP('Joining Lists'!$J4630,'Joining Lists'!$A$4:$A$15,'Joining Lists'!$B$4:$B$15)</f>
        <v>34</v>
      </c>
      <c r="M4630" s="105">
        <f>'Joining Lists'!$K4630*'Joining Lists'!$L4630</f>
        <v>34</v>
      </c>
    </row>
    <row r="4631" ht="14.25" customHeight="1">
      <c r="G4631" s="111">
        <v>44294.0</v>
      </c>
      <c r="H4631" s="110" t="s">
        <v>251</v>
      </c>
      <c r="I4631" s="110" t="str">
        <f t="array" ref="I4631">XLOOKUP('Joining Lists'!$H4631,'Joining Lists'!$D$4:$D$75,'Joining Lists'!$E$4:$E$75)</f>
        <v>MidWest</v>
      </c>
      <c r="J4631" s="110" t="s">
        <v>240</v>
      </c>
      <c r="K4631" s="110">
        <v>1.0</v>
      </c>
      <c r="L4631" s="109">
        <f t="array" ref="L4631">XLOOKUP('Joining Lists'!$J4631,'Joining Lists'!$A$4:$A$15,'Joining Lists'!$B$4:$B$15)</f>
        <v>34</v>
      </c>
      <c r="M4631" s="110">
        <f>'Joining Lists'!$K4631*'Joining Lists'!$L4631</f>
        <v>34</v>
      </c>
    </row>
    <row r="4632" ht="14.25" customHeight="1">
      <c r="G4632" s="106">
        <v>44293.0</v>
      </c>
      <c r="H4632" s="105" t="s">
        <v>292</v>
      </c>
      <c r="I4632" s="105" t="str">
        <f t="array" ref="I4632">XLOOKUP('Joining Lists'!$H4632,'Joining Lists'!$D$4:$D$75,'Joining Lists'!$E$4:$E$75)</f>
        <v>East</v>
      </c>
      <c r="J4632" s="105" t="s">
        <v>236</v>
      </c>
      <c r="K4632" s="105">
        <v>2.0</v>
      </c>
      <c r="L4632" s="104">
        <f t="array" ref="L4632">XLOOKUP('Joining Lists'!$J4632,'Joining Lists'!$A$4:$A$15,'Joining Lists'!$B$4:$B$15)</f>
        <v>30</v>
      </c>
      <c r="M4632" s="105">
        <f>'Joining Lists'!$K4632*'Joining Lists'!$L4632</f>
        <v>60</v>
      </c>
    </row>
    <row r="4633" ht="14.25" customHeight="1">
      <c r="G4633" s="111">
        <v>44293.0</v>
      </c>
      <c r="H4633" s="110" t="s">
        <v>306</v>
      </c>
      <c r="I4633" s="110" t="str">
        <f t="array" ref="I4633">XLOOKUP('Joining Lists'!$H4633,'Joining Lists'!$D$4:$D$75,'Joining Lists'!$E$4:$E$75)</f>
        <v>West</v>
      </c>
      <c r="J4633" s="110" t="s">
        <v>235</v>
      </c>
      <c r="K4633" s="110">
        <v>3.0</v>
      </c>
      <c r="L4633" s="109">
        <f t="array" ref="L4633">XLOOKUP('Joining Lists'!$J4633,'Joining Lists'!$A$4:$A$15,'Joining Lists'!$B$4:$B$15)</f>
        <v>19.95</v>
      </c>
      <c r="M4633" s="110">
        <f>'Joining Lists'!$K4633*'Joining Lists'!$L4633</f>
        <v>59.85</v>
      </c>
    </row>
    <row r="4634" ht="14.25" customHeight="1">
      <c r="G4634" s="106">
        <v>44293.0</v>
      </c>
      <c r="H4634" s="105" t="s">
        <v>273</v>
      </c>
      <c r="I4634" s="105" t="str">
        <f t="array" ref="I4634">XLOOKUP('Joining Lists'!$H4634,'Joining Lists'!$D$4:$D$75,'Joining Lists'!$E$4:$E$75)</f>
        <v>West</v>
      </c>
      <c r="J4634" s="105" t="s">
        <v>240</v>
      </c>
      <c r="K4634" s="105">
        <v>2.0</v>
      </c>
      <c r="L4634" s="104">
        <f t="array" ref="L4634">XLOOKUP('Joining Lists'!$J4634,'Joining Lists'!$A$4:$A$15,'Joining Lists'!$B$4:$B$15)</f>
        <v>34</v>
      </c>
      <c r="M4634" s="105">
        <f>'Joining Lists'!$K4634*'Joining Lists'!$L4634</f>
        <v>68</v>
      </c>
    </row>
    <row r="4635" ht="14.25" customHeight="1">
      <c r="G4635" s="111">
        <v>44293.0</v>
      </c>
      <c r="H4635" s="110" t="s">
        <v>250</v>
      </c>
      <c r="I4635" s="110" t="str">
        <f t="array" ref="I4635">XLOOKUP('Joining Lists'!$H4635,'Joining Lists'!$D$4:$D$75,'Joining Lists'!$E$4:$E$75)</f>
        <v>West</v>
      </c>
      <c r="J4635" s="110" t="s">
        <v>235</v>
      </c>
      <c r="K4635" s="110">
        <v>2.0</v>
      </c>
      <c r="L4635" s="109">
        <f t="array" ref="L4635">XLOOKUP('Joining Lists'!$J4635,'Joining Lists'!$A$4:$A$15,'Joining Lists'!$B$4:$B$15)</f>
        <v>19.95</v>
      </c>
      <c r="M4635" s="110">
        <f>'Joining Lists'!$K4635*'Joining Lists'!$L4635</f>
        <v>39.9</v>
      </c>
    </row>
    <row r="4636" ht="14.25" customHeight="1">
      <c r="G4636" s="106">
        <v>44293.0</v>
      </c>
      <c r="H4636" s="105" t="s">
        <v>252</v>
      </c>
      <c r="I4636" s="105" t="str">
        <f t="array" ref="I4636">XLOOKUP('Joining Lists'!$H4636,'Joining Lists'!$D$4:$D$75,'Joining Lists'!$E$4:$E$75)</f>
        <v>West</v>
      </c>
      <c r="J4636" s="105" t="s">
        <v>212</v>
      </c>
      <c r="K4636" s="105">
        <v>3.0</v>
      </c>
      <c r="L4636" s="104">
        <f t="array" ref="L4636">XLOOKUP('Joining Lists'!$J4636,'Joining Lists'!$A$4:$A$15,'Joining Lists'!$B$4:$B$15)</f>
        <v>21</v>
      </c>
      <c r="M4636" s="105">
        <f>'Joining Lists'!$K4636*'Joining Lists'!$L4636</f>
        <v>63</v>
      </c>
    </row>
    <row r="4637" ht="14.25" customHeight="1">
      <c r="G4637" s="111">
        <v>44293.0</v>
      </c>
      <c r="H4637" s="110" t="s">
        <v>280</v>
      </c>
      <c r="I4637" s="110" t="str">
        <f t="array" ref="I4637">XLOOKUP('Joining Lists'!$H4637,'Joining Lists'!$D$4:$D$75,'Joining Lists'!$E$4:$E$75)</f>
        <v>South</v>
      </c>
      <c r="J4637" s="110" t="s">
        <v>212</v>
      </c>
      <c r="K4637" s="110">
        <v>3.0</v>
      </c>
      <c r="L4637" s="109">
        <f t="array" ref="L4637">XLOOKUP('Joining Lists'!$J4637,'Joining Lists'!$A$4:$A$15,'Joining Lists'!$B$4:$B$15)</f>
        <v>21</v>
      </c>
      <c r="M4637" s="110">
        <f>'Joining Lists'!$K4637*'Joining Lists'!$L4637</f>
        <v>63</v>
      </c>
    </row>
    <row r="4638" ht="14.25" customHeight="1">
      <c r="G4638" s="106">
        <v>44293.0</v>
      </c>
      <c r="H4638" s="105" t="s">
        <v>281</v>
      </c>
      <c r="I4638" s="105" t="str">
        <f t="array" ref="I4638">XLOOKUP('Joining Lists'!$H4638,'Joining Lists'!$D$4:$D$75,'Joining Lists'!$E$4:$E$75)</f>
        <v>MidWest</v>
      </c>
      <c r="J4638" s="105" t="s">
        <v>236</v>
      </c>
      <c r="K4638" s="105">
        <v>3.0</v>
      </c>
      <c r="L4638" s="104">
        <f t="array" ref="L4638">XLOOKUP('Joining Lists'!$J4638,'Joining Lists'!$A$4:$A$15,'Joining Lists'!$B$4:$B$15)</f>
        <v>30</v>
      </c>
      <c r="M4638" s="105">
        <f>'Joining Lists'!$K4638*'Joining Lists'!$L4638</f>
        <v>90</v>
      </c>
    </row>
    <row r="4639" ht="14.25" customHeight="1">
      <c r="G4639" s="111">
        <v>44292.0</v>
      </c>
      <c r="H4639" s="110" t="s">
        <v>289</v>
      </c>
      <c r="I4639" s="110" t="str">
        <f t="array" ref="I4639">XLOOKUP('Joining Lists'!$H4639,'Joining Lists'!$D$4:$D$75,'Joining Lists'!$E$4:$E$75)</f>
        <v>West</v>
      </c>
      <c r="J4639" s="110" t="s">
        <v>216</v>
      </c>
      <c r="K4639" s="110">
        <v>2.0</v>
      </c>
      <c r="L4639" s="109">
        <f t="array" ref="L4639">XLOOKUP('Joining Lists'!$J4639,'Joining Lists'!$A$4:$A$15,'Joining Lists'!$B$4:$B$15)</f>
        <v>22.95</v>
      </c>
      <c r="M4639" s="110">
        <f>'Joining Lists'!$K4639*'Joining Lists'!$L4639</f>
        <v>45.9</v>
      </c>
    </row>
    <row r="4640" ht="14.25" customHeight="1">
      <c r="G4640" s="106">
        <v>44292.0</v>
      </c>
      <c r="H4640" s="105" t="s">
        <v>223</v>
      </c>
      <c r="I4640" s="105" t="str">
        <f t="array" ref="I4640">XLOOKUP('Joining Lists'!$H4640,'Joining Lists'!$D$4:$D$75,'Joining Lists'!$E$4:$E$75)</f>
        <v>East</v>
      </c>
      <c r="J4640" s="105" t="s">
        <v>230</v>
      </c>
      <c r="K4640" s="105">
        <v>3.0</v>
      </c>
      <c r="L4640" s="104">
        <f t="array" ref="L4640">XLOOKUP('Joining Lists'!$J4640,'Joining Lists'!$A$4:$A$15,'Joining Lists'!$B$4:$B$15)</f>
        <v>79.95</v>
      </c>
      <c r="M4640" s="105">
        <f>'Joining Lists'!$K4640*'Joining Lists'!$L4640</f>
        <v>239.85</v>
      </c>
    </row>
    <row r="4641" ht="14.25" customHeight="1">
      <c r="G4641" s="111">
        <v>44292.0</v>
      </c>
      <c r="H4641" s="110" t="s">
        <v>268</v>
      </c>
      <c r="I4641" s="110" t="str">
        <f t="array" ref="I4641">XLOOKUP('Joining Lists'!$H4641,'Joining Lists'!$D$4:$D$75,'Joining Lists'!$E$4:$E$75)</f>
        <v>East</v>
      </c>
      <c r="J4641" s="110" t="s">
        <v>218</v>
      </c>
      <c r="K4641" s="110">
        <v>1.0</v>
      </c>
      <c r="L4641" s="109">
        <f t="array" ref="L4641">XLOOKUP('Joining Lists'!$J4641,'Joining Lists'!$A$4:$A$15,'Joining Lists'!$B$4:$B$15)</f>
        <v>22.95</v>
      </c>
      <c r="M4641" s="110">
        <f>'Joining Lists'!$K4641*'Joining Lists'!$L4641</f>
        <v>22.95</v>
      </c>
    </row>
    <row r="4642" ht="14.25" customHeight="1">
      <c r="G4642" s="106">
        <v>44291.0</v>
      </c>
      <c r="H4642" s="105" t="s">
        <v>251</v>
      </c>
      <c r="I4642" s="105" t="str">
        <f t="array" ref="I4642">XLOOKUP('Joining Lists'!$H4642,'Joining Lists'!$D$4:$D$75,'Joining Lists'!$E$4:$E$75)</f>
        <v>MidWest</v>
      </c>
      <c r="J4642" s="105" t="s">
        <v>218</v>
      </c>
      <c r="K4642" s="105">
        <v>20.0</v>
      </c>
      <c r="L4642" s="104">
        <f t="array" ref="L4642">XLOOKUP('Joining Lists'!$J4642,'Joining Lists'!$A$4:$A$15,'Joining Lists'!$B$4:$B$15)</f>
        <v>22.95</v>
      </c>
      <c r="M4642" s="105">
        <f>'Joining Lists'!$K4642*'Joining Lists'!$L4642</f>
        <v>459</v>
      </c>
    </row>
    <row r="4643" ht="14.25" customHeight="1">
      <c r="G4643" s="111">
        <v>44291.0</v>
      </c>
      <c r="H4643" s="110" t="s">
        <v>268</v>
      </c>
      <c r="I4643" s="110" t="str">
        <f t="array" ref="I4643">XLOOKUP('Joining Lists'!$H4643,'Joining Lists'!$D$4:$D$75,'Joining Lists'!$E$4:$E$75)</f>
        <v>East</v>
      </c>
      <c r="J4643" s="110" t="s">
        <v>227</v>
      </c>
      <c r="K4643" s="110">
        <v>2.0</v>
      </c>
      <c r="L4643" s="109">
        <f t="array" ref="L4643">XLOOKUP('Joining Lists'!$J4643,'Joining Lists'!$A$4:$A$15,'Joining Lists'!$B$4:$B$15)</f>
        <v>25</v>
      </c>
      <c r="M4643" s="110">
        <f>'Joining Lists'!$K4643*'Joining Lists'!$L4643</f>
        <v>50</v>
      </c>
    </row>
    <row r="4644" ht="14.25" customHeight="1">
      <c r="G4644" s="106">
        <v>44290.0</v>
      </c>
      <c r="H4644" s="105" t="s">
        <v>310</v>
      </c>
      <c r="I4644" s="105" t="str">
        <f t="array" ref="I4644">XLOOKUP('Joining Lists'!$H4644,'Joining Lists'!$D$4:$D$75,'Joining Lists'!$E$4:$E$75)</f>
        <v>West</v>
      </c>
      <c r="J4644" s="105" t="s">
        <v>235</v>
      </c>
      <c r="K4644" s="105">
        <v>1.0</v>
      </c>
      <c r="L4644" s="104">
        <f t="array" ref="L4644">XLOOKUP('Joining Lists'!$J4644,'Joining Lists'!$A$4:$A$15,'Joining Lists'!$B$4:$B$15)</f>
        <v>19.95</v>
      </c>
      <c r="M4644" s="105">
        <f>'Joining Lists'!$K4644*'Joining Lists'!$L4644</f>
        <v>19.95</v>
      </c>
    </row>
    <row r="4645" ht="14.25" customHeight="1">
      <c r="G4645" s="111">
        <v>44290.0</v>
      </c>
      <c r="H4645" s="110" t="s">
        <v>283</v>
      </c>
      <c r="I4645" s="110" t="str">
        <f t="array" ref="I4645">XLOOKUP('Joining Lists'!$H4645,'Joining Lists'!$D$4:$D$75,'Joining Lists'!$E$4:$E$75)</f>
        <v>South</v>
      </c>
      <c r="J4645" s="110" t="s">
        <v>218</v>
      </c>
      <c r="K4645" s="110">
        <v>2.0</v>
      </c>
      <c r="L4645" s="109">
        <f t="array" ref="L4645">XLOOKUP('Joining Lists'!$J4645,'Joining Lists'!$A$4:$A$15,'Joining Lists'!$B$4:$B$15)</f>
        <v>22.95</v>
      </c>
      <c r="M4645" s="110">
        <f>'Joining Lists'!$K4645*'Joining Lists'!$L4645</f>
        <v>45.9</v>
      </c>
    </row>
    <row r="4646" ht="14.25" customHeight="1">
      <c r="G4646" s="106">
        <v>44290.0</v>
      </c>
      <c r="H4646" s="105" t="s">
        <v>273</v>
      </c>
      <c r="I4646" s="105" t="str">
        <f t="array" ref="I4646">XLOOKUP('Joining Lists'!$H4646,'Joining Lists'!$D$4:$D$75,'Joining Lists'!$E$4:$E$75)</f>
        <v>West</v>
      </c>
      <c r="J4646" s="105" t="s">
        <v>240</v>
      </c>
      <c r="K4646" s="105">
        <v>3.0</v>
      </c>
      <c r="L4646" s="104">
        <f t="array" ref="L4646">XLOOKUP('Joining Lists'!$J4646,'Joining Lists'!$A$4:$A$15,'Joining Lists'!$B$4:$B$15)</f>
        <v>34</v>
      </c>
      <c r="M4646" s="105">
        <f>'Joining Lists'!$K4646*'Joining Lists'!$L4646</f>
        <v>102</v>
      </c>
    </row>
    <row r="4647" ht="14.25" customHeight="1">
      <c r="G4647" s="111">
        <v>44290.0</v>
      </c>
      <c r="H4647" s="110" t="s">
        <v>294</v>
      </c>
      <c r="I4647" s="110" t="str">
        <f t="array" ref="I4647">XLOOKUP('Joining Lists'!$H4647,'Joining Lists'!$D$4:$D$75,'Joining Lists'!$E$4:$E$75)</f>
        <v>West</v>
      </c>
      <c r="J4647" s="110" t="s">
        <v>230</v>
      </c>
      <c r="K4647" s="110">
        <v>1.0</v>
      </c>
      <c r="L4647" s="109">
        <f t="array" ref="L4647">XLOOKUP('Joining Lists'!$J4647,'Joining Lists'!$A$4:$A$15,'Joining Lists'!$B$4:$B$15)</f>
        <v>79.95</v>
      </c>
      <c r="M4647" s="110">
        <f>'Joining Lists'!$K4647*'Joining Lists'!$L4647</f>
        <v>79.95</v>
      </c>
    </row>
    <row r="4648" ht="14.25" customHeight="1">
      <c r="G4648" s="106">
        <v>44290.0</v>
      </c>
      <c r="H4648" s="105" t="s">
        <v>251</v>
      </c>
      <c r="I4648" s="105" t="str">
        <f t="array" ref="I4648">XLOOKUP('Joining Lists'!$H4648,'Joining Lists'!$D$4:$D$75,'Joining Lists'!$E$4:$E$75)</f>
        <v>MidWest</v>
      </c>
      <c r="J4648" s="105" t="s">
        <v>235</v>
      </c>
      <c r="K4648" s="105">
        <v>3.0</v>
      </c>
      <c r="L4648" s="104">
        <f t="array" ref="L4648">XLOOKUP('Joining Lists'!$J4648,'Joining Lists'!$A$4:$A$15,'Joining Lists'!$B$4:$B$15)</f>
        <v>19.95</v>
      </c>
      <c r="M4648" s="105">
        <f>'Joining Lists'!$K4648*'Joining Lists'!$L4648</f>
        <v>59.85</v>
      </c>
    </row>
    <row r="4649" ht="14.25" customHeight="1">
      <c r="G4649" s="111">
        <v>44289.0</v>
      </c>
      <c r="H4649" s="110" t="s">
        <v>296</v>
      </c>
      <c r="I4649" s="110" t="str">
        <f t="array" ref="I4649">XLOOKUP('Joining Lists'!$H4649,'Joining Lists'!$D$4:$D$75,'Joining Lists'!$E$4:$E$75)</f>
        <v>West</v>
      </c>
      <c r="J4649" s="110" t="s">
        <v>243</v>
      </c>
      <c r="K4649" s="110">
        <v>1.0</v>
      </c>
      <c r="L4649" s="109">
        <f t="array" ref="L4649">XLOOKUP('Joining Lists'!$J4649,'Joining Lists'!$A$4:$A$15,'Joining Lists'!$B$4:$B$15)</f>
        <v>25</v>
      </c>
      <c r="M4649" s="110">
        <f>'Joining Lists'!$K4649*'Joining Lists'!$L4649</f>
        <v>25</v>
      </c>
    </row>
    <row r="4650" ht="14.25" customHeight="1">
      <c r="G4650" s="106">
        <v>44289.0</v>
      </c>
      <c r="H4650" s="105" t="s">
        <v>271</v>
      </c>
      <c r="I4650" s="105" t="str">
        <f t="array" ref="I4650">XLOOKUP('Joining Lists'!$H4650,'Joining Lists'!$D$4:$D$75,'Joining Lists'!$E$4:$E$75)</f>
        <v>South</v>
      </c>
      <c r="J4650" s="105" t="s">
        <v>235</v>
      </c>
      <c r="K4650" s="105">
        <v>1.0</v>
      </c>
      <c r="L4650" s="104">
        <f t="array" ref="L4650">XLOOKUP('Joining Lists'!$J4650,'Joining Lists'!$A$4:$A$15,'Joining Lists'!$B$4:$B$15)</f>
        <v>19.95</v>
      </c>
      <c r="M4650" s="105">
        <f>'Joining Lists'!$K4650*'Joining Lists'!$L4650</f>
        <v>19.95</v>
      </c>
    </row>
    <row r="4651" ht="14.25" customHeight="1">
      <c r="G4651" s="111">
        <v>44289.0</v>
      </c>
      <c r="H4651" s="110" t="s">
        <v>292</v>
      </c>
      <c r="I4651" s="110" t="str">
        <f t="array" ref="I4651">XLOOKUP('Joining Lists'!$H4651,'Joining Lists'!$D$4:$D$75,'Joining Lists'!$E$4:$E$75)</f>
        <v>East</v>
      </c>
      <c r="J4651" s="110" t="s">
        <v>218</v>
      </c>
      <c r="K4651" s="110">
        <v>1.0</v>
      </c>
      <c r="L4651" s="109">
        <f t="array" ref="L4651">XLOOKUP('Joining Lists'!$J4651,'Joining Lists'!$A$4:$A$15,'Joining Lists'!$B$4:$B$15)</f>
        <v>22.95</v>
      </c>
      <c r="M4651" s="110">
        <f>'Joining Lists'!$K4651*'Joining Lists'!$L4651</f>
        <v>22.95</v>
      </c>
    </row>
    <row r="4652" ht="14.25" customHeight="1">
      <c r="G4652" s="106">
        <v>44289.0</v>
      </c>
      <c r="H4652" s="105" t="s">
        <v>302</v>
      </c>
      <c r="I4652" s="105" t="str">
        <f t="array" ref="I4652">XLOOKUP('Joining Lists'!$H4652,'Joining Lists'!$D$4:$D$75,'Joining Lists'!$E$4:$E$75)</f>
        <v>MidWest</v>
      </c>
      <c r="J4652" s="105" t="s">
        <v>235</v>
      </c>
      <c r="K4652" s="105">
        <v>3.0</v>
      </c>
      <c r="L4652" s="104">
        <f t="array" ref="L4652">XLOOKUP('Joining Lists'!$J4652,'Joining Lists'!$A$4:$A$15,'Joining Lists'!$B$4:$B$15)</f>
        <v>19.95</v>
      </c>
      <c r="M4652" s="105">
        <f>'Joining Lists'!$K4652*'Joining Lists'!$L4652</f>
        <v>59.85</v>
      </c>
    </row>
    <row r="4653" ht="14.25" customHeight="1">
      <c r="G4653" s="111">
        <v>44288.0</v>
      </c>
      <c r="H4653" s="110" t="s">
        <v>280</v>
      </c>
      <c r="I4653" s="110" t="str">
        <f t="array" ref="I4653">XLOOKUP('Joining Lists'!$H4653,'Joining Lists'!$D$4:$D$75,'Joining Lists'!$E$4:$E$75)</f>
        <v>South</v>
      </c>
      <c r="J4653" s="110" t="s">
        <v>243</v>
      </c>
      <c r="K4653" s="110">
        <v>1.0</v>
      </c>
      <c r="L4653" s="109">
        <f t="array" ref="L4653">XLOOKUP('Joining Lists'!$J4653,'Joining Lists'!$A$4:$A$15,'Joining Lists'!$B$4:$B$15)</f>
        <v>25</v>
      </c>
      <c r="M4653" s="110">
        <f>'Joining Lists'!$K4653*'Joining Lists'!$L4653</f>
        <v>25</v>
      </c>
    </row>
    <row r="4654" ht="14.25" customHeight="1">
      <c r="G4654" s="106">
        <v>44288.0</v>
      </c>
      <c r="H4654" s="105" t="s">
        <v>280</v>
      </c>
      <c r="I4654" s="105" t="str">
        <f t="array" ref="I4654">XLOOKUP('Joining Lists'!$H4654,'Joining Lists'!$D$4:$D$75,'Joining Lists'!$E$4:$E$75)</f>
        <v>South</v>
      </c>
      <c r="J4654" s="105" t="s">
        <v>240</v>
      </c>
      <c r="K4654" s="105">
        <v>1.0</v>
      </c>
      <c r="L4654" s="104">
        <f t="array" ref="L4654">XLOOKUP('Joining Lists'!$J4654,'Joining Lists'!$A$4:$A$15,'Joining Lists'!$B$4:$B$15)</f>
        <v>34</v>
      </c>
      <c r="M4654" s="105">
        <f>'Joining Lists'!$K4654*'Joining Lists'!$L4654</f>
        <v>34</v>
      </c>
    </row>
    <row r="4655" ht="14.25" customHeight="1">
      <c r="G4655" s="111">
        <v>44288.0</v>
      </c>
      <c r="H4655" s="110" t="s">
        <v>283</v>
      </c>
      <c r="I4655" s="110" t="str">
        <f t="array" ref="I4655">XLOOKUP('Joining Lists'!$H4655,'Joining Lists'!$D$4:$D$75,'Joining Lists'!$E$4:$E$75)</f>
        <v>South</v>
      </c>
      <c r="J4655" s="110" t="s">
        <v>230</v>
      </c>
      <c r="K4655" s="110">
        <v>2.0</v>
      </c>
      <c r="L4655" s="109">
        <f t="array" ref="L4655">XLOOKUP('Joining Lists'!$J4655,'Joining Lists'!$A$4:$A$15,'Joining Lists'!$B$4:$B$15)</f>
        <v>79.95</v>
      </c>
      <c r="M4655" s="110">
        <f>'Joining Lists'!$K4655*'Joining Lists'!$L4655</f>
        <v>159.9</v>
      </c>
    </row>
    <row r="4656" ht="14.25" customHeight="1">
      <c r="G4656" s="106">
        <v>44288.0</v>
      </c>
      <c r="H4656" s="105" t="s">
        <v>293</v>
      </c>
      <c r="I4656" s="105" t="str">
        <f t="array" ref="I4656">XLOOKUP('Joining Lists'!$H4656,'Joining Lists'!$D$4:$D$75,'Joining Lists'!$E$4:$E$75)</f>
        <v>West</v>
      </c>
      <c r="J4656" s="105" t="s">
        <v>245</v>
      </c>
      <c r="K4656" s="105">
        <v>7.0</v>
      </c>
      <c r="L4656" s="104">
        <f t="array" ref="L4656">XLOOKUP('Joining Lists'!$J4656,'Joining Lists'!$A$4:$A$15,'Joining Lists'!$B$4:$B$15)</f>
        <v>23.5</v>
      </c>
      <c r="M4656" s="105">
        <f>'Joining Lists'!$K4656*'Joining Lists'!$L4656</f>
        <v>164.5</v>
      </c>
    </row>
    <row r="4657" ht="14.25" customHeight="1">
      <c r="G4657" s="111">
        <v>44288.0</v>
      </c>
      <c r="H4657" s="110" t="s">
        <v>294</v>
      </c>
      <c r="I4657" s="110" t="str">
        <f t="array" ref="I4657">XLOOKUP('Joining Lists'!$H4657,'Joining Lists'!$D$4:$D$75,'Joining Lists'!$E$4:$E$75)</f>
        <v>West</v>
      </c>
      <c r="J4657" s="110" t="s">
        <v>212</v>
      </c>
      <c r="K4657" s="110">
        <v>3.0</v>
      </c>
      <c r="L4657" s="109">
        <f t="array" ref="L4657">XLOOKUP('Joining Lists'!$J4657,'Joining Lists'!$A$4:$A$15,'Joining Lists'!$B$4:$B$15)</f>
        <v>21</v>
      </c>
      <c r="M4657" s="110">
        <f>'Joining Lists'!$K4657*'Joining Lists'!$L4657</f>
        <v>63</v>
      </c>
    </row>
    <row r="4658" ht="14.25" customHeight="1">
      <c r="G4658" s="106">
        <v>44288.0</v>
      </c>
      <c r="H4658" s="105" t="s">
        <v>280</v>
      </c>
      <c r="I4658" s="105" t="str">
        <f t="array" ref="I4658">XLOOKUP('Joining Lists'!$H4658,'Joining Lists'!$D$4:$D$75,'Joining Lists'!$E$4:$E$75)</f>
        <v>South</v>
      </c>
      <c r="J4658" s="105" t="s">
        <v>216</v>
      </c>
      <c r="K4658" s="105">
        <v>3.0</v>
      </c>
      <c r="L4658" s="104">
        <f t="array" ref="L4658">XLOOKUP('Joining Lists'!$J4658,'Joining Lists'!$A$4:$A$15,'Joining Lists'!$B$4:$B$15)</f>
        <v>22.95</v>
      </c>
      <c r="M4658" s="105">
        <f>'Joining Lists'!$K4658*'Joining Lists'!$L4658</f>
        <v>68.85</v>
      </c>
    </row>
    <row r="4659" ht="14.25" customHeight="1">
      <c r="G4659" s="111">
        <v>44287.0</v>
      </c>
      <c r="H4659" s="110" t="s">
        <v>246</v>
      </c>
      <c r="I4659" s="110" t="str">
        <f t="array" ref="I4659">XLOOKUP('Joining Lists'!$H4659,'Joining Lists'!$D$4:$D$75,'Joining Lists'!$E$4:$E$75)</f>
        <v>South</v>
      </c>
      <c r="J4659" s="110" t="s">
        <v>218</v>
      </c>
      <c r="K4659" s="110">
        <v>3.0</v>
      </c>
      <c r="L4659" s="109">
        <f t="array" ref="L4659">XLOOKUP('Joining Lists'!$J4659,'Joining Lists'!$A$4:$A$15,'Joining Lists'!$B$4:$B$15)</f>
        <v>22.95</v>
      </c>
      <c r="M4659" s="110">
        <f>'Joining Lists'!$K4659*'Joining Lists'!$L4659</f>
        <v>68.85</v>
      </c>
    </row>
    <row r="4660" ht="14.25" customHeight="1">
      <c r="G4660" s="106">
        <v>44287.0</v>
      </c>
      <c r="H4660" s="105" t="s">
        <v>315</v>
      </c>
      <c r="I4660" s="105" t="str">
        <f t="array" ref="I4660">XLOOKUP('Joining Lists'!$H4660,'Joining Lists'!$D$4:$D$75,'Joining Lists'!$E$4:$E$75)</f>
        <v>MidWest</v>
      </c>
      <c r="J4660" s="105" t="s">
        <v>245</v>
      </c>
      <c r="K4660" s="105">
        <v>2.0</v>
      </c>
      <c r="L4660" s="104">
        <f t="array" ref="L4660">XLOOKUP('Joining Lists'!$J4660,'Joining Lists'!$A$4:$A$15,'Joining Lists'!$B$4:$B$15)</f>
        <v>23.5</v>
      </c>
      <c r="M4660" s="105">
        <f>'Joining Lists'!$K4660*'Joining Lists'!$L4660</f>
        <v>47</v>
      </c>
    </row>
    <row r="4661" ht="14.25" customHeight="1">
      <c r="G4661" s="111">
        <v>44286.0</v>
      </c>
      <c r="H4661" s="110" t="s">
        <v>303</v>
      </c>
      <c r="I4661" s="110" t="str">
        <f t="array" ref="I4661">XLOOKUP('Joining Lists'!$H4661,'Joining Lists'!$D$4:$D$75,'Joining Lists'!$E$4:$E$75)</f>
        <v>West</v>
      </c>
      <c r="J4661" s="110" t="s">
        <v>240</v>
      </c>
      <c r="K4661" s="110">
        <v>1.0</v>
      </c>
      <c r="L4661" s="109">
        <f t="array" ref="L4661">XLOOKUP('Joining Lists'!$J4661,'Joining Lists'!$A$4:$A$15,'Joining Lists'!$B$4:$B$15)</f>
        <v>34</v>
      </c>
      <c r="M4661" s="110">
        <f>'Joining Lists'!$K4661*'Joining Lists'!$L4661</f>
        <v>34</v>
      </c>
    </row>
    <row r="4662" ht="14.25" customHeight="1">
      <c r="G4662" s="106">
        <v>44286.0</v>
      </c>
      <c r="H4662" s="105" t="s">
        <v>234</v>
      </c>
      <c r="I4662" s="105" t="str">
        <f t="array" ref="I4662">XLOOKUP('Joining Lists'!$H4662,'Joining Lists'!$D$4:$D$75,'Joining Lists'!$E$4:$E$75)</f>
        <v>East</v>
      </c>
      <c r="J4662" s="105" t="s">
        <v>218</v>
      </c>
      <c r="K4662" s="105">
        <v>1.0</v>
      </c>
      <c r="L4662" s="104">
        <f t="array" ref="L4662">XLOOKUP('Joining Lists'!$J4662,'Joining Lists'!$A$4:$A$15,'Joining Lists'!$B$4:$B$15)</f>
        <v>22.95</v>
      </c>
      <c r="M4662" s="105">
        <f>'Joining Lists'!$K4662*'Joining Lists'!$L4662</f>
        <v>22.95</v>
      </c>
    </row>
    <row r="4663" ht="14.25" customHeight="1">
      <c r="G4663" s="111">
        <v>44286.0</v>
      </c>
      <c r="H4663" s="110" t="s">
        <v>264</v>
      </c>
      <c r="I4663" s="110" t="str">
        <f t="array" ref="I4663">XLOOKUP('Joining Lists'!$H4663,'Joining Lists'!$D$4:$D$75,'Joining Lists'!$E$4:$E$75)</f>
        <v>MidWest</v>
      </c>
      <c r="J4663" s="110" t="s">
        <v>218</v>
      </c>
      <c r="K4663" s="110">
        <v>2.0</v>
      </c>
      <c r="L4663" s="109">
        <f t="array" ref="L4663">XLOOKUP('Joining Lists'!$J4663,'Joining Lists'!$A$4:$A$15,'Joining Lists'!$B$4:$B$15)</f>
        <v>22.95</v>
      </c>
      <c r="M4663" s="110">
        <f>'Joining Lists'!$K4663*'Joining Lists'!$L4663</f>
        <v>45.9</v>
      </c>
    </row>
    <row r="4664" ht="14.25" customHeight="1">
      <c r="G4664" s="106">
        <v>44286.0</v>
      </c>
      <c r="H4664" s="105" t="s">
        <v>271</v>
      </c>
      <c r="I4664" s="105" t="str">
        <f t="array" ref="I4664">XLOOKUP('Joining Lists'!$H4664,'Joining Lists'!$D$4:$D$75,'Joining Lists'!$E$4:$E$75)</f>
        <v>South</v>
      </c>
      <c r="J4664" s="105" t="s">
        <v>240</v>
      </c>
      <c r="K4664" s="105">
        <v>11.0</v>
      </c>
      <c r="L4664" s="104">
        <f t="array" ref="L4664">XLOOKUP('Joining Lists'!$J4664,'Joining Lists'!$A$4:$A$15,'Joining Lists'!$B$4:$B$15)</f>
        <v>34</v>
      </c>
      <c r="M4664" s="105">
        <f>'Joining Lists'!$K4664*'Joining Lists'!$L4664</f>
        <v>374</v>
      </c>
    </row>
    <row r="4665" ht="14.25" customHeight="1">
      <c r="G4665" s="111">
        <v>44285.0</v>
      </c>
      <c r="H4665" s="110" t="s">
        <v>306</v>
      </c>
      <c r="I4665" s="110" t="str">
        <f t="array" ref="I4665">XLOOKUP('Joining Lists'!$H4665,'Joining Lists'!$D$4:$D$75,'Joining Lists'!$E$4:$E$75)</f>
        <v>West</v>
      </c>
      <c r="J4665" s="110" t="s">
        <v>227</v>
      </c>
      <c r="K4665" s="110">
        <v>2.0</v>
      </c>
      <c r="L4665" s="109">
        <f t="array" ref="L4665">XLOOKUP('Joining Lists'!$J4665,'Joining Lists'!$A$4:$A$15,'Joining Lists'!$B$4:$B$15)</f>
        <v>25</v>
      </c>
      <c r="M4665" s="110">
        <f>'Joining Lists'!$K4665*'Joining Lists'!$L4665</f>
        <v>50</v>
      </c>
    </row>
    <row r="4666" ht="14.25" customHeight="1">
      <c r="G4666" s="106">
        <v>44285.0</v>
      </c>
      <c r="H4666" s="105" t="s">
        <v>308</v>
      </c>
      <c r="I4666" s="105" t="str">
        <f t="array" ref="I4666">XLOOKUP('Joining Lists'!$H4666,'Joining Lists'!$D$4:$D$75,'Joining Lists'!$E$4:$E$75)</f>
        <v>West</v>
      </c>
      <c r="J4666" s="105" t="s">
        <v>240</v>
      </c>
      <c r="K4666" s="105">
        <v>2.0</v>
      </c>
      <c r="L4666" s="104">
        <f t="array" ref="L4666">XLOOKUP('Joining Lists'!$J4666,'Joining Lists'!$A$4:$A$15,'Joining Lists'!$B$4:$B$15)</f>
        <v>34</v>
      </c>
      <c r="M4666" s="105">
        <f>'Joining Lists'!$K4666*'Joining Lists'!$L4666</f>
        <v>68</v>
      </c>
    </row>
    <row r="4667" ht="14.25" customHeight="1">
      <c r="G4667" s="111">
        <v>44285.0</v>
      </c>
      <c r="H4667" s="110" t="s">
        <v>253</v>
      </c>
      <c r="I4667" s="110" t="str">
        <f t="array" ref="I4667">XLOOKUP('Joining Lists'!$H4667,'Joining Lists'!$D$4:$D$75,'Joining Lists'!$E$4:$E$75)</f>
        <v>MidWest</v>
      </c>
      <c r="J4667" s="110" t="s">
        <v>227</v>
      </c>
      <c r="K4667" s="110">
        <v>1.0</v>
      </c>
      <c r="L4667" s="109">
        <f t="array" ref="L4667">XLOOKUP('Joining Lists'!$J4667,'Joining Lists'!$A$4:$A$15,'Joining Lists'!$B$4:$B$15)</f>
        <v>25</v>
      </c>
      <c r="M4667" s="110">
        <f>'Joining Lists'!$K4667*'Joining Lists'!$L4667</f>
        <v>25</v>
      </c>
    </row>
    <row r="4668" ht="14.25" customHeight="1">
      <c r="G4668" s="106">
        <v>44285.0</v>
      </c>
      <c r="H4668" s="105" t="s">
        <v>305</v>
      </c>
      <c r="I4668" s="105" t="str">
        <f t="array" ref="I4668">XLOOKUP('Joining Lists'!$H4668,'Joining Lists'!$D$4:$D$75,'Joining Lists'!$E$4:$E$75)</f>
        <v>East</v>
      </c>
      <c r="J4668" s="105" t="s">
        <v>235</v>
      </c>
      <c r="K4668" s="105">
        <v>2.0</v>
      </c>
      <c r="L4668" s="104">
        <f t="array" ref="L4668">XLOOKUP('Joining Lists'!$J4668,'Joining Lists'!$A$4:$A$15,'Joining Lists'!$B$4:$B$15)</f>
        <v>19.95</v>
      </c>
      <c r="M4668" s="105">
        <f>'Joining Lists'!$K4668*'Joining Lists'!$L4668</f>
        <v>39.9</v>
      </c>
    </row>
    <row r="4669" ht="14.25" customHeight="1">
      <c r="G4669" s="111">
        <v>44285.0</v>
      </c>
      <c r="H4669" s="110" t="s">
        <v>299</v>
      </c>
      <c r="I4669" s="110" t="str">
        <f t="array" ref="I4669">XLOOKUP('Joining Lists'!$H4669,'Joining Lists'!$D$4:$D$75,'Joining Lists'!$E$4:$E$75)</f>
        <v>South</v>
      </c>
      <c r="J4669" s="110" t="s">
        <v>218</v>
      </c>
      <c r="K4669" s="110">
        <v>3.0</v>
      </c>
      <c r="L4669" s="109">
        <f t="array" ref="L4669">XLOOKUP('Joining Lists'!$J4669,'Joining Lists'!$A$4:$A$15,'Joining Lists'!$B$4:$B$15)</f>
        <v>22.95</v>
      </c>
      <c r="M4669" s="110">
        <f>'Joining Lists'!$K4669*'Joining Lists'!$L4669</f>
        <v>68.85</v>
      </c>
    </row>
    <row r="4670" ht="14.25" customHeight="1">
      <c r="G4670" s="106">
        <v>44285.0</v>
      </c>
      <c r="H4670" s="105" t="s">
        <v>225</v>
      </c>
      <c r="I4670" s="105" t="str">
        <f t="array" ref="I4670">XLOOKUP('Joining Lists'!$H4670,'Joining Lists'!$D$4:$D$75,'Joining Lists'!$E$4:$E$75)</f>
        <v>South</v>
      </c>
      <c r="J4670" s="105" t="s">
        <v>243</v>
      </c>
      <c r="K4670" s="105">
        <v>3.0</v>
      </c>
      <c r="L4670" s="104">
        <f t="array" ref="L4670">XLOOKUP('Joining Lists'!$J4670,'Joining Lists'!$A$4:$A$15,'Joining Lists'!$B$4:$B$15)</f>
        <v>25</v>
      </c>
      <c r="M4670" s="105">
        <f>'Joining Lists'!$K4670*'Joining Lists'!$L4670</f>
        <v>75</v>
      </c>
    </row>
    <row r="4671" ht="14.25" customHeight="1">
      <c r="G4671" s="111">
        <v>44284.0</v>
      </c>
      <c r="H4671" s="110" t="s">
        <v>298</v>
      </c>
      <c r="I4671" s="110" t="str">
        <f t="array" ref="I4671">XLOOKUP('Joining Lists'!$H4671,'Joining Lists'!$D$4:$D$75,'Joining Lists'!$E$4:$E$75)</f>
        <v>West</v>
      </c>
      <c r="J4671" s="110" t="s">
        <v>216</v>
      </c>
      <c r="K4671" s="110">
        <v>2.0</v>
      </c>
      <c r="L4671" s="109">
        <f t="array" ref="L4671">XLOOKUP('Joining Lists'!$J4671,'Joining Lists'!$A$4:$A$15,'Joining Lists'!$B$4:$B$15)</f>
        <v>22.95</v>
      </c>
      <c r="M4671" s="110">
        <f>'Joining Lists'!$K4671*'Joining Lists'!$L4671</f>
        <v>45.9</v>
      </c>
    </row>
    <row r="4672" ht="14.25" customHeight="1">
      <c r="G4672" s="106">
        <v>44284.0</v>
      </c>
      <c r="H4672" s="105" t="s">
        <v>292</v>
      </c>
      <c r="I4672" s="105" t="str">
        <f t="array" ref="I4672">XLOOKUP('Joining Lists'!$H4672,'Joining Lists'!$D$4:$D$75,'Joining Lists'!$E$4:$E$75)</f>
        <v>East</v>
      </c>
      <c r="J4672" s="105" t="s">
        <v>230</v>
      </c>
      <c r="K4672" s="105">
        <v>1.0</v>
      </c>
      <c r="L4672" s="104">
        <f t="array" ref="L4672">XLOOKUP('Joining Lists'!$J4672,'Joining Lists'!$A$4:$A$15,'Joining Lists'!$B$4:$B$15)</f>
        <v>79.95</v>
      </c>
      <c r="M4672" s="105">
        <f>'Joining Lists'!$K4672*'Joining Lists'!$L4672</f>
        <v>79.95</v>
      </c>
    </row>
    <row r="4673" ht="14.25" customHeight="1">
      <c r="G4673" s="111">
        <v>44283.0</v>
      </c>
      <c r="H4673" s="110" t="s">
        <v>261</v>
      </c>
      <c r="I4673" s="110" t="str">
        <f t="array" ref="I4673">XLOOKUP('Joining Lists'!$H4673,'Joining Lists'!$D$4:$D$75,'Joining Lists'!$E$4:$E$75)</f>
        <v>South</v>
      </c>
      <c r="J4673" s="110" t="s">
        <v>243</v>
      </c>
      <c r="K4673" s="110">
        <v>3.0</v>
      </c>
      <c r="L4673" s="109">
        <f t="array" ref="L4673">XLOOKUP('Joining Lists'!$J4673,'Joining Lists'!$A$4:$A$15,'Joining Lists'!$B$4:$B$15)</f>
        <v>25</v>
      </c>
      <c r="M4673" s="110">
        <f>'Joining Lists'!$K4673*'Joining Lists'!$L4673</f>
        <v>75</v>
      </c>
    </row>
    <row r="4674" ht="14.25" customHeight="1">
      <c r="G4674" s="106">
        <v>44282.0</v>
      </c>
      <c r="H4674" s="105" t="s">
        <v>284</v>
      </c>
      <c r="I4674" s="105" t="str">
        <f t="array" ref="I4674">XLOOKUP('Joining Lists'!$H4674,'Joining Lists'!$D$4:$D$75,'Joining Lists'!$E$4:$E$75)</f>
        <v>MidWest</v>
      </c>
      <c r="J4674" s="105" t="s">
        <v>218</v>
      </c>
      <c r="K4674" s="105">
        <v>2.0</v>
      </c>
      <c r="L4674" s="104">
        <f t="array" ref="L4674">XLOOKUP('Joining Lists'!$J4674,'Joining Lists'!$A$4:$A$15,'Joining Lists'!$B$4:$B$15)</f>
        <v>22.95</v>
      </c>
      <c r="M4674" s="105">
        <f>'Joining Lists'!$K4674*'Joining Lists'!$L4674</f>
        <v>45.9</v>
      </c>
    </row>
    <row r="4675" ht="14.25" customHeight="1">
      <c r="G4675" s="111">
        <v>44282.0</v>
      </c>
      <c r="H4675" s="110" t="s">
        <v>251</v>
      </c>
      <c r="I4675" s="110" t="str">
        <f t="array" ref="I4675">XLOOKUP('Joining Lists'!$H4675,'Joining Lists'!$D$4:$D$75,'Joining Lists'!$E$4:$E$75)</f>
        <v>MidWest</v>
      </c>
      <c r="J4675" s="110" t="s">
        <v>212</v>
      </c>
      <c r="K4675" s="110">
        <v>3.0</v>
      </c>
      <c r="L4675" s="109">
        <f t="array" ref="L4675">XLOOKUP('Joining Lists'!$J4675,'Joining Lists'!$A$4:$A$15,'Joining Lists'!$B$4:$B$15)</f>
        <v>21</v>
      </c>
      <c r="M4675" s="110">
        <f>'Joining Lists'!$K4675*'Joining Lists'!$L4675</f>
        <v>63</v>
      </c>
    </row>
    <row r="4676" ht="14.25" customHeight="1">
      <c r="G4676" s="106">
        <v>44282.0</v>
      </c>
      <c r="H4676" s="105" t="s">
        <v>273</v>
      </c>
      <c r="I4676" s="105" t="str">
        <f t="array" ref="I4676">XLOOKUP('Joining Lists'!$H4676,'Joining Lists'!$D$4:$D$75,'Joining Lists'!$E$4:$E$75)</f>
        <v>West</v>
      </c>
      <c r="J4676" s="105" t="s">
        <v>243</v>
      </c>
      <c r="K4676" s="105">
        <v>3.0</v>
      </c>
      <c r="L4676" s="104">
        <f t="array" ref="L4676">XLOOKUP('Joining Lists'!$J4676,'Joining Lists'!$A$4:$A$15,'Joining Lists'!$B$4:$B$15)</f>
        <v>25</v>
      </c>
      <c r="M4676" s="105">
        <f>'Joining Lists'!$K4676*'Joining Lists'!$L4676</f>
        <v>75</v>
      </c>
    </row>
    <row r="4677" ht="14.25" customHeight="1">
      <c r="G4677" s="111">
        <v>44282.0</v>
      </c>
      <c r="H4677" s="110" t="s">
        <v>314</v>
      </c>
      <c r="I4677" s="110" t="str">
        <f t="array" ref="I4677">XLOOKUP('Joining Lists'!$H4677,'Joining Lists'!$D$4:$D$75,'Joining Lists'!$E$4:$E$75)</f>
        <v>West</v>
      </c>
      <c r="J4677" s="110" t="s">
        <v>243</v>
      </c>
      <c r="K4677" s="110">
        <v>2.0</v>
      </c>
      <c r="L4677" s="109">
        <f t="array" ref="L4677">XLOOKUP('Joining Lists'!$J4677,'Joining Lists'!$A$4:$A$15,'Joining Lists'!$B$4:$B$15)</f>
        <v>25</v>
      </c>
      <c r="M4677" s="110">
        <f>'Joining Lists'!$K4677*'Joining Lists'!$L4677</f>
        <v>50</v>
      </c>
    </row>
    <row r="4678" ht="14.25" customHeight="1">
      <c r="G4678" s="106">
        <v>44281.0</v>
      </c>
      <c r="H4678" s="105" t="s">
        <v>219</v>
      </c>
      <c r="I4678" s="105" t="str">
        <f t="array" ref="I4678">XLOOKUP('Joining Lists'!$H4678,'Joining Lists'!$D$4:$D$75,'Joining Lists'!$E$4:$E$75)</f>
        <v>West</v>
      </c>
      <c r="J4678" s="105" t="s">
        <v>218</v>
      </c>
      <c r="K4678" s="105">
        <v>1.0</v>
      </c>
      <c r="L4678" s="104">
        <f t="array" ref="L4678">XLOOKUP('Joining Lists'!$J4678,'Joining Lists'!$A$4:$A$15,'Joining Lists'!$B$4:$B$15)</f>
        <v>22.95</v>
      </c>
      <c r="M4678" s="105">
        <f>'Joining Lists'!$K4678*'Joining Lists'!$L4678</f>
        <v>22.95</v>
      </c>
    </row>
    <row r="4679" ht="14.25" customHeight="1">
      <c r="G4679" s="111">
        <v>44281.0</v>
      </c>
      <c r="H4679" s="110" t="s">
        <v>264</v>
      </c>
      <c r="I4679" s="110" t="str">
        <f t="array" ref="I4679">XLOOKUP('Joining Lists'!$H4679,'Joining Lists'!$D$4:$D$75,'Joining Lists'!$E$4:$E$75)</f>
        <v>MidWest</v>
      </c>
      <c r="J4679" s="110" t="s">
        <v>240</v>
      </c>
      <c r="K4679" s="110">
        <v>2.0</v>
      </c>
      <c r="L4679" s="109">
        <f t="array" ref="L4679">XLOOKUP('Joining Lists'!$J4679,'Joining Lists'!$A$4:$A$15,'Joining Lists'!$B$4:$B$15)</f>
        <v>34</v>
      </c>
      <c r="M4679" s="110">
        <f>'Joining Lists'!$K4679*'Joining Lists'!$L4679</f>
        <v>68</v>
      </c>
    </row>
    <row r="4680" ht="14.25" customHeight="1">
      <c r="G4680" s="106">
        <v>44281.0</v>
      </c>
      <c r="H4680" s="105" t="s">
        <v>302</v>
      </c>
      <c r="I4680" s="105" t="str">
        <f t="array" ref="I4680">XLOOKUP('Joining Lists'!$H4680,'Joining Lists'!$D$4:$D$75,'Joining Lists'!$E$4:$E$75)</f>
        <v>MidWest</v>
      </c>
      <c r="J4680" s="105" t="s">
        <v>216</v>
      </c>
      <c r="K4680" s="105">
        <v>3.0</v>
      </c>
      <c r="L4680" s="104">
        <f t="array" ref="L4680">XLOOKUP('Joining Lists'!$J4680,'Joining Lists'!$A$4:$A$15,'Joining Lists'!$B$4:$B$15)</f>
        <v>22.95</v>
      </c>
      <c r="M4680" s="105">
        <f>'Joining Lists'!$K4680*'Joining Lists'!$L4680</f>
        <v>68.85</v>
      </c>
    </row>
    <row r="4681" ht="14.25" customHeight="1">
      <c r="G4681" s="111">
        <v>44280.0</v>
      </c>
      <c r="H4681" s="110" t="s">
        <v>225</v>
      </c>
      <c r="I4681" s="110" t="str">
        <f t="array" ref="I4681">XLOOKUP('Joining Lists'!$H4681,'Joining Lists'!$D$4:$D$75,'Joining Lists'!$E$4:$E$75)</f>
        <v>South</v>
      </c>
      <c r="J4681" s="110" t="s">
        <v>218</v>
      </c>
      <c r="K4681" s="110">
        <v>2.0</v>
      </c>
      <c r="L4681" s="109">
        <f t="array" ref="L4681">XLOOKUP('Joining Lists'!$J4681,'Joining Lists'!$A$4:$A$15,'Joining Lists'!$B$4:$B$15)</f>
        <v>22.95</v>
      </c>
      <c r="M4681" s="110">
        <f>'Joining Lists'!$K4681*'Joining Lists'!$L4681</f>
        <v>45.9</v>
      </c>
    </row>
    <row r="4682" ht="14.25" customHeight="1">
      <c r="G4682" s="106">
        <v>44280.0</v>
      </c>
      <c r="H4682" s="105" t="s">
        <v>268</v>
      </c>
      <c r="I4682" s="105" t="str">
        <f t="array" ref="I4682">XLOOKUP('Joining Lists'!$H4682,'Joining Lists'!$D$4:$D$75,'Joining Lists'!$E$4:$E$75)</f>
        <v>East</v>
      </c>
      <c r="J4682" s="105" t="s">
        <v>245</v>
      </c>
      <c r="K4682" s="105">
        <v>1.0</v>
      </c>
      <c r="L4682" s="104">
        <f t="array" ref="L4682">XLOOKUP('Joining Lists'!$J4682,'Joining Lists'!$A$4:$A$15,'Joining Lists'!$B$4:$B$15)</f>
        <v>23.5</v>
      </c>
      <c r="M4682" s="105">
        <f>'Joining Lists'!$K4682*'Joining Lists'!$L4682</f>
        <v>23.5</v>
      </c>
    </row>
    <row r="4683" ht="14.25" customHeight="1">
      <c r="G4683" s="111">
        <v>44280.0</v>
      </c>
      <c r="H4683" s="110" t="s">
        <v>255</v>
      </c>
      <c r="I4683" s="110" t="str">
        <f t="array" ref="I4683">XLOOKUP('Joining Lists'!$H4683,'Joining Lists'!$D$4:$D$75,'Joining Lists'!$E$4:$E$75)</f>
        <v>MidWest</v>
      </c>
      <c r="J4683" s="110" t="s">
        <v>216</v>
      </c>
      <c r="K4683" s="110">
        <v>3.0</v>
      </c>
      <c r="L4683" s="109">
        <f t="array" ref="L4683">XLOOKUP('Joining Lists'!$J4683,'Joining Lists'!$A$4:$A$15,'Joining Lists'!$B$4:$B$15)</f>
        <v>22.95</v>
      </c>
      <c r="M4683" s="110">
        <f>'Joining Lists'!$K4683*'Joining Lists'!$L4683</f>
        <v>68.85</v>
      </c>
    </row>
    <row r="4684" ht="14.25" customHeight="1">
      <c r="G4684" s="106">
        <v>44280.0</v>
      </c>
      <c r="H4684" s="105" t="s">
        <v>306</v>
      </c>
      <c r="I4684" s="105" t="str">
        <f t="array" ref="I4684">XLOOKUP('Joining Lists'!$H4684,'Joining Lists'!$D$4:$D$75,'Joining Lists'!$E$4:$E$75)</f>
        <v>West</v>
      </c>
      <c r="J4684" s="105" t="s">
        <v>218</v>
      </c>
      <c r="K4684" s="105">
        <v>3.0</v>
      </c>
      <c r="L4684" s="104">
        <f t="array" ref="L4684">XLOOKUP('Joining Lists'!$J4684,'Joining Lists'!$A$4:$A$15,'Joining Lists'!$B$4:$B$15)</f>
        <v>22.95</v>
      </c>
      <c r="M4684" s="105">
        <f>'Joining Lists'!$K4684*'Joining Lists'!$L4684</f>
        <v>68.85</v>
      </c>
    </row>
    <row r="4685" ht="14.25" customHeight="1">
      <c r="G4685" s="111">
        <v>44280.0</v>
      </c>
      <c r="H4685" s="110" t="s">
        <v>296</v>
      </c>
      <c r="I4685" s="110" t="str">
        <f t="array" ref="I4685">XLOOKUP('Joining Lists'!$H4685,'Joining Lists'!$D$4:$D$75,'Joining Lists'!$E$4:$E$75)</f>
        <v>West</v>
      </c>
      <c r="J4685" s="110" t="s">
        <v>243</v>
      </c>
      <c r="K4685" s="110">
        <v>3.0</v>
      </c>
      <c r="L4685" s="109">
        <f t="array" ref="L4685">XLOOKUP('Joining Lists'!$J4685,'Joining Lists'!$A$4:$A$15,'Joining Lists'!$B$4:$B$15)</f>
        <v>25</v>
      </c>
      <c r="M4685" s="110">
        <f>'Joining Lists'!$K4685*'Joining Lists'!$L4685</f>
        <v>75</v>
      </c>
    </row>
    <row r="4686" ht="14.25" customHeight="1">
      <c r="G4686" s="106">
        <v>44280.0</v>
      </c>
      <c r="H4686" s="105" t="s">
        <v>271</v>
      </c>
      <c r="I4686" s="105" t="str">
        <f t="array" ref="I4686">XLOOKUP('Joining Lists'!$H4686,'Joining Lists'!$D$4:$D$75,'Joining Lists'!$E$4:$E$75)</f>
        <v>South</v>
      </c>
      <c r="J4686" s="105" t="s">
        <v>240</v>
      </c>
      <c r="K4686" s="105">
        <v>3.0</v>
      </c>
      <c r="L4686" s="104">
        <f t="array" ref="L4686">XLOOKUP('Joining Lists'!$J4686,'Joining Lists'!$A$4:$A$15,'Joining Lists'!$B$4:$B$15)</f>
        <v>34</v>
      </c>
      <c r="M4686" s="105">
        <f>'Joining Lists'!$K4686*'Joining Lists'!$L4686</f>
        <v>102</v>
      </c>
    </row>
    <row r="4687" ht="14.25" customHeight="1">
      <c r="G4687" s="111">
        <v>44280.0</v>
      </c>
      <c r="H4687" s="110" t="s">
        <v>265</v>
      </c>
      <c r="I4687" s="110" t="str">
        <f t="array" ref="I4687">XLOOKUP('Joining Lists'!$H4687,'Joining Lists'!$D$4:$D$75,'Joining Lists'!$E$4:$E$75)</f>
        <v>MidWest</v>
      </c>
      <c r="J4687" s="110" t="s">
        <v>240</v>
      </c>
      <c r="K4687" s="110">
        <v>2.0</v>
      </c>
      <c r="L4687" s="109">
        <f t="array" ref="L4687">XLOOKUP('Joining Lists'!$J4687,'Joining Lists'!$A$4:$A$15,'Joining Lists'!$B$4:$B$15)</f>
        <v>34</v>
      </c>
      <c r="M4687" s="110">
        <f>'Joining Lists'!$K4687*'Joining Lists'!$L4687</f>
        <v>68</v>
      </c>
    </row>
    <row r="4688" ht="14.25" customHeight="1">
      <c r="G4688" s="106">
        <v>44280.0</v>
      </c>
      <c r="H4688" s="105" t="s">
        <v>225</v>
      </c>
      <c r="I4688" s="105" t="str">
        <f t="array" ref="I4688">XLOOKUP('Joining Lists'!$H4688,'Joining Lists'!$D$4:$D$75,'Joining Lists'!$E$4:$E$75)</f>
        <v>South</v>
      </c>
      <c r="J4688" s="105" t="s">
        <v>235</v>
      </c>
      <c r="K4688" s="105">
        <v>1.0</v>
      </c>
      <c r="L4688" s="104">
        <f t="array" ref="L4688">XLOOKUP('Joining Lists'!$J4688,'Joining Lists'!$A$4:$A$15,'Joining Lists'!$B$4:$B$15)</f>
        <v>19.95</v>
      </c>
      <c r="M4688" s="105">
        <f>'Joining Lists'!$K4688*'Joining Lists'!$L4688</f>
        <v>19.95</v>
      </c>
    </row>
    <row r="4689" ht="14.25" customHeight="1">
      <c r="G4689" s="111">
        <v>44279.0</v>
      </c>
      <c r="H4689" s="110" t="s">
        <v>223</v>
      </c>
      <c r="I4689" s="110" t="str">
        <f t="array" ref="I4689">XLOOKUP('Joining Lists'!$H4689,'Joining Lists'!$D$4:$D$75,'Joining Lists'!$E$4:$E$75)</f>
        <v>East</v>
      </c>
      <c r="J4689" s="110" t="s">
        <v>235</v>
      </c>
      <c r="K4689" s="110">
        <v>3.0</v>
      </c>
      <c r="L4689" s="109">
        <f t="array" ref="L4689">XLOOKUP('Joining Lists'!$J4689,'Joining Lists'!$A$4:$A$15,'Joining Lists'!$B$4:$B$15)</f>
        <v>19.95</v>
      </c>
      <c r="M4689" s="110">
        <f>'Joining Lists'!$K4689*'Joining Lists'!$L4689</f>
        <v>59.85</v>
      </c>
    </row>
    <row r="4690" ht="14.25" customHeight="1">
      <c r="G4690" s="106">
        <v>44279.0</v>
      </c>
      <c r="H4690" s="105" t="s">
        <v>219</v>
      </c>
      <c r="I4690" s="105" t="str">
        <f t="array" ref="I4690">XLOOKUP('Joining Lists'!$H4690,'Joining Lists'!$D$4:$D$75,'Joining Lists'!$E$4:$E$75)</f>
        <v>West</v>
      </c>
      <c r="J4690" s="105" t="s">
        <v>218</v>
      </c>
      <c r="K4690" s="105">
        <v>2.0</v>
      </c>
      <c r="L4690" s="104">
        <f t="array" ref="L4690">XLOOKUP('Joining Lists'!$J4690,'Joining Lists'!$A$4:$A$15,'Joining Lists'!$B$4:$B$15)</f>
        <v>22.95</v>
      </c>
      <c r="M4690" s="105">
        <f>'Joining Lists'!$K4690*'Joining Lists'!$L4690</f>
        <v>45.9</v>
      </c>
    </row>
    <row r="4691" ht="14.25" customHeight="1">
      <c r="G4691" s="111">
        <v>44279.0</v>
      </c>
      <c r="H4691" s="110" t="s">
        <v>293</v>
      </c>
      <c r="I4691" s="110" t="str">
        <f t="array" ref="I4691">XLOOKUP('Joining Lists'!$H4691,'Joining Lists'!$D$4:$D$75,'Joining Lists'!$E$4:$E$75)</f>
        <v>West</v>
      </c>
      <c r="J4691" s="110" t="s">
        <v>218</v>
      </c>
      <c r="K4691" s="110">
        <v>2.0</v>
      </c>
      <c r="L4691" s="109">
        <f t="array" ref="L4691">XLOOKUP('Joining Lists'!$J4691,'Joining Lists'!$A$4:$A$15,'Joining Lists'!$B$4:$B$15)</f>
        <v>22.95</v>
      </c>
      <c r="M4691" s="110">
        <f>'Joining Lists'!$K4691*'Joining Lists'!$L4691</f>
        <v>45.9</v>
      </c>
    </row>
    <row r="4692" ht="14.25" customHeight="1">
      <c r="G4692" s="106">
        <v>44279.0</v>
      </c>
      <c r="H4692" s="105" t="s">
        <v>255</v>
      </c>
      <c r="I4692" s="105" t="str">
        <f t="array" ref="I4692">XLOOKUP('Joining Lists'!$H4692,'Joining Lists'!$D$4:$D$75,'Joining Lists'!$E$4:$E$75)</f>
        <v>MidWest</v>
      </c>
      <c r="J4692" s="105" t="s">
        <v>240</v>
      </c>
      <c r="K4692" s="105">
        <v>2.0</v>
      </c>
      <c r="L4692" s="104">
        <f t="array" ref="L4692">XLOOKUP('Joining Lists'!$J4692,'Joining Lists'!$A$4:$A$15,'Joining Lists'!$B$4:$B$15)</f>
        <v>34</v>
      </c>
      <c r="M4692" s="105">
        <f>'Joining Lists'!$K4692*'Joining Lists'!$L4692</f>
        <v>68</v>
      </c>
    </row>
    <row r="4693" ht="14.25" customHeight="1">
      <c r="G4693" s="111">
        <v>44278.0</v>
      </c>
      <c r="H4693" s="110" t="s">
        <v>268</v>
      </c>
      <c r="I4693" s="110" t="str">
        <f t="array" ref="I4693">XLOOKUP('Joining Lists'!$H4693,'Joining Lists'!$D$4:$D$75,'Joining Lists'!$E$4:$E$75)</f>
        <v>East</v>
      </c>
      <c r="J4693" s="110" t="s">
        <v>227</v>
      </c>
      <c r="K4693" s="110">
        <v>2.0</v>
      </c>
      <c r="L4693" s="109">
        <f t="array" ref="L4693">XLOOKUP('Joining Lists'!$J4693,'Joining Lists'!$A$4:$A$15,'Joining Lists'!$B$4:$B$15)</f>
        <v>25</v>
      </c>
      <c r="M4693" s="110">
        <f>'Joining Lists'!$K4693*'Joining Lists'!$L4693</f>
        <v>50</v>
      </c>
    </row>
    <row r="4694" ht="14.25" customHeight="1">
      <c r="G4694" s="106">
        <v>44278.0</v>
      </c>
      <c r="H4694" s="105" t="s">
        <v>258</v>
      </c>
      <c r="I4694" s="105" t="str">
        <f t="array" ref="I4694">XLOOKUP('Joining Lists'!$H4694,'Joining Lists'!$D$4:$D$75,'Joining Lists'!$E$4:$E$75)</f>
        <v>MidWest</v>
      </c>
      <c r="J4694" s="105" t="s">
        <v>240</v>
      </c>
      <c r="K4694" s="105">
        <v>2.0</v>
      </c>
      <c r="L4694" s="104">
        <f t="array" ref="L4694">XLOOKUP('Joining Lists'!$J4694,'Joining Lists'!$A$4:$A$15,'Joining Lists'!$B$4:$B$15)</f>
        <v>34</v>
      </c>
      <c r="M4694" s="105">
        <f>'Joining Lists'!$K4694*'Joining Lists'!$L4694</f>
        <v>68</v>
      </c>
    </row>
    <row r="4695" ht="14.25" customHeight="1">
      <c r="G4695" s="111">
        <v>44278.0</v>
      </c>
      <c r="H4695" s="110" t="s">
        <v>291</v>
      </c>
      <c r="I4695" s="110" t="str">
        <f t="array" ref="I4695">XLOOKUP('Joining Lists'!$H4695,'Joining Lists'!$D$4:$D$75,'Joining Lists'!$E$4:$E$75)</f>
        <v>West</v>
      </c>
      <c r="J4695" s="110" t="s">
        <v>216</v>
      </c>
      <c r="K4695" s="110">
        <v>2.0</v>
      </c>
      <c r="L4695" s="109">
        <f t="array" ref="L4695">XLOOKUP('Joining Lists'!$J4695,'Joining Lists'!$A$4:$A$15,'Joining Lists'!$B$4:$B$15)</f>
        <v>22.95</v>
      </c>
      <c r="M4695" s="110">
        <f>'Joining Lists'!$K4695*'Joining Lists'!$L4695</f>
        <v>45.9</v>
      </c>
    </row>
    <row r="4696" ht="14.25" customHeight="1">
      <c r="G4696" s="106">
        <v>44278.0</v>
      </c>
      <c r="H4696" s="105" t="s">
        <v>246</v>
      </c>
      <c r="I4696" s="105" t="str">
        <f t="array" ref="I4696">XLOOKUP('Joining Lists'!$H4696,'Joining Lists'!$D$4:$D$75,'Joining Lists'!$E$4:$E$75)</f>
        <v>South</v>
      </c>
      <c r="J4696" s="105" t="s">
        <v>212</v>
      </c>
      <c r="K4696" s="105">
        <v>2.0</v>
      </c>
      <c r="L4696" s="104">
        <f t="array" ref="L4696">XLOOKUP('Joining Lists'!$J4696,'Joining Lists'!$A$4:$A$15,'Joining Lists'!$B$4:$B$15)</f>
        <v>21</v>
      </c>
      <c r="M4696" s="105">
        <f>'Joining Lists'!$K4696*'Joining Lists'!$L4696</f>
        <v>42</v>
      </c>
    </row>
    <row r="4697" ht="14.25" customHeight="1">
      <c r="G4697" s="111">
        <v>44278.0</v>
      </c>
      <c r="H4697" s="110" t="s">
        <v>288</v>
      </c>
      <c r="I4697" s="110" t="str">
        <f t="array" ref="I4697">XLOOKUP('Joining Lists'!$H4697,'Joining Lists'!$D$4:$D$75,'Joining Lists'!$E$4:$E$75)</f>
        <v>MidWest</v>
      </c>
      <c r="J4697" s="110" t="s">
        <v>236</v>
      </c>
      <c r="K4697" s="110">
        <v>2.0</v>
      </c>
      <c r="L4697" s="109">
        <f t="array" ref="L4697">XLOOKUP('Joining Lists'!$J4697,'Joining Lists'!$A$4:$A$15,'Joining Lists'!$B$4:$B$15)</f>
        <v>30</v>
      </c>
      <c r="M4697" s="110">
        <f>'Joining Lists'!$K4697*'Joining Lists'!$L4697</f>
        <v>60</v>
      </c>
    </row>
    <row r="4698" ht="14.25" customHeight="1">
      <c r="G4698" s="106">
        <v>44278.0</v>
      </c>
      <c r="H4698" s="105" t="s">
        <v>312</v>
      </c>
      <c r="I4698" s="105" t="str">
        <f t="array" ref="I4698">XLOOKUP('Joining Lists'!$H4698,'Joining Lists'!$D$4:$D$75,'Joining Lists'!$E$4:$E$75)</f>
        <v>East</v>
      </c>
      <c r="J4698" s="105" t="s">
        <v>218</v>
      </c>
      <c r="K4698" s="105">
        <v>2.0</v>
      </c>
      <c r="L4698" s="104">
        <f t="array" ref="L4698">XLOOKUP('Joining Lists'!$J4698,'Joining Lists'!$A$4:$A$15,'Joining Lists'!$B$4:$B$15)</f>
        <v>22.95</v>
      </c>
      <c r="M4698" s="105">
        <f>'Joining Lists'!$K4698*'Joining Lists'!$L4698</f>
        <v>45.9</v>
      </c>
    </row>
    <row r="4699" ht="14.25" customHeight="1">
      <c r="G4699" s="111">
        <v>44278.0</v>
      </c>
      <c r="H4699" s="110" t="s">
        <v>215</v>
      </c>
      <c r="I4699" s="110" t="str">
        <f t="array" ref="I4699">XLOOKUP('Joining Lists'!$H4699,'Joining Lists'!$D$4:$D$75,'Joining Lists'!$E$4:$E$75)</f>
        <v>East</v>
      </c>
      <c r="J4699" s="110" t="s">
        <v>216</v>
      </c>
      <c r="K4699" s="110">
        <v>2.0</v>
      </c>
      <c r="L4699" s="109">
        <f t="array" ref="L4699">XLOOKUP('Joining Lists'!$J4699,'Joining Lists'!$A$4:$A$15,'Joining Lists'!$B$4:$B$15)</f>
        <v>22.95</v>
      </c>
      <c r="M4699" s="110">
        <f>'Joining Lists'!$K4699*'Joining Lists'!$L4699</f>
        <v>45.9</v>
      </c>
    </row>
    <row r="4700" ht="14.25" customHeight="1">
      <c r="G4700" s="106">
        <v>44277.0</v>
      </c>
      <c r="H4700" s="105" t="s">
        <v>278</v>
      </c>
      <c r="I4700" s="105" t="str">
        <f t="array" ref="I4700">XLOOKUP('Joining Lists'!$H4700,'Joining Lists'!$D$4:$D$75,'Joining Lists'!$E$4:$E$75)</f>
        <v>MidWest</v>
      </c>
      <c r="J4700" s="105" t="s">
        <v>243</v>
      </c>
      <c r="K4700" s="105">
        <v>2.0</v>
      </c>
      <c r="L4700" s="104">
        <f t="array" ref="L4700">XLOOKUP('Joining Lists'!$J4700,'Joining Lists'!$A$4:$A$15,'Joining Lists'!$B$4:$B$15)</f>
        <v>25</v>
      </c>
      <c r="M4700" s="105">
        <f>'Joining Lists'!$K4700*'Joining Lists'!$L4700</f>
        <v>50</v>
      </c>
    </row>
    <row r="4701" ht="14.25" customHeight="1">
      <c r="G4701" s="111">
        <v>44277.0</v>
      </c>
      <c r="H4701" s="110" t="s">
        <v>293</v>
      </c>
      <c r="I4701" s="110" t="str">
        <f t="array" ref="I4701">XLOOKUP('Joining Lists'!$H4701,'Joining Lists'!$D$4:$D$75,'Joining Lists'!$E$4:$E$75)</f>
        <v>West</v>
      </c>
      <c r="J4701" s="110" t="s">
        <v>233</v>
      </c>
      <c r="K4701" s="110">
        <v>2.0</v>
      </c>
      <c r="L4701" s="109">
        <f t="array" ref="L4701">XLOOKUP('Joining Lists'!$J4701,'Joining Lists'!$A$4:$A$15,'Joining Lists'!$B$4:$B$15)</f>
        <v>27.5</v>
      </c>
      <c r="M4701" s="110">
        <f>'Joining Lists'!$K4701*'Joining Lists'!$L4701</f>
        <v>55</v>
      </c>
    </row>
    <row r="4702" ht="14.25" customHeight="1">
      <c r="G4702" s="106">
        <v>44277.0</v>
      </c>
      <c r="H4702" s="105" t="s">
        <v>283</v>
      </c>
      <c r="I4702" s="105" t="str">
        <f t="array" ref="I4702">XLOOKUP('Joining Lists'!$H4702,'Joining Lists'!$D$4:$D$75,'Joining Lists'!$E$4:$E$75)</f>
        <v>South</v>
      </c>
      <c r="J4702" s="105" t="s">
        <v>240</v>
      </c>
      <c r="K4702" s="105">
        <v>1.0</v>
      </c>
      <c r="L4702" s="104">
        <f t="array" ref="L4702">XLOOKUP('Joining Lists'!$J4702,'Joining Lists'!$A$4:$A$15,'Joining Lists'!$B$4:$B$15)</f>
        <v>34</v>
      </c>
      <c r="M4702" s="105">
        <f>'Joining Lists'!$K4702*'Joining Lists'!$L4702</f>
        <v>34</v>
      </c>
    </row>
    <row r="4703" ht="14.25" customHeight="1">
      <c r="G4703" s="111">
        <v>44277.0</v>
      </c>
      <c r="H4703" s="110" t="s">
        <v>291</v>
      </c>
      <c r="I4703" s="110" t="str">
        <f t="array" ref="I4703">XLOOKUP('Joining Lists'!$H4703,'Joining Lists'!$D$4:$D$75,'Joining Lists'!$E$4:$E$75)</f>
        <v>West</v>
      </c>
      <c r="J4703" s="110" t="s">
        <v>235</v>
      </c>
      <c r="K4703" s="110">
        <v>3.0</v>
      </c>
      <c r="L4703" s="109">
        <f t="array" ref="L4703">XLOOKUP('Joining Lists'!$J4703,'Joining Lists'!$A$4:$A$15,'Joining Lists'!$B$4:$B$15)</f>
        <v>19.95</v>
      </c>
      <c r="M4703" s="110">
        <f>'Joining Lists'!$K4703*'Joining Lists'!$L4703</f>
        <v>59.85</v>
      </c>
    </row>
    <row r="4704" ht="14.25" customHeight="1">
      <c r="G4704" s="106">
        <v>44277.0</v>
      </c>
      <c r="H4704" s="105" t="s">
        <v>225</v>
      </c>
      <c r="I4704" s="105" t="str">
        <f t="array" ref="I4704">XLOOKUP('Joining Lists'!$H4704,'Joining Lists'!$D$4:$D$75,'Joining Lists'!$E$4:$E$75)</f>
        <v>South</v>
      </c>
      <c r="J4704" s="105" t="s">
        <v>230</v>
      </c>
      <c r="K4704" s="105">
        <v>4.0</v>
      </c>
      <c r="L4704" s="104">
        <f t="array" ref="L4704">XLOOKUP('Joining Lists'!$J4704,'Joining Lists'!$A$4:$A$15,'Joining Lists'!$B$4:$B$15)</f>
        <v>79.95</v>
      </c>
      <c r="M4704" s="105">
        <f>'Joining Lists'!$K4704*'Joining Lists'!$L4704</f>
        <v>319.8</v>
      </c>
    </row>
    <row r="4705" ht="14.25" customHeight="1">
      <c r="G4705" s="111">
        <v>44276.0</v>
      </c>
      <c r="H4705" s="110" t="s">
        <v>225</v>
      </c>
      <c r="I4705" s="110" t="str">
        <f t="array" ref="I4705">XLOOKUP('Joining Lists'!$H4705,'Joining Lists'!$D$4:$D$75,'Joining Lists'!$E$4:$E$75)</f>
        <v>South</v>
      </c>
      <c r="J4705" s="110" t="s">
        <v>245</v>
      </c>
      <c r="K4705" s="110">
        <v>1.0</v>
      </c>
      <c r="L4705" s="109">
        <f t="array" ref="L4705">XLOOKUP('Joining Lists'!$J4705,'Joining Lists'!$A$4:$A$15,'Joining Lists'!$B$4:$B$15)</f>
        <v>23.5</v>
      </c>
      <c r="M4705" s="110">
        <f>'Joining Lists'!$K4705*'Joining Lists'!$L4705</f>
        <v>23.5</v>
      </c>
    </row>
    <row r="4706" ht="14.25" customHeight="1">
      <c r="G4706" s="106">
        <v>44276.0</v>
      </c>
      <c r="H4706" s="105" t="s">
        <v>249</v>
      </c>
      <c r="I4706" s="105" t="str">
        <f t="array" ref="I4706">XLOOKUP('Joining Lists'!$H4706,'Joining Lists'!$D$4:$D$75,'Joining Lists'!$E$4:$E$75)</f>
        <v>East</v>
      </c>
      <c r="J4706" s="105" t="s">
        <v>245</v>
      </c>
      <c r="K4706" s="105">
        <v>2.0</v>
      </c>
      <c r="L4706" s="104">
        <f t="array" ref="L4706">XLOOKUP('Joining Lists'!$J4706,'Joining Lists'!$A$4:$A$15,'Joining Lists'!$B$4:$B$15)</f>
        <v>23.5</v>
      </c>
      <c r="M4706" s="105">
        <f>'Joining Lists'!$K4706*'Joining Lists'!$L4706</f>
        <v>47</v>
      </c>
    </row>
    <row r="4707" ht="14.25" customHeight="1">
      <c r="G4707" s="111">
        <v>44276.0</v>
      </c>
      <c r="H4707" s="110" t="s">
        <v>273</v>
      </c>
      <c r="I4707" s="110" t="str">
        <f t="array" ref="I4707">XLOOKUP('Joining Lists'!$H4707,'Joining Lists'!$D$4:$D$75,'Joining Lists'!$E$4:$E$75)</f>
        <v>West</v>
      </c>
      <c r="J4707" s="110" t="s">
        <v>240</v>
      </c>
      <c r="K4707" s="110">
        <v>17.0</v>
      </c>
      <c r="L4707" s="109">
        <f t="array" ref="L4707">XLOOKUP('Joining Lists'!$J4707,'Joining Lists'!$A$4:$A$15,'Joining Lists'!$B$4:$B$15)</f>
        <v>34</v>
      </c>
      <c r="M4707" s="110">
        <f>'Joining Lists'!$K4707*'Joining Lists'!$L4707</f>
        <v>578</v>
      </c>
    </row>
    <row r="4708" ht="14.25" customHeight="1">
      <c r="G4708" s="106">
        <v>44275.0</v>
      </c>
      <c r="H4708" s="105" t="s">
        <v>255</v>
      </c>
      <c r="I4708" s="105" t="str">
        <f t="array" ref="I4708">XLOOKUP('Joining Lists'!$H4708,'Joining Lists'!$D$4:$D$75,'Joining Lists'!$E$4:$E$75)</f>
        <v>MidWest</v>
      </c>
      <c r="J4708" s="105" t="s">
        <v>233</v>
      </c>
      <c r="K4708" s="105">
        <v>1.0</v>
      </c>
      <c r="L4708" s="104">
        <f t="array" ref="L4708">XLOOKUP('Joining Lists'!$J4708,'Joining Lists'!$A$4:$A$15,'Joining Lists'!$B$4:$B$15)</f>
        <v>27.5</v>
      </c>
      <c r="M4708" s="105">
        <f>'Joining Lists'!$K4708*'Joining Lists'!$L4708</f>
        <v>27.5</v>
      </c>
    </row>
    <row r="4709" ht="14.25" customHeight="1">
      <c r="G4709" s="111">
        <v>44275.0</v>
      </c>
      <c r="H4709" s="110" t="s">
        <v>292</v>
      </c>
      <c r="I4709" s="110" t="str">
        <f t="array" ref="I4709">XLOOKUP('Joining Lists'!$H4709,'Joining Lists'!$D$4:$D$75,'Joining Lists'!$E$4:$E$75)</f>
        <v>East</v>
      </c>
      <c r="J4709" s="110" t="s">
        <v>235</v>
      </c>
      <c r="K4709" s="110">
        <v>1.0</v>
      </c>
      <c r="L4709" s="109">
        <f t="array" ref="L4709">XLOOKUP('Joining Lists'!$J4709,'Joining Lists'!$A$4:$A$15,'Joining Lists'!$B$4:$B$15)</f>
        <v>19.95</v>
      </c>
      <c r="M4709" s="110">
        <f>'Joining Lists'!$K4709*'Joining Lists'!$L4709</f>
        <v>19.95</v>
      </c>
    </row>
    <row r="4710" ht="14.25" customHeight="1">
      <c r="G4710" s="106">
        <v>44275.0</v>
      </c>
      <c r="H4710" s="105" t="s">
        <v>301</v>
      </c>
      <c r="I4710" s="105" t="str">
        <f t="array" ref="I4710">XLOOKUP('Joining Lists'!$H4710,'Joining Lists'!$D$4:$D$75,'Joining Lists'!$E$4:$E$75)</f>
        <v>East</v>
      </c>
      <c r="J4710" s="105" t="s">
        <v>243</v>
      </c>
      <c r="K4710" s="105">
        <v>2.0</v>
      </c>
      <c r="L4710" s="104">
        <f t="array" ref="L4710">XLOOKUP('Joining Lists'!$J4710,'Joining Lists'!$A$4:$A$15,'Joining Lists'!$B$4:$B$15)</f>
        <v>25</v>
      </c>
      <c r="M4710" s="105">
        <f>'Joining Lists'!$K4710*'Joining Lists'!$L4710</f>
        <v>50</v>
      </c>
    </row>
    <row r="4711" ht="14.25" customHeight="1">
      <c r="G4711" s="111">
        <v>44275.0</v>
      </c>
      <c r="H4711" s="110" t="s">
        <v>273</v>
      </c>
      <c r="I4711" s="110" t="str">
        <f t="array" ref="I4711">XLOOKUP('Joining Lists'!$H4711,'Joining Lists'!$D$4:$D$75,'Joining Lists'!$E$4:$E$75)</f>
        <v>West</v>
      </c>
      <c r="J4711" s="110" t="s">
        <v>243</v>
      </c>
      <c r="K4711" s="110">
        <v>11.0</v>
      </c>
      <c r="L4711" s="109">
        <f t="array" ref="L4711">XLOOKUP('Joining Lists'!$J4711,'Joining Lists'!$A$4:$A$15,'Joining Lists'!$B$4:$B$15)</f>
        <v>25</v>
      </c>
      <c r="M4711" s="110">
        <f>'Joining Lists'!$K4711*'Joining Lists'!$L4711</f>
        <v>275</v>
      </c>
    </row>
    <row r="4712" ht="14.25" customHeight="1">
      <c r="G4712" s="106">
        <v>44275.0</v>
      </c>
      <c r="H4712" s="105" t="s">
        <v>273</v>
      </c>
      <c r="I4712" s="105" t="str">
        <f t="array" ref="I4712">XLOOKUP('Joining Lists'!$H4712,'Joining Lists'!$D$4:$D$75,'Joining Lists'!$E$4:$E$75)</f>
        <v>West</v>
      </c>
      <c r="J4712" s="105" t="s">
        <v>243</v>
      </c>
      <c r="K4712" s="105">
        <v>3.0</v>
      </c>
      <c r="L4712" s="104">
        <f t="array" ref="L4712">XLOOKUP('Joining Lists'!$J4712,'Joining Lists'!$A$4:$A$15,'Joining Lists'!$B$4:$B$15)</f>
        <v>25</v>
      </c>
      <c r="M4712" s="105">
        <f>'Joining Lists'!$K4712*'Joining Lists'!$L4712</f>
        <v>75</v>
      </c>
    </row>
    <row r="4713" ht="14.25" customHeight="1">
      <c r="G4713" s="111">
        <v>44274.0</v>
      </c>
      <c r="H4713" s="110" t="s">
        <v>254</v>
      </c>
      <c r="I4713" s="110" t="str">
        <f t="array" ref="I4713">XLOOKUP('Joining Lists'!$H4713,'Joining Lists'!$D$4:$D$75,'Joining Lists'!$E$4:$E$75)</f>
        <v>South</v>
      </c>
      <c r="J4713" s="110" t="s">
        <v>227</v>
      </c>
      <c r="K4713" s="110">
        <v>2.0</v>
      </c>
      <c r="L4713" s="109">
        <f t="array" ref="L4713">XLOOKUP('Joining Lists'!$J4713,'Joining Lists'!$A$4:$A$15,'Joining Lists'!$B$4:$B$15)</f>
        <v>25</v>
      </c>
      <c r="M4713" s="110">
        <f>'Joining Lists'!$K4713*'Joining Lists'!$L4713</f>
        <v>50</v>
      </c>
    </row>
    <row r="4714" ht="14.25" customHeight="1">
      <c r="G4714" s="106">
        <v>44274.0</v>
      </c>
      <c r="H4714" s="105" t="s">
        <v>248</v>
      </c>
      <c r="I4714" s="105" t="str">
        <f t="array" ref="I4714">XLOOKUP('Joining Lists'!$H4714,'Joining Lists'!$D$4:$D$75,'Joining Lists'!$E$4:$E$75)</f>
        <v>MidWest</v>
      </c>
      <c r="J4714" s="105" t="s">
        <v>240</v>
      </c>
      <c r="K4714" s="105">
        <v>1.0</v>
      </c>
      <c r="L4714" s="104">
        <f t="array" ref="L4714">XLOOKUP('Joining Lists'!$J4714,'Joining Lists'!$A$4:$A$15,'Joining Lists'!$B$4:$B$15)</f>
        <v>34</v>
      </c>
      <c r="M4714" s="105">
        <f>'Joining Lists'!$K4714*'Joining Lists'!$L4714</f>
        <v>34</v>
      </c>
    </row>
    <row r="4715" ht="14.25" customHeight="1">
      <c r="G4715" s="111">
        <v>44273.0</v>
      </c>
      <c r="H4715" s="110" t="s">
        <v>258</v>
      </c>
      <c r="I4715" s="110" t="str">
        <f t="array" ref="I4715">XLOOKUP('Joining Lists'!$H4715,'Joining Lists'!$D$4:$D$75,'Joining Lists'!$E$4:$E$75)</f>
        <v>MidWest</v>
      </c>
      <c r="J4715" s="110" t="s">
        <v>212</v>
      </c>
      <c r="K4715" s="110">
        <v>2.0</v>
      </c>
      <c r="L4715" s="109">
        <f t="array" ref="L4715">XLOOKUP('Joining Lists'!$J4715,'Joining Lists'!$A$4:$A$15,'Joining Lists'!$B$4:$B$15)</f>
        <v>21</v>
      </c>
      <c r="M4715" s="110">
        <f>'Joining Lists'!$K4715*'Joining Lists'!$L4715</f>
        <v>42</v>
      </c>
    </row>
    <row r="4716" ht="14.25" customHeight="1">
      <c r="G4716" s="106">
        <v>44273.0</v>
      </c>
      <c r="H4716" s="105" t="s">
        <v>297</v>
      </c>
      <c r="I4716" s="105" t="str">
        <f t="array" ref="I4716">XLOOKUP('Joining Lists'!$H4716,'Joining Lists'!$D$4:$D$75,'Joining Lists'!$E$4:$E$75)</f>
        <v>MidWest</v>
      </c>
      <c r="J4716" s="105" t="s">
        <v>218</v>
      </c>
      <c r="K4716" s="105">
        <v>2.0</v>
      </c>
      <c r="L4716" s="104">
        <f t="array" ref="L4716">XLOOKUP('Joining Lists'!$J4716,'Joining Lists'!$A$4:$A$15,'Joining Lists'!$B$4:$B$15)</f>
        <v>22.95</v>
      </c>
      <c r="M4716" s="105">
        <f>'Joining Lists'!$K4716*'Joining Lists'!$L4716</f>
        <v>45.9</v>
      </c>
    </row>
    <row r="4717" ht="14.25" customHeight="1">
      <c r="G4717" s="111">
        <v>44273.0</v>
      </c>
      <c r="H4717" s="110" t="s">
        <v>273</v>
      </c>
      <c r="I4717" s="110" t="str">
        <f t="array" ref="I4717">XLOOKUP('Joining Lists'!$H4717,'Joining Lists'!$D$4:$D$75,'Joining Lists'!$E$4:$E$75)</f>
        <v>West</v>
      </c>
      <c r="J4717" s="110" t="s">
        <v>218</v>
      </c>
      <c r="K4717" s="110">
        <v>1.0</v>
      </c>
      <c r="L4717" s="109">
        <f t="array" ref="L4717">XLOOKUP('Joining Lists'!$J4717,'Joining Lists'!$A$4:$A$15,'Joining Lists'!$B$4:$B$15)</f>
        <v>22.95</v>
      </c>
      <c r="M4717" s="110">
        <f>'Joining Lists'!$K4717*'Joining Lists'!$L4717</f>
        <v>22.95</v>
      </c>
    </row>
    <row r="4718" ht="14.25" customHeight="1">
      <c r="G4718" s="106">
        <v>44272.0</v>
      </c>
      <c r="H4718" s="105" t="s">
        <v>264</v>
      </c>
      <c r="I4718" s="105" t="str">
        <f t="array" ref="I4718">XLOOKUP('Joining Lists'!$H4718,'Joining Lists'!$D$4:$D$75,'Joining Lists'!$E$4:$E$75)</f>
        <v>MidWest</v>
      </c>
      <c r="J4718" s="105" t="s">
        <v>235</v>
      </c>
      <c r="K4718" s="105">
        <v>2.0</v>
      </c>
      <c r="L4718" s="104">
        <f t="array" ref="L4718">XLOOKUP('Joining Lists'!$J4718,'Joining Lists'!$A$4:$A$15,'Joining Lists'!$B$4:$B$15)</f>
        <v>19.95</v>
      </c>
      <c r="M4718" s="105">
        <f>'Joining Lists'!$K4718*'Joining Lists'!$L4718</f>
        <v>39.9</v>
      </c>
    </row>
    <row r="4719" ht="14.25" customHeight="1">
      <c r="G4719" s="111">
        <v>44272.0</v>
      </c>
      <c r="H4719" s="110" t="s">
        <v>253</v>
      </c>
      <c r="I4719" s="110" t="str">
        <f t="array" ref="I4719">XLOOKUP('Joining Lists'!$H4719,'Joining Lists'!$D$4:$D$75,'Joining Lists'!$E$4:$E$75)</f>
        <v>MidWest</v>
      </c>
      <c r="J4719" s="110" t="s">
        <v>235</v>
      </c>
      <c r="K4719" s="110">
        <v>4.0</v>
      </c>
      <c r="L4719" s="109">
        <f t="array" ref="L4719">XLOOKUP('Joining Lists'!$J4719,'Joining Lists'!$A$4:$A$15,'Joining Lists'!$B$4:$B$15)</f>
        <v>19.95</v>
      </c>
      <c r="M4719" s="110">
        <f>'Joining Lists'!$K4719*'Joining Lists'!$L4719</f>
        <v>79.8</v>
      </c>
    </row>
    <row r="4720" ht="14.25" customHeight="1">
      <c r="G4720" s="106">
        <v>44272.0</v>
      </c>
      <c r="H4720" s="105" t="s">
        <v>225</v>
      </c>
      <c r="I4720" s="105" t="str">
        <f t="array" ref="I4720">XLOOKUP('Joining Lists'!$H4720,'Joining Lists'!$D$4:$D$75,'Joining Lists'!$E$4:$E$75)</f>
        <v>South</v>
      </c>
      <c r="J4720" s="105" t="s">
        <v>235</v>
      </c>
      <c r="K4720" s="105">
        <v>24.0</v>
      </c>
      <c r="L4720" s="104">
        <f t="array" ref="L4720">XLOOKUP('Joining Lists'!$J4720,'Joining Lists'!$A$4:$A$15,'Joining Lists'!$B$4:$B$15)</f>
        <v>19.95</v>
      </c>
      <c r="M4720" s="105">
        <f>'Joining Lists'!$K4720*'Joining Lists'!$L4720</f>
        <v>478.8</v>
      </c>
    </row>
    <row r="4721" ht="14.25" customHeight="1">
      <c r="G4721" s="111">
        <v>44271.0</v>
      </c>
      <c r="H4721" s="110" t="s">
        <v>311</v>
      </c>
      <c r="I4721" s="110" t="str">
        <f t="array" ref="I4721">XLOOKUP('Joining Lists'!$H4721,'Joining Lists'!$D$4:$D$75,'Joining Lists'!$E$4:$E$75)</f>
        <v>MidWest</v>
      </c>
      <c r="J4721" s="110" t="s">
        <v>227</v>
      </c>
      <c r="K4721" s="110">
        <v>2.0</v>
      </c>
      <c r="L4721" s="109">
        <f t="array" ref="L4721">XLOOKUP('Joining Lists'!$J4721,'Joining Lists'!$A$4:$A$15,'Joining Lists'!$B$4:$B$15)</f>
        <v>25</v>
      </c>
      <c r="M4721" s="110">
        <f>'Joining Lists'!$K4721*'Joining Lists'!$L4721</f>
        <v>50</v>
      </c>
    </row>
    <row r="4722" ht="14.25" customHeight="1">
      <c r="G4722" s="106">
        <v>44271.0</v>
      </c>
      <c r="H4722" s="105" t="s">
        <v>259</v>
      </c>
      <c r="I4722" s="105" t="str">
        <f t="array" ref="I4722">XLOOKUP('Joining Lists'!$H4722,'Joining Lists'!$D$4:$D$75,'Joining Lists'!$E$4:$E$75)</f>
        <v>West</v>
      </c>
      <c r="J4722" s="105" t="s">
        <v>218</v>
      </c>
      <c r="K4722" s="105">
        <v>1.0</v>
      </c>
      <c r="L4722" s="104">
        <f t="array" ref="L4722">XLOOKUP('Joining Lists'!$J4722,'Joining Lists'!$A$4:$A$15,'Joining Lists'!$B$4:$B$15)</f>
        <v>22.95</v>
      </c>
      <c r="M4722" s="105">
        <f>'Joining Lists'!$K4722*'Joining Lists'!$L4722</f>
        <v>22.95</v>
      </c>
    </row>
    <row r="4723" ht="14.25" customHeight="1">
      <c r="G4723" s="111">
        <v>44271.0</v>
      </c>
      <c r="H4723" s="110" t="s">
        <v>310</v>
      </c>
      <c r="I4723" s="110" t="str">
        <f t="array" ref="I4723">XLOOKUP('Joining Lists'!$H4723,'Joining Lists'!$D$4:$D$75,'Joining Lists'!$E$4:$E$75)</f>
        <v>West</v>
      </c>
      <c r="J4723" s="110" t="s">
        <v>216</v>
      </c>
      <c r="K4723" s="110">
        <v>1.0</v>
      </c>
      <c r="L4723" s="109">
        <f t="array" ref="L4723">XLOOKUP('Joining Lists'!$J4723,'Joining Lists'!$A$4:$A$15,'Joining Lists'!$B$4:$B$15)</f>
        <v>22.95</v>
      </c>
      <c r="M4723" s="110">
        <f>'Joining Lists'!$K4723*'Joining Lists'!$L4723</f>
        <v>22.95</v>
      </c>
    </row>
    <row r="4724" ht="14.25" customHeight="1">
      <c r="G4724" s="106">
        <v>44271.0</v>
      </c>
      <c r="H4724" s="105" t="s">
        <v>254</v>
      </c>
      <c r="I4724" s="105" t="str">
        <f t="array" ref="I4724">XLOOKUP('Joining Lists'!$H4724,'Joining Lists'!$D$4:$D$75,'Joining Lists'!$E$4:$E$75)</f>
        <v>South</v>
      </c>
      <c r="J4724" s="105" t="s">
        <v>235</v>
      </c>
      <c r="K4724" s="105">
        <v>3.0</v>
      </c>
      <c r="L4724" s="104">
        <f t="array" ref="L4724">XLOOKUP('Joining Lists'!$J4724,'Joining Lists'!$A$4:$A$15,'Joining Lists'!$B$4:$B$15)</f>
        <v>19.95</v>
      </c>
      <c r="M4724" s="105">
        <f>'Joining Lists'!$K4724*'Joining Lists'!$L4724</f>
        <v>59.85</v>
      </c>
    </row>
    <row r="4725" ht="14.25" customHeight="1">
      <c r="G4725" s="111">
        <v>44270.0</v>
      </c>
      <c r="H4725" s="110" t="s">
        <v>293</v>
      </c>
      <c r="I4725" s="110" t="str">
        <f t="array" ref="I4725">XLOOKUP('Joining Lists'!$H4725,'Joining Lists'!$D$4:$D$75,'Joining Lists'!$E$4:$E$75)</f>
        <v>West</v>
      </c>
      <c r="J4725" s="110" t="s">
        <v>218</v>
      </c>
      <c r="K4725" s="110">
        <v>2.0</v>
      </c>
      <c r="L4725" s="109">
        <f t="array" ref="L4725">XLOOKUP('Joining Lists'!$J4725,'Joining Lists'!$A$4:$A$15,'Joining Lists'!$B$4:$B$15)</f>
        <v>22.95</v>
      </c>
      <c r="M4725" s="110">
        <f>'Joining Lists'!$K4725*'Joining Lists'!$L4725</f>
        <v>45.9</v>
      </c>
    </row>
    <row r="4726" ht="14.25" customHeight="1">
      <c r="G4726" s="106">
        <v>44270.0</v>
      </c>
      <c r="H4726" s="105" t="s">
        <v>314</v>
      </c>
      <c r="I4726" s="105" t="str">
        <f t="array" ref="I4726">XLOOKUP('Joining Lists'!$H4726,'Joining Lists'!$D$4:$D$75,'Joining Lists'!$E$4:$E$75)</f>
        <v>West</v>
      </c>
      <c r="J4726" s="105" t="s">
        <v>216</v>
      </c>
      <c r="K4726" s="105">
        <v>2.0</v>
      </c>
      <c r="L4726" s="104">
        <f t="array" ref="L4726">XLOOKUP('Joining Lists'!$J4726,'Joining Lists'!$A$4:$A$15,'Joining Lists'!$B$4:$B$15)</f>
        <v>22.95</v>
      </c>
      <c r="M4726" s="105">
        <f>'Joining Lists'!$K4726*'Joining Lists'!$L4726</f>
        <v>45.9</v>
      </c>
    </row>
    <row r="4727" ht="14.25" customHeight="1">
      <c r="G4727" s="111">
        <v>44270.0</v>
      </c>
      <c r="H4727" s="110" t="s">
        <v>291</v>
      </c>
      <c r="I4727" s="110" t="str">
        <f t="array" ref="I4727">XLOOKUP('Joining Lists'!$H4727,'Joining Lists'!$D$4:$D$75,'Joining Lists'!$E$4:$E$75)</f>
        <v>West</v>
      </c>
      <c r="J4727" s="110" t="s">
        <v>216</v>
      </c>
      <c r="K4727" s="110">
        <v>3.0</v>
      </c>
      <c r="L4727" s="109">
        <f t="array" ref="L4727">XLOOKUP('Joining Lists'!$J4727,'Joining Lists'!$A$4:$A$15,'Joining Lists'!$B$4:$B$15)</f>
        <v>22.95</v>
      </c>
      <c r="M4727" s="110">
        <f>'Joining Lists'!$K4727*'Joining Lists'!$L4727</f>
        <v>68.85</v>
      </c>
    </row>
    <row r="4728" ht="14.25" customHeight="1">
      <c r="G4728" s="106">
        <v>44269.0</v>
      </c>
      <c r="H4728" s="105" t="s">
        <v>268</v>
      </c>
      <c r="I4728" s="105" t="str">
        <f t="array" ref="I4728">XLOOKUP('Joining Lists'!$H4728,'Joining Lists'!$D$4:$D$75,'Joining Lists'!$E$4:$E$75)</f>
        <v>East</v>
      </c>
      <c r="J4728" s="105" t="s">
        <v>218</v>
      </c>
      <c r="K4728" s="105">
        <v>4.0</v>
      </c>
      <c r="L4728" s="104">
        <f t="array" ref="L4728">XLOOKUP('Joining Lists'!$J4728,'Joining Lists'!$A$4:$A$15,'Joining Lists'!$B$4:$B$15)</f>
        <v>22.95</v>
      </c>
      <c r="M4728" s="105">
        <f>'Joining Lists'!$K4728*'Joining Lists'!$L4728</f>
        <v>91.8</v>
      </c>
    </row>
    <row r="4729" ht="14.25" customHeight="1">
      <c r="G4729" s="111">
        <v>44269.0</v>
      </c>
      <c r="H4729" s="110" t="s">
        <v>316</v>
      </c>
      <c r="I4729" s="110" t="str">
        <f t="array" ref="I4729">XLOOKUP('Joining Lists'!$H4729,'Joining Lists'!$D$4:$D$75,'Joining Lists'!$E$4:$E$75)</f>
        <v>West</v>
      </c>
      <c r="J4729" s="110" t="s">
        <v>218</v>
      </c>
      <c r="K4729" s="110">
        <v>2.0</v>
      </c>
      <c r="L4729" s="109">
        <f t="array" ref="L4729">XLOOKUP('Joining Lists'!$J4729,'Joining Lists'!$A$4:$A$15,'Joining Lists'!$B$4:$B$15)</f>
        <v>22.95</v>
      </c>
      <c r="M4729" s="110">
        <f>'Joining Lists'!$K4729*'Joining Lists'!$L4729</f>
        <v>45.9</v>
      </c>
    </row>
    <row r="4730" ht="14.25" customHeight="1">
      <c r="G4730" s="106">
        <v>44269.0</v>
      </c>
      <c r="H4730" s="105" t="s">
        <v>255</v>
      </c>
      <c r="I4730" s="105" t="str">
        <f t="array" ref="I4730">XLOOKUP('Joining Lists'!$H4730,'Joining Lists'!$D$4:$D$75,'Joining Lists'!$E$4:$E$75)</f>
        <v>MidWest</v>
      </c>
      <c r="J4730" s="105" t="s">
        <v>245</v>
      </c>
      <c r="K4730" s="105">
        <v>2.0</v>
      </c>
      <c r="L4730" s="104">
        <f t="array" ref="L4730">XLOOKUP('Joining Lists'!$J4730,'Joining Lists'!$A$4:$A$15,'Joining Lists'!$B$4:$B$15)</f>
        <v>23.5</v>
      </c>
      <c r="M4730" s="105">
        <f>'Joining Lists'!$K4730*'Joining Lists'!$L4730</f>
        <v>47</v>
      </c>
    </row>
    <row r="4731" ht="14.25" customHeight="1">
      <c r="G4731" s="111">
        <v>44269.0</v>
      </c>
      <c r="H4731" s="110" t="s">
        <v>244</v>
      </c>
      <c r="I4731" s="110" t="str">
        <f t="array" ref="I4731">XLOOKUP('Joining Lists'!$H4731,'Joining Lists'!$D$4:$D$75,'Joining Lists'!$E$4:$E$75)</f>
        <v>MidWest</v>
      </c>
      <c r="J4731" s="110" t="s">
        <v>245</v>
      </c>
      <c r="K4731" s="110">
        <v>2.0</v>
      </c>
      <c r="L4731" s="109">
        <f t="array" ref="L4731">XLOOKUP('Joining Lists'!$J4731,'Joining Lists'!$A$4:$A$15,'Joining Lists'!$B$4:$B$15)</f>
        <v>23.5</v>
      </c>
      <c r="M4731" s="110">
        <f>'Joining Lists'!$K4731*'Joining Lists'!$L4731</f>
        <v>47</v>
      </c>
    </row>
    <row r="4732" ht="14.25" customHeight="1">
      <c r="G4732" s="106">
        <v>44269.0</v>
      </c>
      <c r="H4732" s="105" t="s">
        <v>309</v>
      </c>
      <c r="I4732" s="105" t="str">
        <f t="array" ref="I4732">XLOOKUP('Joining Lists'!$H4732,'Joining Lists'!$D$4:$D$75,'Joining Lists'!$E$4:$E$75)</f>
        <v>South</v>
      </c>
      <c r="J4732" s="105" t="s">
        <v>235</v>
      </c>
      <c r="K4732" s="105">
        <v>1.0</v>
      </c>
      <c r="L4732" s="104">
        <f t="array" ref="L4732">XLOOKUP('Joining Lists'!$J4732,'Joining Lists'!$A$4:$A$15,'Joining Lists'!$B$4:$B$15)</f>
        <v>19.95</v>
      </c>
      <c r="M4732" s="105">
        <f>'Joining Lists'!$K4732*'Joining Lists'!$L4732</f>
        <v>19.95</v>
      </c>
    </row>
    <row r="4733" ht="14.25" customHeight="1">
      <c r="G4733" s="111">
        <v>44269.0</v>
      </c>
      <c r="H4733" s="110" t="s">
        <v>254</v>
      </c>
      <c r="I4733" s="110" t="str">
        <f t="array" ref="I4733">XLOOKUP('Joining Lists'!$H4733,'Joining Lists'!$D$4:$D$75,'Joining Lists'!$E$4:$E$75)</f>
        <v>South</v>
      </c>
      <c r="J4733" s="110" t="s">
        <v>240</v>
      </c>
      <c r="K4733" s="110">
        <v>1.0</v>
      </c>
      <c r="L4733" s="109">
        <f t="array" ref="L4733">XLOOKUP('Joining Lists'!$J4733,'Joining Lists'!$A$4:$A$15,'Joining Lists'!$B$4:$B$15)</f>
        <v>34</v>
      </c>
      <c r="M4733" s="110">
        <f>'Joining Lists'!$K4733*'Joining Lists'!$L4733</f>
        <v>34</v>
      </c>
    </row>
    <row r="4734" ht="14.25" customHeight="1">
      <c r="G4734" s="106">
        <v>44269.0</v>
      </c>
      <c r="H4734" s="105" t="s">
        <v>234</v>
      </c>
      <c r="I4734" s="105" t="str">
        <f t="array" ref="I4734">XLOOKUP('Joining Lists'!$H4734,'Joining Lists'!$D$4:$D$75,'Joining Lists'!$E$4:$E$75)</f>
        <v>East</v>
      </c>
      <c r="J4734" s="105" t="s">
        <v>227</v>
      </c>
      <c r="K4734" s="105">
        <v>2.0</v>
      </c>
      <c r="L4734" s="104">
        <f t="array" ref="L4734">XLOOKUP('Joining Lists'!$J4734,'Joining Lists'!$A$4:$A$15,'Joining Lists'!$B$4:$B$15)</f>
        <v>25</v>
      </c>
      <c r="M4734" s="105">
        <f>'Joining Lists'!$K4734*'Joining Lists'!$L4734</f>
        <v>50</v>
      </c>
    </row>
    <row r="4735" ht="14.25" customHeight="1">
      <c r="G4735" s="111">
        <v>44268.0</v>
      </c>
      <c r="H4735" s="110" t="s">
        <v>238</v>
      </c>
      <c r="I4735" s="110" t="str">
        <f t="array" ref="I4735">XLOOKUP('Joining Lists'!$H4735,'Joining Lists'!$D$4:$D$75,'Joining Lists'!$E$4:$E$75)</f>
        <v>West</v>
      </c>
      <c r="J4735" s="110" t="s">
        <v>216</v>
      </c>
      <c r="K4735" s="110">
        <v>2.0</v>
      </c>
      <c r="L4735" s="109">
        <f t="array" ref="L4735">XLOOKUP('Joining Lists'!$J4735,'Joining Lists'!$A$4:$A$15,'Joining Lists'!$B$4:$B$15)</f>
        <v>22.95</v>
      </c>
      <c r="M4735" s="110">
        <f>'Joining Lists'!$K4735*'Joining Lists'!$L4735</f>
        <v>45.9</v>
      </c>
    </row>
    <row r="4736" ht="14.25" customHeight="1">
      <c r="G4736" s="106">
        <v>44268.0</v>
      </c>
      <c r="H4736" s="105" t="s">
        <v>268</v>
      </c>
      <c r="I4736" s="105" t="str">
        <f t="array" ref="I4736">XLOOKUP('Joining Lists'!$H4736,'Joining Lists'!$D$4:$D$75,'Joining Lists'!$E$4:$E$75)</f>
        <v>East</v>
      </c>
      <c r="J4736" s="105" t="s">
        <v>245</v>
      </c>
      <c r="K4736" s="105">
        <v>1.0</v>
      </c>
      <c r="L4736" s="104">
        <f t="array" ref="L4736">XLOOKUP('Joining Lists'!$J4736,'Joining Lists'!$A$4:$A$15,'Joining Lists'!$B$4:$B$15)</f>
        <v>23.5</v>
      </c>
      <c r="M4736" s="105">
        <f>'Joining Lists'!$K4736*'Joining Lists'!$L4736</f>
        <v>23.5</v>
      </c>
    </row>
    <row r="4737" ht="14.25" customHeight="1">
      <c r="G4737" s="111">
        <v>44268.0</v>
      </c>
      <c r="H4737" s="110" t="s">
        <v>258</v>
      </c>
      <c r="I4737" s="110" t="str">
        <f t="array" ref="I4737">XLOOKUP('Joining Lists'!$H4737,'Joining Lists'!$D$4:$D$75,'Joining Lists'!$E$4:$E$75)</f>
        <v>MidWest</v>
      </c>
      <c r="J4737" s="110" t="s">
        <v>218</v>
      </c>
      <c r="K4737" s="110">
        <v>2.0</v>
      </c>
      <c r="L4737" s="109">
        <f t="array" ref="L4737">XLOOKUP('Joining Lists'!$J4737,'Joining Lists'!$A$4:$A$15,'Joining Lists'!$B$4:$B$15)</f>
        <v>22.95</v>
      </c>
      <c r="M4737" s="110">
        <f>'Joining Lists'!$K4737*'Joining Lists'!$L4737</f>
        <v>45.9</v>
      </c>
    </row>
    <row r="4738" ht="14.25" customHeight="1">
      <c r="G4738" s="106">
        <v>44267.0</v>
      </c>
      <c r="H4738" s="105" t="s">
        <v>261</v>
      </c>
      <c r="I4738" s="105" t="str">
        <f t="array" ref="I4738">XLOOKUP('Joining Lists'!$H4738,'Joining Lists'!$D$4:$D$75,'Joining Lists'!$E$4:$E$75)</f>
        <v>South</v>
      </c>
      <c r="J4738" s="105" t="s">
        <v>239</v>
      </c>
      <c r="K4738" s="105">
        <v>10.0</v>
      </c>
      <c r="L4738" s="104">
        <f t="array" ref="L4738">XLOOKUP('Joining Lists'!$J4738,'Joining Lists'!$A$4:$A$15,'Joining Lists'!$B$4:$B$15)</f>
        <v>19</v>
      </c>
      <c r="M4738" s="105">
        <f>'Joining Lists'!$K4738*'Joining Lists'!$L4738</f>
        <v>190</v>
      </c>
    </row>
    <row r="4739" ht="14.25" customHeight="1">
      <c r="G4739" s="111">
        <v>44267.0</v>
      </c>
      <c r="H4739" s="110" t="s">
        <v>286</v>
      </c>
      <c r="I4739" s="110" t="str">
        <f t="array" ref="I4739">XLOOKUP('Joining Lists'!$H4739,'Joining Lists'!$D$4:$D$75,'Joining Lists'!$E$4:$E$75)</f>
        <v>South</v>
      </c>
      <c r="J4739" s="110" t="s">
        <v>236</v>
      </c>
      <c r="K4739" s="110">
        <v>3.0</v>
      </c>
      <c r="L4739" s="109">
        <f t="array" ref="L4739">XLOOKUP('Joining Lists'!$J4739,'Joining Lists'!$A$4:$A$15,'Joining Lists'!$B$4:$B$15)</f>
        <v>30</v>
      </c>
      <c r="M4739" s="110">
        <f>'Joining Lists'!$K4739*'Joining Lists'!$L4739</f>
        <v>90</v>
      </c>
    </row>
    <row r="4740" ht="14.25" customHeight="1">
      <c r="G4740" s="106">
        <v>44267.0</v>
      </c>
      <c r="H4740" s="105" t="s">
        <v>296</v>
      </c>
      <c r="I4740" s="105" t="str">
        <f t="array" ref="I4740">XLOOKUP('Joining Lists'!$H4740,'Joining Lists'!$D$4:$D$75,'Joining Lists'!$E$4:$E$75)</f>
        <v>West</v>
      </c>
      <c r="J4740" s="105" t="s">
        <v>236</v>
      </c>
      <c r="K4740" s="105">
        <v>2.0</v>
      </c>
      <c r="L4740" s="104">
        <f t="array" ref="L4740">XLOOKUP('Joining Lists'!$J4740,'Joining Lists'!$A$4:$A$15,'Joining Lists'!$B$4:$B$15)</f>
        <v>30</v>
      </c>
      <c r="M4740" s="105">
        <f>'Joining Lists'!$K4740*'Joining Lists'!$L4740</f>
        <v>60</v>
      </c>
    </row>
    <row r="4741" ht="14.25" customHeight="1">
      <c r="G4741" s="111">
        <v>44267.0</v>
      </c>
      <c r="H4741" s="110" t="s">
        <v>292</v>
      </c>
      <c r="I4741" s="110" t="str">
        <f t="array" ref="I4741">XLOOKUP('Joining Lists'!$H4741,'Joining Lists'!$D$4:$D$75,'Joining Lists'!$E$4:$E$75)</f>
        <v>East</v>
      </c>
      <c r="J4741" s="110" t="s">
        <v>236</v>
      </c>
      <c r="K4741" s="110">
        <v>2.0</v>
      </c>
      <c r="L4741" s="109">
        <f t="array" ref="L4741">XLOOKUP('Joining Lists'!$J4741,'Joining Lists'!$A$4:$A$15,'Joining Lists'!$B$4:$B$15)</f>
        <v>30</v>
      </c>
      <c r="M4741" s="110">
        <f>'Joining Lists'!$K4741*'Joining Lists'!$L4741</f>
        <v>60</v>
      </c>
    </row>
    <row r="4742" ht="14.25" customHeight="1">
      <c r="G4742" s="106">
        <v>44267.0</v>
      </c>
      <c r="H4742" s="105" t="s">
        <v>252</v>
      </c>
      <c r="I4742" s="105" t="str">
        <f t="array" ref="I4742">XLOOKUP('Joining Lists'!$H4742,'Joining Lists'!$D$4:$D$75,'Joining Lists'!$E$4:$E$75)</f>
        <v>West</v>
      </c>
      <c r="J4742" s="105" t="s">
        <v>243</v>
      </c>
      <c r="K4742" s="105">
        <v>3.0</v>
      </c>
      <c r="L4742" s="104">
        <f t="array" ref="L4742">XLOOKUP('Joining Lists'!$J4742,'Joining Lists'!$A$4:$A$15,'Joining Lists'!$B$4:$B$15)</f>
        <v>25</v>
      </c>
      <c r="M4742" s="105">
        <f>'Joining Lists'!$K4742*'Joining Lists'!$L4742</f>
        <v>75</v>
      </c>
    </row>
    <row r="4743" ht="14.25" customHeight="1">
      <c r="G4743" s="111">
        <v>44267.0</v>
      </c>
      <c r="H4743" s="110" t="s">
        <v>309</v>
      </c>
      <c r="I4743" s="110" t="str">
        <f t="array" ref="I4743">XLOOKUP('Joining Lists'!$H4743,'Joining Lists'!$D$4:$D$75,'Joining Lists'!$E$4:$E$75)</f>
        <v>South</v>
      </c>
      <c r="J4743" s="110" t="s">
        <v>243</v>
      </c>
      <c r="K4743" s="110">
        <v>2.0</v>
      </c>
      <c r="L4743" s="109">
        <f t="array" ref="L4743">XLOOKUP('Joining Lists'!$J4743,'Joining Lists'!$A$4:$A$15,'Joining Lists'!$B$4:$B$15)</f>
        <v>25</v>
      </c>
      <c r="M4743" s="110">
        <f>'Joining Lists'!$K4743*'Joining Lists'!$L4743</f>
        <v>50</v>
      </c>
    </row>
    <row r="4744" ht="14.25" customHeight="1">
      <c r="G4744" s="106">
        <v>44267.0</v>
      </c>
      <c r="H4744" s="105" t="s">
        <v>288</v>
      </c>
      <c r="I4744" s="105" t="str">
        <f t="array" ref="I4744">XLOOKUP('Joining Lists'!$H4744,'Joining Lists'!$D$4:$D$75,'Joining Lists'!$E$4:$E$75)</f>
        <v>MidWest</v>
      </c>
      <c r="J4744" s="105" t="s">
        <v>227</v>
      </c>
      <c r="K4744" s="105">
        <v>3.0</v>
      </c>
      <c r="L4744" s="104">
        <f t="array" ref="L4744">XLOOKUP('Joining Lists'!$J4744,'Joining Lists'!$A$4:$A$15,'Joining Lists'!$B$4:$B$15)</f>
        <v>25</v>
      </c>
      <c r="M4744" s="105">
        <f>'Joining Lists'!$K4744*'Joining Lists'!$L4744</f>
        <v>75</v>
      </c>
    </row>
    <row r="4745" ht="14.25" customHeight="1">
      <c r="G4745" s="111">
        <v>44266.0</v>
      </c>
      <c r="H4745" s="110" t="s">
        <v>225</v>
      </c>
      <c r="I4745" s="110" t="str">
        <f t="array" ref="I4745">XLOOKUP('Joining Lists'!$H4745,'Joining Lists'!$D$4:$D$75,'Joining Lists'!$E$4:$E$75)</f>
        <v>South</v>
      </c>
      <c r="J4745" s="110" t="s">
        <v>235</v>
      </c>
      <c r="K4745" s="110">
        <v>1.0</v>
      </c>
      <c r="L4745" s="109">
        <f t="array" ref="L4745">XLOOKUP('Joining Lists'!$J4745,'Joining Lists'!$A$4:$A$15,'Joining Lists'!$B$4:$B$15)</f>
        <v>19.95</v>
      </c>
      <c r="M4745" s="110">
        <f>'Joining Lists'!$K4745*'Joining Lists'!$L4745</f>
        <v>19.95</v>
      </c>
    </row>
    <row r="4746" ht="14.25" customHeight="1">
      <c r="G4746" s="106">
        <v>44266.0</v>
      </c>
      <c r="H4746" s="105" t="s">
        <v>311</v>
      </c>
      <c r="I4746" s="105" t="str">
        <f t="array" ref="I4746">XLOOKUP('Joining Lists'!$H4746,'Joining Lists'!$D$4:$D$75,'Joining Lists'!$E$4:$E$75)</f>
        <v>MidWest</v>
      </c>
      <c r="J4746" s="105" t="s">
        <v>245</v>
      </c>
      <c r="K4746" s="105">
        <v>2.0</v>
      </c>
      <c r="L4746" s="104">
        <f t="array" ref="L4746">XLOOKUP('Joining Lists'!$J4746,'Joining Lists'!$A$4:$A$15,'Joining Lists'!$B$4:$B$15)</f>
        <v>23.5</v>
      </c>
      <c r="M4746" s="105">
        <f>'Joining Lists'!$K4746*'Joining Lists'!$L4746</f>
        <v>47</v>
      </c>
    </row>
    <row r="4747" ht="14.25" customHeight="1">
      <c r="G4747" s="111">
        <v>44266.0</v>
      </c>
      <c r="H4747" s="110" t="s">
        <v>250</v>
      </c>
      <c r="I4747" s="110" t="str">
        <f t="array" ref="I4747">XLOOKUP('Joining Lists'!$H4747,'Joining Lists'!$D$4:$D$75,'Joining Lists'!$E$4:$E$75)</f>
        <v>West</v>
      </c>
      <c r="J4747" s="110" t="s">
        <v>212</v>
      </c>
      <c r="K4747" s="110">
        <v>2.0</v>
      </c>
      <c r="L4747" s="109">
        <f t="array" ref="L4747">XLOOKUP('Joining Lists'!$J4747,'Joining Lists'!$A$4:$A$15,'Joining Lists'!$B$4:$B$15)</f>
        <v>21</v>
      </c>
      <c r="M4747" s="110">
        <f>'Joining Lists'!$K4747*'Joining Lists'!$L4747</f>
        <v>42</v>
      </c>
    </row>
    <row r="4748" ht="14.25" customHeight="1">
      <c r="G4748" s="106">
        <v>44266.0</v>
      </c>
      <c r="H4748" s="105" t="s">
        <v>219</v>
      </c>
      <c r="I4748" s="105" t="str">
        <f t="array" ref="I4748">XLOOKUP('Joining Lists'!$H4748,'Joining Lists'!$D$4:$D$75,'Joining Lists'!$E$4:$E$75)</f>
        <v>West</v>
      </c>
      <c r="J4748" s="105" t="s">
        <v>240</v>
      </c>
      <c r="K4748" s="105">
        <v>1.0</v>
      </c>
      <c r="L4748" s="104">
        <f t="array" ref="L4748">XLOOKUP('Joining Lists'!$J4748,'Joining Lists'!$A$4:$A$15,'Joining Lists'!$B$4:$B$15)</f>
        <v>34</v>
      </c>
      <c r="M4748" s="105">
        <f>'Joining Lists'!$K4748*'Joining Lists'!$L4748</f>
        <v>34</v>
      </c>
    </row>
    <row r="4749" ht="14.25" customHeight="1">
      <c r="G4749" s="111">
        <v>44266.0</v>
      </c>
      <c r="H4749" s="110" t="s">
        <v>228</v>
      </c>
      <c r="I4749" s="110" t="str">
        <f t="array" ref="I4749">XLOOKUP('Joining Lists'!$H4749,'Joining Lists'!$D$4:$D$75,'Joining Lists'!$E$4:$E$75)</f>
        <v>MidWest</v>
      </c>
      <c r="J4749" s="110" t="s">
        <v>235</v>
      </c>
      <c r="K4749" s="110">
        <v>3.0</v>
      </c>
      <c r="L4749" s="109">
        <f t="array" ref="L4749">XLOOKUP('Joining Lists'!$J4749,'Joining Lists'!$A$4:$A$15,'Joining Lists'!$B$4:$B$15)</f>
        <v>19.95</v>
      </c>
      <c r="M4749" s="110">
        <f>'Joining Lists'!$K4749*'Joining Lists'!$L4749</f>
        <v>59.85</v>
      </c>
    </row>
    <row r="4750" ht="14.25" customHeight="1">
      <c r="G4750" s="106">
        <v>44265.0</v>
      </c>
      <c r="H4750" s="105" t="s">
        <v>271</v>
      </c>
      <c r="I4750" s="105" t="str">
        <f t="array" ref="I4750">XLOOKUP('Joining Lists'!$H4750,'Joining Lists'!$D$4:$D$75,'Joining Lists'!$E$4:$E$75)</f>
        <v>South</v>
      </c>
      <c r="J4750" s="105" t="s">
        <v>227</v>
      </c>
      <c r="K4750" s="105">
        <v>3.0</v>
      </c>
      <c r="L4750" s="104">
        <f t="array" ref="L4750">XLOOKUP('Joining Lists'!$J4750,'Joining Lists'!$A$4:$A$15,'Joining Lists'!$B$4:$B$15)</f>
        <v>25</v>
      </c>
      <c r="M4750" s="105">
        <f>'Joining Lists'!$K4750*'Joining Lists'!$L4750</f>
        <v>75</v>
      </c>
    </row>
    <row r="4751" ht="14.25" customHeight="1">
      <c r="G4751" s="111">
        <v>44265.0</v>
      </c>
      <c r="H4751" s="110" t="s">
        <v>306</v>
      </c>
      <c r="I4751" s="110" t="str">
        <f t="array" ref="I4751">XLOOKUP('Joining Lists'!$H4751,'Joining Lists'!$D$4:$D$75,'Joining Lists'!$E$4:$E$75)</f>
        <v>West</v>
      </c>
      <c r="J4751" s="110" t="s">
        <v>236</v>
      </c>
      <c r="K4751" s="110">
        <v>1.0</v>
      </c>
      <c r="L4751" s="109">
        <f t="array" ref="L4751">XLOOKUP('Joining Lists'!$J4751,'Joining Lists'!$A$4:$A$15,'Joining Lists'!$B$4:$B$15)</f>
        <v>30</v>
      </c>
      <c r="M4751" s="110">
        <f>'Joining Lists'!$K4751*'Joining Lists'!$L4751</f>
        <v>30</v>
      </c>
    </row>
    <row r="4752" ht="14.25" customHeight="1">
      <c r="G4752" s="106">
        <v>44265.0</v>
      </c>
      <c r="H4752" s="105" t="s">
        <v>281</v>
      </c>
      <c r="I4752" s="105" t="str">
        <f t="array" ref="I4752">XLOOKUP('Joining Lists'!$H4752,'Joining Lists'!$D$4:$D$75,'Joining Lists'!$E$4:$E$75)</f>
        <v>MidWest</v>
      </c>
      <c r="J4752" s="105" t="s">
        <v>235</v>
      </c>
      <c r="K4752" s="105">
        <v>1.0</v>
      </c>
      <c r="L4752" s="104">
        <f t="array" ref="L4752">XLOOKUP('Joining Lists'!$J4752,'Joining Lists'!$A$4:$A$15,'Joining Lists'!$B$4:$B$15)</f>
        <v>19.95</v>
      </c>
      <c r="M4752" s="105">
        <f>'Joining Lists'!$K4752*'Joining Lists'!$L4752</f>
        <v>19.95</v>
      </c>
    </row>
    <row r="4753" ht="14.25" customHeight="1">
      <c r="G4753" s="111">
        <v>44265.0</v>
      </c>
      <c r="H4753" s="110" t="s">
        <v>215</v>
      </c>
      <c r="I4753" s="110" t="str">
        <f t="array" ref="I4753">XLOOKUP('Joining Lists'!$H4753,'Joining Lists'!$D$4:$D$75,'Joining Lists'!$E$4:$E$75)</f>
        <v>East</v>
      </c>
      <c r="J4753" s="110" t="s">
        <v>216</v>
      </c>
      <c r="K4753" s="110">
        <v>2.0</v>
      </c>
      <c r="L4753" s="109">
        <f t="array" ref="L4753">XLOOKUP('Joining Lists'!$J4753,'Joining Lists'!$A$4:$A$15,'Joining Lists'!$B$4:$B$15)</f>
        <v>22.95</v>
      </c>
      <c r="M4753" s="110">
        <f>'Joining Lists'!$K4753*'Joining Lists'!$L4753</f>
        <v>45.9</v>
      </c>
    </row>
    <row r="4754" ht="14.25" customHeight="1">
      <c r="G4754" s="106">
        <v>44264.0</v>
      </c>
      <c r="H4754" s="105" t="s">
        <v>298</v>
      </c>
      <c r="I4754" s="105" t="str">
        <f t="array" ref="I4754">XLOOKUP('Joining Lists'!$H4754,'Joining Lists'!$D$4:$D$75,'Joining Lists'!$E$4:$E$75)</f>
        <v>West</v>
      </c>
      <c r="J4754" s="105" t="s">
        <v>240</v>
      </c>
      <c r="K4754" s="105">
        <v>4.0</v>
      </c>
      <c r="L4754" s="104">
        <f t="array" ref="L4754">XLOOKUP('Joining Lists'!$J4754,'Joining Lists'!$A$4:$A$15,'Joining Lists'!$B$4:$B$15)</f>
        <v>34</v>
      </c>
      <c r="M4754" s="105">
        <f>'Joining Lists'!$K4754*'Joining Lists'!$L4754</f>
        <v>136</v>
      </c>
    </row>
    <row r="4755" ht="14.25" customHeight="1">
      <c r="G4755" s="111">
        <v>44264.0</v>
      </c>
      <c r="H4755" s="110" t="s">
        <v>316</v>
      </c>
      <c r="I4755" s="110" t="str">
        <f t="array" ref="I4755">XLOOKUP('Joining Lists'!$H4755,'Joining Lists'!$D$4:$D$75,'Joining Lists'!$E$4:$E$75)</f>
        <v>West</v>
      </c>
      <c r="J4755" s="110" t="s">
        <v>240</v>
      </c>
      <c r="K4755" s="110">
        <v>2.0</v>
      </c>
      <c r="L4755" s="109">
        <f t="array" ref="L4755">XLOOKUP('Joining Lists'!$J4755,'Joining Lists'!$A$4:$A$15,'Joining Lists'!$B$4:$B$15)</f>
        <v>34</v>
      </c>
      <c r="M4755" s="110">
        <f>'Joining Lists'!$K4755*'Joining Lists'!$L4755</f>
        <v>68</v>
      </c>
    </row>
    <row r="4756" ht="14.25" customHeight="1">
      <c r="G4756" s="106">
        <v>44264.0</v>
      </c>
      <c r="H4756" s="105" t="s">
        <v>297</v>
      </c>
      <c r="I4756" s="105" t="str">
        <f t="array" ref="I4756">XLOOKUP('Joining Lists'!$H4756,'Joining Lists'!$D$4:$D$75,'Joining Lists'!$E$4:$E$75)</f>
        <v>MidWest</v>
      </c>
      <c r="J4756" s="105" t="s">
        <v>236</v>
      </c>
      <c r="K4756" s="105">
        <v>8.0</v>
      </c>
      <c r="L4756" s="104">
        <f t="array" ref="L4756">XLOOKUP('Joining Lists'!$J4756,'Joining Lists'!$A$4:$A$15,'Joining Lists'!$B$4:$B$15)</f>
        <v>30</v>
      </c>
      <c r="M4756" s="105">
        <f>'Joining Lists'!$K4756*'Joining Lists'!$L4756</f>
        <v>240</v>
      </c>
    </row>
    <row r="4757" ht="14.25" customHeight="1">
      <c r="G4757" s="111">
        <v>44264.0</v>
      </c>
      <c r="H4757" s="110" t="s">
        <v>292</v>
      </c>
      <c r="I4757" s="110" t="str">
        <f t="array" ref="I4757">XLOOKUP('Joining Lists'!$H4757,'Joining Lists'!$D$4:$D$75,'Joining Lists'!$E$4:$E$75)</f>
        <v>East</v>
      </c>
      <c r="J4757" s="110" t="s">
        <v>236</v>
      </c>
      <c r="K4757" s="110">
        <v>1.0</v>
      </c>
      <c r="L4757" s="109">
        <f t="array" ref="L4757">XLOOKUP('Joining Lists'!$J4757,'Joining Lists'!$A$4:$A$15,'Joining Lists'!$B$4:$B$15)</f>
        <v>30</v>
      </c>
      <c r="M4757" s="110">
        <f>'Joining Lists'!$K4757*'Joining Lists'!$L4757</f>
        <v>30</v>
      </c>
    </row>
    <row r="4758" ht="14.25" customHeight="1">
      <c r="G4758" s="106">
        <v>44264.0</v>
      </c>
      <c r="H4758" s="105" t="s">
        <v>271</v>
      </c>
      <c r="I4758" s="105" t="str">
        <f t="array" ref="I4758">XLOOKUP('Joining Lists'!$H4758,'Joining Lists'!$D$4:$D$75,'Joining Lists'!$E$4:$E$75)</f>
        <v>South</v>
      </c>
      <c r="J4758" s="105" t="s">
        <v>212</v>
      </c>
      <c r="K4758" s="105">
        <v>3.0</v>
      </c>
      <c r="L4758" s="104">
        <f t="array" ref="L4758">XLOOKUP('Joining Lists'!$J4758,'Joining Lists'!$A$4:$A$15,'Joining Lists'!$B$4:$B$15)</f>
        <v>21</v>
      </c>
      <c r="M4758" s="105">
        <f>'Joining Lists'!$K4758*'Joining Lists'!$L4758</f>
        <v>63</v>
      </c>
    </row>
    <row r="4759" ht="14.25" customHeight="1">
      <c r="G4759" s="111">
        <v>44263.0</v>
      </c>
      <c r="H4759" s="110" t="s">
        <v>223</v>
      </c>
      <c r="I4759" s="110" t="str">
        <f t="array" ref="I4759">XLOOKUP('Joining Lists'!$H4759,'Joining Lists'!$D$4:$D$75,'Joining Lists'!$E$4:$E$75)</f>
        <v>East</v>
      </c>
      <c r="J4759" s="110" t="s">
        <v>212</v>
      </c>
      <c r="K4759" s="110">
        <v>3.0</v>
      </c>
      <c r="L4759" s="109">
        <f t="array" ref="L4759">XLOOKUP('Joining Lists'!$J4759,'Joining Lists'!$A$4:$A$15,'Joining Lists'!$B$4:$B$15)</f>
        <v>21</v>
      </c>
      <c r="M4759" s="110">
        <f>'Joining Lists'!$K4759*'Joining Lists'!$L4759</f>
        <v>63</v>
      </c>
    </row>
    <row r="4760" ht="14.25" customHeight="1">
      <c r="G4760" s="106">
        <v>44263.0</v>
      </c>
      <c r="H4760" s="105" t="s">
        <v>258</v>
      </c>
      <c r="I4760" s="105" t="str">
        <f t="array" ref="I4760">XLOOKUP('Joining Lists'!$H4760,'Joining Lists'!$D$4:$D$75,'Joining Lists'!$E$4:$E$75)</f>
        <v>MidWest</v>
      </c>
      <c r="J4760" s="105" t="s">
        <v>227</v>
      </c>
      <c r="K4760" s="105">
        <v>2.0</v>
      </c>
      <c r="L4760" s="104">
        <f t="array" ref="L4760">XLOOKUP('Joining Lists'!$J4760,'Joining Lists'!$A$4:$A$15,'Joining Lists'!$B$4:$B$15)</f>
        <v>25</v>
      </c>
      <c r="M4760" s="105">
        <f>'Joining Lists'!$K4760*'Joining Lists'!$L4760</f>
        <v>50</v>
      </c>
    </row>
    <row r="4761" ht="14.25" customHeight="1">
      <c r="G4761" s="111">
        <v>44263.0</v>
      </c>
      <c r="H4761" s="110" t="s">
        <v>251</v>
      </c>
      <c r="I4761" s="110" t="str">
        <f t="array" ref="I4761">XLOOKUP('Joining Lists'!$H4761,'Joining Lists'!$D$4:$D$75,'Joining Lists'!$E$4:$E$75)</f>
        <v>MidWest</v>
      </c>
      <c r="J4761" s="110" t="s">
        <v>212</v>
      </c>
      <c r="K4761" s="110">
        <v>4.0</v>
      </c>
      <c r="L4761" s="109">
        <f t="array" ref="L4761">XLOOKUP('Joining Lists'!$J4761,'Joining Lists'!$A$4:$A$15,'Joining Lists'!$B$4:$B$15)</f>
        <v>21</v>
      </c>
      <c r="M4761" s="110">
        <f>'Joining Lists'!$K4761*'Joining Lists'!$L4761</f>
        <v>84</v>
      </c>
    </row>
    <row r="4762" ht="14.25" customHeight="1">
      <c r="G4762" s="106">
        <v>44263.0</v>
      </c>
      <c r="H4762" s="105" t="s">
        <v>298</v>
      </c>
      <c r="I4762" s="105" t="str">
        <f t="array" ref="I4762">XLOOKUP('Joining Lists'!$H4762,'Joining Lists'!$D$4:$D$75,'Joining Lists'!$E$4:$E$75)</f>
        <v>West</v>
      </c>
      <c r="J4762" s="105" t="s">
        <v>240</v>
      </c>
      <c r="K4762" s="105">
        <v>3.0</v>
      </c>
      <c r="L4762" s="104">
        <f t="array" ref="L4762">XLOOKUP('Joining Lists'!$J4762,'Joining Lists'!$A$4:$A$15,'Joining Lists'!$B$4:$B$15)</f>
        <v>34</v>
      </c>
      <c r="M4762" s="105">
        <f>'Joining Lists'!$K4762*'Joining Lists'!$L4762</f>
        <v>102</v>
      </c>
    </row>
    <row r="4763" ht="14.25" customHeight="1">
      <c r="G4763" s="111">
        <v>44263.0</v>
      </c>
      <c r="H4763" s="110" t="s">
        <v>252</v>
      </c>
      <c r="I4763" s="110" t="str">
        <f t="array" ref="I4763">XLOOKUP('Joining Lists'!$H4763,'Joining Lists'!$D$4:$D$75,'Joining Lists'!$E$4:$E$75)</f>
        <v>West</v>
      </c>
      <c r="J4763" s="110" t="s">
        <v>245</v>
      </c>
      <c r="K4763" s="110">
        <v>3.0</v>
      </c>
      <c r="L4763" s="109">
        <f t="array" ref="L4763">XLOOKUP('Joining Lists'!$J4763,'Joining Lists'!$A$4:$A$15,'Joining Lists'!$B$4:$B$15)</f>
        <v>23.5</v>
      </c>
      <c r="M4763" s="110">
        <f>'Joining Lists'!$K4763*'Joining Lists'!$L4763</f>
        <v>70.5</v>
      </c>
    </row>
    <row r="4764" ht="14.25" customHeight="1">
      <c r="G4764" s="106">
        <v>44263.0</v>
      </c>
      <c r="H4764" s="105" t="s">
        <v>269</v>
      </c>
      <c r="I4764" s="105" t="str">
        <f t="array" ref="I4764">XLOOKUP('Joining Lists'!$H4764,'Joining Lists'!$D$4:$D$75,'Joining Lists'!$E$4:$E$75)</f>
        <v>MidWest</v>
      </c>
      <c r="J4764" s="105" t="s">
        <v>227</v>
      </c>
      <c r="K4764" s="105">
        <v>1.0</v>
      </c>
      <c r="L4764" s="104">
        <f t="array" ref="L4764">XLOOKUP('Joining Lists'!$J4764,'Joining Lists'!$A$4:$A$15,'Joining Lists'!$B$4:$B$15)</f>
        <v>25</v>
      </c>
      <c r="M4764" s="105">
        <f>'Joining Lists'!$K4764*'Joining Lists'!$L4764</f>
        <v>25</v>
      </c>
    </row>
    <row r="4765" ht="14.25" customHeight="1">
      <c r="G4765" s="111">
        <v>44262.0</v>
      </c>
      <c r="H4765" s="110" t="s">
        <v>254</v>
      </c>
      <c r="I4765" s="110" t="str">
        <f t="array" ref="I4765">XLOOKUP('Joining Lists'!$H4765,'Joining Lists'!$D$4:$D$75,'Joining Lists'!$E$4:$E$75)</f>
        <v>South</v>
      </c>
      <c r="J4765" s="110" t="s">
        <v>218</v>
      </c>
      <c r="K4765" s="110">
        <v>1.0</v>
      </c>
      <c r="L4765" s="109">
        <f t="array" ref="L4765">XLOOKUP('Joining Lists'!$J4765,'Joining Lists'!$A$4:$A$15,'Joining Lists'!$B$4:$B$15)</f>
        <v>22.95</v>
      </c>
      <c r="M4765" s="110">
        <f>'Joining Lists'!$K4765*'Joining Lists'!$L4765</f>
        <v>22.95</v>
      </c>
    </row>
    <row r="4766" ht="14.25" customHeight="1">
      <c r="G4766" s="106">
        <v>44261.0</v>
      </c>
      <c r="H4766" s="105" t="s">
        <v>268</v>
      </c>
      <c r="I4766" s="105" t="str">
        <f t="array" ref="I4766">XLOOKUP('Joining Lists'!$H4766,'Joining Lists'!$D$4:$D$75,'Joining Lists'!$E$4:$E$75)</f>
        <v>East</v>
      </c>
      <c r="J4766" s="105" t="s">
        <v>243</v>
      </c>
      <c r="K4766" s="105">
        <v>3.0</v>
      </c>
      <c r="L4766" s="104">
        <f t="array" ref="L4766">XLOOKUP('Joining Lists'!$J4766,'Joining Lists'!$A$4:$A$15,'Joining Lists'!$B$4:$B$15)</f>
        <v>25</v>
      </c>
      <c r="M4766" s="105">
        <f>'Joining Lists'!$K4766*'Joining Lists'!$L4766</f>
        <v>75</v>
      </c>
    </row>
    <row r="4767" ht="14.25" customHeight="1">
      <c r="G4767" s="111">
        <v>44261.0</v>
      </c>
      <c r="H4767" s="110" t="s">
        <v>292</v>
      </c>
      <c r="I4767" s="110" t="str">
        <f t="array" ref="I4767">XLOOKUP('Joining Lists'!$H4767,'Joining Lists'!$D$4:$D$75,'Joining Lists'!$E$4:$E$75)</f>
        <v>East</v>
      </c>
      <c r="J4767" s="110" t="s">
        <v>218</v>
      </c>
      <c r="K4767" s="110">
        <v>2.0</v>
      </c>
      <c r="L4767" s="109">
        <f t="array" ref="L4767">XLOOKUP('Joining Lists'!$J4767,'Joining Lists'!$A$4:$A$15,'Joining Lists'!$B$4:$B$15)</f>
        <v>22.95</v>
      </c>
      <c r="M4767" s="110">
        <f>'Joining Lists'!$K4767*'Joining Lists'!$L4767</f>
        <v>45.9</v>
      </c>
    </row>
    <row r="4768" ht="14.25" customHeight="1">
      <c r="G4768" s="106">
        <v>44261.0</v>
      </c>
      <c r="H4768" s="105" t="s">
        <v>263</v>
      </c>
      <c r="I4768" s="105" t="str">
        <f t="array" ref="I4768">XLOOKUP('Joining Lists'!$H4768,'Joining Lists'!$D$4:$D$75,'Joining Lists'!$E$4:$E$75)</f>
        <v>West</v>
      </c>
      <c r="J4768" s="105" t="s">
        <v>216</v>
      </c>
      <c r="K4768" s="105">
        <v>2.0</v>
      </c>
      <c r="L4768" s="104">
        <f t="array" ref="L4768">XLOOKUP('Joining Lists'!$J4768,'Joining Lists'!$A$4:$A$15,'Joining Lists'!$B$4:$B$15)</f>
        <v>22.95</v>
      </c>
      <c r="M4768" s="105">
        <f>'Joining Lists'!$K4768*'Joining Lists'!$L4768</f>
        <v>45.9</v>
      </c>
    </row>
    <row r="4769" ht="14.25" customHeight="1">
      <c r="G4769" s="111">
        <v>44261.0</v>
      </c>
      <c r="H4769" s="110" t="s">
        <v>266</v>
      </c>
      <c r="I4769" s="110" t="str">
        <f t="array" ref="I4769">XLOOKUP('Joining Lists'!$H4769,'Joining Lists'!$D$4:$D$75,'Joining Lists'!$E$4:$E$75)</f>
        <v>West</v>
      </c>
      <c r="J4769" s="110" t="s">
        <v>240</v>
      </c>
      <c r="K4769" s="110">
        <v>2.0</v>
      </c>
      <c r="L4769" s="109">
        <f t="array" ref="L4769">XLOOKUP('Joining Lists'!$J4769,'Joining Lists'!$A$4:$A$15,'Joining Lists'!$B$4:$B$15)</f>
        <v>34</v>
      </c>
      <c r="M4769" s="110">
        <f>'Joining Lists'!$K4769*'Joining Lists'!$L4769</f>
        <v>68</v>
      </c>
    </row>
    <row r="4770" ht="14.25" customHeight="1">
      <c r="G4770" s="106">
        <v>44261.0</v>
      </c>
      <c r="H4770" s="105" t="s">
        <v>266</v>
      </c>
      <c r="I4770" s="105" t="str">
        <f t="array" ref="I4770">XLOOKUP('Joining Lists'!$H4770,'Joining Lists'!$D$4:$D$75,'Joining Lists'!$E$4:$E$75)</f>
        <v>West</v>
      </c>
      <c r="J4770" s="105" t="s">
        <v>218</v>
      </c>
      <c r="K4770" s="105">
        <v>2.0</v>
      </c>
      <c r="L4770" s="104">
        <f t="array" ref="L4770">XLOOKUP('Joining Lists'!$J4770,'Joining Lists'!$A$4:$A$15,'Joining Lists'!$B$4:$B$15)</f>
        <v>22.95</v>
      </c>
      <c r="M4770" s="105">
        <f>'Joining Lists'!$K4770*'Joining Lists'!$L4770</f>
        <v>45.9</v>
      </c>
    </row>
    <row r="4771" ht="14.25" customHeight="1">
      <c r="G4771" s="111">
        <v>44261.0</v>
      </c>
      <c r="H4771" s="110" t="s">
        <v>255</v>
      </c>
      <c r="I4771" s="110" t="str">
        <f t="array" ref="I4771">XLOOKUP('Joining Lists'!$H4771,'Joining Lists'!$D$4:$D$75,'Joining Lists'!$E$4:$E$75)</f>
        <v>MidWest</v>
      </c>
      <c r="J4771" s="110" t="s">
        <v>212</v>
      </c>
      <c r="K4771" s="110">
        <v>19.0</v>
      </c>
      <c r="L4771" s="109">
        <f t="array" ref="L4771">XLOOKUP('Joining Lists'!$J4771,'Joining Lists'!$A$4:$A$15,'Joining Lists'!$B$4:$B$15)</f>
        <v>21</v>
      </c>
      <c r="M4771" s="110">
        <f>'Joining Lists'!$K4771*'Joining Lists'!$L4771</f>
        <v>399</v>
      </c>
    </row>
    <row r="4772" ht="14.25" customHeight="1">
      <c r="G4772" s="106">
        <v>44260.0</v>
      </c>
      <c r="H4772" s="105" t="s">
        <v>273</v>
      </c>
      <c r="I4772" s="105" t="str">
        <f t="array" ref="I4772">XLOOKUP('Joining Lists'!$H4772,'Joining Lists'!$D$4:$D$75,'Joining Lists'!$E$4:$E$75)</f>
        <v>West</v>
      </c>
      <c r="J4772" s="105" t="s">
        <v>235</v>
      </c>
      <c r="K4772" s="105">
        <v>3.0</v>
      </c>
      <c r="L4772" s="104">
        <f t="array" ref="L4772">XLOOKUP('Joining Lists'!$J4772,'Joining Lists'!$A$4:$A$15,'Joining Lists'!$B$4:$B$15)</f>
        <v>19.95</v>
      </c>
      <c r="M4772" s="105">
        <f>'Joining Lists'!$K4772*'Joining Lists'!$L4772</f>
        <v>59.85</v>
      </c>
    </row>
    <row r="4773" ht="14.25" customHeight="1">
      <c r="G4773" s="111">
        <v>44260.0</v>
      </c>
      <c r="H4773" s="110" t="s">
        <v>225</v>
      </c>
      <c r="I4773" s="110" t="str">
        <f t="array" ref="I4773">XLOOKUP('Joining Lists'!$H4773,'Joining Lists'!$D$4:$D$75,'Joining Lists'!$E$4:$E$75)</f>
        <v>South</v>
      </c>
      <c r="J4773" s="110" t="s">
        <v>218</v>
      </c>
      <c r="K4773" s="110">
        <v>2.0</v>
      </c>
      <c r="L4773" s="109">
        <f t="array" ref="L4773">XLOOKUP('Joining Lists'!$J4773,'Joining Lists'!$A$4:$A$15,'Joining Lists'!$B$4:$B$15)</f>
        <v>22.95</v>
      </c>
      <c r="M4773" s="110">
        <f>'Joining Lists'!$K4773*'Joining Lists'!$L4773</f>
        <v>45.9</v>
      </c>
    </row>
    <row r="4774" ht="14.25" customHeight="1">
      <c r="G4774" s="106">
        <v>44260.0</v>
      </c>
      <c r="H4774" s="105" t="s">
        <v>295</v>
      </c>
      <c r="I4774" s="105" t="str">
        <f t="array" ref="I4774">XLOOKUP('Joining Lists'!$H4774,'Joining Lists'!$D$4:$D$75,'Joining Lists'!$E$4:$E$75)</f>
        <v>MidWest</v>
      </c>
      <c r="J4774" s="105" t="s">
        <v>218</v>
      </c>
      <c r="K4774" s="105">
        <v>1.0</v>
      </c>
      <c r="L4774" s="104">
        <f t="array" ref="L4774">XLOOKUP('Joining Lists'!$J4774,'Joining Lists'!$A$4:$A$15,'Joining Lists'!$B$4:$B$15)</f>
        <v>22.95</v>
      </c>
      <c r="M4774" s="105">
        <f>'Joining Lists'!$K4774*'Joining Lists'!$L4774</f>
        <v>22.95</v>
      </c>
    </row>
    <row r="4775" ht="14.25" customHeight="1">
      <c r="G4775" s="111">
        <v>44260.0</v>
      </c>
      <c r="H4775" s="110" t="s">
        <v>261</v>
      </c>
      <c r="I4775" s="110" t="str">
        <f t="array" ref="I4775">XLOOKUP('Joining Lists'!$H4775,'Joining Lists'!$D$4:$D$75,'Joining Lists'!$E$4:$E$75)</f>
        <v>South</v>
      </c>
      <c r="J4775" s="110" t="s">
        <v>235</v>
      </c>
      <c r="K4775" s="110">
        <v>2.0</v>
      </c>
      <c r="L4775" s="109">
        <f t="array" ref="L4775">XLOOKUP('Joining Lists'!$J4775,'Joining Lists'!$A$4:$A$15,'Joining Lists'!$B$4:$B$15)</f>
        <v>19.95</v>
      </c>
      <c r="M4775" s="110">
        <f>'Joining Lists'!$K4775*'Joining Lists'!$L4775</f>
        <v>39.9</v>
      </c>
    </row>
    <row r="4776" ht="14.25" customHeight="1">
      <c r="G4776" s="106">
        <v>44260.0</v>
      </c>
      <c r="H4776" s="105" t="s">
        <v>301</v>
      </c>
      <c r="I4776" s="105" t="str">
        <f t="array" ref="I4776">XLOOKUP('Joining Lists'!$H4776,'Joining Lists'!$D$4:$D$75,'Joining Lists'!$E$4:$E$75)</f>
        <v>East</v>
      </c>
      <c r="J4776" s="105" t="s">
        <v>243</v>
      </c>
      <c r="K4776" s="105">
        <v>1.0</v>
      </c>
      <c r="L4776" s="104">
        <f t="array" ref="L4776">XLOOKUP('Joining Lists'!$J4776,'Joining Lists'!$A$4:$A$15,'Joining Lists'!$B$4:$B$15)</f>
        <v>25</v>
      </c>
      <c r="M4776" s="105">
        <f>'Joining Lists'!$K4776*'Joining Lists'!$L4776</f>
        <v>25</v>
      </c>
    </row>
    <row r="4777" ht="14.25" customHeight="1">
      <c r="G4777" s="111">
        <v>44260.0</v>
      </c>
      <c r="H4777" s="110" t="s">
        <v>306</v>
      </c>
      <c r="I4777" s="110" t="str">
        <f t="array" ref="I4777">XLOOKUP('Joining Lists'!$H4777,'Joining Lists'!$D$4:$D$75,'Joining Lists'!$E$4:$E$75)</f>
        <v>West</v>
      </c>
      <c r="J4777" s="110" t="s">
        <v>240</v>
      </c>
      <c r="K4777" s="110">
        <v>2.0</v>
      </c>
      <c r="L4777" s="109">
        <f t="array" ref="L4777">XLOOKUP('Joining Lists'!$J4777,'Joining Lists'!$A$4:$A$15,'Joining Lists'!$B$4:$B$15)</f>
        <v>34</v>
      </c>
      <c r="M4777" s="110">
        <f>'Joining Lists'!$K4777*'Joining Lists'!$L4777</f>
        <v>68</v>
      </c>
    </row>
    <row r="4778" ht="14.25" customHeight="1">
      <c r="G4778" s="106">
        <v>44260.0</v>
      </c>
      <c r="H4778" s="105" t="s">
        <v>281</v>
      </c>
      <c r="I4778" s="105" t="str">
        <f t="array" ref="I4778">XLOOKUP('Joining Lists'!$H4778,'Joining Lists'!$D$4:$D$75,'Joining Lists'!$E$4:$E$75)</f>
        <v>MidWest</v>
      </c>
      <c r="J4778" s="105" t="s">
        <v>240</v>
      </c>
      <c r="K4778" s="105">
        <v>2.0</v>
      </c>
      <c r="L4778" s="104">
        <f t="array" ref="L4778">XLOOKUP('Joining Lists'!$J4778,'Joining Lists'!$A$4:$A$15,'Joining Lists'!$B$4:$B$15)</f>
        <v>34</v>
      </c>
      <c r="M4778" s="105">
        <f>'Joining Lists'!$K4778*'Joining Lists'!$L4778</f>
        <v>68</v>
      </c>
    </row>
    <row r="4779" ht="14.25" customHeight="1">
      <c r="G4779" s="111">
        <v>44259.0</v>
      </c>
      <c r="H4779" s="110" t="s">
        <v>296</v>
      </c>
      <c r="I4779" s="110" t="str">
        <f t="array" ref="I4779">XLOOKUP('Joining Lists'!$H4779,'Joining Lists'!$D$4:$D$75,'Joining Lists'!$E$4:$E$75)</f>
        <v>West</v>
      </c>
      <c r="J4779" s="110" t="s">
        <v>245</v>
      </c>
      <c r="K4779" s="110">
        <v>1.0</v>
      </c>
      <c r="L4779" s="109">
        <f t="array" ref="L4779">XLOOKUP('Joining Lists'!$J4779,'Joining Lists'!$A$4:$A$15,'Joining Lists'!$B$4:$B$15)</f>
        <v>23.5</v>
      </c>
      <c r="M4779" s="110">
        <f>'Joining Lists'!$K4779*'Joining Lists'!$L4779</f>
        <v>23.5</v>
      </c>
    </row>
    <row r="4780" ht="14.25" customHeight="1">
      <c r="G4780" s="106">
        <v>44259.0</v>
      </c>
      <c r="H4780" s="105" t="s">
        <v>269</v>
      </c>
      <c r="I4780" s="105" t="str">
        <f t="array" ref="I4780">XLOOKUP('Joining Lists'!$H4780,'Joining Lists'!$D$4:$D$75,'Joining Lists'!$E$4:$E$75)</f>
        <v>MidWest</v>
      </c>
      <c r="J4780" s="105" t="s">
        <v>236</v>
      </c>
      <c r="K4780" s="105">
        <v>1.0</v>
      </c>
      <c r="L4780" s="104">
        <f t="array" ref="L4780">XLOOKUP('Joining Lists'!$J4780,'Joining Lists'!$A$4:$A$15,'Joining Lists'!$B$4:$B$15)</f>
        <v>30</v>
      </c>
      <c r="M4780" s="105">
        <f>'Joining Lists'!$K4780*'Joining Lists'!$L4780</f>
        <v>30</v>
      </c>
    </row>
    <row r="4781" ht="14.25" customHeight="1">
      <c r="G4781" s="111">
        <v>44259.0</v>
      </c>
      <c r="H4781" s="110" t="s">
        <v>308</v>
      </c>
      <c r="I4781" s="110" t="str">
        <f t="array" ref="I4781">XLOOKUP('Joining Lists'!$H4781,'Joining Lists'!$D$4:$D$75,'Joining Lists'!$E$4:$E$75)</f>
        <v>West</v>
      </c>
      <c r="J4781" s="110" t="s">
        <v>245</v>
      </c>
      <c r="K4781" s="110">
        <v>3.0</v>
      </c>
      <c r="L4781" s="109">
        <f t="array" ref="L4781">XLOOKUP('Joining Lists'!$J4781,'Joining Lists'!$A$4:$A$15,'Joining Lists'!$B$4:$B$15)</f>
        <v>23.5</v>
      </c>
      <c r="M4781" s="110">
        <f>'Joining Lists'!$K4781*'Joining Lists'!$L4781</f>
        <v>70.5</v>
      </c>
    </row>
    <row r="4782" ht="14.25" customHeight="1">
      <c r="G4782" s="106">
        <v>44259.0</v>
      </c>
      <c r="H4782" s="105" t="s">
        <v>268</v>
      </c>
      <c r="I4782" s="105" t="str">
        <f t="array" ref="I4782">XLOOKUP('Joining Lists'!$H4782,'Joining Lists'!$D$4:$D$75,'Joining Lists'!$E$4:$E$75)</f>
        <v>East</v>
      </c>
      <c r="J4782" s="105" t="s">
        <v>227</v>
      </c>
      <c r="K4782" s="105">
        <v>2.0</v>
      </c>
      <c r="L4782" s="104">
        <f t="array" ref="L4782">XLOOKUP('Joining Lists'!$J4782,'Joining Lists'!$A$4:$A$15,'Joining Lists'!$B$4:$B$15)</f>
        <v>25</v>
      </c>
      <c r="M4782" s="105">
        <f>'Joining Lists'!$K4782*'Joining Lists'!$L4782</f>
        <v>50</v>
      </c>
    </row>
    <row r="4783" ht="14.25" customHeight="1">
      <c r="G4783" s="111">
        <v>44259.0</v>
      </c>
      <c r="H4783" s="110" t="s">
        <v>293</v>
      </c>
      <c r="I4783" s="110" t="str">
        <f t="array" ref="I4783">XLOOKUP('Joining Lists'!$H4783,'Joining Lists'!$D$4:$D$75,'Joining Lists'!$E$4:$E$75)</f>
        <v>West</v>
      </c>
      <c r="J4783" s="110" t="s">
        <v>240</v>
      </c>
      <c r="K4783" s="110">
        <v>6.0</v>
      </c>
      <c r="L4783" s="109">
        <f t="array" ref="L4783">XLOOKUP('Joining Lists'!$J4783,'Joining Lists'!$A$4:$A$15,'Joining Lists'!$B$4:$B$15)</f>
        <v>34</v>
      </c>
      <c r="M4783" s="110">
        <f>'Joining Lists'!$K4783*'Joining Lists'!$L4783</f>
        <v>204</v>
      </c>
    </row>
    <row r="4784" ht="14.25" customHeight="1">
      <c r="G4784" s="106">
        <v>44258.0</v>
      </c>
      <c r="H4784" s="105" t="s">
        <v>255</v>
      </c>
      <c r="I4784" s="105" t="str">
        <f t="array" ref="I4784">XLOOKUP('Joining Lists'!$H4784,'Joining Lists'!$D$4:$D$75,'Joining Lists'!$E$4:$E$75)</f>
        <v>MidWest</v>
      </c>
      <c r="J4784" s="105" t="s">
        <v>240</v>
      </c>
      <c r="K4784" s="105">
        <v>1.0</v>
      </c>
      <c r="L4784" s="104">
        <f t="array" ref="L4784">XLOOKUP('Joining Lists'!$J4784,'Joining Lists'!$A$4:$A$15,'Joining Lists'!$B$4:$B$15)</f>
        <v>34</v>
      </c>
      <c r="M4784" s="105">
        <f>'Joining Lists'!$K4784*'Joining Lists'!$L4784</f>
        <v>34</v>
      </c>
    </row>
    <row r="4785" ht="14.25" customHeight="1">
      <c r="G4785" s="111">
        <v>44258.0</v>
      </c>
      <c r="H4785" s="110" t="s">
        <v>280</v>
      </c>
      <c r="I4785" s="110" t="str">
        <f t="array" ref="I4785">XLOOKUP('Joining Lists'!$H4785,'Joining Lists'!$D$4:$D$75,'Joining Lists'!$E$4:$E$75)</f>
        <v>South</v>
      </c>
      <c r="J4785" s="110" t="s">
        <v>218</v>
      </c>
      <c r="K4785" s="110">
        <v>1.0</v>
      </c>
      <c r="L4785" s="109">
        <f t="array" ref="L4785">XLOOKUP('Joining Lists'!$J4785,'Joining Lists'!$A$4:$A$15,'Joining Lists'!$B$4:$B$15)</f>
        <v>22.95</v>
      </c>
      <c r="M4785" s="110">
        <f>'Joining Lists'!$K4785*'Joining Lists'!$L4785</f>
        <v>22.95</v>
      </c>
    </row>
    <row r="4786" ht="14.25" customHeight="1">
      <c r="G4786" s="106">
        <v>44258.0</v>
      </c>
      <c r="H4786" s="105" t="s">
        <v>292</v>
      </c>
      <c r="I4786" s="105" t="str">
        <f t="array" ref="I4786">XLOOKUP('Joining Lists'!$H4786,'Joining Lists'!$D$4:$D$75,'Joining Lists'!$E$4:$E$75)</f>
        <v>East</v>
      </c>
      <c r="J4786" s="105" t="s">
        <v>245</v>
      </c>
      <c r="K4786" s="105">
        <v>2.0</v>
      </c>
      <c r="L4786" s="104">
        <f t="array" ref="L4786">XLOOKUP('Joining Lists'!$J4786,'Joining Lists'!$A$4:$A$15,'Joining Lists'!$B$4:$B$15)</f>
        <v>23.5</v>
      </c>
      <c r="M4786" s="105">
        <f>'Joining Lists'!$K4786*'Joining Lists'!$L4786</f>
        <v>47</v>
      </c>
    </row>
    <row r="4787" ht="14.25" customHeight="1">
      <c r="G4787" s="111">
        <v>44258.0</v>
      </c>
      <c r="H4787" s="110" t="s">
        <v>300</v>
      </c>
      <c r="I4787" s="110" t="str">
        <f t="array" ref="I4787">XLOOKUP('Joining Lists'!$H4787,'Joining Lists'!$D$4:$D$75,'Joining Lists'!$E$4:$E$75)</f>
        <v>MidWest</v>
      </c>
      <c r="J4787" s="110" t="s">
        <v>216</v>
      </c>
      <c r="K4787" s="110">
        <v>2.0</v>
      </c>
      <c r="L4787" s="109">
        <f t="array" ref="L4787">XLOOKUP('Joining Lists'!$J4787,'Joining Lists'!$A$4:$A$15,'Joining Lists'!$B$4:$B$15)</f>
        <v>22.95</v>
      </c>
      <c r="M4787" s="110">
        <f>'Joining Lists'!$K4787*'Joining Lists'!$L4787</f>
        <v>45.9</v>
      </c>
    </row>
    <row r="4788" ht="14.25" customHeight="1">
      <c r="G4788" s="106">
        <v>44258.0</v>
      </c>
      <c r="H4788" s="105" t="s">
        <v>264</v>
      </c>
      <c r="I4788" s="105" t="str">
        <f t="array" ref="I4788">XLOOKUP('Joining Lists'!$H4788,'Joining Lists'!$D$4:$D$75,'Joining Lists'!$E$4:$E$75)</f>
        <v>MidWest</v>
      </c>
      <c r="J4788" s="105" t="s">
        <v>227</v>
      </c>
      <c r="K4788" s="105">
        <v>1.0</v>
      </c>
      <c r="L4788" s="104">
        <f t="array" ref="L4788">XLOOKUP('Joining Lists'!$J4788,'Joining Lists'!$A$4:$A$15,'Joining Lists'!$B$4:$B$15)</f>
        <v>25</v>
      </c>
      <c r="M4788" s="105">
        <f>'Joining Lists'!$K4788*'Joining Lists'!$L4788</f>
        <v>25</v>
      </c>
    </row>
    <row r="4789" ht="14.25" customHeight="1">
      <c r="G4789" s="111">
        <v>44257.0</v>
      </c>
      <c r="H4789" s="110" t="s">
        <v>251</v>
      </c>
      <c r="I4789" s="110" t="str">
        <f t="array" ref="I4789">XLOOKUP('Joining Lists'!$H4789,'Joining Lists'!$D$4:$D$75,'Joining Lists'!$E$4:$E$75)</f>
        <v>MidWest</v>
      </c>
      <c r="J4789" s="110" t="s">
        <v>218</v>
      </c>
      <c r="K4789" s="110">
        <v>2.0</v>
      </c>
      <c r="L4789" s="109">
        <f t="array" ref="L4789">XLOOKUP('Joining Lists'!$J4789,'Joining Lists'!$A$4:$A$15,'Joining Lists'!$B$4:$B$15)</f>
        <v>22.95</v>
      </c>
      <c r="M4789" s="110">
        <f>'Joining Lists'!$K4789*'Joining Lists'!$L4789</f>
        <v>45.9</v>
      </c>
    </row>
    <row r="4790" ht="14.25" customHeight="1">
      <c r="G4790" s="106">
        <v>44257.0</v>
      </c>
      <c r="H4790" s="105" t="s">
        <v>303</v>
      </c>
      <c r="I4790" s="105" t="str">
        <f t="array" ref="I4790">XLOOKUP('Joining Lists'!$H4790,'Joining Lists'!$D$4:$D$75,'Joining Lists'!$E$4:$E$75)</f>
        <v>West</v>
      </c>
      <c r="J4790" s="105" t="s">
        <v>233</v>
      </c>
      <c r="K4790" s="105">
        <v>3.0</v>
      </c>
      <c r="L4790" s="104">
        <f t="array" ref="L4790">XLOOKUP('Joining Lists'!$J4790,'Joining Lists'!$A$4:$A$15,'Joining Lists'!$B$4:$B$15)</f>
        <v>27.5</v>
      </c>
      <c r="M4790" s="105">
        <f>'Joining Lists'!$K4790*'Joining Lists'!$L4790</f>
        <v>82.5</v>
      </c>
    </row>
    <row r="4791" ht="14.25" customHeight="1">
      <c r="G4791" s="111">
        <v>44256.0</v>
      </c>
      <c r="H4791" s="110" t="s">
        <v>316</v>
      </c>
      <c r="I4791" s="110" t="str">
        <f t="array" ref="I4791">XLOOKUP('Joining Lists'!$H4791,'Joining Lists'!$D$4:$D$75,'Joining Lists'!$E$4:$E$75)</f>
        <v>West</v>
      </c>
      <c r="J4791" s="110" t="s">
        <v>235</v>
      </c>
      <c r="K4791" s="110">
        <v>1.0</v>
      </c>
      <c r="L4791" s="109">
        <f t="array" ref="L4791">XLOOKUP('Joining Lists'!$J4791,'Joining Lists'!$A$4:$A$15,'Joining Lists'!$B$4:$B$15)</f>
        <v>19.95</v>
      </c>
      <c r="M4791" s="110">
        <f>'Joining Lists'!$K4791*'Joining Lists'!$L4791</f>
        <v>19.95</v>
      </c>
    </row>
    <row r="4792" ht="14.25" customHeight="1">
      <c r="G4792" s="106">
        <v>44256.0</v>
      </c>
      <c r="H4792" s="105" t="s">
        <v>314</v>
      </c>
      <c r="I4792" s="105" t="str">
        <f t="array" ref="I4792">XLOOKUP('Joining Lists'!$H4792,'Joining Lists'!$D$4:$D$75,'Joining Lists'!$E$4:$E$75)</f>
        <v>West</v>
      </c>
      <c r="J4792" s="105" t="s">
        <v>235</v>
      </c>
      <c r="K4792" s="105">
        <v>2.0</v>
      </c>
      <c r="L4792" s="104">
        <f t="array" ref="L4792">XLOOKUP('Joining Lists'!$J4792,'Joining Lists'!$A$4:$A$15,'Joining Lists'!$B$4:$B$15)</f>
        <v>19.95</v>
      </c>
      <c r="M4792" s="105">
        <f>'Joining Lists'!$K4792*'Joining Lists'!$L4792</f>
        <v>39.9</v>
      </c>
    </row>
    <row r="4793" ht="14.25" customHeight="1">
      <c r="G4793" s="111">
        <v>44256.0</v>
      </c>
      <c r="H4793" s="110" t="s">
        <v>309</v>
      </c>
      <c r="I4793" s="110" t="str">
        <f t="array" ref="I4793">XLOOKUP('Joining Lists'!$H4793,'Joining Lists'!$D$4:$D$75,'Joining Lists'!$E$4:$E$75)</f>
        <v>South</v>
      </c>
      <c r="J4793" s="110" t="s">
        <v>243</v>
      </c>
      <c r="K4793" s="110">
        <v>3.0</v>
      </c>
      <c r="L4793" s="109">
        <f t="array" ref="L4793">XLOOKUP('Joining Lists'!$J4793,'Joining Lists'!$A$4:$A$15,'Joining Lists'!$B$4:$B$15)</f>
        <v>25</v>
      </c>
      <c r="M4793" s="110">
        <f>'Joining Lists'!$K4793*'Joining Lists'!$L4793</f>
        <v>75</v>
      </c>
    </row>
    <row r="4794" ht="14.25" customHeight="1">
      <c r="G4794" s="106">
        <v>44255.0</v>
      </c>
      <c r="H4794" s="105" t="s">
        <v>269</v>
      </c>
      <c r="I4794" s="105" t="str">
        <f t="array" ref="I4794">XLOOKUP('Joining Lists'!$H4794,'Joining Lists'!$D$4:$D$75,'Joining Lists'!$E$4:$E$75)</f>
        <v>MidWest</v>
      </c>
      <c r="J4794" s="105" t="s">
        <v>240</v>
      </c>
      <c r="K4794" s="105">
        <v>2.0</v>
      </c>
      <c r="L4794" s="104">
        <f t="array" ref="L4794">XLOOKUP('Joining Lists'!$J4794,'Joining Lists'!$A$4:$A$15,'Joining Lists'!$B$4:$B$15)</f>
        <v>34</v>
      </c>
      <c r="M4794" s="105">
        <f>'Joining Lists'!$K4794*'Joining Lists'!$L4794</f>
        <v>68</v>
      </c>
    </row>
    <row r="4795" ht="14.25" customHeight="1">
      <c r="G4795" s="111">
        <v>44255.0</v>
      </c>
      <c r="H4795" s="110" t="s">
        <v>254</v>
      </c>
      <c r="I4795" s="110" t="str">
        <f t="array" ref="I4795">XLOOKUP('Joining Lists'!$H4795,'Joining Lists'!$D$4:$D$75,'Joining Lists'!$E$4:$E$75)</f>
        <v>South</v>
      </c>
      <c r="J4795" s="110" t="s">
        <v>235</v>
      </c>
      <c r="K4795" s="110">
        <v>1.0</v>
      </c>
      <c r="L4795" s="109">
        <f t="array" ref="L4795">XLOOKUP('Joining Lists'!$J4795,'Joining Lists'!$A$4:$A$15,'Joining Lists'!$B$4:$B$15)</f>
        <v>19.95</v>
      </c>
      <c r="M4795" s="110">
        <f>'Joining Lists'!$K4795*'Joining Lists'!$L4795</f>
        <v>19.95</v>
      </c>
    </row>
    <row r="4796" ht="14.25" customHeight="1">
      <c r="G4796" s="106">
        <v>44255.0</v>
      </c>
      <c r="H4796" s="105" t="s">
        <v>278</v>
      </c>
      <c r="I4796" s="105" t="str">
        <f t="array" ref="I4796">XLOOKUP('Joining Lists'!$H4796,'Joining Lists'!$D$4:$D$75,'Joining Lists'!$E$4:$E$75)</f>
        <v>MidWest</v>
      </c>
      <c r="J4796" s="105" t="s">
        <v>212</v>
      </c>
      <c r="K4796" s="105">
        <v>2.0</v>
      </c>
      <c r="L4796" s="104">
        <f t="array" ref="L4796">XLOOKUP('Joining Lists'!$J4796,'Joining Lists'!$A$4:$A$15,'Joining Lists'!$B$4:$B$15)</f>
        <v>21</v>
      </c>
      <c r="M4796" s="105">
        <f>'Joining Lists'!$K4796*'Joining Lists'!$L4796</f>
        <v>42</v>
      </c>
    </row>
    <row r="4797" ht="14.25" customHeight="1">
      <c r="G4797" s="111">
        <v>44255.0</v>
      </c>
      <c r="H4797" s="110" t="s">
        <v>316</v>
      </c>
      <c r="I4797" s="110" t="str">
        <f t="array" ref="I4797">XLOOKUP('Joining Lists'!$H4797,'Joining Lists'!$D$4:$D$75,'Joining Lists'!$E$4:$E$75)</f>
        <v>West</v>
      </c>
      <c r="J4797" s="110" t="s">
        <v>216</v>
      </c>
      <c r="K4797" s="110">
        <v>3.0</v>
      </c>
      <c r="L4797" s="109">
        <f t="array" ref="L4797">XLOOKUP('Joining Lists'!$J4797,'Joining Lists'!$A$4:$A$15,'Joining Lists'!$B$4:$B$15)</f>
        <v>22.95</v>
      </c>
      <c r="M4797" s="110">
        <f>'Joining Lists'!$K4797*'Joining Lists'!$L4797</f>
        <v>68.85</v>
      </c>
    </row>
    <row r="4798" ht="14.25" customHeight="1">
      <c r="G4798" s="106">
        <v>44255.0</v>
      </c>
      <c r="H4798" s="105" t="s">
        <v>304</v>
      </c>
      <c r="I4798" s="105" t="str">
        <f t="array" ref="I4798">XLOOKUP('Joining Lists'!$H4798,'Joining Lists'!$D$4:$D$75,'Joining Lists'!$E$4:$E$75)</f>
        <v>South</v>
      </c>
      <c r="J4798" s="105" t="s">
        <v>218</v>
      </c>
      <c r="K4798" s="105">
        <v>1.0</v>
      </c>
      <c r="L4798" s="104">
        <f t="array" ref="L4798">XLOOKUP('Joining Lists'!$J4798,'Joining Lists'!$A$4:$A$15,'Joining Lists'!$B$4:$B$15)</f>
        <v>22.95</v>
      </c>
      <c r="M4798" s="105">
        <f>'Joining Lists'!$K4798*'Joining Lists'!$L4798</f>
        <v>22.95</v>
      </c>
    </row>
    <row r="4799" ht="14.25" customHeight="1">
      <c r="G4799" s="111">
        <v>44254.0</v>
      </c>
      <c r="H4799" s="110" t="s">
        <v>314</v>
      </c>
      <c r="I4799" s="110" t="str">
        <f t="array" ref="I4799">XLOOKUP('Joining Lists'!$H4799,'Joining Lists'!$D$4:$D$75,'Joining Lists'!$E$4:$E$75)</f>
        <v>West</v>
      </c>
      <c r="J4799" s="110" t="s">
        <v>235</v>
      </c>
      <c r="K4799" s="110">
        <v>1.0</v>
      </c>
      <c r="L4799" s="109">
        <f t="array" ref="L4799">XLOOKUP('Joining Lists'!$J4799,'Joining Lists'!$A$4:$A$15,'Joining Lists'!$B$4:$B$15)</f>
        <v>19.95</v>
      </c>
      <c r="M4799" s="110">
        <f>'Joining Lists'!$K4799*'Joining Lists'!$L4799</f>
        <v>19.95</v>
      </c>
    </row>
    <row r="4800" ht="14.25" customHeight="1">
      <c r="G4800" s="106">
        <v>44254.0</v>
      </c>
      <c r="H4800" s="105" t="s">
        <v>303</v>
      </c>
      <c r="I4800" s="105" t="str">
        <f t="array" ref="I4800">XLOOKUP('Joining Lists'!$H4800,'Joining Lists'!$D$4:$D$75,'Joining Lists'!$E$4:$E$75)</f>
        <v>West</v>
      </c>
      <c r="J4800" s="105" t="s">
        <v>230</v>
      </c>
      <c r="K4800" s="105">
        <v>4.0</v>
      </c>
      <c r="L4800" s="104">
        <f t="array" ref="L4800">XLOOKUP('Joining Lists'!$J4800,'Joining Lists'!$A$4:$A$15,'Joining Lists'!$B$4:$B$15)</f>
        <v>79.95</v>
      </c>
      <c r="M4800" s="105">
        <f>'Joining Lists'!$K4800*'Joining Lists'!$L4800</f>
        <v>319.8</v>
      </c>
    </row>
    <row r="4801" ht="14.25" customHeight="1">
      <c r="G4801" s="111">
        <v>44253.0</v>
      </c>
      <c r="H4801" s="110" t="s">
        <v>296</v>
      </c>
      <c r="I4801" s="110" t="str">
        <f t="array" ref="I4801">XLOOKUP('Joining Lists'!$H4801,'Joining Lists'!$D$4:$D$75,'Joining Lists'!$E$4:$E$75)</f>
        <v>West</v>
      </c>
      <c r="J4801" s="110" t="s">
        <v>230</v>
      </c>
      <c r="K4801" s="110">
        <v>3.0</v>
      </c>
      <c r="L4801" s="109">
        <f t="array" ref="L4801">XLOOKUP('Joining Lists'!$J4801,'Joining Lists'!$A$4:$A$15,'Joining Lists'!$B$4:$B$15)</f>
        <v>79.95</v>
      </c>
      <c r="M4801" s="110">
        <f>'Joining Lists'!$K4801*'Joining Lists'!$L4801</f>
        <v>239.85</v>
      </c>
    </row>
    <row r="4802" ht="14.25" customHeight="1">
      <c r="G4802" s="106">
        <v>44253.0</v>
      </c>
      <c r="H4802" s="105" t="s">
        <v>257</v>
      </c>
      <c r="I4802" s="105" t="str">
        <f t="array" ref="I4802">XLOOKUP('Joining Lists'!$H4802,'Joining Lists'!$D$4:$D$75,'Joining Lists'!$E$4:$E$75)</f>
        <v>South</v>
      </c>
      <c r="J4802" s="105" t="s">
        <v>216</v>
      </c>
      <c r="K4802" s="105">
        <v>1.0</v>
      </c>
      <c r="L4802" s="104">
        <f t="array" ref="L4802">XLOOKUP('Joining Lists'!$J4802,'Joining Lists'!$A$4:$A$15,'Joining Lists'!$B$4:$B$15)</f>
        <v>22.95</v>
      </c>
      <c r="M4802" s="105">
        <f>'Joining Lists'!$K4802*'Joining Lists'!$L4802</f>
        <v>22.95</v>
      </c>
    </row>
    <row r="4803" ht="14.25" customHeight="1">
      <c r="G4803" s="111">
        <v>44253.0</v>
      </c>
      <c r="H4803" s="110" t="s">
        <v>301</v>
      </c>
      <c r="I4803" s="110" t="str">
        <f t="array" ref="I4803">XLOOKUP('Joining Lists'!$H4803,'Joining Lists'!$D$4:$D$75,'Joining Lists'!$E$4:$E$75)</f>
        <v>East</v>
      </c>
      <c r="J4803" s="110" t="s">
        <v>218</v>
      </c>
      <c r="K4803" s="110">
        <v>2.0</v>
      </c>
      <c r="L4803" s="109">
        <f t="array" ref="L4803">XLOOKUP('Joining Lists'!$J4803,'Joining Lists'!$A$4:$A$15,'Joining Lists'!$B$4:$B$15)</f>
        <v>22.95</v>
      </c>
      <c r="M4803" s="110">
        <f>'Joining Lists'!$K4803*'Joining Lists'!$L4803</f>
        <v>45.9</v>
      </c>
    </row>
    <row r="4804" ht="14.25" customHeight="1">
      <c r="G4804" s="106">
        <v>44253.0</v>
      </c>
      <c r="H4804" s="105" t="s">
        <v>225</v>
      </c>
      <c r="I4804" s="105" t="str">
        <f t="array" ref="I4804">XLOOKUP('Joining Lists'!$H4804,'Joining Lists'!$D$4:$D$75,'Joining Lists'!$E$4:$E$75)</f>
        <v>South</v>
      </c>
      <c r="J4804" s="105" t="s">
        <v>233</v>
      </c>
      <c r="K4804" s="105">
        <v>1.0</v>
      </c>
      <c r="L4804" s="104">
        <f t="array" ref="L4804">XLOOKUP('Joining Lists'!$J4804,'Joining Lists'!$A$4:$A$15,'Joining Lists'!$B$4:$B$15)</f>
        <v>27.5</v>
      </c>
      <c r="M4804" s="105">
        <f>'Joining Lists'!$K4804*'Joining Lists'!$L4804</f>
        <v>27.5</v>
      </c>
    </row>
    <row r="4805" ht="14.25" customHeight="1">
      <c r="G4805" s="111">
        <v>44253.0</v>
      </c>
      <c r="H4805" s="110" t="s">
        <v>293</v>
      </c>
      <c r="I4805" s="110" t="str">
        <f t="array" ref="I4805">XLOOKUP('Joining Lists'!$H4805,'Joining Lists'!$D$4:$D$75,'Joining Lists'!$E$4:$E$75)</f>
        <v>West</v>
      </c>
      <c r="J4805" s="110" t="s">
        <v>216</v>
      </c>
      <c r="K4805" s="110">
        <v>3.0</v>
      </c>
      <c r="L4805" s="109">
        <f t="array" ref="L4805">XLOOKUP('Joining Lists'!$J4805,'Joining Lists'!$A$4:$A$15,'Joining Lists'!$B$4:$B$15)</f>
        <v>22.95</v>
      </c>
      <c r="M4805" s="110">
        <f>'Joining Lists'!$K4805*'Joining Lists'!$L4805</f>
        <v>68.85</v>
      </c>
    </row>
    <row r="4806" ht="14.25" customHeight="1">
      <c r="G4806" s="106">
        <v>44253.0</v>
      </c>
      <c r="H4806" s="105" t="s">
        <v>299</v>
      </c>
      <c r="I4806" s="105" t="str">
        <f t="array" ref="I4806">XLOOKUP('Joining Lists'!$H4806,'Joining Lists'!$D$4:$D$75,'Joining Lists'!$E$4:$E$75)</f>
        <v>South</v>
      </c>
      <c r="J4806" s="105" t="s">
        <v>243</v>
      </c>
      <c r="K4806" s="105">
        <v>3.0</v>
      </c>
      <c r="L4806" s="104">
        <f t="array" ref="L4806">XLOOKUP('Joining Lists'!$J4806,'Joining Lists'!$A$4:$A$15,'Joining Lists'!$B$4:$B$15)</f>
        <v>25</v>
      </c>
      <c r="M4806" s="105">
        <f>'Joining Lists'!$K4806*'Joining Lists'!$L4806</f>
        <v>75</v>
      </c>
    </row>
    <row r="4807" ht="14.25" customHeight="1">
      <c r="G4807" s="111">
        <v>44252.0</v>
      </c>
      <c r="H4807" s="110" t="s">
        <v>269</v>
      </c>
      <c r="I4807" s="110" t="str">
        <f t="array" ref="I4807">XLOOKUP('Joining Lists'!$H4807,'Joining Lists'!$D$4:$D$75,'Joining Lists'!$E$4:$E$75)</f>
        <v>MidWest</v>
      </c>
      <c r="J4807" s="110" t="s">
        <v>235</v>
      </c>
      <c r="K4807" s="110">
        <v>10.0</v>
      </c>
      <c r="L4807" s="109">
        <f t="array" ref="L4807">XLOOKUP('Joining Lists'!$J4807,'Joining Lists'!$A$4:$A$15,'Joining Lists'!$B$4:$B$15)</f>
        <v>19.95</v>
      </c>
      <c r="M4807" s="110">
        <f>'Joining Lists'!$K4807*'Joining Lists'!$L4807</f>
        <v>199.5</v>
      </c>
    </row>
    <row r="4808" ht="14.25" customHeight="1">
      <c r="G4808" s="106">
        <v>44252.0</v>
      </c>
      <c r="H4808" s="105" t="s">
        <v>269</v>
      </c>
      <c r="I4808" s="105" t="str">
        <f t="array" ref="I4808">XLOOKUP('Joining Lists'!$H4808,'Joining Lists'!$D$4:$D$75,'Joining Lists'!$E$4:$E$75)</f>
        <v>MidWest</v>
      </c>
      <c r="J4808" s="105" t="s">
        <v>233</v>
      </c>
      <c r="K4808" s="105">
        <v>2.0</v>
      </c>
      <c r="L4808" s="104">
        <f t="array" ref="L4808">XLOOKUP('Joining Lists'!$J4808,'Joining Lists'!$A$4:$A$15,'Joining Lists'!$B$4:$B$15)</f>
        <v>27.5</v>
      </c>
      <c r="M4808" s="105">
        <f>'Joining Lists'!$K4808*'Joining Lists'!$L4808</f>
        <v>55</v>
      </c>
    </row>
    <row r="4809" ht="14.25" customHeight="1">
      <c r="G4809" s="111">
        <v>44252.0</v>
      </c>
      <c r="H4809" s="110" t="s">
        <v>268</v>
      </c>
      <c r="I4809" s="110" t="str">
        <f t="array" ref="I4809">XLOOKUP('Joining Lists'!$H4809,'Joining Lists'!$D$4:$D$75,'Joining Lists'!$E$4:$E$75)</f>
        <v>East</v>
      </c>
      <c r="J4809" s="110" t="s">
        <v>227</v>
      </c>
      <c r="K4809" s="110">
        <v>1.0</v>
      </c>
      <c r="L4809" s="109">
        <f t="array" ref="L4809">XLOOKUP('Joining Lists'!$J4809,'Joining Lists'!$A$4:$A$15,'Joining Lists'!$B$4:$B$15)</f>
        <v>25</v>
      </c>
      <c r="M4809" s="110">
        <f>'Joining Lists'!$K4809*'Joining Lists'!$L4809</f>
        <v>25</v>
      </c>
    </row>
    <row r="4810" ht="14.25" customHeight="1">
      <c r="G4810" s="106">
        <v>44251.0</v>
      </c>
      <c r="H4810" s="105" t="s">
        <v>303</v>
      </c>
      <c r="I4810" s="105" t="str">
        <f t="array" ref="I4810">XLOOKUP('Joining Lists'!$H4810,'Joining Lists'!$D$4:$D$75,'Joining Lists'!$E$4:$E$75)</f>
        <v>West</v>
      </c>
      <c r="J4810" s="105" t="s">
        <v>240</v>
      </c>
      <c r="K4810" s="105">
        <v>3.0</v>
      </c>
      <c r="L4810" s="104">
        <f t="array" ref="L4810">XLOOKUP('Joining Lists'!$J4810,'Joining Lists'!$A$4:$A$15,'Joining Lists'!$B$4:$B$15)</f>
        <v>34</v>
      </c>
      <c r="M4810" s="105">
        <f>'Joining Lists'!$K4810*'Joining Lists'!$L4810</f>
        <v>102</v>
      </c>
    </row>
    <row r="4811" ht="14.25" customHeight="1">
      <c r="G4811" s="111">
        <v>44251.0</v>
      </c>
      <c r="H4811" s="110" t="s">
        <v>306</v>
      </c>
      <c r="I4811" s="110" t="str">
        <f t="array" ref="I4811">XLOOKUP('Joining Lists'!$H4811,'Joining Lists'!$D$4:$D$75,'Joining Lists'!$E$4:$E$75)</f>
        <v>West</v>
      </c>
      <c r="J4811" s="110" t="s">
        <v>218</v>
      </c>
      <c r="K4811" s="110">
        <v>4.0</v>
      </c>
      <c r="L4811" s="109">
        <f t="array" ref="L4811">XLOOKUP('Joining Lists'!$J4811,'Joining Lists'!$A$4:$A$15,'Joining Lists'!$B$4:$B$15)</f>
        <v>22.95</v>
      </c>
      <c r="M4811" s="110">
        <f>'Joining Lists'!$K4811*'Joining Lists'!$L4811</f>
        <v>91.8</v>
      </c>
    </row>
    <row r="4812" ht="14.25" customHeight="1">
      <c r="G4812" s="106">
        <v>44251.0</v>
      </c>
      <c r="H4812" s="105" t="s">
        <v>256</v>
      </c>
      <c r="I4812" s="105" t="str">
        <f t="array" ref="I4812">XLOOKUP('Joining Lists'!$H4812,'Joining Lists'!$D$4:$D$75,'Joining Lists'!$E$4:$E$75)</f>
        <v>MidWest</v>
      </c>
      <c r="J4812" s="105" t="s">
        <v>227</v>
      </c>
      <c r="K4812" s="105">
        <v>2.0</v>
      </c>
      <c r="L4812" s="104">
        <f t="array" ref="L4812">XLOOKUP('Joining Lists'!$J4812,'Joining Lists'!$A$4:$A$15,'Joining Lists'!$B$4:$B$15)</f>
        <v>25</v>
      </c>
      <c r="M4812" s="105">
        <f>'Joining Lists'!$K4812*'Joining Lists'!$L4812</f>
        <v>50</v>
      </c>
    </row>
    <row r="4813" ht="14.25" customHeight="1">
      <c r="G4813" s="111">
        <v>44251.0</v>
      </c>
      <c r="H4813" s="110" t="s">
        <v>316</v>
      </c>
      <c r="I4813" s="110" t="str">
        <f t="array" ref="I4813">XLOOKUP('Joining Lists'!$H4813,'Joining Lists'!$D$4:$D$75,'Joining Lists'!$E$4:$E$75)</f>
        <v>West</v>
      </c>
      <c r="J4813" s="110" t="s">
        <v>218</v>
      </c>
      <c r="K4813" s="110">
        <v>2.0</v>
      </c>
      <c r="L4813" s="109">
        <f t="array" ref="L4813">XLOOKUP('Joining Lists'!$J4813,'Joining Lists'!$A$4:$A$15,'Joining Lists'!$B$4:$B$15)</f>
        <v>22.95</v>
      </c>
      <c r="M4813" s="110">
        <f>'Joining Lists'!$K4813*'Joining Lists'!$L4813</f>
        <v>45.9</v>
      </c>
    </row>
    <row r="4814" ht="14.25" customHeight="1">
      <c r="G4814" s="106">
        <v>44251.0</v>
      </c>
      <c r="H4814" s="105" t="s">
        <v>268</v>
      </c>
      <c r="I4814" s="105" t="str">
        <f t="array" ref="I4814">XLOOKUP('Joining Lists'!$H4814,'Joining Lists'!$D$4:$D$75,'Joining Lists'!$E$4:$E$75)</f>
        <v>East</v>
      </c>
      <c r="J4814" s="105" t="s">
        <v>236</v>
      </c>
      <c r="K4814" s="105">
        <v>3.0</v>
      </c>
      <c r="L4814" s="104">
        <f t="array" ref="L4814">XLOOKUP('Joining Lists'!$J4814,'Joining Lists'!$A$4:$A$15,'Joining Lists'!$B$4:$B$15)</f>
        <v>30</v>
      </c>
      <c r="M4814" s="105">
        <f>'Joining Lists'!$K4814*'Joining Lists'!$L4814</f>
        <v>90</v>
      </c>
    </row>
    <row r="4815" ht="14.25" customHeight="1">
      <c r="G4815" s="111">
        <v>44250.0</v>
      </c>
      <c r="H4815" s="110" t="s">
        <v>291</v>
      </c>
      <c r="I4815" s="110" t="str">
        <f t="array" ref="I4815">XLOOKUP('Joining Lists'!$H4815,'Joining Lists'!$D$4:$D$75,'Joining Lists'!$E$4:$E$75)</f>
        <v>West</v>
      </c>
      <c r="J4815" s="110" t="s">
        <v>240</v>
      </c>
      <c r="K4815" s="110">
        <v>2.0</v>
      </c>
      <c r="L4815" s="109">
        <f t="array" ref="L4815">XLOOKUP('Joining Lists'!$J4815,'Joining Lists'!$A$4:$A$15,'Joining Lists'!$B$4:$B$15)</f>
        <v>34</v>
      </c>
      <c r="M4815" s="110">
        <f>'Joining Lists'!$K4815*'Joining Lists'!$L4815</f>
        <v>68</v>
      </c>
    </row>
    <row r="4816" ht="14.25" customHeight="1">
      <c r="G4816" s="106">
        <v>44250.0</v>
      </c>
      <c r="H4816" s="105" t="s">
        <v>295</v>
      </c>
      <c r="I4816" s="105" t="str">
        <f t="array" ref="I4816">XLOOKUP('Joining Lists'!$H4816,'Joining Lists'!$D$4:$D$75,'Joining Lists'!$E$4:$E$75)</f>
        <v>MidWest</v>
      </c>
      <c r="J4816" s="105" t="s">
        <v>218</v>
      </c>
      <c r="K4816" s="105">
        <v>2.0</v>
      </c>
      <c r="L4816" s="104">
        <f t="array" ref="L4816">XLOOKUP('Joining Lists'!$J4816,'Joining Lists'!$A$4:$A$15,'Joining Lists'!$B$4:$B$15)</f>
        <v>22.95</v>
      </c>
      <c r="M4816" s="105">
        <f>'Joining Lists'!$K4816*'Joining Lists'!$L4816</f>
        <v>45.9</v>
      </c>
    </row>
    <row r="4817" ht="14.25" customHeight="1">
      <c r="G4817" s="111">
        <v>44250.0</v>
      </c>
      <c r="H4817" s="110" t="s">
        <v>268</v>
      </c>
      <c r="I4817" s="110" t="str">
        <f t="array" ref="I4817">XLOOKUP('Joining Lists'!$H4817,'Joining Lists'!$D$4:$D$75,'Joining Lists'!$E$4:$E$75)</f>
        <v>East</v>
      </c>
      <c r="J4817" s="110" t="s">
        <v>218</v>
      </c>
      <c r="K4817" s="110">
        <v>4.0</v>
      </c>
      <c r="L4817" s="109">
        <f t="array" ref="L4817">XLOOKUP('Joining Lists'!$J4817,'Joining Lists'!$A$4:$A$15,'Joining Lists'!$B$4:$B$15)</f>
        <v>22.95</v>
      </c>
      <c r="M4817" s="110">
        <f>'Joining Lists'!$K4817*'Joining Lists'!$L4817</f>
        <v>91.8</v>
      </c>
    </row>
    <row r="4818" ht="14.25" customHeight="1">
      <c r="G4818" s="106">
        <v>44250.0</v>
      </c>
      <c r="H4818" s="105" t="s">
        <v>268</v>
      </c>
      <c r="I4818" s="105" t="str">
        <f t="array" ref="I4818">XLOOKUP('Joining Lists'!$H4818,'Joining Lists'!$D$4:$D$75,'Joining Lists'!$E$4:$E$75)</f>
        <v>East</v>
      </c>
      <c r="J4818" s="105" t="s">
        <v>216</v>
      </c>
      <c r="K4818" s="105">
        <v>3.0</v>
      </c>
      <c r="L4818" s="104">
        <f t="array" ref="L4818">XLOOKUP('Joining Lists'!$J4818,'Joining Lists'!$A$4:$A$15,'Joining Lists'!$B$4:$B$15)</f>
        <v>22.95</v>
      </c>
      <c r="M4818" s="105">
        <f>'Joining Lists'!$K4818*'Joining Lists'!$L4818</f>
        <v>68.85</v>
      </c>
    </row>
    <row r="4819" ht="14.25" customHeight="1">
      <c r="G4819" s="111">
        <v>44250.0</v>
      </c>
      <c r="H4819" s="110" t="s">
        <v>258</v>
      </c>
      <c r="I4819" s="110" t="str">
        <f t="array" ref="I4819">XLOOKUP('Joining Lists'!$H4819,'Joining Lists'!$D$4:$D$75,'Joining Lists'!$E$4:$E$75)</f>
        <v>MidWest</v>
      </c>
      <c r="J4819" s="110" t="s">
        <v>235</v>
      </c>
      <c r="K4819" s="110">
        <v>1.0</v>
      </c>
      <c r="L4819" s="109">
        <f t="array" ref="L4819">XLOOKUP('Joining Lists'!$J4819,'Joining Lists'!$A$4:$A$15,'Joining Lists'!$B$4:$B$15)</f>
        <v>19.95</v>
      </c>
      <c r="M4819" s="110">
        <f>'Joining Lists'!$K4819*'Joining Lists'!$L4819</f>
        <v>19.95</v>
      </c>
    </row>
    <row r="4820" ht="14.25" customHeight="1">
      <c r="G4820" s="106">
        <v>44250.0</v>
      </c>
      <c r="H4820" s="105" t="s">
        <v>302</v>
      </c>
      <c r="I4820" s="105" t="str">
        <f t="array" ref="I4820">XLOOKUP('Joining Lists'!$H4820,'Joining Lists'!$D$4:$D$75,'Joining Lists'!$E$4:$E$75)</f>
        <v>MidWest</v>
      </c>
      <c r="J4820" s="105" t="s">
        <v>245</v>
      </c>
      <c r="K4820" s="105">
        <v>1.0</v>
      </c>
      <c r="L4820" s="104">
        <f t="array" ref="L4820">XLOOKUP('Joining Lists'!$J4820,'Joining Lists'!$A$4:$A$15,'Joining Lists'!$B$4:$B$15)</f>
        <v>23.5</v>
      </c>
      <c r="M4820" s="105">
        <f>'Joining Lists'!$K4820*'Joining Lists'!$L4820</f>
        <v>23.5</v>
      </c>
    </row>
    <row r="4821" ht="14.25" customHeight="1">
      <c r="G4821" s="111">
        <v>44249.0</v>
      </c>
      <c r="H4821" s="110" t="s">
        <v>251</v>
      </c>
      <c r="I4821" s="110" t="str">
        <f t="array" ref="I4821">XLOOKUP('Joining Lists'!$H4821,'Joining Lists'!$D$4:$D$75,'Joining Lists'!$E$4:$E$75)</f>
        <v>MidWest</v>
      </c>
      <c r="J4821" s="110" t="s">
        <v>243</v>
      </c>
      <c r="K4821" s="110">
        <v>1.0</v>
      </c>
      <c r="L4821" s="109">
        <f t="array" ref="L4821">XLOOKUP('Joining Lists'!$J4821,'Joining Lists'!$A$4:$A$15,'Joining Lists'!$B$4:$B$15)</f>
        <v>25</v>
      </c>
      <c r="M4821" s="110">
        <f>'Joining Lists'!$K4821*'Joining Lists'!$L4821</f>
        <v>25</v>
      </c>
    </row>
    <row r="4822" ht="14.25" customHeight="1">
      <c r="G4822" s="106">
        <v>44249.0</v>
      </c>
      <c r="H4822" s="105" t="s">
        <v>266</v>
      </c>
      <c r="I4822" s="105" t="str">
        <f t="array" ref="I4822">XLOOKUP('Joining Lists'!$H4822,'Joining Lists'!$D$4:$D$75,'Joining Lists'!$E$4:$E$75)</f>
        <v>West</v>
      </c>
      <c r="J4822" s="105" t="s">
        <v>230</v>
      </c>
      <c r="K4822" s="105">
        <v>2.0</v>
      </c>
      <c r="L4822" s="104">
        <f t="array" ref="L4822">XLOOKUP('Joining Lists'!$J4822,'Joining Lists'!$A$4:$A$15,'Joining Lists'!$B$4:$B$15)</f>
        <v>79.95</v>
      </c>
      <c r="M4822" s="105">
        <f>'Joining Lists'!$K4822*'Joining Lists'!$L4822</f>
        <v>159.9</v>
      </c>
    </row>
    <row r="4823" ht="14.25" customHeight="1">
      <c r="G4823" s="111">
        <v>44249.0</v>
      </c>
      <c r="H4823" s="110" t="s">
        <v>225</v>
      </c>
      <c r="I4823" s="110" t="str">
        <f t="array" ref="I4823">XLOOKUP('Joining Lists'!$H4823,'Joining Lists'!$D$4:$D$75,'Joining Lists'!$E$4:$E$75)</f>
        <v>South</v>
      </c>
      <c r="J4823" s="110" t="s">
        <v>216</v>
      </c>
      <c r="K4823" s="110">
        <v>2.0</v>
      </c>
      <c r="L4823" s="109">
        <f t="array" ref="L4823">XLOOKUP('Joining Lists'!$J4823,'Joining Lists'!$A$4:$A$15,'Joining Lists'!$B$4:$B$15)</f>
        <v>22.95</v>
      </c>
      <c r="M4823" s="110">
        <f>'Joining Lists'!$K4823*'Joining Lists'!$L4823</f>
        <v>45.9</v>
      </c>
    </row>
    <row r="4824" ht="14.25" customHeight="1">
      <c r="G4824" s="106">
        <v>44249.0</v>
      </c>
      <c r="H4824" s="105" t="s">
        <v>296</v>
      </c>
      <c r="I4824" s="105" t="str">
        <f t="array" ref="I4824">XLOOKUP('Joining Lists'!$H4824,'Joining Lists'!$D$4:$D$75,'Joining Lists'!$E$4:$E$75)</f>
        <v>West</v>
      </c>
      <c r="J4824" s="105" t="s">
        <v>243</v>
      </c>
      <c r="K4824" s="105">
        <v>4.0</v>
      </c>
      <c r="L4824" s="104">
        <f t="array" ref="L4824">XLOOKUP('Joining Lists'!$J4824,'Joining Lists'!$A$4:$A$15,'Joining Lists'!$B$4:$B$15)</f>
        <v>25</v>
      </c>
      <c r="M4824" s="105">
        <f>'Joining Lists'!$K4824*'Joining Lists'!$L4824</f>
        <v>100</v>
      </c>
    </row>
    <row r="4825" ht="14.25" customHeight="1">
      <c r="G4825" s="111">
        <v>44249.0</v>
      </c>
      <c r="H4825" s="110" t="s">
        <v>268</v>
      </c>
      <c r="I4825" s="110" t="str">
        <f t="array" ref="I4825">XLOOKUP('Joining Lists'!$H4825,'Joining Lists'!$D$4:$D$75,'Joining Lists'!$E$4:$E$75)</f>
        <v>East</v>
      </c>
      <c r="J4825" s="110" t="s">
        <v>240</v>
      </c>
      <c r="K4825" s="110">
        <v>2.0</v>
      </c>
      <c r="L4825" s="109">
        <f t="array" ref="L4825">XLOOKUP('Joining Lists'!$J4825,'Joining Lists'!$A$4:$A$15,'Joining Lists'!$B$4:$B$15)</f>
        <v>34</v>
      </c>
      <c r="M4825" s="110">
        <f>'Joining Lists'!$K4825*'Joining Lists'!$L4825</f>
        <v>68</v>
      </c>
    </row>
    <row r="4826" ht="14.25" customHeight="1">
      <c r="G4826" s="106">
        <v>44248.0</v>
      </c>
      <c r="H4826" s="105" t="s">
        <v>244</v>
      </c>
      <c r="I4826" s="105" t="str">
        <f t="array" ref="I4826">XLOOKUP('Joining Lists'!$H4826,'Joining Lists'!$D$4:$D$75,'Joining Lists'!$E$4:$E$75)</f>
        <v>MidWest</v>
      </c>
      <c r="J4826" s="105" t="s">
        <v>235</v>
      </c>
      <c r="K4826" s="105">
        <v>2.0</v>
      </c>
      <c r="L4826" s="104">
        <f t="array" ref="L4826">XLOOKUP('Joining Lists'!$J4826,'Joining Lists'!$A$4:$A$15,'Joining Lists'!$B$4:$B$15)</f>
        <v>19.95</v>
      </c>
      <c r="M4826" s="105">
        <f>'Joining Lists'!$K4826*'Joining Lists'!$L4826</f>
        <v>39.9</v>
      </c>
    </row>
    <row r="4827" ht="14.25" customHeight="1">
      <c r="G4827" s="111">
        <v>44248.0</v>
      </c>
      <c r="H4827" s="110" t="s">
        <v>295</v>
      </c>
      <c r="I4827" s="110" t="str">
        <f t="array" ref="I4827">XLOOKUP('Joining Lists'!$H4827,'Joining Lists'!$D$4:$D$75,'Joining Lists'!$E$4:$E$75)</f>
        <v>MidWest</v>
      </c>
      <c r="J4827" s="110" t="s">
        <v>240</v>
      </c>
      <c r="K4827" s="110">
        <v>16.0</v>
      </c>
      <c r="L4827" s="109">
        <f t="array" ref="L4827">XLOOKUP('Joining Lists'!$J4827,'Joining Lists'!$A$4:$A$15,'Joining Lists'!$B$4:$B$15)</f>
        <v>34</v>
      </c>
      <c r="M4827" s="110">
        <f>'Joining Lists'!$K4827*'Joining Lists'!$L4827</f>
        <v>544</v>
      </c>
    </row>
    <row r="4828" ht="14.25" customHeight="1">
      <c r="G4828" s="106">
        <v>44248.0</v>
      </c>
      <c r="H4828" s="105" t="s">
        <v>266</v>
      </c>
      <c r="I4828" s="105" t="str">
        <f t="array" ref="I4828">XLOOKUP('Joining Lists'!$H4828,'Joining Lists'!$D$4:$D$75,'Joining Lists'!$E$4:$E$75)</f>
        <v>West</v>
      </c>
      <c r="J4828" s="105" t="s">
        <v>240</v>
      </c>
      <c r="K4828" s="105">
        <v>3.0</v>
      </c>
      <c r="L4828" s="104">
        <f t="array" ref="L4828">XLOOKUP('Joining Lists'!$J4828,'Joining Lists'!$A$4:$A$15,'Joining Lists'!$B$4:$B$15)</f>
        <v>34</v>
      </c>
      <c r="M4828" s="105">
        <f>'Joining Lists'!$K4828*'Joining Lists'!$L4828</f>
        <v>102</v>
      </c>
    </row>
    <row r="4829" ht="14.25" customHeight="1">
      <c r="G4829" s="111">
        <v>44248.0</v>
      </c>
      <c r="H4829" s="110" t="s">
        <v>225</v>
      </c>
      <c r="I4829" s="110" t="str">
        <f t="array" ref="I4829">XLOOKUP('Joining Lists'!$H4829,'Joining Lists'!$D$4:$D$75,'Joining Lists'!$E$4:$E$75)</f>
        <v>South</v>
      </c>
      <c r="J4829" s="110" t="s">
        <v>218</v>
      </c>
      <c r="K4829" s="110">
        <v>3.0</v>
      </c>
      <c r="L4829" s="109">
        <f t="array" ref="L4829">XLOOKUP('Joining Lists'!$J4829,'Joining Lists'!$A$4:$A$15,'Joining Lists'!$B$4:$B$15)</f>
        <v>22.95</v>
      </c>
      <c r="M4829" s="110">
        <f>'Joining Lists'!$K4829*'Joining Lists'!$L4829</f>
        <v>68.85</v>
      </c>
    </row>
    <row r="4830" ht="14.25" customHeight="1">
      <c r="G4830" s="106">
        <v>44247.0</v>
      </c>
      <c r="H4830" s="105" t="s">
        <v>309</v>
      </c>
      <c r="I4830" s="105" t="str">
        <f t="array" ref="I4830">XLOOKUP('Joining Lists'!$H4830,'Joining Lists'!$D$4:$D$75,'Joining Lists'!$E$4:$E$75)</f>
        <v>South</v>
      </c>
      <c r="J4830" s="105" t="s">
        <v>233</v>
      </c>
      <c r="K4830" s="105">
        <v>1.0</v>
      </c>
      <c r="L4830" s="104">
        <f t="array" ref="L4830">XLOOKUP('Joining Lists'!$J4830,'Joining Lists'!$A$4:$A$15,'Joining Lists'!$B$4:$B$15)</f>
        <v>27.5</v>
      </c>
      <c r="M4830" s="105">
        <f>'Joining Lists'!$K4830*'Joining Lists'!$L4830</f>
        <v>27.5</v>
      </c>
    </row>
    <row r="4831" ht="14.25" customHeight="1">
      <c r="G4831" s="111">
        <v>44247.0</v>
      </c>
      <c r="H4831" s="110" t="s">
        <v>234</v>
      </c>
      <c r="I4831" s="110" t="str">
        <f t="array" ref="I4831">XLOOKUP('Joining Lists'!$H4831,'Joining Lists'!$D$4:$D$75,'Joining Lists'!$E$4:$E$75)</f>
        <v>East</v>
      </c>
      <c r="J4831" s="110" t="s">
        <v>218</v>
      </c>
      <c r="K4831" s="110">
        <v>2.0</v>
      </c>
      <c r="L4831" s="109">
        <f t="array" ref="L4831">XLOOKUP('Joining Lists'!$J4831,'Joining Lists'!$A$4:$A$15,'Joining Lists'!$B$4:$B$15)</f>
        <v>22.95</v>
      </c>
      <c r="M4831" s="110">
        <f>'Joining Lists'!$K4831*'Joining Lists'!$L4831</f>
        <v>45.9</v>
      </c>
    </row>
    <row r="4832" ht="14.25" customHeight="1">
      <c r="G4832" s="106">
        <v>44247.0</v>
      </c>
      <c r="H4832" s="105" t="s">
        <v>292</v>
      </c>
      <c r="I4832" s="105" t="str">
        <f t="array" ref="I4832">XLOOKUP('Joining Lists'!$H4832,'Joining Lists'!$D$4:$D$75,'Joining Lists'!$E$4:$E$75)</f>
        <v>East</v>
      </c>
      <c r="J4832" s="105" t="s">
        <v>236</v>
      </c>
      <c r="K4832" s="105">
        <v>1.0</v>
      </c>
      <c r="L4832" s="104">
        <f t="array" ref="L4832">XLOOKUP('Joining Lists'!$J4832,'Joining Lists'!$A$4:$A$15,'Joining Lists'!$B$4:$B$15)</f>
        <v>30</v>
      </c>
      <c r="M4832" s="105">
        <f>'Joining Lists'!$K4832*'Joining Lists'!$L4832</f>
        <v>30</v>
      </c>
    </row>
    <row r="4833" ht="14.25" customHeight="1">
      <c r="G4833" s="111">
        <v>44247.0</v>
      </c>
      <c r="H4833" s="110" t="s">
        <v>253</v>
      </c>
      <c r="I4833" s="110" t="str">
        <f t="array" ref="I4833">XLOOKUP('Joining Lists'!$H4833,'Joining Lists'!$D$4:$D$75,'Joining Lists'!$E$4:$E$75)</f>
        <v>MidWest</v>
      </c>
      <c r="J4833" s="110" t="s">
        <v>216</v>
      </c>
      <c r="K4833" s="110">
        <v>2.0</v>
      </c>
      <c r="L4833" s="109">
        <f t="array" ref="L4833">XLOOKUP('Joining Lists'!$J4833,'Joining Lists'!$A$4:$A$15,'Joining Lists'!$B$4:$B$15)</f>
        <v>22.95</v>
      </c>
      <c r="M4833" s="110">
        <f>'Joining Lists'!$K4833*'Joining Lists'!$L4833</f>
        <v>45.9</v>
      </c>
    </row>
    <row r="4834" ht="14.25" customHeight="1">
      <c r="G4834" s="106">
        <v>44247.0</v>
      </c>
      <c r="H4834" s="105" t="s">
        <v>250</v>
      </c>
      <c r="I4834" s="105" t="str">
        <f t="array" ref="I4834">XLOOKUP('Joining Lists'!$H4834,'Joining Lists'!$D$4:$D$75,'Joining Lists'!$E$4:$E$75)</f>
        <v>West</v>
      </c>
      <c r="J4834" s="105" t="s">
        <v>235</v>
      </c>
      <c r="K4834" s="105">
        <v>1.0</v>
      </c>
      <c r="L4834" s="104">
        <f t="array" ref="L4834">XLOOKUP('Joining Lists'!$J4834,'Joining Lists'!$A$4:$A$15,'Joining Lists'!$B$4:$B$15)</f>
        <v>19.95</v>
      </c>
      <c r="M4834" s="105">
        <f>'Joining Lists'!$K4834*'Joining Lists'!$L4834</f>
        <v>19.95</v>
      </c>
    </row>
    <row r="4835" ht="14.25" customHeight="1">
      <c r="G4835" s="111">
        <v>44247.0</v>
      </c>
      <c r="H4835" s="110" t="s">
        <v>284</v>
      </c>
      <c r="I4835" s="110" t="str">
        <f t="array" ref="I4835">XLOOKUP('Joining Lists'!$H4835,'Joining Lists'!$D$4:$D$75,'Joining Lists'!$E$4:$E$75)</f>
        <v>MidWest</v>
      </c>
      <c r="J4835" s="110" t="s">
        <v>218</v>
      </c>
      <c r="K4835" s="110">
        <v>2.0</v>
      </c>
      <c r="L4835" s="109">
        <f t="array" ref="L4835">XLOOKUP('Joining Lists'!$J4835,'Joining Lists'!$A$4:$A$15,'Joining Lists'!$B$4:$B$15)</f>
        <v>22.95</v>
      </c>
      <c r="M4835" s="110">
        <f>'Joining Lists'!$K4835*'Joining Lists'!$L4835</f>
        <v>45.9</v>
      </c>
    </row>
    <row r="4836" ht="14.25" customHeight="1">
      <c r="G4836" s="106">
        <v>44247.0</v>
      </c>
      <c r="H4836" s="105" t="s">
        <v>221</v>
      </c>
      <c r="I4836" s="105" t="str">
        <f t="array" ref="I4836">XLOOKUP('Joining Lists'!$H4836,'Joining Lists'!$D$4:$D$75,'Joining Lists'!$E$4:$E$75)</f>
        <v>East</v>
      </c>
      <c r="J4836" s="105" t="s">
        <v>240</v>
      </c>
      <c r="K4836" s="105">
        <v>1.0</v>
      </c>
      <c r="L4836" s="104">
        <f t="array" ref="L4836">XLOOKUP('Joining Lists'!$J4836,'Joining Lists'!$A$4:$A$15,'Joining Lists'!$B$4:$B$15)</f>
        <v>34</v>
      </c>
      <c r="M4836" s="105">
        <f>'Joining Lists'!$K4836*'Joining Lists'!$L4836</f>
        <v>34</v>
      </c>
    </row>
    <row r="4837" ht="14.25" customHeight="1">
      <c r="G4837" s="111">
        <v>44246.0</v>
      </c>
      <c r="H4837" s="110" t="s">
        <v>303</v>
      </c>
      <c r="I4837" s="110" t="str">
        <f t="array" ref="I4837">XLOOKUP('Joining Lists'!$H4837,'Joining Lists'!$D$4:$D$75,'Joining Lists'!$E$4:$E$75)</f>
        <v>West</v>
      </c>
      <c r="J4837" s="110" t="s">
        <v>230</v>
      </c>
      <c r="K4837" s="110">
        <v>2.0</v>
      </c>
      <c r="L4837" s="109">
        <f t="array" ref="L4837">XLOOKUP('Joining Lists'!$J4837,'Joining Lists'!$A$4:$A$15,'Joining Lists'!$B$4:$B$15)</f>
        <v>79.95</v>
      </c>
      <c r="M4837" s="110">
        <f>'Joining Lists'!$K4837*'Joining Lists'!$L4837</f>
        <v>159.9</v>
      </c>
    </row>
    <row r="4838" ht="14.25" customHeight="1">
      <c r="G4838" s="106">
        <v>44246.0</v>
      </c>
      <c r="H4838" s="105" t="s">
        <v>300</v>
      </c>
      <c r="I4838" s="105" t="str">
        <f t="array" ref="I4838">XLOOKUP('Joining Lists'!$H4838,'Joining Lists'!$D$4:$D$75,'Joining Lists'!$E$4:$E$75)</f>
        <v>MidWest</v>
      </c>
      <c r="J4838" s="105" t="s">
        <v>230</v>
      </c>
      <c r="K4838" s="105">
        <v>3.0</v>
      </c>
      <c r="L4838" s="104">
        <f t="array" ref="L4838">XLOOKUP('Joining Lists'!$J4838,'Joining Lists'!$A$4:$A$15,'Joining Lists'!$B$4:$B$15)</f>
        <v>79.95</v>
      </c>
      <c r="M4838" s="105">
        <f>'Joining Lists'!$K4838*'Joining Lists'!$L4838</f>
        <v>239.85</v>
      </c>
    </row>
    <row r="4839" ht="14.25" customHeight="1">
      <c r="G4839" s="111">
        <v>44246.0</v>
      </c>
      <c r="H4839" s="110" t="s">
        <v>280</v>
      </c>
      <c r="I4839" s="110" t="str">
        <f t="array" ref="I4839">XLOOKUP('Joining Lists'!$H4839,'Joining Lists'!$D$4:$D$75,'Joining Lists'!$E$4:$E$75)</f>
        <v>South</v>
      </c>
      <c r="J4839" s="110" t="s">
        <v>245</v>
      </c>
      <c r="K4839" s="110">
        <v>4.0</v>
      </c>
      <c r="L4839" s="109">
        <f t="array" ref="L4839">XLOOKUP('Joining Lists'!$J4839,'Joining Lists'!$A$4:$A$15,'Joining Lists'!$B$4:$B$15)</f>
        <v>23.5</v>
      </c>
      <c r="M4839" s="110">
        <f>'Joining Lists'!$K4839*'Joining Lists'!$L4839</f>
        <v>94</v>
      </c>
    </row>
    <row r="4840" ht="14.25" customHeight="1">
      <c r="G4840" s="106">
        <v>44246.0</v>
      </c>
      <c r="H4840" s="105" t="s">
        <v>292</v>
      </c>
      <c r="I4840" s="105" t="str">
        <f t="array" ref="I4840">XLOOKUP('Joining Lists'!$H4840,'Joining Lists'!$D$4:$D$75,'Joining Lists'!$E$4:$E$75)</f>
        <v>East</v>
      </c>
      <c r="J4840" s="105" t="s">
        <v>240</v>
      </c>
      <c r="K4840" s="105">
        <v>3.0</v>
      </c>
      <c r="L4840" s="104">
        <f t="array" ref="L4840">XLOOKUP('Joining Lists'!$J4840,'Joining Lists'!$A$4:$A$15,'Joining Lists'!$B$4:$B$15)</f>
        <v>34</v>
      </c>
      <c r="M4840" s="105">
        <f>'Joining Lists'!$K4840*'Joining Lists'!$L4840</f>
        <v>102</v>
      </c>
    </row>
    <row r="4841" ht="14.25" customHeight="1">
      <c r="G4841" s="111">
        <v>44246.0</v>
      </c>
      <c r="H4841" s="110" t="s">
        <v>257</v>
      </c>
      <c r="I4841" s="110" t="str">
        <f t="array" ref="I4841">XLOOKUP('Joining Lists'!$H4841,'Joining Lists'!$D$4:$D$75,'Joining Lists'!$E$4:$E$75)</f>
        <v>South</v>
      </c>
      <c r="J4841" s="110" t="s">
        <v>235</v>
      </c>
      <c r="K4841" s="110">
        <v>2.0</v>
      </c>
      <c r="L4841" s="109">
        <f t="array" ref="L4841">XLOOKUP('Joining Lists'!$J4841,'Joining Lists'!$A$4:$A$15,'Joining Lists'!$B$4:$B$15)</f>
        <v>19.95</v>
      </c>
      <c r="M4841" s="110">
        <f>'Joining Lists'!$K4841*'Joining Lists'!$L4841</f>
        <v>39.9</v>
      </c>
    </row>
    <row r="4842" ht="14.25" customHeight="1">
      <c r="G4842" s="106">
        <v>44246.0</v>
      </c>
      <c r="H4842" s="105" t="s">
        <v>261</v>
      </c>
      <c r="I4842" s="105" t="str">
        <f t="array" ref="I4842">XLOOKUP('Joining Lists'!$H4842,'Joining Lists'!$D$4:$D$75,'Joining Lists'!$E$4:$E$75)</f>
        <v>South</v>
      </c>
      <c r="J4842" s="105" t="s">
        <v>227</v>
      </c>
      <c r="K4842" s="105">
        <v>5.0</v>
      </c>
      <c r="L4842" s="104">
        <f t="array" ref="L4842">XLOOKUP('Joining Lists'!$J4842,'Joining Lists'!$A$4:$A$15,'Joining Lists'!$B$4:$B$15)</f>
        <v>25</v>
      </c>
      <c r="M4842" s="105">
        <f>'Joining Lists'!$K4842*'Joining Lists'!$L4842</f>
        <v>125</v>
      </c>
    </row>
    <row r="4843" ht="14.25" customHeight="1">
      <c r="G4843" s="111">
        <v>44246.0</v>
      </c>
      <c r="H4843" s="110" t="s">
        <v>225</v>
      </c>
      <c r="I4843" s="110" t="str">
        <f t="array" ref="I4843">XLOOKUP('Joining Lists'!$H4843,'Joining Lists'!$D$4:$D$75,'Joining Lists'!$E$4:$E$75)</f>
        <v>South</v>
      </c>
      <c r="J4843" s="110" t="s">
        <v>218</v>
      </c>
      <c r="K4843" s="110">
        <v>2.0</v>
      </c>
      <c r="L4843" s="109">
        <f t="array" ref="L4843">XLOOKUP('Joining Lists'!$J4843,'Joining Lists'!$A$4:$A$15,'Joining Lists'!$B$4:$B$15)</f>
        <v>22.95</v>
      </c>
      <c r="M4843" s="110">
        <f>'Joining Lists'!$K4843*'Joining Lists'!$L4843</f>
        <v>45.9</v>
      </c>
    </row>
    <row r="4844" ht="14.25" customHeight="1">
      <c r="G4844" s="106">
        <v>44245.0</v>
      </c>
      <c r="H4844" s="105" t="s">
        <v>219</v>
      </c>
      <c r="I4844" s="105" t="str">
        <f t="array" ref="I4844">XLOOKUP('Joining Lists'!$H4844,'Joining Lists'!$D$4:$D$75,'Joining Lists'!$E$4:$E$75)</f>
        <v>West</v>
      </c>
      <c r="J4844" s="105" t="s">
        <v>239</v>
      </c>
      <c r="K4844" s="105">
        <v>2.0</v>
      </c>
      <c r="L4844" s="104">
        <f t="array" ref="L4844">XLOOKUP('Joining Lists'!$J4844,'Joining Lists'!$A$4:$A$15,'Joining Lists'!$B$4:$B$15)</f>
        <v>19</v>
      </c>
      <c r="M4844" s="105">
        <f>'Joining Lists'!$K4844*'Joining Lists'!$L4844</f>
        <v>38</v>
      </c>
    </row>
    <row r="4845" ht="14.25" customHeight="1">
      <c r="G4845" s="111">
        <v>44245.0</v>
      </c>
      <c r="H4845" s="110" t="s">
        <v>297</v>
      </c>
      <c r="I4845" s="110" t="str">
        <f t="array" ref="I4845">XLOOKUP('Joining Lists'!$H4845,'Joining Lists'!$D$4:$D$75,'Joining Lists'!$E$4:$E$75)</f>
        <v>MidWest</v>
      </c>
      <c r="J4845" s="110" t="s">
        <v>235</v>
      </c>
      <c r="K4845" s="110">
        <v>3.0</v>
      </c>
      <c r="L4845" s="109">
        <f t="array" ref="L4845">XLOOKUP('Joining Lists'!$J4845,'Joining Lists'!$A$4:$A$15,'Joining Lists'!$B$4:$B$15)</f>
        <v>19.95</v>
      </c>
      <c r="M4845" s="110">
        <f>'Joining Lists'!$K4845*'Joining Lists'!$L4845</f>
        <v>59.85</v>
      </c>
    </row>
    <row r="4846" ht="14.25" customHeight="1">
      <c r="G4846" s="106">
        <v>44244.0</v>
      </c>
      <c r="H4846" s="105" t="s">
        <v>314</v>
      </c>
      <c r="I4846" s="105" t="str">
        <f t="array" ref="I4846">XLOOKUP('Joining Lists'!$H4846,'Joining Lists'!$D$4:$D$75,'Joining Lists'!$E$4:$E$75)</f>
        <v>West</v>
      </c>
      <c r="J4846" s="105" t="s">
        <v>240</v>
      </c>
      <c r="K4846" s="105">
        <v>2.0</v>
      </c>
      <c r="L4846" s="104">
        <f t="array" ref="L4846">XLOOKUP('Joining Lists'!$J4846,'Joining Lists'!$A$4:$A$15,'Joining Lists'!$B$4:$B$15)</f>
        <v>34</v>
      </c>
      <c r="M4846" s="105">
        <f>'Joining Lists'!$K4846*'Joining Lists'!$L4846</f>
        <v>68</v>
      </c>
    </row>
    <row r="4847" ht="14.25" customHeight="1">
      <c r="G4847" s="111">
        <v>44244.0</v>
      </c>
      <c r="H4847" s="110" t="s">
        <v>221</v>
      </c>
      <c r="I4847" s="110" t="str">
        <f t="array" ref="I4847">XLOOKUP('Joining Lists'!$H4847,'Joining Lists'!$D$4:$D$75,'Joining Lists'!$E$4:$E$75)</f>
        <v>East</v>
      </c>
      <c r="J4847" s="110" t="s">
        <v>235</v>
      </c>
      <c r="K4847" s="110">
        <v>2.0</v>
      </c>
      <c r="L4847" s="109">
        <f t="array" ref="L4847">XLOOKUP('Joining Lists'!$J4847,'Joining Lists'!$A$4:$A$15,'Joining Lists'!$B$4:$B$15)</f>
        <v>19.95</v>
      </c>
      <c r="M4847" s="110">
        <f>'Joining Lists'!$K4847*'Joining Lists'!$L4847</f>
        <v>39.9</v>
      </c>
    </row>
    <row r="4848" ht="14.25" customHeight="1">
      <c r="G4848" s="106">
        <v>44244.0</v>
      </c>
      <c r="H4848" s="105" t="s">
        <v>276</v>
      </c>
      <c r="I4848" s="105" t="str">
        <f t="array" ref="I4848">XLOOKUP('Joining Lists'!$H4848,'Joining Lists'!$D$4:$D$75,'Joining Lists'!$E$4:$E$75)</f>
        <v>East</v>
      </c>
      <c r="J4848" s="105" t="s">
        <v>227</v>
      </c>
      <c r="K4848" s="105">
        <v>2.0</v>
      </c>
      <c r="L4848" s="104">
        <f t="array" ref="L4848">XLOOKUP('Joining Lists'!$J4848,'Joining Lists'!$A$4:$A$15,'Joining Lists'!$B$4:$B$15)</f>
        <v>25</v>
      </c>
      <c r="M4848" s="105">
        <f>'Joining Lists'!$K4848*'Joining Lists'!$L4848</f>
        <v>50</v>
      </c>
    </row>
    <row r="4849" ht="14.25" customHeight="1">
      <c r="G4849" s="111">
        <v>44244.0</v>
      </c>
      <c r="H4849" s="110" t="s">
        <v>256</v>
      </c>
      <c r="I4849" s="110" t="str">
        <f t="array" ref="I4849">XLOOKUP('Joining Lists'!$H4849,'Joining Lists'!$D$4:$D$75,'Joining Lists'!$E$4:$E$75)</f>
        <v>MidWest</v>
      </c>
      <c r="J4849" s="110" t="s">
        <v>245</v>
      </c>
      <c r="K4849" s="110">
        <v>3.0</v>
      </c>
      <c r="L4849" s="109">
        <f t="array" ref="L4849">XLOOKUP('Joining Lists'!$J4849,'Joining Lists'!$A$4:$A$15,'Joining Lists'!$B$4:$B$15)</f>
        <v>23.5</v>
      </c>
      <c r="M4849" s="110">
        <f>'Joining Lists'!$K4849*'Joining Lists'!$L4849</f>
        <v>70.5</v>
      </c>
    </row>
    <row r="4850" ht="14.25" customHeight="1">
      <c r="G4850" s="106">
        <v>44244.0</v>
      </c>
      <c r="H4850" s="105" t="s">
        <v>297</v>
      </c>
      <c r="I4850" s="105" t="str">
        <f t="array" ref="I4850">XLOOKUP('Joining Lists'!$H4850,'Joining Lists'!$D$4:$D$75,'Joining Lists'!$E$4:$E$75)</f>
        <v>MidWest</v>
      </c>
      <c r="J4850" s="105" t="s">
        <v>227</v>
      </c>
      <c r="K4850" s="105">
        <v>2.0</v>
      </c>
      <c r="L4850" s="104">
        <f t="array" ref="L4850">XLOOKUP('Joining Lists'!$J4850,'Joining Lists'!$A$4:$A$15,'Joining Lists'!$B$4:$B$15)</f>
        <v>25</v>
      </c>
      <c r="M4850" s="105">
        <f>'Joining Lists'!$K4850*'Joining Lists'!$L4850</f>
        <v>50</v>
      </c>
    </row>
    <row r="4851" ht="14.25" customHeight="1">
      <c r="G4851" s="111">
        <v>44244.0</v>
      </c>
      <c r="H4851" s="110" t="s">
        <v>306</v>
      </c>
      <c r="I4851" s="110" t="str">
        <f t="array" ref="I4851">XLOOKUP('Joining Lists'!$H4851,'Joining Lists'!$D$4:$D$75,'Joining Lists'!$E$4:$E$75)</f>
        <v>West</v>
      </c>
      <c r="J4851" s="110" t="s">
        <v>240</v>
      </c>
      <c r="K4851" s="110">
        <v>2.0</v>
      </c>
      <c r="L4851" s="109">
        <f t="array" ref="L4851">XLOOKUP('Joining Lists'!$J4851,'Joining Lists'!$A$4:$A$15,'Joining Lists'!$B$4:$B$15)</f>
        <v>34</v>
      </c>
      <c r="M4851" s="110">
        <f>'Joining Lists'!$K4851*'Joining Lists'!$L4851</f>
        <v>68</v>
      </c>
    </row>
    <row r="4852" ht="14.25" customHeight="1">
      <c r="G4852" s="106">
        <v>44244.0</v>
      </c>
      <c r="H4852" s="105" t="s">
        <v>225</v>
      </c>
      <c r="I4852" s="105" t="str">
        <f t="array" ref="I4852">XLOOKUP('Joining Lists'!$H4852,'Joining Lists'!$D$4:$D$75,'Joining Lists'!$E$4:$E$75)</f>
        <v>South</v>
      </c>
      <c r="J4852" s="105" t="s">
        <v>235</v>
      </c>
      <c r="K4852" s="105">
        <v>2.0</v>
      </c>
      <c r="L4852" s="104">
        <f t="array" ref="L4852">XLOOKUP('Joining Lists'!$J4852,'Joining Lists'!$A$4:$A$15,'Joining Lists'!$B$4:$B$15)</f>
        <v>19.95</v>
      </c>
      <c r="M4852" s="105">
        <f>'Joining Lists'!$K4852*'Joining Lists'!$L4852</f>
        <v>39.9</v>
      </c>
    </row>
    <row r="4853" ht="14.25" customHeight="1">
      <c r="G4853" s="111">
        <v>44243.0</v>
      </c>
      <c r="H4853" s="110" t="s">
        <v>257</v>
      </c>
      <c r="I4853" s="110" t="str">
        <f t="array" ref="I4853">XLOOKUP('Joining Lists'!$H4853,'Joining Lists'!$D$4:$D$75,'Joining Lists'!$E$4:$E$75)</f>
        <v>South</v>
      </c>
      <c r="J4853" s="110" t="s">
        <v>240</v>
      </c>
      <c r="K4853" s="110">
        <v>15.0</v>
      </c>
      <c r="L4853" s="109">
        <f t="array" ref="L4853">XLOOKUP('Joining Lists'!$J4853,'Joining Lists'!$A$4:$A$15,'Joining Lists'!$B$4:$B$15)</f>
        <v>34</v>
      </c>
      <c r="M4853" s="110">
        <f>'Joining Lists'!$K4853*'Joining Lists'!$L4853</f>
        <v>510</v>
      </c>
    </row>
    <row r="4854" ht="14.25" customHeight="1">
      <c r="G4854" s="106">
        <v>44243.0</v>
      </c>
      <c r="H4854" s="105" t="s">
        <v>268</v>
      </c>
      <c r="I4854" s="105" t="str">
        <f t="array" ref="I4854">XLOOKUP('Joining Lists'!$H4854,'Joining Lists'!$D$4:$D$75,'Joining Lists'!$E$4:$E$75)</f>
        <v>East</v>
      </c>
      <c r="J4854" s="105" t="s">
        <v>212</v>
      </c>
      <c r="K4854" s="105">
        <v>3.0</v>
      </c>
      <c r="L4854" s="104">
        <f t="array" ref="L4854">XLOOKUP('Joining Lists'!$J4854,'Joining Lists'!$A$4:$A$15,'Joining Lists'!$B$4:$B$15)</f>
        <v>21</v>
      </c>
      <c r="M4854" s="105">
        <f>'Joining Lists'!$K4854*'Joining Lists'!$L4854</f>
        <v>63</v>
      </c>
    </row>
    <row r="4855" ht="14.25" customHeight="1">
      <c r="G4855" s="111">
        <v>44243.0</v>
      </c>
      <c r="H4855" s="110" t="s">
        <v>225</v>
      </c>
      <c r="I4855" s="110" t="str">
        <f t="array" ref="I4855">XLOOKUP('Joining Lists'!$H4855,'Joining Lists'!$D$4:$D$75,'Joining Lists'!$E$4:$E$75)</f>
        <v>South</v>
      </c>
      <c r="J4855" s="110" t="s">
        <v>240</v>
      </c>
      <c r="K4855" s="110">
        <v>3.0</v>
      </c>
      <c r="L4855" s="109">
        <f t="array" ref="L4855">XLOOKUP('Joining Lists'!$J4855,'Joining Lists'!$A$4:$A$15,'Joining Lists'!$B$4:$B$15)</f>
        <v>34</v>
      </c>
      <c r="M4855" s="110">
        <f>'Joining Lists'!$K4855*'Joining Lists'!$L4855</f>
        <v>102</v>
      </c>
    </row>
    <row r="4856" ht="14.25" customHeight="1">
      <c r="G4856" s="106">
        <v>44243.0</v>
      </c>
      <c r="H4856" s="105" t="s">
        <v>295</v>
      </c>
      <c r="I4856" s="105" t="str">
        <f t="array" ref="I4856">XLOOKUP('Joining Lists'!$H4856,'Joining Lists'!$D$4:$D$75,'Joining Lists'!$E$4:$E$75)</f>
        <v>MidWest</v>
      </c>
      <c r="J4856" s="105" t="s">
        <v>216</v>
      </c>
      <c r="K4856" s="105">
        <v>1.0</v>
      </c>
      <c r="L4856" s="104">
        <f t="array" ref="L4856">XLOOKUP('Joining Lists'!$J4856,'Joining Lists'!$A$4:$A$15,'Joining Lists'!$B$4:$B$15)</f>
        <v>22.95</v>
      </c>
      <c r="M4856" s="105">
        <f>'Joining Lists'!$K4856*'Joining Lists'!$L4856</f>
        <v>22.95</v>
      </c>
    </row>
    <row r="4857" ht="14.25" customHeight="1">
      <c r="G4857" s="111">
        <v>44243.0</v>
      </c>
      <c r="H4857" s="110" t="s">
        <v>281</v>
      </c>
      <c r="I4857" s="110" t="str">
        <f t="array" ref="I4857">XLOOKUP('Joining Lists'!$H4857,'Joining Lists'!$D$4:$D$75,'Joining Lists'!$E$4:$E$75)</f>
        <v>MidWest</v>
      </c>
      <c r="J4857" s="110" t="s">
        <v>216</v>
      </c>
      <c r="K4857" s="110">
        <v>1.0</v>
      </c>
      <c r="L4857" s="109">
        <f t="array" ref="L4857">XLOOKUP('Joining Lists'!$J4857,'Joining Lists'!$A$4:$A$15,'Joining Lists'!$B$4:$B$15)</f>
        <v>22.95</v>
      </c>
      <c r="M4857" s="110">
        <f>'Joining Lists'!$K4857*'Joining Lists'!$L4857</f>
        <v>22.95</v>
      </c>
    </row>
    <row r="4858" ht="14.25" customHeight="1">
      <c r="G4858" s="106">
        <v>44243.0</v>
      </c>
      <c r="H4858" s="105" t="s">
        <v>269</v>
      </c>
      <c r="I4858" s="105" t="str">
        <f t="array" ref="I4858">XLOOKUP('Joining Lists'!$H4858,'Joining Lists'!$D$4:$D$75,'Joining Lists'!$E$4:$E$75)</f>
        <v>MidWest</v>
      </c>
      <c r="J4858" s="105" t="s">
        <v>245</v>
      </c>
      <c r="K4858" s="105">
        <v>1.0</v>
      </c>
      <c r="L4858" s="104">
        <f t="array" ref="L4858">XLOOKUP('Joining Lists'!$J4858,'Joining Lists'!$A$4:$A$15,'Joining Lists'!$B$4:$B$15)</f>
        <v>23.5</v>
      </c>
      <c r="M4858" s="105">
        <f>'Joining Lists'!$K4858*'Joining Lists'!$L4858</f>
        <v>23.5</v>
      </c>
    </row>
    <row r="4859" ht="14.25" customHeight="1">
      <c r="G4859" s="111">
        <v>44243.0</v>
      </c>
      <c r="H4859" s="110" t="s">
        <v>269</v>
      </c>
      <c r="I4859" s="110" t="str">
        <f t="array" ref="I4859">XLOOKUP('Joining Lists'!$H4859,'Joining Lists'!$D$4:$D$75,'Joining Lists'!$E$4:$E$75)</f>
        <v>MidWest</v>
      </c>
      <c r="J4859" s="110" t="s">
        <v>236</v>
      </c>
      <c r="K4859" s="110">
        <v>1.0</v>
      </c>
      <c r="L4859" s="109">
        <f t="array" ref="L4859">XLOOKUP('Joining Lists'!$J4859,'Joining Lists'!$A$4:$A$15,'Joining Lists'!$B$4:$B$15)</f>
        <v>30</v>
      </c>
      <c r="M4859" s="110">
        <f>'Joining Lists'!$K4859*'Joining Lists'!$L4859</f>
        <v>30</v>
      </c>
    </row>
    <row r="4860" ht="14.25" customHeight="1">
      <c r="G4860" s="106">
        <v>44243.0</v>
      </c>
      <c r="H4860" s="105" t="s">
        <v>254</v>
      </c>
      <c r="I4860" s="105" t="str">
        <f t="array" ref="I4860">XLOOKUP('Joining Lists'!$H4860,'Joining Lists'!$D$4:$D$75,'Joining Lists'!$E$4:$E$75)</f>
        <v>South</v>
      </c>
      <c r="J4860" s="105" t="s">
        <v>240</v>
      </c>
      <c r="K4860" s="105">
        <v>1.0</v>
      </c>
      <c r="L4860" s="104">
        <f t="array" ref="L4860">XLOOKUP('Joining Lists'!$J4860,'Joining Lists'!$A$4:$A$15,'Joining Lists'!$B$4:$B$15)</f>
        <v>34</v>
      </c>
      <c r="M4860" s="105">
        <f>'Joining Lists'!$K4860*'Joining Lists'!$L4860</f>
        <v>34</v>
      </c>
    </row>
    <row r="4861" ht="14.25" customHeight="1">
      <c r="G4861" s="111">
        <v>44243.0</v>
      </c>
      <c r="H4861" s="110" t="s">
        <v>264</v>
      </c>
      <c r="I4861" s="110" t="str">
        <f t="array" ref="I4861">XLOOKUP('Joining Lists'!$H4861,'Joining Lists'!$D$4:$D$75,'Joining Lists'!$E$4:$E$75)</f>
        <v>MidWest</v>
      </c>
      <c r="J4861" s="110" t="s">
        <v>245</v>
      </c>
      <c r="K4861" s="110">
        <v>3.0</v>
      </c>
      <c r="L4861" s="109">
        <f t="array" ref="L4861">XLOOKUP('Joining Lists'!$J4861,'Joining Lists'!$A$4:$A$15,'Joining Lists'!$B$4:$B$15)</f>
        <v>23.5</v>
      </c>
      <c r="M4861" s="110">
        <f>'Joining Lists'!$K4861*'Joining Lists'!$L4861</f>
        <v>70.5</v>
      </c>
    </row>
    <row r="4862" ht="14.25" customHeight="1">
      <c r="G4862" s="106">
        <v>44243.0</v>
      </c>
      <c r="H4862" s="105" t="s">
        <v>213</v>
      </c>
      <c r="I4862" s="105" t="str">
        <f t="array" ref="I4862">XLOOKUP('Joining Lists'!$H4862,'Joining Lists'!$D$4:$D$75,'Joining Lists'!$E$4:$E$75)</f>
        <v>MidWest</v>
      </c>
      <c r="J4862" s="105" t="s">
        <v>218</v>
      </c>
      <c r="K4862" s="105">
        <v>3.0</v>
      </c>
      <c r="L4862" s="104">
        <f t="array" ref="L4862">XLOOKUP('Joining Lists'!$J4862,'Joining Lists'!$A$4:$A$15,'Joining Lists'!$B$4:$B$15)</f>
        <v>22.95</v>
      </c>
      <c r="M4862" s="105">
        <f>'Joining Lists'!$K4862*'Joining Lists'!$L4862</f>
        <v>68.85</v>
      </c>
    </row>
    <row r="4863" ht="14.25" customHeight="1">
      <c r="G4863" s="111">
        <v>44243.0</v>
      </c>
      <c r="H4863" s="110" t="s">
        <v>265</v>
      </c>
      <c r="I4863" s="110" t="str">
        <f t="array" ref="I4863">XLOOKUP('Joining Lists'!$H4863,'Joining Lists'!$D$4:$D$75,'Joining Lists'!$E$4:$E$75)</f>
        <v>MidWest</v>
      </c>
      <c r="J4863" s="110" t="s">
        <v>227</v>
      </c>
      <c r="K4863" s="110">
        <v>3.0</v>
      </c>
      <c r="L4863" s="109">
        <f t="array" ref="L4863">XLOOKUP('Joining Lists'!$J4863,'Joining Lists'!$A$4:$A$15,'Joining Lists'!$B$4:$B$15)</f>
        <v>25</v>
      </c>
      <c r="M4863" s="110">
        <f>'Joining Lists'!$K4863*'Joining Lists'!$L4863</f>
        <v>75</v>
      </c>
    </row>
    <row r="4864" ht="14.25" customHeight="1">
      <c r="G4864" s="106">
        <v>44243.0</v>
      </c>
      <c r="H4864" s="105" t="s">
        <v>263</v>
      </c>
      <c r="I4864" s="105" t="str">
        <f t="array" ref="I4864">XLOOKUP('Joining Lists'!$H4864,'Joining Lists'!$D$4:$D$75,'Joining Lists'!$E$4:$E$75)</f>
        <v>West</v>
      </c>
      <c r="J4864" s="105" t="s">
        <v>227</v>
      </c>
      <c r="K4864" s="105">
        <v>3.0</v>
      </c>
      <c r="L4864" s="104">
        <f t="array" ref="L4864">XLOOKUP('Joining Lists'!$J4864,'Joining Lists'!$A$4:$A$15,'Joining Lists'!$B$4:$B$15)</f>
        <v>25</v>
      </c>
      <c r="M4864" s="105">
        <f>'Joining Lists'!$K4864*'Joining Lists'!$L4864</f>
        <v>75</v>
      </c>
    </row>
    <row r="4865" ht="14.25" customHeight="1">
      <c r="G4865" s="111">
        <v>44243.0</v>
      </c>
      <c r="H4865" s="110" t="s">
        <v>288</v>
      </c>
      <c r="I4865" s="110" t="str">
        <f t="array" ref="I4865">XLOOKUP('Joining Lists'!$H4865,'Joining Lists'!$D$4:$D$75,'Joining Lists'!$E$4:$E$75)</f>
        <v>MidWest</v>
      </c>
      <c r="J4865" s="110" t="s">
        <v>243</v>
      </c>
      <c r="K4865" s="110">
        <v>2.0</v>
      </c>
      <c r="L4865" s="109">
        <f t="array" ref="L4865">XLOOKUP('Joining Lists'!$J4865,'Joining Lists'!$A$4:$A$15,'Joining Lists'!$B$4:$B$15)</f>
        <v>25</v>
      </c>
      <c r="M4865" s="110">
        <f>'Joining Lists'!$K4865*'Joining Lists'!$L4865</f>
        <v>50</v>
      </c>
    </row>
    <row r="4866" ht="14.25" customHeight="1">
      <c r="G4866" s="106">
        <v>44243.0</v>
      </c>
      <c r="H4866" s="105" t="s">
        <v>289</v>
      </c>
      <c r="I4866" s="105" t="str">
        <f t="array" ref="I4866">XLOOKUP('Joining Lists'!$H4866,'Joining Lists'!$D$4:$D$75,'Joining Lists'!$E$4:$E$75)</f>
        <v>West</v>
      </c>
      <c r="J4866" s="105" t="s">
        <v>243</v>
      </c>
      <c r="K4866" s="105">
        <v>1.0</v>
      </c>
      <c r="L4866" s="104">
        <f t="array" ref="L4866">XLOOKUP('Joining Lists'!$J4866,'Joining Lists'!$A$4:$A$15,'Joining Lists'!$B$4:$B$15)</f>
        <v>25</v>
      </c>
      <c r="M4866" s="105">
        <f>'Joining Lists'!$K4866*'Joining Lists'!$L4866</f>
        <v>25</v>
      </c>
    </row>
    <row r="4867" ht="14.25" customHeight="1">
      <c r="G4867" s="111">
        <v>44243.0</v>
      </c>
      <c r="H4867" s="110" t="s">
        <v>315</v>
      </c>
      <c r="I4867" s="110" t="str">
        <f t="array" ref="I4867">XLOOKUP('Joining Lists'!$H4867,'Joining Lists'!$D$4:$D$75,'Joining Lists'!$E$4:$E$75)</f>
        <v>MidWest</v>
      </c>
      <c r="J4867" s="110" t="s">
        <v>216</v>
      </c>
      <c r="K4867" s="110">
        <v>2.0</v>
      </c>
      <c r="L4867" s="109">
        <f t="array" ref="L4867">XLOOKUP('Joining Lists'!$J4867,'Joining Lists'!$A$4:$A$15,'Joining Lists'!$B$4:$B$15)</f>
        <v>22.95</v>
      </c>
      <c r="M4867" s="110">
        <f>'Joining Lists'!$K4867*'Joining Lists'!$L4867</f>
        <v>45.9</v>
      </c>
    </row>
    <row r="4868" ht="14.25" customHeight="1">
      <c r="G4868" s="106">
        <v>44243.0</v>
      </c>
      <c r="H4868" s="105" t="s">
        <v>268</v>
      </c>
      <c r="I4868" s="105" t="str">
        <f t="array" ref="I4868">XLOOKUP('Joining Lists'!$H4868,'Joining Lists'!$D$4:$D$75,'Joining Lists'!$E$4:$E$75)</f>
        <v>East</v>
      </c>
      <c r="J4868" s="105" t="s">
        <v>218</v>
      </c>
      <c r="K4868" s="105">
        <v>2.0</v>
      </c>
      <c r="L4868" s="104">
        <f t="array" ref="L4868">XLOOKUP('Joining Lists'!$J4868,'Joining Lists'!$A$4:$A$15,'Joining Lists'!$B$4:$B$15)</f>
        <v>22.95</v>
      </c>
      <c r="M4868" s="105">
        <f>'Joining Lists'!$K4868*'Joining Lists'!$L4868</f>
        <v>45.9</v>
      </c>
    </row>
    <row r="4869" ht="14.25" customHeight="1">
      <c r="G4869" s="111">
        <v>44242.0</v>
      </c>
      <c r="H4869" s="110" t="s">
        <v>213</v>
      </c>
      <c r="I4869" s="110" t="str">
        <f t="array" ref="I4869">XLOOKUP('Joining Lists'!$H4869,'Joining Lists'!$D$4:$D$75,'Joining Lists'!$E$4:$E$75)</f>
        <v>MidWest</v>
      </c>
      <c r="J4869" s="110" t="s">
        <v>243</v>
      </c>
      <c r="K4869" s="110">
        <v>3.0</v>
      </c>
      <c r="L4869" s="109">
        <f t="array" ref="L4869">XLOOKUP('Joining Lists'!$J4869,'Joining Lists'!$A$4:$A$15,'Joining Lists'!$B$4:$B$15)</f>
        <v>25</v>
      </c>
      <c r="M4869" s="110">
        <f>'Joining Lists'!$K4869*'Joining Lists'!$L4869</f>
        <v>75</v>
      </c>
    </row>
    <row r="4870" ht="14.25" customHeight="1">
      <c r="G4870" s="106">
        <v>44242.0</v>
      </c>
      <c r="H4870" s="105" t="s">
        <v>257</v>
      </c>
      <c r="I4870" s="105" t="str">
        <f t="array" ref="I4870">XLOOKUP('Joining Lists'!$H4870,'Joining Lists'!$D$4:$D$75,'Joining Lists'!$E$4:$E$75)</f>
        <v>South</v>
      </c>
      <c r="J4870" s="105" t="s">
        <v>236</v>
      </c>
      <c r="K4870" s="105">
        <v>2.0</v>
      </c>
      <c r="L4870" s="104">
        <f t="array" ref="L4870">XLOOKUP('Joining Lists'!$J4870,'Joining Lists'!$A$4:$A$15,'Joining Lists'!$B$4:$B$15)</f>
        <v>30</v>
      </c>
      <c r="M4870" s="105">
        <f>'Joining Lists'!$K4870*'Joining Lists'!$L4870</f>
        <v>60</v>
      </c>
    </row>
    <row r="4871" ht="14.25" customHeight="1">
      <c r="G4871" s="111">
        <v>44242.0</v>
      </c>
      <c r="H4871" s="110" t="s">
        <v>254</v>
      </c>
      <c r="I4871" s="110" t="str">
        <f t="array" ref="I4871">XLOOKUP('Joining Lists'!$H4871,'Joining Lists'!$D$4:$D$75,'Joining Lists'!$E$4:$E$75)</f>
        <v>South</v>
      </c>
      <c r="J4871" s="110" t="s">
        <v>216</v>
      </c>
      <c r="K4871" s="110">
        <v>1.0</v>
      </c>
      <c r="L4871" s="109">
        <f t="array" ref="L4871">XLOOKUP('Joining Lists'!$J4871,'Joining Lists'!$A$4:$A$15,'Joining Lists'!$B$4:$B$15)</f>
        <v>22.95</v>
      </c>
      <c r="M4871" s="110">
        <f>'Joining Lists'!$K4871*'Joining Lists'!$L4871</f>
        <v>22.95</v>
      </c>
    </row>
    <row r="4872" ht="14.25" customHeight="1">
      <c r="G4872" s="106">
        <v>44242.0</v>
      </c>
      <c r="H4872" s="105" t="s">
        <v>265</v>
      </c>
      <c r="I4872" s="105" t="str">
        <f t="array" ref="I4872">XLOOKUP('Joining Lists'!$H4872,'Joining Lists'!$D$4:$D$75,'Joining Lists'!$E$4:$E$75)</f>
        <v>MidWest</v>
      </c>
      <c r="J4872" s="105" t="s">
        <v>240</v>
      </c>
      <c r="K4872" s="105">
        <v>3.0</v>
      </c>
      <c r="L4872" s="104">
        <f t="array" ref="L4872">XLOOKUP('Joining Lists'!$J4872,'Joining Lists'!$A$4:$A$15,'Joining Lists'!$B$4:$B$15)</f>
        <v>34</v>
      </c>
      <c r="M4872" s="105">
        <f>'Joining Lists'!$K4872*'Joining Lists'!$L4872</f>
        <v>102</v>
      </c>
    </row>
    <row r="4873" ht="14.25" customHeight="1">
      <c r="G4873" s="111">
        <v>44241.0</v>
      </c>
      <c r="H4873" s="110" t="s">
        <v>292</v>
      </c>
      <c r="I4873" s="110" t="str">
        <f t="array" ref="I4873">XLOOKUP('Joining Lists'!$H4873,'Joining Lists'!$D$4:$D$75,'Joining Lists'!$E$4:$E$75)</f>
        <v>East</v>
      </c>
      <c r="J4873" s="110" t="s">
        <v>236</v>
      </c>
      <c r="K4873" s="110">
        <v>2.0</v>
      </c>
      <c r="L4873" s="109">
        <f t="array" ref="L4873">XLOOKUP('Joining Lists'!$J4873,'Joining Lists'!$A$4:$A$15,'Joining Lists'!$B$4:$B$15)</f>
        <v>30</v>
      </c>
      <c r="M4873" s="110">
        <f>'Joining Lists'!$K4873*'Joining Lists'!$L4873</f>
        <v>60</v>
      </c>
    </row>
    <row r="4874" ht="14.25" customHeight="1">
      <c r="G4874" s="106">
        <v>44241.0</v>
      </c>
      <c r="H4874" s="105" t="s">
        <v>251</v>
      </c>
      <c r="I4874" s="105" t="str">
        <f t="array" ref="I4874">XLOOKUP('Joining Lists'!$H4874,'Joining Lists'!$D$4:$D$75,'Joining Lists'!$E$4:$E$75)</f>
        <v>MidWest</v>
      </c>
      <c r="J4874" s="105" t="s">
        <v>243</v>
      </c>
      <c r="K4874" s="105">
        <v>1.0</v>
      </c>
      <c r="L4874" s="104">
        <f t="array" ref="L4874">XLOOKUP('Joining Lists'!$J4874,'Joining Lists'!$A$4:$A$15,'Joining Lists'!$B$4:$B$15)</f>
        <v>25</v>
      </c>
      <c r="M4874" s="105">
        <f>'Joining Lists'!$K4874*'Joining Lists'!$L4874</f>
        <v>25</v>
      </c>
    </row>
    <row r="4875" ht="14.25" customHeight="1">
      <c r="G4875" s="111">
        <v>44241.0</v>
      </c>
      <c r="H4875" s="110" t="s">
        <v>264</v>
      </c>
      <c r="I4875" s="110" t="str">
        <f t="array" ref="I4875">XLOOKUP('Joining Lists'!$H4875,'Joining Lists'!$D$4:$D$75,'Joining Lists'!$E$4:$E$75)</f>
        <v>MidWest</v>
      </c>
      <c r="J4875" s="110" t="s">
        <v>239</v>
      </c>
      <c r="K4875" s="110">
        <v>4.0</v>
      </c>
      <c r="L4875" s="109">
        <f t="array" ref="L4875">XLOOKUP('Joining Lists'!$J4875,'Joining Lists'!$A$4:$A$15,'Joining Lists'!$B$4:$B$15)</f>
        <v>19</v>
      </c>
      <c r="M4875" s="110">
        <f>'Joining Lists'!$K4875*'Joining Lists'!$L4875</f>
        <v>76</v>
      </c>
    </row>
    <row r="4876" ht="14.25" customHeight="1">
      <c r="G4876" s="106">
        <v>44240.0</v>
      </c>
      <c r="H4876" s="105" t="s">
        <v>304</v>
      </c>
      <c r="I4876" s="105" t="str">
        <f t="array" ref="I4876">XLOOKUP('Joining Lists'!$H4876,'Joining Lists'!$D$4:$D$75,'Joining Lists'!$E$4:$E$75)</f>
        <v>South</v>
      </c>
      <c r="J4876" s="105" t="s">
        <v>236</v>
      </c>
      <c r="K4876" s="105">
        <v>4.0</v>
      </c>
      <c r="L4876" s="104">
        <f t="array" ref="L4876">XLOOKUP('Joining Lists'!$J4876,'Joining Lists'!$A$4:$A$15,'Joining Lists'!$B$4:$B$15)</f>
        <v>30</v>
      </c>
      <c r="M4876" s="105">
        <f>'Joining Lists'!$K4876*'Joining Lists'!$L4876</f>
        <v>120</v>
      </c>
    </row>
    <row r="4877" ht="14.25" customHeight="1">
      <c r="G4877" s="111">
        <v>44240.0</v>
      </c>
      <c r="H4877" s="110" t="s">
        <v>273</v>
      </c>
      <c r="I4877" s="110" t="str">
        <f t="array" ref="I4877">XLOOKUP('Joining Lists'!$H4877,'Joining Lists'!$D$4:$D$75,'Joining Lists'!$E$4:$E$75)</f>
        <v>West</v>
      </c>
      <c r="J4877" s="110" t="s">
        <v>212</v>
      </c>
      <c r="K4877" s="110">
        <v>1.0</v>
      </c>
      <c r="L4877" s="109">
        <f t="array" ref="L4877">XLOOKUP('Joining Lists'!$J4877,'Joining Lists'!$A$4:$A$15,'Joining Lists'!$B$4:$B$15)</f>
        <v>21</v>
      </c>
      <c r="M4877" s="110">
        <f>'Joining Lists'!$K4877*'Joining Lists'!$L4877</f>
        <v>21</v>
      </c>
    </row>
    <row r="4878" ht="14.25" customHeight="1">
      <c r="G4878" s="106">
        <v>44240.0</v>
      </c>
      <c r="H4878" s="105" t="s">
        <v>263</v>
      </c>
      <c r="I4878" s="105" t="str">
        <f t="array" ref="I4878">XLOOKUP('Joining Lists'!$H4878,'Joining Lists'!$D$4:$D$75,'Joining Lists'!$E$4:$E$75)</f>
        <v>West</v>
      </c>
      <c r="J4878" s="105" t="s">
        <v>218</v>
      </c>
      <c r="K4878" s="105">
        <v>1.0</v>
      </c>
      <c r="L4878" s="104">
        <f t="array" ref="L4878">XLOOKUP('Joining Lists'!$J4878,'Joining Lists'!$A$4:$A$15,'Joining Lists'!$B$4:$B$15)</f>
        <v>22.95</v>
      </c>
      <c r="M4878" s="105">
        <f>'Joining Lists'!$K4878*'Joining Lists'!$L4878</f>
        <v>22.95</v>
      </c>
    </row>
    <row r="4879" ht="14.25" customHeight="1">
      <c r="G4879" s="111">
        <v>44240.0</v>
      </c>
      <c r="H4879" s="110" t="s">
        <v>256</v>
      </c>
      <c r="I4879" s="110" t="str">
        <f t="array" ref="I4879">XLOOKUP('Joining Lists'!$H4879,'Joining Lists'!$D$4:$D$75,'Joining Lists'!$E$4:$E$75)</f>
        <v>MidWest</v>
      </c>
      <c r="J4879" s="110" t="s">
        <v>240</v>
      </c>
      <c r="K4879" s="110">
        <v>2.0</v>
      </c>
      <c r="L4879" s="109">
        <f t="array" ref="L4879">XLOOKUP('Joining Lists'!$J4879,'Joining Lists'!$A$4:$A$15,'Joining Lists'!$B$4:$B$15)</f>
        <v>34</v>
      </c>
      <c r="M4879" s="110">
        <f>'Joining Lists'!$K4879*'Joining Lists'!$L4879</f>
        <v>68</v>
      </c>
    </row>
    <row r="4880" ht="14.25" customHeight="1">
      <c r="G4880" s="106">
        <v>44239.0</v>
      </c>
      <c r="H4880" s="105" t="s">
        <v>255</v>
      </c>
      <c r="I4880" s="105" t="str">
        <f t="array" ref="I4880">XLOOKUP('Joining Lists'!$H4880,'Joining Lists'!$D$4:$D$75,'Joining Lists'!$E$4:$E$75)</f>
        <v>MidWest</v>
      </c>
      <c r="J4880" s="105" t="s">
        <v>239</v>
      </c>
      <c r="K4880" s="105">
        <v>2.0</v>
      </c>
      <c r="L4880" s="104">
        <f t="array" ref="L4880">XLOOKUP('Joining Lists'!$J4880,'Joining Lists'!$A$4:$A$15,'Joining Lists'!$B$4:$B$15)</f>
        <v>19</v>
      </c>
      <c r="M4880" s="105">
        <f>'Joining Lists'!$K4880*'Joining Lists'!$L4880</f>
        <v>38</v>
      </c>
    </row>
    <row r="4881" ht="14.25" customHeight="1">
      <c r="G4881" s="111">
        <v>44239.0</v>
      </c>
      <c r="H4881" s="110" t="s">
        <v>314</v>
      </c>
      <c r="I4881" s="110" t="str">
        <f t="array" ref="I4881">XLOOKUP('Joining Lists'!$H4881,'Joining Lists'!$D$4:$D$75,'Joining Lists'!$E$4:$E$75)</f>
        <v>West</v>
      </c>
      <c r="J4881" s="110" t="s">
        <v>235</v>
      </c>
      <c r="K4881" s="110">
        <v>3.0</v>
      </c>
      <c r="L4881" s="109">
        <f t="array" ref="L4881">XLOOKUP('Joining Lists'!$J4881,'Joining Lists'!$A$4:$A$15,'Joining Lists'!$B$4:$B$15)</f>
        <v>19.95</v>
      </c>
      <c r="M4881" s="110">
        <f>'Joining Lists'!$K4881*'Joining Lists'!$L4881</f>
        <v>59.85</v>
      </c>
    </row>
    <row r="4882" ht="14.25" customHeight="1">
      <c r="G4882" s="106">
        <v>44239.0</v>
      </c>
      <c r="H4882" s="105" t="s">
        <v>296</v>
      </c>
      <c r="I4882" s="105" t="str">
        <f t="array" ref="I4882">XLOOKUP('Joining Lists'!$H4882,'Joining Lists'!$D$4:$D$75,'Joining Lists'!$E$4:$E$75)</f>
        <v>West</v>
      </c>
      <c r="J4882" s="105" t="s">
        <v>227</v>
      </c>
      <c r="K4882" s="105">
        <v>2.0</v>
      </c>
      <c r="L4882" s="104">
        <f t="array" ref="L4882">XLOOKUP('Joining Lists'!$J4882,'Joining Lists'!$A$4:$A$15,'Joining Lists'!$B$4:$B$15)</f>
        <v>25</v>
      </c>
      <c r="M4882" s="105">
        <f>'Joining Lists'!$K4882*'Joining Lists'!$L4882</f>
        <v>50</v>
      </c>
    </row>
    <row r="4883" ht="14.25" customHeight="1">
      <c r="G4883" s="111">
        <v>44239.0</v>
      </c>
      <c r="H4883" s="110" t="s">
        <v>251</v>
      </c>
      <c r="I4883" s="110" t="str">
        <f t="array" ref="I4883">XLOOKUP('Joining Lists'!$H4883,'Joining Lists'!$D$4:$D$75,'Joining Lists'!$E$4:$E$75)</f>
        <v>MidWest</v>
      </c>
      <c r="J4883" s="110" t="s">
        <v>212</v>
      </c>
      <c r="K4883" s="110">
        <v>22.0</v>
      </c>
      <c r="L4883" s="109">
        <f t="array" ref="L4883">XLOOKUP('Joining Lists'!$J4883,'Joining Lists'!$A$4:$A$15,'Joining Lists'!$B$4:$B$15)</f>
        <v>21</v>
      </c>
      <c r="M4883" s="110">
        <f>'Joining Lists'!$K4883*'Joining Lists'!$L4883</f>
        <v>462</v>
      </c>
    </row>
    <row r="4884" ht="14.25" customHeight="1">
      <c r="G4884" s="106">
        <v>44239.0</v>
      </c>
      <c r="H4884" s="105" t="s">
        <v>251</v>
      </c>
      <c r="I4884" s="105" t="str">
        <f t="array" ref="I4884">XLOOKUP('Joining Lists'!$H4884,'Joining Lists'!$D$4:$D$75,'Joining Lists'!$E$4:$E$75)</f>
        <v>MidWest</v>
      </c>
      <c r="J4884" s="105" t="s">
        <v>240</v>
      </c>
      <c r="K4884" s="105">
        <v>3.0</v>
      </c>
      <c r="L4884" s="104">
        <f t="array" ref="L4884">XLOOKUP('Joining Lists'!$J4884,'Joining Lists'!$A$4:$A$15,'Joining Lists'!$B$4:$B$15)</f>
        <v>34</v>
      </c>
      <c r="M4884" s="105">
        <f>'Joining Lists'!$K4884*'Joining Lists'!$L4884</f>
        <v>102</v>
      </c>
    </row>
    <row r="4885" ht="14.25" customHeight="1">
      <c r="G4885" s="111">
        <v>44239.0</v>
      </c>
      <c r="H4885" s="110" t="s">
        <v>296</v>
      </c>
      <c r="I4885" s="110" t="str">
        <f t="array" ref="I4885">XLOOKUP('Joining Lists'!$H4885,'Joining Lists'!$D$4:$D$75,'Joining Lists'!$E$4:$E$75)</f>
        <v>West</v>
      </c>
      <c r="J4885" s="110" t="s">
        <v>216</v>
      </c>
      <c r="K4885" s="110">
        <v>1.0</v>
      </c>
      <c r="L4885" s="109">
        <f t="array" ref="L4885">XLOOKUP('Joining Lists'!$J4885,'Joining Lists'!$A$4:$A$15,'Joining Lists'!$B$4:$B$15)</f>
        <v>22.95</v>
      </c>
      <c r="M4885" s="110">
        <f>'Joining Lists'!$K4885*'Joining Lists'!$L4885</f>
        <v>22.95</v>
      </c>
    </row>
    <row r="4886" ht="14.25" customHeight="1">
      <c r="G4886" s="106">
        <v>44239.0</v>
      </c>
      <c r="H4886" s="105" t="s">
        <v>265</v>
      </c>
      <c r="I4886" s="105" t="str">
        <f t="array" ref="I4886">XLOOKUP('Joining Lists'!$H4886,'Joining Lists'!$D$4:$D$75,'Joining Lists'!$E$4:$E$75)</f>
        <v>MidWest</v>
      </c>
      <c r="J4886" s="105" t="s">
        <v>230</v>
      </c>
      <c r="K4886" s="105">
        <v>2.0</v>
      </c>
      <c r="L4886" s="104">
        <f t="array" ref="L4886">XLOOKUP('Joining Lists'!$J4886,'Joining Lists'!$A$4:$A$15,'Joining Lists'!$B$4:$B$15)</f>
        <v>79.95</v>
      </c>
      <c r="M4886" s="105">
        <f>'Joining Lists'!$K4886*'Joining Lists'!$L4886</f>
        <v>159.9</v>
      </c>
    </row>
    <row r="4887" ht="14.25" customHeight="1">
      <c r="G4887" s="111">
        <v>44239.0</v>
      </c>
      <c r="H4887" s="110" t="s">
        <v>268</v>
      </c>
      <c r="I4887" s="110" t="str">
        <f t="array" ref="I4887">XLOOKUP('Joining Lists'!$H4887,'Joining Lists'!$D$4:$D$75,'Joining Lists'!$E$4:$E$75)</f>
        <v>East</v>
      </c>
      <c r="J4887" s="110" t="s">
        <v>243</v>
      </c>
      <c r="K4887" s="110">
        <v>2.0</v>
      </c>
      <c r="L4887" s="109">
        <f t="array" ref="L4887">XLOOKUP('Joining Lists'!$J4887,'Joining Lists'!$A$4:$A$15,'Joining Lists'!$B$4:$B$15)</f>
        <v>25</v>
      </c>
      <c r="M4887" s="110">
        <f>'Joining Lists'!$K4887*'Joining Lists'!$L4887</f>
        <v>50</v>
      </c>
    </row>
    <row r="4888" ht="14.25" customHeight="1">
      <c r="G4888" s="106">
        <v>44239.0</v>
      </c>
      <c r="H4888" s="105" t="s">
        <v>307</v>
      </c>
      <c r="I4888" s="105" t="str">
        <f t="array" ref="I4888">XLOOKUP('Joining Lists'!$H4888,'Joining Lists'!$D$4:$D$75,'Joining Lists'!$E$4:$E$75)</f>
        <v>East</v>
      </c>
      <c r="J4888" s="105" t="s">
        <v>218</v>
      </c>
      <c r="K4888" s="105">
        <v>2.0</v>
      </c>
      <c r="L4888" s="104">
        <f t="array" ref="L4888">XLOOKUP('Joining Lists'!$J4888,'Joining Lists'!$A$4:$A$15,'Joining Lists'!$B$4:$B$15)</f>
        <v>22.95</v>
      </c>
      <c r="M4888" s="105">
        <f>'Joining Lists'!$K4888*'Joining Lists'!$L4888</f>
        <v>45.9</v>
      </c>
    </row>
    <row r="4889" ht="14.25" customHeight="1">
      <c r="G4889" s="111">
        <v>44238.0</v>
      </c>
      <c r="H4889" s="110" t="s">
        <v>306</v>
      </c>
      <c r="I4889" s="110" t="str">
        <f t="array" ref="I4889">XLOOKUP('Joining Lists'!$H4889,'Joining Lists'!$D$4:$D$75,'Joining Lists'!$E$4:$E$75)</f>
        <v>West</v>
      </c>
      <c r="J4889" s="110" t="s">
        <v>240</v>
      </c>
      <c r="K4889" s="110">
        <v>2.0</v>
      </c>
      <c r="L4889" s="109">
        <f t="array" ref="L4889">XLOOKUP('Joining Lists'!$J4889,'Joining Lists'!$A$4:$A$15,'Joining Lists'!$B$4:$B$15)</f>
        <v>34</v>
      </c>
      <c r="M4889" s="110">
        <f>'Joining Lists'!$K4889*'Joining Lists'!$L4889</f>
        <v>68</v>
      </c>
    </row>
    <row r="4890" ht="14.25" customHeight="1">
      <c r="G4890" s="106">
        <v>44238.0</v>
      </c>
      <c r="H4890" s="105" t="s">
        <v>283</v>
      </c>
      <c r="I4890" s="105" t="str">
        <f t="array" ref="I4890">XLOOKUP('Joining Lists'!$H4890,'Joining Lists'!$D$4:$D$75,'Joining Lists'!$E$4:$E$75)</f>
        <v>South</v>
      </c>
      <c r="J4890" s="105" t="s">
        <v>245</v>
      </c>
      <c r="K4890" s="105">
        <v>3.0</v>
      </c>
      <c r="L4890" s="104">
        <f t="array" ref="L4890">XLOOKUP('Joining Lists'!$J4890,'Joining Lists'!$A$4:$A$15,'Joining Lists'!$B$4:$B$15)</f>
        <v>23.5</v>
      </c>
      <c r="M4890" s="105">
        <f>'Joining Lists'!$K4890*'Joining Lists'!$L4890</f>
        <v>70.5</v>
      </c>
    </row>
    <row r="4891" ht="14.25" customHeight="1">
      <c r="G4891" s="111">
        <v>44238.0</v>
      </c>
      <c r="H4891" s="110" t="s">
        <v>225</v>
      </c>
      <c r="I4891" s="110" t="str">
        <f t="array" ref="I4891">XLOOKUP('Joining Lists'!$H4891,'Joining Lists'!$D$4:$D$75,'Joining Lists'!$E$4:$E$75)</f>
        <v>South</v>
      </c>
      <c r="J4891" s="110" t="s">
        <v>239</v>
      </c>
      <c r="K4891" s="110">
        <v>2.0</v>
      </c>
      <c r="L4891" s="109">
        <f t="array" ref="L4891">XLOOKUP('Joining Lists'!$J4891,'Joining Lists'!$A$4:$A$15,'Joining Lists'!$B$4:$B$15)</f>
        <v>19</v>
      </c>
      <c r="M4891" s="110">
        <f>'Joining Lists'!$K4891*'Joining Lists'!$L4891</f>
        <v>38</v>
      </c>
    </row>
    <row r="4892" ht="14.25" customHeight="1">
      <c r="G4892" s="106">
        <v>44238.0</v>
      </c>
      <c r="H4892" s="105" t="s">
        <v>268</v>
      </c>
      <c r="I4892" s="105" t="str">
        <f t="array" ref="I4892">XLOOKUP('Joining Lists'!$H4892,'Joining Lists'!$D$4:$D$75,'Joining Lists'!$E$4:$E$75)</f>
        <v>East</v>
      </c>
      <c r="J4892" s="105" t="s">
        <v>227</v>
      </c>
      <c r="K4892" s="105">
        <v>1.0</v>
      </c>
      <c r="L4892" s="104">
        <f t="array" ref="L4892">XLOOKUP('Joining Lists'!$J4892,'Joining Lists'!$A$4:$A$15,'Joining Lists'!$B$4:$B$15)</f>
        <v>25</v>
      </c>
      <c r="M4892" s="105">
        <f>'Joining Lists'!$K4892*'Joining Lists'!$L4892</f>
        <v>25</v>
      </c>
    </row>
    <row r="4893" ht="14.25" customHeight="1">
      <c r="G4893" s="111">
        <v>44238.0</v>
      </c>
      <c r="H4893" s="110" t="s">
        <v>296</v>
      </c>
      <c r="I4893" s="110" t="str">
        <f t="array" ref="I4893">XLOOKUP('Joining Lists'!$H4893,'Joining Lists'!$D$4:$D$75,'Joining Lists'!$E$4:$E$75)</f>
        <v>West</v>
      </c>
      <c r="J4893" s="110" t="s">
        <v>216</v>
      </c>
      <c r="K4893" s="110">
        <v>3.0</v>
      </c>
      <c r="L4893" s="109">
        <f t="array" ref="L4893">XLOOKUP('Joining Lists'!$J4893,'Joining Lists'!$A$4:$A$15,'Joining Lists'!$B$4:$B$15)</f>
        <v>22.95</v>
      </c>
      <c r="M4893" s="110">
        <f>'Joining Lists'!$K4893*'Joining Lists'!$L4893</f>
        <v>68.85</v>
      </c>
    </row>
    <row r="4894" ht="14.25" customHeight="1">
      <c r="G4894" s="106">
        <v>44238.0</v>
      </c>
      <c r="H4894" s="105" t="s">
        <v>296</v>
      </c>
      <c r="I4894" s="105" t="str">
        <f t="array" ref="I4894">XLOOKUP('Joining Lists'!$H4894,'Joining Lists'!$D$4:$D$75,'Joining Lists'!$E$4:$E$75)</f>
        <v>West</v>
      </c>
      <c r="J4894" s="105" t="s">
        <v>240</v>
      </c>
      <c r="K4894" s="105">
        <v>1.0</v>
      </c>
      <c r="L4894" s="104">
        <f t="array" ref="L4894">XLOOKUP('Joining Lists'!$J4894,'Joining Lists'!$A$4:$A$15,'Joining Lists'!$B$4:$B$15)</f>
        <v>34</v>
      </c>
      <c r="M4894" s="105">
        <f>'Joining Lists'!$K4894*'Joining Lists'!$L4894</f>
        <v>34</v>
      </c>
    </row>
    <row r="4895" ht="14.25" customHeight="1">
      <c r="G4895" s="111">
        <v>44238.0</v>
      </c>
      <c r="H4895" s="110" t="s">
        <v>308</v>
      </c>
      <c r="I4895" s="110" t="str">
        <f t="array" ref="I4895">XLOOKUP('Joining Lists'!$H4895,'Joining Lists'!$D$4:$D$75,'Joining Lists'!$E$4:$E$75)</f>
        <v>West</v>
      </c>
      <c r="J4895" s="110" t="s">
        <v>235</v>
      </c>
      <c r="K4895" s="110">
        <v>1.0</v>
      </c>
      <c r="L4895" s="109">
        <f t="array" ref="L4895">XLOOKUP('Joining Lists'!$J4895,'Joining Lists'!$A$4:$A$15,'Joining Lists'!$B$4:$B$15)</f>
        <v>19.95</v>
      </c>
      <c r="M4895" s="110">
        <f>'Joining Lists'!$K4895*'Joining Lists'!$L4895</f>
        <v>19.95</v>
      </c>
    </row>
    <row r="4896" ht="14.25" customHeight="1">
      <c r="G4896" s="106">
        <v>44238.0</v>
      </c>
      <c r="H4896" s="105" t="s">
        <v>254</v>
      </c>
      <c r="I4896" s="105" t="str">
        <f t="array" ref="I4896">XLOOKUP('Joining Lists'!$H4896,'Joining Lists'!$D$4:$D$75,'Joining Lists'!$E$4:$E$75)</f>
        <v>South</v>
      </c>
      <c r="J4896" s="105" t="s">
        <v>218</v>
      </c>
      <c r="K4896" s="105">
        <v>2.0</v>
      </c>
      <c r="L4896" s="104">
        <f t="array" ref="L4896">XLOOKUP('Joining Lists'!$J4896,'Joining Lists'!$A$4:$A$15,'Joining Lists'!$B$4:$B$15)</f>
        <v>22.95</v>
      </c>
      <c r="M4896" s="105">
        <f>'Joining Lists'!$K4896*'Joining Lists'!$L4896</f>
        <v>45.9</v>
      </c>
    </row>
    <row r="4897" ht="14.25" customHeight="1">
      <c r="G4897" s="111">
        <v>44237.0</v>
      </c>
      <c r="H4897" s="110" t="s">
        <v>283</v>
      </c>
      <c r="I4897" s="110" t="str">
        <f t="array" ref="I4897">XLOOKUP('Joining Lists'!$H4897,'Joining Lists'!$D$4:$D$75,'Joining Lists'!$E$4:$E$75)</f>
        <v>South</v>
      </c>
      <c r="J4897" s="110" t="s">
        <v>216</v>
      </c>
      <c r="K4897" s="110">
        <v>2.0</v>
      </c>
      <c r="L4897" s="109">
        <f t="array" ref="L4897">XLOOKUP('Joining Lists'!$J4897,'Joining Lists'!$A$4:$A$15,'Joining Lists'!$B$4:$B$15)</f>
        <v>22.95</v>
      </c>
      <c r="M4897" s="110">
        <f>'Joining Lists'!$K4897*'Joining Lists'!$L4897</f>
        <v>45.9</v>
      </c>
    </row>
    <row r="4898" ht="14.25" customHeight="1">
      <c r="G4898" s="106">
        <v>44237.0</v>
      </c>
      <c r="H4898" s="105" t="s">
        <v>250</v>
      </c>
      <c r="I4898" s="105" t="str">
        <f t="array" ref="I4898">XLOOKUP('Joining Lists'!$H4898,'Joining Lists'!$D$4:$D$75,'Joining Lists'!$E$4:$E$75)</f>
        <v>West</v>
      </c>
      <c r="J4898" s="105" t="s">
        <v>239</v>
      </c>
      <c r="K4898" s="105">
        <v>3.0</v>
      </c>
      <c r="L4898" s="104">
        <f t="array" ref="L4898">XLOOKUP('Joining Lists'!$J4898,'Joining Lists'!$A$4:$A$15,'Joining Lists'!$B$4:$B$15)</f>
        <v>19</v>
      </c>
      <c r="M4898" s="105">
        <f>'Joining Lists'!$K4898*'Joining Lists'!$L4898</f>
        <v>57</v>
      </c>
    </row>
    <row r="4899" ht="14.25" customHeight="1">
      <c r="G4899" s="111">
        <v>44237.0</v>
      </c>
      <c r="H4899" s="110" t="s">
        <v>268</v>
      </c>
      <c r="I4899" s="110" t="str">
        <f t="array" ref="I4899">XLOOKUP('Joining Lists'!$H4899,'Joining Lists'!$D$4:$D$75,'Joining Lists'!$E$4:$E$75)</f>
        <v>East</v>
      </c>
      <c r="J4899" s="110" t="s">
        <v>235</v>
      </c>
      <c r="K4899" s="110">
        <v>3.0</v>
      </c>
      <c r="L4899" s="109">
        <f t="array" ref="L4899">XLOOKUP('Joining Lists'!$J4899,'Joining Lists'!$A$4:$A$15,'Joining Lists'!$B$4:$B$15)</f>
        <v>19.95</v>
      </c>
      <c r="M4899" s="110">
        <f>'Joining Lists'!$K4899*'Joining Lists'!$L4899</f>
        <v>59.85</v>
      </c>
    </row>
    <row r="4900" ht="14.25" customHeight="1">
      <c r="G4900" s="106">
        <v>44236.0</v>
      </c>
      <c r="H4900" s="105" t="s">
        <v>265</v>
      </c>
      <c r="I4900" s="105" t="str">
        <f t="array" ref="I4900">XLOOKUP('Joining Lists'!$H4900,'Joining Lists'!$D$4:$D$75,'Joining Lists'!$E$4:$E$75)</f>
        <v>MidWest</v>
      </c>
      <c r="J4900" s="105" t="s">
        <v>212</v>
      </c>
      <c r="K4900" s="105">
        <v>2.0</v>
      </c>
      <c r="L4900" s="104">
        <f t="array" ref="L4900">XLOOKUP('Joining Lists'!$J4900,'Joining Lists'!$A$4:$A$15,'Joining Lists'!$B$4:$B$15)</f>
        <v>21</v>
      </c>
      <c r="M4900" s="105">
        <f>'Joining Lists'!$K4900*'Joining Lists'!$L4900</f>
        <v>42</v>
      </c>
    </row>
    <row r="4901" ht="14.25" customHeight="1">
      <c r="G4901" s="111">
        <v>44236.0</v>
      </c>
      <c r="H4901" s="110" t="s">
        <v>254</v>
      </c>
      <c r="I4901" s="110" t="str">
        <f t="array" ref="I4901">XLOOKUP('Joining Lists'!$H4901,'Joining Lists'!$D$4:$D$75,'Joining Lists'!$E$4:$E$75)</f>
        <v>South</v>
      </c>
      <c r="J4901" s="110" t="s">
        <v>235</v>
      </c>
      <c r="K4901" s="110">
        <v>3.0</v>
      </c>
      <c r="L4901" s="109">
        <f t="array" ref="L4901">XLOOKUP('Joining Lists'!$J4901,'Joining Lists'!$A$4:$A$15,'Joining Lists'!$B$4:$B$15)</f>
        <v>19.95</v>
      </c>
      <c r="M4901" s="110">
        <f>'Joining Lists'!$K4901*'Joining Lists'!$L4901</f>
        <v>59.85</v>
      </c>
    </row>
    <row r="4902" ht="14.25" customHeight="1">
      <c r="G4902" s="106">
        <v>44236.0</v>
      </c>
      <c r="H4902" s="105" t="s">
        <v>269</v>
      </c>
      <c r="I4902" s="105" t="str">
        <f t="array" ref="I4902">XLOOKUP('Joining Lists'!$H4902,'Joining Lists'!$D$4:$D$75,'Joining Lists'!$E$4:$E$75)</f>
        <v>MidWest</v>
      </c>
      <c r="J4902" s="105" t="s">
        <v>216</v>
      </c>
      <c r="K4902" s="105">
        <v>2.0</v>
      </c>
      <c r="L4902" s="104">
        <f t="array" ref="L4902">XLOOKUP('Joining Lists'!$J4902,'Joining Lists'!$A$4:$A$15,'Joining Lists'!$B$4:$B$15)</f>
        <v>22.95</v>
      </c>
      <c r="M4902" s="105">
        <f>'Joining Lists'!$K4902*'Joining Lists'!$L4902</f>
        <v>45.9</v>
      </c>
    </row>
    <row r="4903" ht="14.25" customHeight="1">
      <c r="G4903" s="111">
        <v>44236.0</v>
      </c>
      <c r="H4903" s="110" t="s">
        <v>301</v>
      </c>
      <c r="I4903" s="110" t="str">
        <f t="array" ref="I4903">XLOOKUP('Joining Lists'!$H4903,'Joining Lists'!$D$4:$D$75,'Joining Lists'!$E$4:$E$75)</f>
        <v>East</v>
      </c>
      <c r="J4903" s="110" t="s">
        <v>236</v>
      </c>
      <c r="K4903" s="110">
        <v>2.0</v>
      </c>
      <c r="L4903" s="109">
        <f t="array" ref="L4903">XLOOKUP('Joining Lists'!$J4903,'Joining Lists'!$A$4:$A$15,'Joining Lists'!$B$4:$B$15)</f>
        <v>30</v>
      </c>
      <c r="M4903" s="110">
        <f>'Joining Lists'!$K4903*'Joining Lists'!$L4903</f>
        <v>60</v>
      </c>
    </row>
    <row r="4904" ht="14.25" customHeight="1">
      <c r="G4904" s="106">
        <v>44236.0</v>
      </c>
      <c r="H4904" s="105" t="s">
        <v>288</v>
      </c>
      <c r="I4904" s="105" t="str">
        <f t="array" ref="I4904">XLOOKUP('Joining Lists'!$H4904,'Joining Lists'!$D$4:$D$75,'Joining Lists'!$E$4:$E$75)</f>
        <v>MidWest</v>
      </c>
      <c r="J4904" s="105" t="s">
        <v>212</v>
      </c>
      <c r="K4904" s="105">
        <v>2.0</v>
      </c>
      <c r="L4904" s="104">
        <f t="array" ref="L4904">XLOOKUP('Joining Lists'!$J4904,'Joining Lists'!$A$4:$A$15,'Joining Lists'!$B$4:$B$15)</f>
        <v>21</v>
      </c>
      <c r="M4904" s="105">
        <f>'Joining Lists'!$K4904*'Joining Lists'!$L4904</f>
        <v>42</v>
      </c>
    </row>
    <row r="4905" ht="14.25" customHeight="1">
      <c r="G4905" s="111">
        <v>44235.0</v>
      </c>
      <c r="H4905" s="110" t="s">
        <v>292</v>
      </c>
      <c r="I4905" s="110" t="str">
        <f t="array" ref="I4905">XLOOKUP('Joining Lists'!$H4905,'Joining Lists'!$D$4:$D$75,'Joining Lists'!$E$4:$E$75)</f>
        <v>East</v>
      </c>
      <c r="J4905" s="110" t="s">
        <v>233</v>
      </c>
      <c r="K4905" s="110">
        <v>3.0</v>
      </c>
      <c r="L4905" s="109">
        <f t="array" ref="L4905">XLOOKUP('Joining Lists'!$J4905,'Joining Lists'!$A$4:$A$15,'Joining Lists'!$B$4:$B$15)</f>
        <v>27.5</v>
      </c>
      <c r="M4905" s="110">
        <f>'Joining Lists'!$K4905*'Joining Lists'!$L4905</f>
        <v>82.5</v>
      </c>
    </row>
    <row r="4906" ht="14.25" customHeight="1">
      <c r="G4906" s="106">
        <v>44235.0</v>
      </c>
      <c r="H4906" s="105" t="s">
        <v>261</v>
      </c>
      <c r="I4906" s="105" t="str">
        <f t="array" ref="I4906">XLOOKUP('Joining Lists'!$H4906,'Joining Lists'!$D$4:$D$75,'Joining Lists'!$E$4:$E$75)</f>
        <v>South</v>
      </c>
      <c r="J4906" s="105" t="s">
        <v>240</v>
      </c>
      <c r="K4906" s="105">
        <v>3.0</v>
      </c>
      <c r="L4906" s="104">
        <f t="array" ref="L4906">XLOOKUP('Joining Lists'!$J4906,'Joining Lists'!$A$4:$A$15,'Joining Lists'!$B$4:$B$15)</f>
        <v>34</v>
      </c>
      <c r="M4906" s="105">
        <f>'Joining Lists'!$K4906*'Joining Lists'!$L4906</f>
        <v>102</v>
      </c>
    </row>
    <row r="4907" ht="14.25" customHeight="1">
      <c r="G4907" s="111">
        <v>44235.0</v>
      </c>
      <c r="H4907" s="110" t="s">
        <v>294</v>
      </c>
      <c r="I4907" s="110" t="str">
        <f t="array" ref="I4907">XLOOKUP('Joining Lists'!$H4907,'Joining Lists'!$D$4:$D$75,'Joining Lists'!$E$4:$E$75)</f>
        <v>West</v>
      </c>
      <c r="J4907" s="110" t="s">
        <v>243</v>
      </c>
      <c r="K4907" s="110">
        <v>2.0</v>
      </c>
      <c r="L4907" s="109">
        <f t="array" ref="L4907">XLOOKUP('Joining Lists'!$J4907,'Joining Lists'!$A$4:$A$15,'Joining Lists'!$B$4:$B$15)</f>
        <v>25</v>
      </c>
      <c r="M4907" s="110">
        <f>'Joining Lists'!$K4907*'Joining Lists'!$L4907</f>
        <v>50</v>
      </c>
    </row>
    <row r="4908" ht="14.25" customHeight="1">
      <c r="G4908" s="106">
        <v>44235.0</v>
      </c>
      <c r="H4908" s="105" t="s">
        <v>293</v>
      </c>
      <c r="I4908" s="105" t="str">
        <f t="array" ref="I4908">XLOOKUP('Joining Lists'!$H4908,'Joining Lists'!$D$4:$D$75,'Joining Lists'!$E$4:$E$75)</f>
        <v>West</v>
      </c>
      <c r="J4908" s="105" t="s">
        <v>236</v>
      </c>
      <c r="K4908" s="105">
        <v>2.0</v>
      </c>
      <c r="L4908" s="104">
        <f t="array" ref="L4908">XLOOKUP('Joining Lists'!$J4908,'Joining Lists'!$A$4:$A$15,'Joining Lists'!$B$4:$B$15)</f>
        <v>30</v>
      </c>
      <c r="M4908" s="105">
        <f>'Joining Lists'!$K4908*'Joining Lists'!$L4908</f>
        <v>60</v>
      </c>
    </row>
    <row r="4909" ht="14.25" customHeight="1">
      <c r="G4909" s="111">
        <v>44234.0</v>
      </c>
      <c r="H4909" s="110" t="s">
        <v>260</v>
      </c>
      <c r="I4909" s="110" t="str">
        <f t="array" ref="I4909">XLOOKUP('Joining Lists'!$H4909,'Joining Lists'!$D$4:$D$75,'Joining Lists'!$E$4:$E$75)</f>
        <v>MidWest</v>
      </c>
      <c r="J4909" s="110" t="s">
        <v>218</v>
      </c>
      <c r="K4909" s="110">
        <v>1.0</v>
      </c>
      <c r="L4909" s="109">
        <f t="array" ref="L4909">XLOOKUP('Joining Lists'!$J4909,'Joining Lists'!$A$4:$A$15,'Joining Lists'!$B$4:$B$15)</f>
        <v>22.95</v>
      </c>
      <c r="M4909" s="110">
        <f>'Joining Lists'!$K4909*'Joining Lists'!$L4909</f>
        <v>22.95</v>
      </c>
    </row>
    <row r="4910" ht="14.25" customHeight="1">
      <c r="G4910" s="106">
        <v>44234.0</v>
      </c>
      <c r="H4910" s="105" t="s">
        <v>255</v>
      </c>
      <c r="I4910" s="105" t="str">
        <f t="array" ref="I4910">XLOOKUP('Joining Lists'!$H4910,'Joining Lists'!$D$4:$D$75,'Joining Lists'!$E$4:$E$75)</f>
        <v>MidWest</v>
      </c>
      <c r="J4910" s="105" t="s">
        <v>235</v>
      </c>
      <c r="K4910" s="105">
        <v>3.0</v>
      </c>
      <c r="L4910" s="104">
        <f t="array" ref="L4910">XLOOKUP('Joining Lists'!$J4910,'Joining Lists'!$A$4:$A$15,'Joining Lists'!$B$4:$B$15)</f>
        <v>19.95</v>
      </c>
      <c r="M4910" s="105">
        <f>'Joining Lists'!$K4910*'Joining Lists'!$L4910</f>
        <v>59.85</v>
      </c>
    </row>
    <row r="4911" ht="14.25" customHeight="1">
      <c r="G4911" s="111">
        <v>44233.0</v>
      </c>
      <c r="H4911" s="110" t="s">
        <v>292</v>
      </c>
      <c r="I4911" s="110" t="str">
        <f t="array" ref="I4911">XLOOKUP('Joining Lists'!$H4911,'Joining Lists'!$D$4:$D$75,'Joining Lists'!$E$4:$E$75)</f>
        <v>East</v>
      </c>
      <c r="J4911" s="110" t="s">
        <v>243</v>
      </c>
      <c r="K4911" s="110">
        <v>1.0</v>
      </c>
      <c r="L4911" s="109">
        <f t="array" ref="L4911">XLOOKUP('Joining Lists'!$J4911,'Joining Lists'!$A$4:$A$15,'Joining Lists'!$B$4:$B$15)</f>
        <v>25</v>
      </c>
      <c r="M4911" s="110">
        <f>'Joining Lists'!$K4911*'Joining Lists'!$L4911</f>
        <v>25</v>
      </c>
    </row>
    <row r="4912" ht="14.25" customHeight="1">
      <c r="G4912" s="106">
        <v>44233.0</v>
      </c>
      <c r="H4912" s="105" t="s">
        <v>261</v>
      </c>
      <c r="I4912" s="105" t="str">
        <f t="array" ref="I4912">XLOOKUP('Joining Lists'!$H4912,'Joining Lists'!$D$4:$D$75,'Joining Lists'!$E$4:$E$75)</f>
        <v>South</v>
      </c>
      <c r="J4912" s="105" t="s">
        <v>245</v>
      </c>
      <c r="K4912" s="105">
        <v>1.0</v>
      </c>
      <c r="L4912" s="104">
        <f t="array" ref="L4912">XLOOKUP('Joining Lists'!$J4912,'Joining Lists'!$A$4:$A$15,'Joining Lists'!$B$4:$B$15)</f>
        <v>23.5</v>
      </c>
      <c r="M4912" s="105">
        <f>'Joining Lists'!$K4912*'Joining Lists'!$L4912</f>
        <v>23.5</v>
      </c>
    </row>
    <row r="4913" ht="14.25" customHeight="1">
      <c r="G4913" s="111">
        <v>44233.0</v>
      </c>
      <c r="H4913" s="110" t="s">
        <v>276</v>
      </c>
      <c r="I4913" s="110" t="str">
        <f t="array" ref="I4913">XLOOKUP('Joining Lists'!$H4913,'Joining Lists'!$D$4:$D$75,'Joining Lists'!$E$4:$E$75)</f>
        <v>East</v>
      </c>
      <c r="J4913" s="110" t="s">
        <v>216</v>
      </c>
      <c r="K4913" s="110">
        <v>3.0</v>
      </c>
      <c r="L4913" s="109">
        <f t="array" ref="L4913">XLOOKUP('Joining Lists'!$J4913,'Joining Lists'!$A$4:$A$15,'Joining Lists'!$B$4:$B$15)</f>
        <v>22.95</v>
      </c>
      <c r="M4913" s="110">
        <f>'Joining Lists'!$K4913*'Joining Lists'!$L4913</f>
        <v>68.85</v>
      </c>
    </row>
    <row r="4914" ht="14.25" customHeight="1">
      <c r="G4914" s="106">
        <v>44233.0</v>
      </c>
      <c r="H4914" s="105" t="s">
        <v>264</v>
      </c>
      <c r="I4914" s="105" t="str">
        <f t="array" ref="I4914">XLOOKUP('Joining Lists'!$H4914,'Joining Lists'!$D$4:$D$75,'Joining Lists'!$E$4:$E$75)</f>
        <v>MidWest</v>
      </c>
      <c r="J4914" s="105" t="s">
        <v>240</v>
      </c>
      <c r="K4914" s="105">
        <v>2.0</v>
      </c>
      <c r="L4914" s="104">
        <f t="array" ref="L4914">XLOOKUP('Joining Lists'!$J4914,'Joining Lists'!$A$4:$A$15,'Joining Lists'!$B$4:$B$15)</f>
        <v>34</v>
      </c>
      <c r="M4914" s="105">
        <f>'Joining Lists'!$K4914*'Joining Lists'!$L4914</f>
        <v>68</v>
      </c>
    </row>
    <row r="4915" ht="14.25" customHeight="1">
      <c r="G4915" s="111">
        <v>44232.0</v>
      </c>
      <c r="H4915" s="110" t="s">
        <v>221</v>
      </c>
      <c r="I4915" s="110" t="str">
        <f t="array" ref="I4915">XLOOKUP('Joining Lists'!$H4915,'Joining Lists'!$D$4:$D$75,'Joining Lists'!$E$4:$E$75)</f>
        <v>East</v>
      </c>
      <c r="J4915" s="110" t="s">
        <v>227</v>
      </c>
      <c r="K4915" s="110">
        <v>1.0</v>
      </c>
      <c r="L4915" s="109">
        <f t="array" ref="L4915">XLOOKUP('Joining Lists'!$J4915,'Joining Lists'!$A$4:$A$15,'Joining Lists'!$B$4:$B$15)</f>
        <v>25</v>
      </c>
      <c r="M4915" s="110">
        <f>'Joining Lists'!$K4915*'Joining Lists'!$L4915</f>
        <v>25</v>
      </c>
    </row>
    <row r="4916" ht="14.25" customHeight="1">
      <c r="G4916" s="106">
        <v>44232.0</v>
      </c>
      <c r="H4916" s="105" t="s">
        <v>264</v>
      </c>
      <c r="I4916" s="105" t="str">
        <f t="array" ref="I4916">XLOOKUP('Joining Lists'!$H4916,'Joining Lists'!$D$4:$D$75,'Joining Lists'!$E$4:$E$75)</f>
        <v>MidWest</v>
      </c>
      <c r="J4916" s="105" t="s">
        <v>216</v>
      </c>
      <c r="K4916" s="105">
        <v>3.0</v>
      </c>
      <c r="L4916" s="104">
        <f t="array" ref="L4916">XLOOKUP('Joining Lists'!$J4916,'Joining Lists'!$A$4:$A$15,'Joining Lists'!$B$4:$B$15)</f>
        <v>22.95</v>
      </c>
      <c r="M4916" s="105">
        <f>'Joining Lists'!$K4916*'Joining Lists'!$L4916</f>
        <v>68.85</v>
      </c>
    </row>
    <row r="4917" ht="14.25" customHeight="1">
      <c r="G4917" s="111">
        <v>44232.0</v>
      </c>
      <c r="H4917" s="110" t="s">
        <v>269</v>
      </c>
      <c r="I4917" s="110" t="str">
        <f t="array" ref="I4917">XLOOKUP('Joining Lists'!$H4917,'Joining Lists'!$D$4:$D$75,'Joining Lists'!$E$4:$E$75)</f>
        <v>MidWest</v>
      </c>
      <c r="J4917" s="110" t="s">
        <v>227</v>
      </c>
      <c r="K4917" s="110">
        <v>4.0</v>
      </c>
      <c r="L4917" s="109">
        <f t="array" ref="L4917">XLOOKUP('Joining Lists'!$J4917,'Joining Lists'!$A$4:$A$15,'Joining Lists'!$B$4:$B$15)</f>
        <v>25</v>
      </c>
      <c r="M4917" s="110">
        <f>'Joining Lists'!$K4917*'Joining Lists'!$L4917</f>
        <v>100</v>
      </c>
    </row>
    <row r="4918" ht="14.25" customHeight="1">
      <c r="G4918" s="106">
        <v>44231.0</v>
      </c>
      <c r="H4918" s="105" t="s">
        <v>276</v>
      </c>
      <c r="I4918" s="105" t="str">
        <f t="array" ref="I4918">XLOOKUP('Joining Lists'!$H4918,'Joining Lists'!$D$4:$D$75,'Joining Lists'!$E$4:$E$75)</f>
        <v>East</v>
      </c>
      <c r="J4918" s="105" t="s">
        <v>239</v>
      </c>
      <c r="K4918" s="105">
        <v>5.0</v>
      </c>
      <c r="L4918" s="104">
        <f t="array" ref="L4918">XLOOKUP('Joining Lists'!$J4918,'Joining Lists'!$A$4:$A$15,'Joining Lists'!$B$4:$B$15)</f>
        <v>19</v>
      </c>
      <c r="M4918" s="105">
        <f>'Joining Lists'!$K4918*'Joining Lists'!$L4918</f>
        <v>95</v>
      </c>
    </row>
    <row r="4919" ht="14.25" customHeight="1">
      <c r="G4919" s="111">
        <v>44231.0</v>
      </c>
      <c r="H4919" s="110" t="s">
        <v>296</v>
      </c>
      <c r="I4919" s="110" t="str">
        <f t="array" ref="I4919">XLOOKUP('Joining Lists'!$H4919,'Joining Lists'!$D$4:$D$75,'Joining Lists'!$E$4:$E$75)</f>
        <v>West</v>
      </c>
      <c r="J4919" s="110" t="s">
        <v>245</v>
      </c>
      <c r="K4919" s="110">
        <v>2.0</v>
      </c>
      <c r="L4919" s="109">
        <f t="array" ref="L4919">XLOOKUP('Joining Lists'!$J4919,'Joining Lists'!$A$4:$A$15,'Joining Lists'!$B$4:$B$15)</f>
        <v>23.5</v>
      </c>
      <c r="M4919" s="110">
        <f>'Joining Lists'!$K4919*'Joining Lists'!$L4919</f>
        <v>47</v>
      </c>
    </row>
    <row r="4920" ht="14.25" customHeight="1">
      <c r="G4920" s="106">
        <v>44231.0</v>
      </c>
      <c r="H4920" s="105" t="s">
        <v>249</v>
      </c>
      <c r="I4920" s="105" t="str">
        <f t="array" ref="I4920">XLOOKUP('Joining Lists'!$H4920,'Joining Lists'!$D$4:$D$75,'Joining Lists'!$E$4:$E$75)</f>
        <v>East</v>
      </c>
      <c r="J4920" s="105" t="s">
        <v>235</v>
      </c>
      <c r="K4920" s="105">
        <v>3.0</v>
      </c>
      <c r="L4920" s="104">
        <f t="array" ref="L4920">XLOOKUP('Joining Lists'!$J4920,'Joining Lists'!$A$4:$A$15,'Joining Lists'!$B$4:$B$15)</f>
        <v>19.95</v>
      </c>
      <c r="M4920" s="105">
        <f>'Joining Lists'!$K4920*'Joining Lists'!$L4920</f>
        <v>59.85</v>
      </c>
    </row>
    <row r="4921" ht="14.25" customHeight="1">
      <c r="G4921" s="111">
        <v>44231.0</v>
      </c>
      <c r="H4921" s="110" t="s">
        <v>302</v>
      </c>
      <c r="I4921" s="110" t="str">
        <f t="array" ref="I4921">XLOOKUP('Joining Lists'!$H4921,'Joining Lists'!$D$4:$D$75,'Joining Lists'!$E$4:$E$75)</f>
        <v>MidWest</v>
      </c>
      <c r="J4921" s="110" t="s">
        <v>243</v>
      </c>
      <c r="K4921" s="110">
        <v>2.0</v>
      </c>
      <c r="L4921" s="109">
        <f t="array" ref="L4921">XLOOKUP('Joining Lists'!$J4921,'Joining Lists'!$A$4:$A$15,'Joining Lists'!$B$4:$B$15)</f>
        <v>25</v>
      </c>
      <c r="M4921" s="110">
        <f>'Joining Lists'!$K4921*'Joining Lists'!$L4921</f>
        <v>50</v>
      </c>
    </row>
    <row r="4922" ht="14.25" customHeight="1">
      <c r="G4922" s="106">
        <v>44230.0</v>
      </c>
      <c r="H4922" s="105" t="s">
        <v>241</v>
      </c>
      <c r="I4922" s="105" t="str">
        <f t="array" ref="I4922">XLOOKUP('Joining Lists'!$H4922,'Joining Lists'!$D$4:$D$75,'Joining Lists'!$E$4:$E$75)</f>
        <v>MidWest</v>
      </c>
      <c r="J4922" s="105" t="s">
        <v>216</v>
      </c>
      <c r="K4922" s="105">
        <v>3.0</v>
      </c>
      <c r="L4922" s="104">
        <f t="array" ref="L4922">XLOOKUP('Joining Lists'!$J4922,'Joining Lists'!$A$4:$A$15,'Joining Lists'!$B$4:$B$15)</f>
        <v>22.95</v>
      </c>
      <c r="M4922" s="105">
        <f>'Joining Lists'!$K4922*'Joining Lists'!$L4922</f>
        <v>68.85</v>
      </c>
    </row>
    <row r="4923" ht="14.25" customHeight="1">
      <c r="G4923" s="111">
        <v>44230.0</v>
      </c>
      <c r="H4923" s="110" t="s">
        <v>219</v>
      </c>
      <c r="I4923" s="110" t="str">
        <f t="array" ref="I4923">XLOOKUP('Joining Lists'!$H4923,'Joining Lists'!$D$4:$D$75,'Joining Lists'!$E$4:$E$75)</f>
        <v>West</v>
      </c>
      <c r="J4923" s="110" t="s">
        <v>240</v>
      </c>
      <c r="K4923" s="110">
        <v>8.0</v>
      </c>
      <c r="L4923" s="109">
        <f t="array" ref="L4923">XLOOKUP('Joining Lists'!$J4923,'Joining Lists'!$A$4:$A$15,'Joining Lists'!$B$4:$B$15)</f>
        <v>34</v>
      </c>
      <c r="M4923" s="110">
        <f>'Joining Lists'!$K4923*'Joining Lists'!$L4923</f>
        <v>272</v>
      </c>
    </row>
    <row r="4924" ht="14.25" customHeight="1">
      <c r="G4924" s="106">
        <v>44230.0</v>
      </c>
      <c r="H4924" s="105" t="s">
        <v>269</v>
      </c>
      <c r="I4924" s="105" t="str">
        <f t="array" ref="I4924">XLOOKUP('Joining Lists'!$H4924,'Joining Lists'!$D$4:$D$75,'Joining Lists'!$E$4:$E$75)</f>
        <v>MidWest</v>
      </c>
      <c r="J4924" s="105" t="s">
        <v>239</v>
      </c>
      <c r="K4924" s="105">
        <v>1.0</v>
      </c>
      <c r="L4924" s="104">
        <f t="array" ref="L4924">XLOOKUP('Joining Lists'!$J4924,'Joining Lists'!$A$4:$A$15,'Joining Lists'!$B$4:$B$15)</f>
        <v>19</v>
      </c>
      <c r="M4924" s="105">
        <f>'Joining Lists'!$K4924*'Joining Lists'!$L4924</f>
        <v>19</v>
      </c>
    </row>
    <row r="4925" ht="14.25" customHeight="1">
      <c r="G4925" s="111">
        <v>44230.0</v>
      </c>
      <c r="H4925" s="110" t="s">
        <v>305</v>
      </c>
      <c r="I4925" s="110" t="str">
        <f t="array" ref="I4925">XLOOKUP('Joining Lists'!$H4925,'Joining Lists'!$D$4:$D$75,'Joining Lists'!$E$4:$E$75)</f>
        <v>East</v>
      </c>
      <c r="J4925" s="110" t="s">
        <v>236</v>
      </c>
      <c r="K4925" s="110">
        <v>1.0</v>
      </c>
      <c r="L4925" s="109">
        <f t="array" ref="L4925">XLOOKUP('Joining Lists'!$J4925,'Joining Lists'!$A$4:$A$15,'Joining Lists'!$B$4:$B$15)</f>
        <v>30</v>
      </c>
      <c r="M4925" s="110">
        <f>'Joining Lists'!$K4925*'Joining Lists'!$L4925</f>
        <v>30</v>
      </c>
    </row>
    <row r="4926" ht="14.25" customHeight="1">
      <c r="G4926" s="106">
        <v>44229.0</v>
      </c>
      <c r="H4926" s="105" t="s">
        <v>300</v>
      </c>
      <c r="I4926" s="105" t="str">
        <f t="array" ref="I4926">XLOOKUP('Joining Lists'!$H4926,'Joining Lists'!$D$4:$D$75,'Joining Lists'!$E$4:$E$75)</f>
        <v>MidWest</v>
      </c>
      <c r="J4926" s="105" t="s">
        <v>235</v>
      </c>
      <c r="K4926" s="105">
        <v>2.0</v>
      </c>
      <c r="L4926" s="104">
        <f t="array" ref="L4926">XLOOKUP('Joining Lists'!$J4926,'Joining Lists'!$A$4:$A$15,'Joining Lists'!$B$4:$B$15)</f>
        <v>19.95</v>
      </c>
      <c r="M4926" s="105">
        <f>'Joining Lists'!$K4926*'Joining Lists'!$L4926</f>
        <v>39.9</v>
      </c>
    </row>
    <row r="4927" ht="14.25" customHeight="1">
      <c r="G4927" s="111">
        <v>44229.0</v>
      </c>
      <c r="H4927" s="110" t="s">
        <v>221</v>
      </c>
      <c r="I4927" s="110" t="str">
        <f t="array" ref="I4927">XLOOKUP('Joining Lists'!$H4927,'Joining Lists'!$D$4:$D$75,'Joining Lists'!$E$4:$E$75)</f>
        <v>East</v>
      </c>
      <c r="J4927" s="110" t="s">
        <v>236</v>
      </c>
      <c r="K4927" s="110">
        <v>1.0</v>
      </c>
      <c r="L4927" s="109">
        <f t="array" ref="L4927">XLOOKUP('Joining Lists'!$J4927,'Joining Lists'!$A$4:$A$15,'Joining Lists'!$B$4:$B$15)</f>
        <v>30</v>
      </c>
      <c r="M4927" s="110">
        <f>'Joining Lists'!$K4927*'Joining Lists'!$L4927</f>
        <v>30</v>
      </c>
    </row>
    <row r="4928" ht="14.25" customHeight="1">
      <c r="G4928" s="106">
        <v>44229.0</v>
      </c>
      <c r="H4928" s="105" t="s">
        <v>255</v>
      </c>
      <c r="I4928" s="105" t="str">
        <f t="array" ref="I4928">XLOOKUP('Joining Lists'!$H4928,'Joining Lists'!$D$4:$D$75,'Joining Lists'!$E$4:$E$75)</f>
        <v>MidWest</v>
      </c>
      <c r="J4928" s="105" t="s">
        <v>233</v>
      </c>
      <c r="K4928" s="105">
        <v>4.0</v>
      </c>
      <c r="L4928" s="104">
        <f t="array" ref="L4928">XLOOKUP('Joining Lists'!$J4928,'Joining Lists'!$A$4:$A$15,'Joining Lists'!$B$4:$B$15)</f>
        <v>27.5</v>
      </c>
      <c r="M4928" s="105">
        <f>'Joining Lists'!$K4928*'Joining Lists'!$L4928</f>
        <v>110</v>
      </c>
    </row>
    <row r="4929" ht="14.25" customHeight="1">
      <c r="G4929" s="111">
        <v>44229.0</v>
      </c>
      <c r="H4929" s="110" t="s">
        <v>255</v>
      </c>
      <c r="I4929" s="110" t="str">
        <f t="array" ref="I4929">XLOOKUP('Joining Lists'!$H4929,'Joining Lists'!$D$4:$D$75,'Joining Lists'!$E$4:$E$75)</f>
        <v>MidWest</v>
      </c>
      <c r="J4929" s="110" t="s">
        <v>240</v>
      </c>
      <c r="K4929" s="110">
        <v>1.0</v>
      </c>
      <c r="L4929" s="109">
        <f t="array" ref="L4929">XLOOKUP('Joining Lists'!$J4929,'Joining Lists'!$A$4:$A$15,'Joining Lists'!$B$4:$B$15)</f>
        <v>34</v>
      </c>
      <c r="M4929" s="110">
        <f>'Joining Lists'!$K4929*'Joining Lists'!$L4929</f>
        <v>34</v>
      </c>
    </row>
    <row r="4930" ht="14.25" customHeight="1">
      <c r="G4930" s="106">
        <v>44229.0</v>
      </c>
      <c r="H4930" s="105" t="s">
        <v>254</v>
      </c>
      <c r="I4930" s="105" t="str">
        <f t="array" ref="I4930">XLOOKUP('Joining Lists'!$H4930,'Joining Lists'!$D$4:$D$75,'Joining Lists'!$E$4:$E$75)</f>
        <v>South</v>
      </c>
      <c r="J4930" s="105" t="s">
        <v>212</v>
      </c>
      <c r="K4930" s="105">
        <v>11.0</v>
      </c>
      <c r="L4930" s="104">
        <f t="array" ref="L4930">XLOOKUP('Joining Lists'!$J4930,'Joining Lists'!$A$4:$A$15,'Joining Lists'!$B$4:$B$15)</f>
        <v>21</v>
      </c>
      <c r="M4930" s="105">
        <f>'Joining Lists'!$K4930*'Joining Lists'!$L4930</f>
        <v>231</v>
      </c>
    </row>
    <row r="4931" ht="14.25" customHeight="1">
      <c r="G4931" s="111">
        <v>44229.0</v>
      </c>
      <c r="H4931" s="110" t="s">
        <v>260</v>
      </c>
      <c r="I4931" s="110" t="str">
        <f t="array" ref="I4931">XLOOKUP('Joining Lists'!$H4931,'Joining Lists'!$D$4:$D$75,'Joining Lists'!$E$4:$E$75)</f>
        <v>MidWest</v>
      </c>
      <c r="J4931" s="110" t="s">
        <v>236</v>
      </c>
      <c r="K4931" s="110">
        <v>2.0</v>
      </c>
      <c r="L4931" s="109">
        <f t="array" ref="L4931">XLOOKUP('Joining Lists'!$J4931,'Joining Lists'!$A$4:$A$15,'Joining Lists'!$B$4:$B$15)</f>
        <v>30</v>
      </c>
      <c r="M4931" s="110">
        <f>'Joining Lists'!$K4931*'Joining Lists'!$L4931</f>
        <v>60</v>
      </c>
    </row>
    <row r="4932" ht="14.25" customHeight="1">
      <c r="G4932" s="106">
        <v>44228.0</v>
      </c>
      <c r="H4932" s="105" t="s">
        <v>234</v>
      </c>
      <c r="I4932" s="105" t="str">
        <f t="array" ref="I4932">XLOOKUP('Joining Lists'!$H4932,'Joining Lists'!$D$4:$D$75,'Joining Lists'!$E$4:$E$75)</f>
        <v>East</v>
      </c>
      <c r="J4932" s="105" t="s">
        <v>235</v>
      </c>
      <c r="K4932" s="105">
        <v>2.0</v>
      </c>
      <c r="L4932" s="104">
        <f t="array" ref="L4932">XLOOKUP('Joining Lists'!$J4932,'Joining Lists'!$A$4:$A$15,'Joining Lists'!$B$4:$B$15)</f>
        <v>19.95</v>
      </c>
      <c r="M4932" s="105">
        <f>'Joining Lists'!$K4932*'Joining Lists'!$L4932</f>
        <v>39.9</v>
      </c>
    </row>
    <row r="4933" ht="14.25" customHeight="1">
      <c r="G4933" s="111">
        <v>44228.0</v>
      </c>
      <c r="H4933" s="110" t="s">
        <v>316</v>
      </c>
      <c r="I4933" s="110" t="str">
        <f t="array" ref="I4933">XLOOKUP('Joining Lists'!$H4933,'Joining Lists'!$D$4:$D$75,'Joining Lists'!$E$4:$E$75)</f>
        <v>West</v>
      </c>
      <c r="J4933" s="110" t="s">
        <v>212</v>
      </c>
      <c r="K4933" s="110">
        <v>1.0</v>
      </c>
      <c r="L4933" s="109">
        <f t="array" ref="L4933">XLOOKUP('Joining Lists'!$J4933,'Joining Lists'!$A$4:$A$15,'Joining Lists'!$B$4:$B$15)</f>
        <v>21</v>
      </c>
      <c r="M4933" s="110">
        <f>'Joining Lists'!$K4933*'Joining Lists'!$L4933</f>
        <v>21</v>
      </c>
    </row>
    <row r="4934" ht="14.25" customHeight="1">
      <c r="G4934" s="106">
        <v>44228.0</v>
      </c>
      <c r="H4934" s="105" t="s">
        <v>300</v>
      </c>
      <c r="I4934" s="105" t="str">
        <f t="array" ref="I4934">XLOOKUP('Joining Lists'!$H4934,'Joining Lists'!$D$4:$D$75,'Joining Lists'!$E$4:$E$75)</f>
        <v>MidWest</v>
      </c>
      <c r="J4934" s="105" t="s">
        <v>233</v>
      </c>
      <c r="K4934" s="105">
        <v>3.0</v>
      </c>
      <c r="L4934" s="104">
        <f t="array" ref="L4934">XLOOKUP('Joining Lists'!$J4934,'Joining Lists'!$A$4:$A$15,'Joining Lists'!$B$4:$B$15)</f>
        <v>27.5</v>
      </c>
      <c r="M4934" s="105">
        <f>'Joining Lists'!$K4934*'Joining Lists'!$L4934</f>
        <v>82.5</v>
      </c>
    </row>
    <row r="4935" ht="14.25" customHeight="1">
      <c r="G4935" s="111">
        <v>44228.0</v>
      </c>
      <c r="H4935" s="110" t="s">
        <v>315</v>
      </c>
      <c r="I4935" s="110" t="str">
        <f t="array" ref="I4935">XLOOKUP('Joining Lists'!$H4935,'Joining Lists'!$D$4:$D$75,'Joining Lists'!$E$4:$E$75)</f>
        <v>MidWest</v>
      </c>
      <c r="J4935" s="110" t="s">
        <v>245</v>
      </c>
      <c r="K4935" s="110">
        <v>1.0</v>
      </c>
      <c r="L4935" s="109">
        <f t="array" ref="L4935">XLOOKUP('Joining Lists'!$J4935,'Joining Lists'!$A$4:$A$15,'Joining Lists'!$B$4:$B$15)</f>
        <v>23.5</v>
      </c>
      <c r="M4935" s="110">
        <f>'Joining Lists'!$K4935*'Joining Lists'!$L4935</f>
        <v>23.5</v>
      </c>
    </row>
    <row r="4936" ht="14.25" customHeight="1">
      <c r="G4936" s="106">
        <v>44228.0</v>
      </c>
      <c r="H4936" s="105" t="s">
        <v>234</v>
      </c>
      <c r="I4936" s="105" t="str">
        <f t="array" ref="I4936">XLOOKUP('Joining Lists'!$H4936,'Joining Lists'!$D$4:$D$75,'Joining Lists'!$E$4:$E$75)</f>
        <v>East</v>
      </c>
      <c r="J4936" s="105" t="s">
        <v>240</v>
      </c>
      <c r="K4936" s="105">
        <v>1.0</v>
      </c>
      <c r="L4936" s="104">
        <f t="array" ref="L4936">XLOOKUP('Joining Lists'!$J4936,'Joining Lists'!$A$4:$A$15,'Joining Lists'!$B$4:$B$15)</f>
        <v>34</v>
      </c>
      <c r="M4936" s="105">
        <f>'Joining Lists'!$K4936*'Joining Lists'!$L4936</f>
        <v>34</v>
      </c>
    </row>
    <row r="4937" ht="14.25" customHeight="1">
      <c r="G4937" s="111">
        <v>44228.0</v>
      </c>
      <c r="H4937" s="110" t="s">
        <v>248</v>
      </c>
      <c r="I4937" s="110" t="str">
        <f t="array" ref="I4937">XLOOKUP('Joining Lists'!$H4937,'Joining Lists'!$D$4:$D$75,'Joining Lists'!$E$4:$E$75)</f>
        <v>MidWest</v>
      </c>
      <c r="J4937" s="110" t="s">
        <v>245</v>
      </c>
      <c r="K4937" s="110">
        <v>1.0</v>
      </c>
      <c r="L4937" s="109">
        <f t="array" ref="L4937">XLOOKUP('Joining Lists'!$J4937,'Joining Lists'!$A$4:$A$15,'Joining Lists'!$B$4:$B$15)</f>
        <v>23.5</v>
      </c>
      <c r="M4937" s="110">
        <f>'Joining Lists'!$K4937*'Joining Lists'!$L4937</f>
        <v>23.5</v>
      </c>
    </row>
    <row r="4938" ht="14.25" customHeight="1">
      <c r="G4938" s="106">
        <v>44227.0</v>
      </c>
      <c r="H4938" s="105" t="s">
        <v>306</v>
      </c>
      <c r="I4938" s="105" t="str">
        <f t="array" ref="I4938">XLOOKUP('Joining Lists'!$H4938,'Joining Lists'!$D$4:$D$75,'Joining Lists'!$E$4:$E$75)</f>
        <v>West</v>
      </c>
      <c r="J4938" s="105" t="s">
        <v>239</v>
      </c>
      <c r="K4938" s="105">
        <v>2.0</v>
      </c>
      <c r="L4938" s="104">
        <f t="array" ref="L4938">XLOOKUP('Joining Lists'!$J4938,'Joining Lists'!$A$4:$A$15,'Joining Lists'!$B$4:$B$15)</f>
        <v>19</v>
      </c>
      <c r="M4938" s="105">
        <f>'Joining Lists'!$K4938*'Joining Lists'!$L4938</f>
        <v>38</v>
      </c>
    </row>
    <row r="4939" ht="14.25" customHeight="1">
      <c r="G4939" s="111">
        <v>44227.0</v>
      </c>
      <c r="H4939" s="110" t="s">
        <v>271</v>
      </c>
      <c r="I4939" s="110" t="str">
        <f t="array" ref="I4939">XLOOKUP('Joining Lists'!$H4939,'Joining Lists'!$D$4:$D$75,'Joining Lists'!$E$4:$E$75)</f>
        <v>South</v>
      </c>
      <c r="J4939" s="110" t="s">
        <v>216</v>
      </c>
      <c r="K4939" s="110">
        <v>19.0</v>
      </c>
      <c r="L4939" s="109">
        <f t="array" ref="L4939">XLOOKUP('Joining Lists'!$J4939,'Joining Lists'!$A$4:$A$15,'Joining Lists'!$B$4:$B$15)</f>
        <v>22.95</v>
      </c>
      <c r="M4939" s="110">
        <f>'Joining Lists'!$K4939*'Joining Lists'!$L4939</f>
        <v>436.05</v>
      </c>
    </row>
    <row r="4940" ht="14.25" customHeight="1">
      <c r="G4940" s="106">
        <v>44227.0</v>
      </c>
      <c r="H4940" s="105" t="s">
        <v>257</v>
      </c>
      <c r="I4940" s="105" t="str">
        <f t="array" ref="I4940">XLOOKUP('Joining Lists'!$H4940,'Joining Lists'!$D$4:$D$75,'Joining Lists'!$E$4:$E$75)</f>
        <v>South</v>
      </c>
      <c r="J4940" s="105" t="s">
        <v>240</v>
      </c>
      <c r="K4940" s="105">
        <v>1.0</v>
      </c>
      <c r="L4940" s="104">
        <f t="array" ref="L4940">XLOOKUP('Joining Lists'!$J4940,'Joining Lists'!$A$4:$A$15,'Joining Lists'!$B$4:$B$15)</f>
        <v>34</v>
      </c>
      <c r="M4940" s="105">
        <f>'Joining Lists'!$K4940*'Joining Lists'!$L4940</f>
        <v>34</v>
      </c>
    </row>
    <row r="4941" ht="14.25" customHeight="1">
      <c r="G4941" s="111">
        <v>44227.0</v>
      </c>
      <c r="H4941" s="110" t="s">
        <v>225</v>
      </c>
      <c r="I4941" s="110" t="str">
        <f t="array" ref="I4941">XLOOKUP('Joining Lists'!$H4941,'Joining Lists'!$D$4:$D$75,'Joining Lists'!$E$4:$E$75)</f>
        <v>South</v>
      </c>
      <c r="J4941" s="110" t="s">
        <v>216</v>
      </c>
      <c r="K4941" s="110">
        <v>1.0</v>
      </c>
      <c r="L4941" s="109">
        <f t="array" ref="L4941">XLOOKUP('Joining Lists'!$J4941,'Joining Lists'!$A$4:$A$15,'Joining Lists'!$B$4:$B$15)</f>
        <v>22.95</v>
      </c>
      <c r="M4941" s="110">
        <f>'Joining Lists'!$K4941*'Joining Lists'!$L4941</f>
        <v>22.95</v>
      </c>
    </row>
    <row r="4942" ht="14.25" customHeight="1">
      <c r="G4942" s="106">
        <v>44227.0</v>
      </c>
      <c r="H4942" s="105" t="s">
        <v>269</v>
      </c>
      <c r="I4942" s="105" t="str">
        <f t="array" ref="I4942">XLOOKUP('Joining Lists'!$H4942,'Joining Lists'!$D$4:$D$75,'Joining Lists'!$E$4:$E$75)</f>
        <v>MidWest</v>
      </c>
      <c r="J4942" s="105" t="s">
        <v>218</v>
      </c>
      <c r="K4942" s="105">
        <v>10.0</v>
      </c>
      <c r="L4942" s="104">
        <f t="array" ref="L4942">XLOOKUP('Joining Lists'!$J4942,'Joining Lists'!$A$4:$A$15,'Joining Lists'!$B$4:$B$15)</f>
        <v>22.95</v>
      </c>
      <c r="M4942" s="105">
        <f>'Joining Lists'!$K4942*'Joining Lists'!$L4942</f>
        <v>229.5</v>
      </c>
    </row>
    <row r="4943" ht="14.25" customHeight="1">
      <c r="G4943" s="111">
        <v>44226.0</v>
      </c>
      <c r="H4943" s="110" t="s">
        <v>314</v>
      </c>
      <c r="I4943" s="110" t="str">
        <f t="array" ref="I4943">XLOOKUP('Joining Lists'!$H4943,'Joining Lists'!$D$4:$D$75,'Joining Lists'!$E$4:$E$75)</f>
        <v>West</v>
      </c>
      <c r="J4943" s="110" t="s">
        <v>245</v>
      </c>
      <c r="K4943" s="110">
        <v>3.0</v>
      </c>
      <c r="L4943" s="109">
        <f t="array" ref="L4943">XLOOKUP('Joining Lists'!$J4943,'Joining Lists'!$A$4:$A$15,'Joining Lists'!$B$4:$B$15)</f>
        <v>23.5</v>
      </c>
      <c r="M4943" s="110">
        <f>'Joining Lists'!$K4943*'Joining Lists'!$L4943</f>
        <v>70.5</v>
      </c>
    </row>
    <row r="4944" ht="14.25" customHeight="1">
      <c r="G4944" s="106">
        <v>44226.0</v>
      </c>
      <c r="H4944" s="105" t="s">
        <v>314</v>
      </c>
      <c r="I4944" s="105" t="str">
        <f t="array" ref="I4944">XLOOKUP('Joining Lists'!$H4944,'Joining Lists'!$D$4:$D$75,'Joining Lists'!$E$4:$E$75)</f>
        <v>West</v>
      </c>
      <c r="J4944" s="105" t="s">
        <v>233</v>
      </c>
      <c r="K4944" s="105">
        <v>3.0</v>
      </c>
      <c r="L4944" s="104">
        <f t="array" ref="L4944">XLOOKUP('Joining Lists'!$J4944,'Joining Lists'!$A$4:$A$15,'Joining Lists'!$B$4:$B$15)</f>
        <v>27.5</v>
      </c>
      <c r="M4944" s="105">
        <f>'Joining Lists'!$K4944*'Joining Lists'!$L4944</f>
        <v>82.5</v>
      </c>
    </row>
    <row r="4945" ht="14.25" customHeight="1">
      <c r="G4945" s="111">
        <v>44226.0</v>
      </c>
      <c r="H4945" s="110" t="s">
        <v>234</v>
      </c>
      <c r="I4945" s="110" t="str">
        <f t="array" ref="I4945">XLOOKUP('Joining Lists'!$H4945,'Joining Lists'!$D$4:$D$75,'Joining Lists'!$E$4:$E$75)</f>
        <v>East</v>
      </c>
      <c r="J4945" s="110" t="s">
        <v>235</v>
      </c>
      <c r="K4945" s="110">
        <v>17.0</v>
      </c>
      <c r="L4945" s="109">
        <f t="array" ref="L4945">XLOOKUP('Joining Lists'!$J4945,'Joining Lists'!$A$4:$A$15,'Joining Lists'!$B$4:$B$15)</f>
        <v>19.95</v>
      </c>
      <c r="M4945" s="110">
        <f>'Joining Lists'!$K4945*'Joining Lists'!$L4945</f>
        <v>339.15</v>
      </c>
    </row>
    <row r="4946" ht="14.25" customHeight="1">
      <c r="G4946" s="106">
        <v>44226.0</v>
      </c>
      <c r="H4946" s="105" t="s">
        <v>303</v>
      </c>
      <c r="I4946" s="105" t="str">
        <f t="array" ref="I4946">XLOOKUP('Joining Lists'!$H4946,'Joining Lists'!$D$4:$D$75,'Joining Lists'!$E$4:$E$75)</f>
        <v>West</v>
      </c>
      <c r="J4946" s="105" t="s">
        <v>227</v>
      </c>
      <c r="K4946" s="105">
        <v>12.0</v>
      </c>
      <c r="L4946" s="104">
        <f t="array" ref="L4946">XLOOKUP('Joining Lists'!$J4946,'Joining Lists'!$A$4:$A$15,'Joining Lists'!$B$4:$B$15)</f>
        <v>25</v>
      </c>
      <c r="M4946" s="105">
        <f>'Joining Lists'!$K4946*'Joining Lists'!$L4946</f>
        <v>300</v>
      </c>
    </row>
    <row r="4947" ht="14.25" customHeight="1">
      <c r="G4947" s="111">
        <v>44225.0</v>
      </c>
      <c r="H4947" s="110" t="s">
        <v>281</v>
      </c>
      <c r="I4947" s="110" t="str">
        <f t="array" ref="I4947">XLOOKUP('Joining Lists'!$H4947,'Joining Lists'!$D$4:$D$75,'Joining Lists'!$E$4:$E$75)</f>
        <v>MidWest</v>
      </c>
      <c r="J4947" s="110" t="s">
        <v>230</v>
      </c>
      <c r="K4947" s="110">
        <v>7.0</v>
      </c>
      <c r="L4947" s="109">
        <f t="array" ref="L4947">XLOOKUP('Joining Lists'!$J4947,'Joining Lists'!$A$4:$A$15,'Joining Lists'!$B$4:$B$15)</f>
        <v>79.95</v>
      </c>
      <c r="M4947" s="110">
        <f>'Joining Lists'!$K4947*'Joining Lists'!$L4947</f>
        <v>559.65</v>
      </c>
    </row>
    <row r="4948" ht="14.25" customHeight="1">
      <c r="G4948" s="106">
        <v>44225.0</v>
      </c>
      <c r="H4948" s="105" t="s">
        <v>306</v>
      </c>
      <c r="I4948" s="105" t="str">
        <f t="array" ref="I4948">XLOOKUP('Joining Lists'!$H4948,'Joining Lists'!$D$4:$D$75,'Joining Lists'!$E$4:$E$75)</f>
        <v>West</v>
      </c>
      <c r="J4948" s="105" t="s">
        <v>212</v>
      </c>
      <c r="K4948" s="105">
        <v>3.0</v>
      </c>
      <c r="L4948" s="104">
        <f t="array" ref="L4948">XLOOKUP('Joining Lists'!$J4948,'Joining Lists'!$A$4:$A$15,'Joining Lists'!$B$4:$B$15)</f>
        <v>21</v>
      </c>
      <c r="M4948" s="105">
        <f>'Joining Lists'!$K4948*'Joining Lists'!$L4948</f>
        <v>63</v>
      </c>
    </row>
    <row r="4949" ht="14.25" customHeight="1">
      <c r="G4949" s="111">
        <v>44225.0</v>
      </c>
      <c r="H4949" s="110" t="s">
        <v>242</v>
      </c>
      <c r="I4949" s="110" t="str">
        <f t="array" ref="I4949">XLOOKUP('Joining Lists'!$H4949,'Joining Lists'!$D$4:$D$75,'Joining Lists'!$E$4:$E$75)</f>
        <v>MidWest</v>
      </c>
      <c r="J4949" s="110" t="s">
        <v>212</v>
      </c>
      <c r="K4949" s="110">
        <v>1.0</v>
      </c>
      <c r="L4949" s="109">
        <f t="array" ref="L4949">XLOOKUP('Joining Lists'!$J4949,'Joining Lists'!$A$4:$A$15,'Joining Lists'!$B$4:$B$15)</f>
        <v>21</v>
      </c>
      <c r="M4949" s="110">
        <f>'Joining Lists'!$K4949*'Joining Lists'!$L4949</f>
        <v>21</v>
      </c>
    </row>
    <row r="4950" ht="14.25" customHeight="1">
      <c r="G4950" s="106">
        <v>44224.0</v>
      </c>
      <c r="H4950" s="105" t="s">
        <v>252</v>
      </c>
      <c r="I4950" s="105" t="str">
        <f t="array" ref="I4950">XLOOKUP('Joining Lists'!$H4950,'Joining Lists'!$D$4:$D$75,'Joining Lists'!$E$4:$E$75)</f>
        <v>West</v>
      </c>
      <c r="J4950" s="105" t="s">
        <v>227</v>
      </c>
      <c r="K4950" s="105">
        <v>1.0</v>
      </c>
      <c r="L4950" s="104">
        <f t="array" ref="L4950">XLOOKUP('Joining Lists'!$J4950,'Joining Lists'!$A$4:$A$15,'Joining Lists'!$B$4:$B$15)</f>
        <v>25</v>
      </c>
      <c r="M4950" s="105">
        <f>'Joining Lists'!$K4950*'Joining Lists'!$L4950</f>
        <v>25</v>
      </c>
    </row>
    <row r="4951" ht="14.25" customHeight="1">
      <c r="G4951" s="111">
        <v>44224.0</v>
      </c>
      <c r="H4951" s="110" t="s">
        <v>241</v>
      </c>
      <c r="I4951" s="110" t="str">
        <f t="array" ref="I4951">XLOOKUP('Joining Lists'!$H4951,'Joining Lists'!$D$4:$D$75,'Joining Lists'!$E$4:$E$75)</f>
        <v>MidWest</v>
      </c>
      <c r="J4951" s="110" t="s">
        <v>240</v>
      </c>
      <c r="K4951" s="110">
        <v>1.0</v>
      </c>
      <c r="L4951" s="109">
        <f t="array" ref="L4951">XLOOKUP('Joining Lists'!$J4951,'Joining Lists'!$A$4:$A$15,'Joining Lists'!$B$4:$B$15)</f>
        <v>34</v>
      </c>
      <c r="M4951" s="110">
        <f>'Joining Lists'!$K4951*'Joining Lists'!$L4951</f>
        <v>34</v>
      </c>
    </row>
    <row r="4952" ht="14.25" customHeight="1">
      <c r="G4952" s="106">
        <v>44224.0</v>
      </c>
      <c r="H4952" s="105" t="s">
        <v>238</v>
      </c>
      <c r="I4952" s="105" t="str">
        <f t="array" ref="I4952">XLOOKUP('Joining Lists'!$H4952,'Joining Lists'!$D$4:$D$75,'Joining Lists'!$E$4:$E$75)</f>
        <v>West</v>
      </c>
      <c r="J4952" s="105" t="s">
        <v>235</v>
      </c>
      <c r="K4952" s="105">
        <v>3.0</v>
      </c>
      <c r="L4952" s="104">
        <f t="array" ref="L4952">XLOOKUP('Joining Lists'!$J4952,'Joining Lists'!$A$4:$A$15,'Joining Lists'!$B$4:$B$15)</f>
        <v>19.95</v>
      </c>
      <c r="M4952" s="105">
        <f>'Joining Lists'!$K4952*'Joining Lists'!$L4952</f>
        <v>59.85</v>
      </c>
    </row>
    <row r="4953" ht="14.25" customHeight="1">
      <c r="G4953" s="111">
        <v>44224.0</v>
      </c>
      <c r="H4953" s="110" t="s">
        <v>250</v>
      </c>
      <c r="I4953" s="110" t="str">
        <f t="array" ref="I4953">XLOOKUP('Joining Lists'!$H4953,'Joining Lists'!$D$4:$D$75,'Joining Lists'!$E$4:$E$75)</f>
        <v>West</v>
      </c>
      <c r="J4953" s="110" t="s">
        <v>243</v>
      </c>
      <c r="K4953" s="110">
        <v>1.0</v>
      </c>
      <c r="L4953" s="109">
        <f t="array" ref="L4953">XLOOKUP('Joining Lists'!$J4953,'Joining Lists'!$A$4:$A$15,'Joining Lists'!$B$4:$B$15)</f>
        <v>25</v>
      </c>
      <c r="M4953" s="110">
        <f>'Joining Lists'!$K4953*'Joining Lists'!$L4953</f>
        <v>25</v>
      </c>
    </row>
    <row r="4954" ht="14.25" customHeight="1">
      <c r="G4954" s="106">
        <v>44224.0</v>
      </c>
      <c r="H4954" s="105" t="s">
        <v>258</v>
      </c>
      <c r="I4954" s="105" t="str">
        <f t="array" ref="I4954">XLOOKUP('Joining Lists'!$H4954,'Joining Lists'!$D$4:$D$75,'Joining Lists'!$E$4:$E$75)</f>
        <v>MidWest</v>
      </c>
      <c r="J4954" s="105" t="s">
        <v>240</v>
      </c>
      <c r="K4954" s="105">
        <v>1.0</v>
      </c>
      <c r="L4954" s="104">
        <f t="array" ref="L4954">XLOOKUP('Joining Lists'!$J4954,'Joining Lists'!$A$4:$A$15,'Joining Lists'!$B$4:$B$15)</f>
        <v>34</v>
      </c>
      <c r="M4954" s="105">
        <f>'Joining Lists'!$K4954*'Joining Lists'!$L4954</f>
        <v>34</v>
      </c>
    </row>
    <row r="4955" ht="14.25" customHeight="1">
      <c r="G4955" s="111">
        <v>44223.0</v>
      </c>
      <c r="H4955" s="110" t="s">
        <v>314</v>
      </c>
      <c r="I4955" s="110" t="str">
        <f t="array" ref="I4955">XLOOKUP('Joining Lists'!$H4955,'Joining Lists'!$D$4:$D$75,'Joining Lists'!$E$4:$E$75)</f>
        <v>West</v>
      </c>
      <c r="J4955" s="110" t="s">
        <v>240</v>
      </c>
      <c r="K4955" s="110">
        <v>3.0</v>
      </c>
      <c r="L4955" s="109">
        <f t="array" ref="L4955">XLOOKUP('Joining Lists'!$J4955,'Joining Lists'!$A$4:$A$15,'Joining Lists'!$B$4:$B$15)</f>
        <v>34</v>
      </c>
      <c r="M4955" s="110">
        <f>'Joining Lists'!$K4955*'Joining Lists'!$L4955</f>
        <v>102</v>
      </c>
    </row>
    <row r="4956" ht="14.25" customHeight="1">
      <c r="G4956" s="106">
        <v>44223.0</v>
      </c>
      <c r="H4956" s="105" t="s">
        <v>265</v>
      </c>
      <c r="I4956" s="105" t="str">
        <f t="array" ref="I4956">XLOOKUP('Joining Lists'!$H4956,'Joining Lists'!$D$4:$D$75,'Joining Lists'!$E$4:$E$75)</f>
        <v>MidWest</v>
      </c>
      <c r="J4956" s="105" t="s">
        <v>239</v>
      </c>
      <c r="K4956" s="105">
        <v>2.0</v>
      </c>
      <c r="L4956" s="104">
        <f t="array" ref="L4956">XLOOKUP('Joining Lists'!$J4956,'Joining Lists'!$A$4:$A$15,'Joining Lists'!$B$4:$B$15)</f>
        <v>19</v>
      </c>
      <c r="M4956" s="105">
        <f>'Joining Lists'!$K4956*'Joining Lists'!$L4956</f>
        <v>38</v>
      </c>
    </row>
    <row r="4957" ht="14.25" customHeight="1">
      <c r="G4957" s="111">
        <v>44223.0</v>
      </c>
      <c r="H4957" s="110" t="s">
        <v>255</v>
      </c>
      <c r="I4957" s="110" t="str">
        <f t="array" ref="I4957">XLOOKUP('Joining Lists'!$H4957,'Joining Lists'!$D$4:$D$75,'Joining Lists'!$E$4:$E$75)</f>
        <v>MidWest</v>
      </c>
      <c r="J4957" s="110" t="s">
        <v>235</v>
      </c>
      <c r="K4957" s="110">
        <v>1.0</v>
      </c>
      <c r="L4957" s="109">
        <f t="array" ref="L4957">XLOOKUP('Joining Lists'!$J4957,'Joining Lists'!$A$4:$A$15,'Joining Lists'!$B$4:$B$15)</f>
        <v>19.95</v>
      </c>
      <c r="M4957" s="110">
        <f>'Joining Lists'!$K4957*'Joining Lists'!$L4957</f>
        <v>19.95</v>
      </c>
    </row>
    <row r="4958" ht="14.25" customHeight="1">
      <c r="G4958" s="106">
        <v>44223.0</v>
      </c>
      <c r="H4958" s="105" t="s">
        <v>304</v>
      </c>
      <c r="I4958" s="105" t="str">
        <f t="array" ref="I4958">XLOOKUP('Joining Lists'!$H4958,'Joining Lists'!$D$4:$D$75,'Joining Lists'!$E$4:$E$75)</f>
        <v>South</v>
      </c>
      <c r="J4958" s="105" t="s">
        <v>212</v>
      </c>
      <c r="K4958" s="105">
        <v>3.0</v>
      </c>
      <c r="L4958" s="104">
        <f t="array" ref="L4958">XLOOKUP('Joining Lists'!$J4958,'Joining Lists'!$A$4:$A$15,'Joining Lists'!$B$4:$B$15)</f>
        <v>21</v>
      </c>
      <c r="M4958" s="105">
        <f>'Joining Lists'!$K4958*'Joining Lists'!$L4958</f>
        <v>63</v>
      </c>
    </row>
    <row r="4959" ht="14.25" customHeight="1">
      <c r="G4959" s="111">
        <v>44223.0</v>
      </c>
      <c r="H4959" s="110" t="s">
        <v>266</v>
      </c>
      <c r="I4959" s="110" t="str">
        <f t="array" ref="I4959">XLOOKUP('Joining Lists'!$H4959,'Joining Lists'!$D$4:$D$75,'Joining Lists'!$E$4:$E$75)</f>
        <v>West</v>
      </c>
      <c r="J4959" s="110" t="s">
        <v>216</v>
      </c>
      <c r="K4959" s="110">
        <v>2.0</v>
      </c>
      <c r="L4959" s="109">
        <f t="array" ref="L4959">XLOOKUP('Joining Lists'!$J4959,'Joining Lists'!$A$4:$A$15,'Joining Lists'!$B$4:$B$15)</f>
        <v>22.95</v>
      </c>
      <c r="M4959" s="110">
        <f>'Joining Lists'!$K4959*'Joining Lists'!$L4959</f>
        <v>45.9</v>
      </c>
    </row>
    <row r="4960" ht="14.25" customHeight="1">
      <c r="G4960" s="106">
        <v>44223.0</v>
      </c>
      <c r="H4960" s="105" t="s">
        <v>255</v>
      </c>
      <c r="I4960" s="105" t="str">
        <f t="array" ref="I4960">XLOOKUP('Joining Lists'!$H4960,'Joining Lists'!$D$4:$D$75,'Joining Lists'!$E$4:$E$75)</f>
        <v>MidWest</v>
      </c>
      <c r="J4960" s="105" t="s">
        <v>233</v>
      </c>
      <c r="K4960" s="105">
        <v>2.0</v>
      </c>
      <c r="L4960" s="104">
        <f t="array" ref="L4960">XLOOKUP('Joining Lists'!$J4960,'Joining Lists'!$A$4:$A$15,'Joining Lists'!$B$4:$B$15)</f>
        <v>27.5</v>
      </c>
      <c r="M4960" s="105">
        <f>'Joining Lists'!$K4960*'Joining Lists'!$L4960</f>
        <v>55</v>
      </c>
    </row>
    <row r="4961" ht="14.25" customHeight="1">
      <c r="G4961" s="111">
        <v>44223.0</v>
      </c>
      <c r="H4961" s="110" t="s">
        <v>304</v>
      </c>
      <c r="I4961" s="110" t="str">
        <f t="array" ref="I4961">XLOOKUP('Joining Lists'!$H4961,'Joining Lists'!$D$4:$D$75,'Joining Lists'!$E$4:$E$75)</f>
        <v>South</v>
      </c>
      <c r="J4961" s="110" t="s">
        <v>236</v>
      </c>
      <c r="K4961" s="110">
        <v>1.0</v>
      </c>
      <c r="L4961" s="109">
        <f t="array" ref="L4961">XLOOKUP('Joining Lists'!$J4961,'Joining Lists'!$A$4:$A$15,'Joining Lists'!$B$4:$B$15)</f>
        <v>30</v>
      </c>
      <c r="M4961" s="110">
        <f>'Joining Lists'!$K4961*'Joining Lists'!$L4961</f>
        <v>30</v>
      </c>
    </row>
    <row r="4962" ht="14.25" customHeight="1">
      <c r="G4962" s="106">
        <v>44223.0</v>
      </c>
      <c r="H4962" s="105" t="s">
        <v>306</v>
      </c>
      <c r="I4962" s="105" t="str">
        <f t="array" ref="I4962">XLOOKUP('Joining Lists'!$H4962,'Joining Lists'!$D$4:$D$75,'Joining Lists'!$E$4:$E$75)</f>
        <v>West</v>
      </c>
      <c r="J4962" s="105" t="s">
        <v>240</v>
      </c>
      <c r="K4962" s="105">
        <v>2.0</v>
      </c>
      <c r="L4962" s="104">
        <f t="array" ref="L4962">XLOOKUP('Joining Lists'!$J4962,'Joining Lists'!$A$4:$A$15,'Joining Lists'!$B$4:$B$15)</f>
        <v>34</v>
      </c>
      <c r="M4962" s="105">
        <f>'Joining Lists'!$K4962*'Joining Lists'!$L4962</f>
        <v>68</v>
      </c>
    </row>
    <row r="4963" ht="14.25" customHeight="1">
      <c r="G4963" s="111">
        <v>44222.0</v>
      </c>
      <c r="H4963" s="110" t="s">
        <v>292</v>
      </c>
      <c r="I4963" s="110" t="str">
        <f t="array" ref="I4963">XLOOKUP('Joining Lists'!$H4963,'Joining Lists'!$D$4:$D$75,'Joining Lists'!$E$4:$E$75)</f>
        <v>East</v>
      </c>
      <c r="J4963" s="110" t="s">
        <v>236</v>
      </c>
      <c r="K4963" s="110">
        <v>4.0</v>
      </c>
      <c r="L4963" s="109">
        <f t="array" ref="L4963">XLOOKUP('Joining Lists'!$J4963,'Joining Lists'!$A$4:$A$15,'Joining Lists'!$B$4:$B$15)</f>
        <v>30</v>
      </c>
      <c r="M4963" s="110">
        <f>'Joining Lists'!$K4963*'Joining Lists'!$L4963</f>
        <v>120</v>
      </c>
    </row>
    <row r="4964" ht="14.25" customHeight="1">
      <c r="G4964" s="106">
        <v>44222.0</v>
      </c>
      <c r="H4964" s="105" t="s">
        <v>297</v>
      </c>
      <c r="I4964" s="105" t="str">
        <f t="array" ref="I4964">XLOOKUP('Joining Lists'!$H4964,'Joining Lists'!$D$4:$D$75,'Joining Lists'!$E$4:$E$75)</f>
        <v>MidWest</v>
      </c>
      <c r="J4964" s="105" t="s">
        <v>245</v>
      </c>
      <c r="K4964" s="105">
        <v>3.0</v>
      </c>
      <c r="L4964" s="104">
        <f t="array" ref="L4964">XLOOKUP('Joining Lists'!$J4964,'Joining Lists'!$A$4:$A$15,'Joining Lists'!$B$4:$B$15)</f>
        <v>23.5</v>
      </c>
      <c r="M4964" s="105">
        <f>'Joining Lists'!$K4964*'Joining Lists'!$L4964</f>
        <v>70.5</v>
      </c>
    </row>
    <row r="4965" ht="14.25" customHeight="1">
      <c r="G4965" s="111">
        <v>44222.0</v>
      </c>
      <c r="H4965" s="110" t="s">
        <v>278</v>
      </c>
      <c r="I4965" s="110" t="str">
        <f t="array" ref="I4965">XLOOKUP('Joining Lists'!$H4965,'Joining Lists'!$D$4:$D$75,'Joining Lists'!$E$4:$E$75)</f>
        <v>MidWest</v>
      </c>
      <c r="J4965" s="110" t="s">
        <v>235</v>
      </c>
      <c r="K4965" s="110">
        <v>2.0</v>
      </c>
      <c r="L4965" s="109">
        <f t="array" ref="L4965">XLOOKUP('Joining Lists'!$J4965,'Joining Lists'!$A$4:$A$15,'Joining Lists'!$B$4:$B$15)</f>
        <v>19.95</v>
      </c>
      <c r="M4965" s="110">
        <f>'Joining Lists'!$K4965*'Joining Lists'!$L4965</f>
        <v>39.9</v>
      </c>
    </row>
    <row r="4966" ht="14.25" customHeight="1">
      <c r="G4966" s="106">
        <v>44222.0</v>
      </c>
      <c r="H4966" s="105" t="s">
        <v>293</v>
      </c>
      <c r="I4966" s="105" t="str">
        <f t="array" ref="I4966">XLOOKUP('Joining Lists'!$H4966,'Joining Lists'!$D$4:$D$75,'Joining Lists'!$E$4:$E$75)</f>
        <v>West</v>
      </c>
      <c r="J4966" s="105" t="s">
        <v>236</v>
      </c>
      <c r="K4966" s="105">
        <v>3.0</v>
      </c>
      <c r="L4966" s="104">
        <f t="array" ref="L4966">XLOOKUP('Joining Lists'!$J4966,'Joining Lists'!$A$4:$A$15,'Joining Lists'!$B$4:$B$15)</f>
        <v>30</v>
      </c>
      <c r="M4966" s="105">
        <f>'Joining Lists'!$K4966*'Joining Lists'!$L4966</f>
        <v>90</v>
      </c>
    </row>
    <row r="4967" ht="14.25" customHeight="1">
      <c r="G4967" s="111">
        <v>44222.0</v>
      </c>
      <c r="H4967" s="110" t="s">
        <v>314</v>
      </c>
      <c r="I4967" s="110" t="str">
        <f t="array" ref="I4967">XLOOKUP('Joining Lists'!$H4967,'Joining Lists'!$D$4:$D$75,'Joining Lists'!$E$4:$E$75)</f>
        <v>West</v>
      </c>
      <c r="J4967" s="110" t="s">
        <v>218</v>
      </c>
      <c r="K4967" s="110">
        <v>2.0</v>
      </c>
      <c r="L4967" s="109">
        <f t="array" ref="L4967">XLOOKUP('Joining Lists'!$J4967,'Joining Lists'!$A$4:$A$15,'Joining Lists'!$B$4:$B$15)</f>
        <v>22.95</v>
      </c>
      <c r="M4967" s="110">
        <f>'Joining Lists'!$K4967*'Joining Lists'!$L4967</f>
        <v>45.9</v>
      </c>
    </row>
    <row r="4968" ht="14.25" customHeight="1">
      <c r="G4968" s="106">
        <v>44222.0</v>
      </c>
      <c r="H4968" s="105" t="s">
        <v>292</v>
      </c>
      <c r="I4968" s="105" t="str">
        <f t="array" ref="I4968">XLOOKUP('Joining Lists'!$H4968,'Joining Lists'!$D$4:$D$75,'Joining Lists'!$E$4:$E$75)</f>
        <v>East</v>
      </c>
      <c r="J4968" s="105" t="s">
        <v>240</v>
      </c>
      <c r="K4968" s="105">
        <v>3.0</v>
      </c>
      <c r="L4968" s="104">
        <f t="array" ref="L4968">XLOOKUP('Joining Lists'!$J4968,'Joining Lists'!$A$4:$A$15,'Joining Lists'!$B$4:$B$15)</f>
        <v>34</v>
      </c>
      <c r="M4968" s="105">
        <f>'Joining Lists'!$K4968*'Joining Lists'!$L4968</f>
        <v>102</v>
      </c>
    </row>
    <row r="4969" ht="14.25" customHeight="1">
      <c r="G4969" s="111">
        <v>44221.0</v>
      </c>
      <c r="H4969" s="110" t="s">
        <v>261</v>
      </c>
      <c r="I4969" s="110" t="str">
        <f t="array" ref="I4969">XLOOKUP('Joining Lists'!$H4969,'Joining Lists'!$D$4:$D$75,'Joining Lists'!$E$4:$E$75)</f>
        <v>South</v>
      </c>
      <c r="J4969" s="110" t="s">
        <v>227</v>
      </c>
      <c r="K4969" s="110">
        <v>2.0</v>
      </c>
      <c r="L4969" s="109">
        <f t="array" ref="L4969">XLOOKUP('Joining Lists'!$J4969,'Joining Lists'!$A$4:$A$15,'Joining Lists'!$B$4:$B$15)</f>
        <v>25</v>
      </c>
      <c r="M4969" s="110">
        <f>'Joining Lists'!$K4969*'Joining Lists'!$L4969</f>
        <v>50</v>
      </c>
    </row>
    <row r="4970" ht="14.25" customHeight="1">
      <c r="G4970" s="106">
        <v>44221.0</v>
      </c>
      <c r="H4970" s="105" t="s">
        <v>309</v>
      </c>
      <c r="I4970" s="105" t="str">
        <f t="array" ref="I4970">XLOOKUP('Joining Lists'!$H4970,'Joining Lists'!$D$4:$D$75,'Joining Lists'!$E$4:$E$75)</f>
        <v>South</v>
      </c>
      <c r="J4970" s="105" t="s">
        <v>218</v>
      </c>
      <c r="K4970" s="105">
        <v>1.0</v>
      </c>
      <c r="L4970" s="104">
        <f t="array" ref="L4970">XLOOKUP('Joining Lists'!$J4970,'Joining Lists'!$A$4:$A$15,'Joining Lists'!$B$4:$B$15)</f>
        <v>22.95</v>
      </c>
      <c r="M4970" s="105">
        <f>'Joining Lists'!$K4970*'Joining Lists'!$L4970</f>
        <v>22.95</v>
      </c>
    </row>
    <row r="4971" ht="14.25" customHeight="1">
      <c r="G4971" s="111">
        <v>44221.0</v>
      </c>
      <c r="H4971" s="110" t="s">
        <v>264</v>
      </c>
      <c r="I4971" s="110" t="str">
        <f t="array" ref="I4971">XLOOKUP('Joining Lists'!$H4971,'Joining Lists'!$D$4:$D$75,'Joining Lists'!$E$4:$E$75)</f>
        <v>MidWest</v>
      </c>
      <c r="J4971" s="110" t="s">
        <v>218</v>
      </c>
      <c r="K4971" s="110">
        <v>18.0</v>
      </c>
      <c r="L4971" s="109">
        <f t="array" ref="L4971">XLOOKUP('Joining Lists'!$J4971,'Joining Lists'!$A$4:$A$15,'Joining Lists'!$B$4:$B$15)</f>
        <v>22.95</v>
      </c>
      <c r="M4971" s="110">
        <f>'Joining Lists'!$K4971*'Joining Lists'!$L4971</f>
        <v>413.1</v>
      </c>
    </row>
    <row r="4972" ht="14.25" customHeight="1">
      <c r="G4972" s="106">
        <v>44221.0</v>
      </c>
      <c r="H4972" s="105" t="s">
        <v>298</v>
      </c>
      <c r="I4972" s="105" t="str">
        <f t="array" ref="I4972">XLOOKUP('Joining Lists'!$H4972,'Joining Lists'!$D$4:$D$75,'Joining Lists'!$E$4:$E$75)</f>
        <v>West</v>
      </c>
      <c r="J4972" s="105" t="s">
        <v>233</v>
      </c>
      <c r="K4972" s="105">
        <v>1.0</v>
      </c>
      <c r="L4972" s="104">
        <f t="array" ref="L4972">XLOOKUP('Joining Lists'!$J4972,'Joining Lists'!$A$4:$A$15,'Joining Lists'!$B$4:$B$15)</f>
        <v>27.5</v>
      </c>
      <c r="M4972" s="105">
        <f>'Joining Lists'!$K4972*'Joining Lists'!$L4972</f>
        <v>27.5</v>
      </c>
    </row>
    <row r="4973" ht="14.25" customHeight="1">
      <c r="G4973" s="111">
        <v>44220.0</v>
      </c>
      <c r="H4973" s="110" t="s">
        <v>281</v>
      </c>
      <c r="I4973" s="110" t="str">
        <f t="array" ref="I4973">XLOOKUP('Joining Lists'!$H4973,'Joining Lists'!$D$4:$D$75,'Joining Lists'!$E$4:$E$75)</f>
        <v>MidWest</v>
      </c>
      <c r="J4973" s="110" t="s">
        <v>216</v>
      </c>
      <c r="K4973" s="110">
        <v>1.0</v>
      </c>
      <c r="L4973" s="109">
        <f t="array" ref="L4973">XLOOKUP('Joining Lists'!$J4973,'Joining Lists'!$A$4:$A$15,'Joining Lists'!$B$4:$B$15)</f>
        <v>22.95</v>
      </c>
      <c r="M4973" s="110">
        <f>'Joining Lists'!$K4973*'Joining Lists'!$L4973</f>
        <v>22.95</v>
      </c>
    </row>
    <row r="4974" ht="14.25" customHeight="1">
      <c r="G4974" s="106">
        <v>44220.0</v>
      </c>
      <c r="H4974" s="105" t="s">
        <v>269</v>
      </c>
      <c r="I4974" s="105" t="str">
        <f t="array" ref="I4974">XLOOKUP('Joining Lists'!$H4974,'Joining Lists'!$D$4:$D$75,'Joining Lists'!$E$4:$E$75)</f>
        <v>MidWest</v>
      </c>
      <c r="J4974" s="105" t="s">
        <v>227</v>
      </c>
      <c r="K4974" s="105">
        <v>2.0</v>
      </c>
      <c r="L4974" s="104">
        <f t="array" ref="L4974">XLOOKUP('Joining Lists'!$J4974,'Joining Lists'!$A$4:$A$15,'Joining Lists'!$B$4:$B$15)</f>
        <v>25</v>
      </c>
      <c r="M4974" s="105">
        <f>'Joining Lists'!$K4974*'Joining Lists'!$L4974</f>
        <v>50</v>
      </c>
    </row>
    <row r="4975" ht="14.25" customHeight="1">
      <c r="G4975" s="111">
        <v>44220.0</v>
      </c>
      <c r="H4975" s="110" t="s">
        <v>255</v>
      </c>
      <c r="I4975" s="110" t="str">
        <f t="array" ref="I4975">XLOOKUP('Joining Lists'!$H4975,'Joining Lists'!$D$4:$D$75,'Joining Lists'!$E$4:$E$75)</f>
        <v>MidWest</v>
      </c>
      <c r="J4975" s="110" t="s">
        <v>216</v>
      </c>
      <c r="K4975" s="110">
        <v>3.0</v>
      </c>
      <c r="L4975" s="109">
        <f t="array" ref="L4975">XLOOKUP('Joining Lists'!$J4975,'Joining Lists'!$A$4:$A$15,'Joining Lists'!$B$4:$B$15)</f>
        <v>22.95</v>
      </c>
      <c r="M4975" s="110">
        <f>'Joining Lists'!$K4975*'Joining Lists'!$L4975</f>
        <v>68.85</v>
      </c>
    </row>
    <row r="4976" ht="14.25" customHeight="1">
      <c r="G4976" s="106">
        <v>44219.0</v>
      </c>
      <c r="H4976" s="105" t="s">
        <v>251</v>
      </c>
      <c r="I4976" s="105" t="str">
        <f t="array" ref="I4976">XLOOKUP('Joining Lists'!$H4976,'Joining Lists'!$D$4:$D$75,'Joining Lists'!$E$4:$E$75)</f>
        <v>MidWest</v>
      </c>
      <c r="J4976" s="105" t="s">
        <v>245</v>
      </c>
      <c r="K4976" s="105">
        <v>2.0</v>
      </c>
      <c r="L4976" s="104">
        <f t="array" ref="L4976">XLOOKUP('Joining Lists'!$J4976,'Joining Lists'!$A$4:$A$15,'Joining Lists'!$B$4:$B$15)</f>
        <v>23.5</v>
      </c>
      <c r="M4976" s="105">
        <f>'Joining Lists'!$K4976*'Joining Lists'!$L4976</f>
        <v>47</v>
      </c>
    </row>
    <row r="4977" ht="14.25" customHeight="1">
      <c r="G4977" s="111">
        <v>44219.0</v>
      </c>
      <c r="H4977" s="110" t="s">
        <v>255</v>
      </c>
      <c r="I4977" s="110" t="str">
        <f t="array" ref="I4977">XLOOKUP('Joining Lists'!$H4977,'Joining Lists'!$D$4:$D$75,'Joining Lists'!$E$4:$E$75)</f>
        <v>MidWest</v>
      </c>
      <c r="J4977" s="110" t="s">
        <v>236</v>
      </c>
      <c r="K4977" s="110">
        <v>2.0</v>
      </c>
      <c r="L4977" s="109">
        <f t="array" ref="L4977">XLOOKUP('Joining Lists'!$J4977,'Joining Lists'!$A$4:$A$15,'Joining Lists'!$B$4:$B$15)</f>
        <v>30</v>
      </c>
      <c r="M4977" s="110">
        <f>'Joining Lists'!$K4977*'Joining Lists'!$L4977</f>
        <v>60</v>
      </c>
    </row>
    <row r="4978" ht="14.25" customHeight="1">
      <c r="G4978" s="106">
        <v>44219.0</v>
      </c>
      <c r="H4978" s="105" t="s">
        <v>264</v>
      </c>
      <c r="I4978" s="105" t="str">
        <f t="array" ref="I4978">XLOOKUP('Joining Lists'!$H4978,'Joining Lists'!$D$4:$D$75,'Joining Lists'!$E$4:$E$75)</f>
        <v>MidWest</v>
      </c>
      <c r="J4978" s="105" t="s">
        <v>235</v>
      </c>
      <c r="K4978" s="105">
        <v>2.0</v>
      </c>
      <c r="L4978" s="104">
        <f t="array" ref="L4978">XLOOKUP('Joining Lists'!$J4978,'Joining Lists'!$A$4:$A$15,'Joining Lists'!$B$4:$B$15)</f>
        <v>19.95</v>
      </c>
      <c r="M4978" s="105">
        <f>'Joining Lists'!$K4978*'Joining Lists'!$L4978</f>
        <v>39.9</v>
      </c>
    </row>
    <row r="4979" ht="14.25" customHeight="1">
      <c r="G4979" s="111">
        <v>44219.0</v>
      </c>
      <c r="H4979" s="110" t="s">
        <v>286</v>
      </c>
      <c r="I4979" s="110" t="str">
        <f t="array" ref="I4979">XLOOKUP('Joining Lists'!$H4979,'Joining Lists'!$D$4:$D$75,'Joining Lists'!$E$4:$E$75)</f>
        <v>South</v>
      </c>
      <c r="J4979" s="110" t="s">
        <v>218</v>
      </c>
      <c r="K4979" s="110">
        <v>7.0</v>
      </c>
      <c r="L4979" s="109">
        <f t="array" ref="L4979">XLOOKUP('Joining Lists'!$J4979,'Joining Lists'!$A$4:$A$15,'Joining Lists'!$B$4:$B$15)</f>
        <v>22.95</v>
      </c>
      <c r="M4979" s="110">
        <f>'Joining Lists'!$K4979*'Joining Lists'!$L4979</f>
        <v>160.65</v>
      </c>
    </row>
    <row r="4980" ht="14.25" customHeight="1">
      <c r="G4980" s="106">
        <v>44219.0</v>
      </c>
      <c r="H4980" s="105" t="s">
        <v>268</v>
      </c>
      <c r="I4980" s="105" t="str">
        <f t="array" ref="I4980">XLOOKUP('Joining Lists'!$H4980,'Joining Lists'!$D$4:$D$75,'Joining Lists'!$E$4:$E$75)</f>
        <v>East</v>
      </c>
      <c r="J4980" s="105" t="s">
        <v>243</v>
      </c>
      <c r="K4980" s="105">
        <v>3.0</v>
      </c>
      <c r="L4980" s="104">
        <f t="array" ref="L4980">XLOOKUP('Joining Lists'!$J4980,'Joining Lists'!$A$4:$A$15,'Joining Lists'!$B$4:$B$15)</f>
        <v>25</v>
      </c>
      <c r="M4980" s="105">
        <f>'Joining Lists'!$K4980*'Joining Lists'!$L4980</f>
        <v>75</v>
      </c>
    </row>
    <row r="4981" ht="14.25" customHeight="1">
      <c r="G4981" s="111">
        <v>44219.0</v>
      </c>
      <c r="H4981" s="110" t="s">
        <v>244</v>
      </c>
      <c r="I4981" s="110" t="str">
        <f t="array" ref="I4981">XLOOKUP('Joining Lists'!$H4981,'Joining Lists'!$D$4:$D$75,'Joining Lists'!$E$4:$E$75)</f>
        <v>MidWest</v>
      </c>
      <c r="J4981" s="110" t="s">
        <v>227</v>
      </c>
      <c r="K4981" s="110">
        <v>1.0</v>
      </c>
      <c r="L4981" s="109">
        <f t="array" ref="L4981">XLOOKUP('Joining Lists'!$J4981,'Joining Lists'!$A$4:$A$15,'Joining Lists'!$B$4:$B$15)</f>
        <v>25</v>
      </c>
      <c r="M4981" s="110">
        <f>'Joining Lists'!$K4981*'Joining Lists'!$L4981</f>
        <v>25</v>
      </c>
    </row>
    <row r="4982" ht="14.25" customHeight="1">
      <c r="G4982" s="106">
        <v>44218.0</v>
      </c>
      <c r="H4982" s="105" t="s">
        <v>265</v>
      </c>
      <c r="I4982" s="105" t="str">
        <f t="array" ref="I4982">XLOOKUP('Joining Lists'!$H4982,'Joining Lists'!$D$4:$D$75,'Joining Lists'!$E$4:$E$75)</f>
        <v>MidWest</v>
      </c>
      <c r="J4982" s="105" t="s">
        <v>240</v>
      </c>
      <c r="K4982" s="105">
        <v>1.0</v>
      </c>
      <c r="L4982" s="104">
        <f t="array" ref="L4982">XLOOKUP('Joining Lists'!$J4982,'Joining Lists'!$A$4:$A$15,'Joining Lists'!$B$4:$B$15)</f>
        <v>34</v>
      </c>
      <c r="M4982" s="105">
        <f>'Joining Lists'!$K4982*'Joining Lists'!$L4982</f>
        <v>34</v>
      </c>
    </row>
    <row r="4983" ht="14.25" customHeight="1">
      <c r="G4983" s="111">
        <v>44218.0</v>
      </c>
      <c r="H4983" s="110" t="s">
        <v>315</v>
      </c>
      <c r="I4983" s="110" t="str">
        <f t="array" ref="I4983">XLOOKUP('Joining Lists'!$H4983,'Joining Lists'!$D$4:$D$75,'Joining Lists'!$E$4:$E$75)</f>
        <v>MidWest</v>
      </c>
      <c r="J4983" s="110" t="s">
        <v>212</v>
      </c>
      <c r="K4983" s="110">
        <v>2.0</v>
      </c>
      <c r="L4983" s="109">
        <f t="array" ref="L4983">XLOOKUP('Joining Lists'!$J4983,'Joining Lists'!$A$4:$A$15,'Joining Lists'!$B$4:$B$15)</f>
        <v>21</v>
      </c>
      <c r="M4983" s="110">
        <f>'Joining Lists'!$K4983*'Joining Lists'!$L4983</f>
        <v>42</v>
      </c>
    </row>
    <row r="4984" ht="14.25" customHeight="1">
      <c r="G4984" s="106">
        <v>44217.0</v>
      </c>
      <c r="H4984" s="105" t="s">
        <v>283</v>
      </c>
      <c r="I4984" s="105" t="str">
        <f t="array" ref="I4984">XLOOKUP('Joining Lists'!$H4984,'Joining Lists'!$D$4:$D$75,'Joining Lists'!$E$4:$E$75)</f>
        <v>South</v>
      </c>
      <c r="J4984" s="105" t="s">
        <v>218</v>
      </c>
      <c r="K4984" s="105">
        <v>2.0</v>
      </c>
      <c r="L4984" s="104">
        <f t="array" ref="L4984">XLOOKUP('Joining Lists'!$J4984,'Joining Lists'!$A$4:$A$15,'Joining Lists'!$B$4:$B$15)</f>
        <v>22.95</v>
      </c>
      <c r="M4984" s="105">
        <f>'Joining Lists'!$K4984*'Joining Lists'!$L4984</f>
        <v>45.9</v>
      </c>
    </row>
    <row r="4985" ht="14.25" customHeight="1">
      <c r="G4985" s="111">
        <v>44217.0</v>
      </c>
      <c r="H4985" s="110" t="s">
        <v>228</v>
      </c>
      <c r="I4985" s="110" t="str">
        <f t="array" ref="I4985">XLOOKUP('Joining Lists'!$H4985,'Joining Lists'!$D$4:$D$75,'Joining Lists'!$E$4:$E$75)</f>
        <v>MidWest</v>
      </c>
      <c r="J4985" s="110" t="s">
        <v>245</v>
      </c>
      <c r="K4985" s="110">
        <v>15.0</v>
      </c>
      <c r="L4985" s="109">
        <f t="array" ref="L4985">XLOOKUP('Joining Lists'!$J4985,'Joining Lists'!$A$4:$A$15,'Joining Lists'!$B$4:$B$15)</f>
        <v>23.5</v>
      </c>
      <c r="M4985" s="110">
        <f>'Joining Lists'!$K4985*'Joining Lists'!$L4985</f>
        <v>352.5</v>
      </c>
    </row>
    <row r="4986" ht="14.25" customHeight="1">
      <c r="G4986" s="106">
        <v>44217.0</v>
      </c>
      <c r="H4986" s="105" t="s">
        <v>310</v>
      </c>
      <c r="I4986" s="105" t="str">
        <f t="array" ref="I4986">XLOOKUP('Joining Lists'!$H4986,'Joining Lists'!$D$4:$D$75,'Joining Lists'!$E$4:$E$75)</f>
        <v>West</v>
      </c>
      <c r="J4986" s="105" t="s">
        <v>227</v>
      </c>
      <c r="K4986" s="105">
        <v>13.0</v>
      </c>
      <c r="L4986" s="104">
        <f t="array" ref="L4986">XLOOKUP('Joining Lists'!$J4986,'Joining Lists'!$A$4:$A$15,'Joining Lists'!$B$4:$B$15)</f>
        <v>25</v>
      </c>
      <c r="M4986" s="105">
        <f>'Joining Lists'!$K4986*'Joining Lists'!$L4986</f>
        <v>325</v>
      </c>
    </row>
    <row r="4987" ht="14.25" customHeight="1">
      <c r="G4987" s="111">
        <v>44217.0</v>
      </c>
      <c r="H4987" s="110" t="s">
        <v>238</v>
      </c>
      <c r="I4987" s="110" t="str">
        <f t="array" ref="I4987">XLOOKUP('Joining Lists'!$H4987,'Joining Lists'!$D$4:$D$75,'Joining Lists'!$E$4:$E$75)</f>
        <v>West</v>
      </c>
      <c r="J4987" s="110" t="s">
        <v>235</v>
      </c>
      <c r="K4987" s="110">
        <v>3.0</v>
      </c>
      <c r="L4987" s="109">
        <f t="array" ref="L4987">XLOOKUP('Joining Lists'!$J4987,'Joining Lists'!$A$4:$A$15,'Joining Lists'!$B$4:$B$15)</f>
        <v>19.95</v>
      </c>
      <c r="M4987" s="110">
        <f>'Joining Lists'!$K4987*'Joining Lists'!$L4987</f>
        <v>59.85</v>
      </c>
    </row>
    <row r="4988" ht="14.25" customHeight="1">
      <c r="G4988" s="106">
        <v>44217.0</v>
      </c>
      <c r="H4988" s="105" t="s">
        <v>223</v>
      </c>
      <c r="I4988" s="105" t="str">
        <f t="array" ref="I4988">XLOOKUP('Joining Lists'!$H4988,'Joining Lists'!$D$4:$D$75,'Joining Lists'!$E$4:$E$75)</f>
        <v>East</v>
      </c>
      <c r="J4988" s="105" t="s">
        <v>233</v>
      </c>
      <c r="K4988" s="105">
        <v>3.0</v>
      </c>
      <c r="L4988" s="104">
        <f t="array" ref="L4988">XLOOKUP('Joining Lists'!$J4988,'Joining Lists'!$A$4:$A$15,'Joining Lists'!$B$4:$B$15)</f>
        <v>27.5</v>
      </c>
      <c r="M4988" s="105">
        <f>'Joining Lists'!$K4988*'Joining Lists'!$L4988</f>
        <v>82.5</v>
      </c>
    </row>
    <row r="4989" ht="14.25" customHeight="1">
      <c r="G4989" s="111">
        <v>44217.0</v>
      </c>
      <c r="H4989" s="110" t="s">
        <v>311</v>
      </c>
      <c r="I4989" s="110" t="str">
        <f t="array" ref="I4989">XLOOKUP('Joining Lists'!$H4989,'Joining Lists'!$D$4:$D$75,'Joining Lists'!$E$4:$E$75)</f>
        <v>MidWest</v>
      </c>
      <c r="J4989" s="110" t="s">
        <v>216</v>
      </c>
      <c r="K4989" s="110">
        <v>1.0</v>
      </c>
      <c r="L4989" s="109">
        <f t="array" ref="L4989">XLOOKUP('Joining Lists'!$J4989,'Joining Lists'!$A$4:$A$15,'Joining Lists'!$B$4:$B$15)</f>
        <v>22.95</v>
      </c>
      <c r="M4989" s="110">
        <f>'Joining Lists'!$K4989*'Joining Lists'!$L4989</f>
        <v>22.95</v>
      </c>
    </row>
    <row r="4990" ht="14.25" customHeight="1">
      <c r="G4990" s="106">
        <v>44216.0</v>
      </c>
      <c r="H4990" s="105" t="s">
        <v>276</v>
      </c>
      <c r="I4990" s="105" t="str">
        <f t="array" ref="I4990">XLOOKUP('Joining Lists'!$H4990,'Joining Lists'!$D$4:$D$75,'Joining Lists'!$E$4:$E$75)</f>
        <v>East</v>
      </c>
      <c r="J4990" s="105" t="s">
        <v>245</v>
      </c>
      <c r="K4990" s="105">
        <v>1.0</v>
      </c>
      <c r="L4990" s="104">
        <f t="array" ref="L4990">XLOOKUP('Joining Lists'!$J4990,'Joining Lists'!$A$4:$A$15,'Joining Lists'!$B$4:$B$15)</f>
        <v>23.5</v>
      </c>
      <c r="M4990" s="105">
        <f>'Joining Lists'!$K4990*'Joining Lists'!$L4990</f>
        <v>23.5</v>
      </c>
    </row>
    <row r="4991" ht="14.25" customHeight="1">
      <c r="G4991" s="111">
        <v>44216.0</v>
      </c>
      <c r="H4991" s="110" t="s">
        <v>273</v>
      </c>
      <c r="I4991" s="110" t="str">
        <f t="array" ref="I4991">XLOOKUP('Joining Lists'!$H4991,'Joining Lists'!$D$4:$D$75,'Joining Lists'!$E$4:$E$75)</f>
        <v>West</v>
      </c>
      <c r="J4991" s="110" t="s">
        <v>216</v>
      </c>
      <c r="K4991" s="110">
        <v>3.0</v>
      </c>
      <c r="L4991" s="109">
        <f t="array" ref="L4991">XLOOKUP('Joining Lists'!$J4991,'Joining Lists'!$A$4:$A$15,'Joining Lists'!$B$4:$B$15)</f>
        <v>22.95</v>
      </c>
      <c r="M4991" s="110">
        <f>'Joining Lists'!$K4991*'Joining Lists'!$L4991</f>
        <v>68.85</v>
      </c>
    </row>
    <row r="4992" ht="14.25" customHeight="1">
      <c r="G4992" s="106">
        <v>44216.0</v>
      </c>
      <c r="H4992" s="105" t="s">
        <v>299</v>
      </c>
      <c r="I4992" s="105" t="str">
        <f t="array" ref="I4992">XLOOKUP('Joining Lists'!$H4992,'Joining Lists'!$D$4:$D$75,'Joining Lists'!$E$4:$E$75)</f>
        <v>South</v>
      </c>
      <c r="J4992" s="105" t="s">
        <v>245</v>
      </c>
      <c r="K4992" s="105">
        <v>1.0</v>
      </c>
      <c r="L4992" s="104">
        <f t="array" ref="L4992">XLOOKUP('Joining Lists'!$J4992,'Joining Lists'!$A$4:$A$15,'Joining Lists'!$B$4:$B$15)</f>
        <v>23.5</v>
      </c>
      <c r="M4992" s="105">
        <f>'Joining Lists'!$K4992*'Joining Lists'!$L4992</f>
        <v>23.5</v>
      </c>
    </row>
    <row r="4993" ht="14.25" customHeight="1">
      <c r="G4993" s="111">
        <v>44216.0</v>
      </c>
      <c r="H4993" s="110" t="s">
        <v>253</v>
      </c>
      <c r="I4993" s="110" t="str">
        <f t="array" ref="I4993">XLOOKUP('Joining Lists'!$H4993,'Joining Lists'!$D$4:$D$75,'Joining Lists'!$E$4:$E$75)</f>
        <v>MidWest</v>
      </c>
      <c r="J4993" s="110" t="s">
        <v>236</v>
      </c>
      <c r="K4993" s="110">
        <v>2.0</v>
      </c>
      <c r="L4993" s="109">
        <f t="array" ref="L4993">XLOOKUP('Joining Lists'!$J4993,'Joining Lists'!$A$4:$A$15,'Joining Lists'!$B$4:$B$15)</f>
        <v>30</v>
      </c>
      <c r="M4993" s="110">
        <f>'Joining Lists'!$K4993*'Joining Lists'!$L4993</f>
        <v>60</v>
      </c>
    </row>
    <row r="4994" ht="14.25" customHeight="1">
      <c r="G4994" s="106">
        <v>44216.0</v>
      </c>
      <c r="H4994" s="105" t="s">
        <v>315</v>
      </c>
      <c r="I4994" s="105" t="str">
        <f t="array" ref="I4994">XLOOKUP('Joining Lists'!$H4994,'Joining Lists'!$D$4:$D$75,'Joining Lists'!$E$4:$E$75)</f>
        <v>MidWest</v>
      </c>
      <c r="J4994" s="105" t="s">
        <v>218</v>
      </c>
      <c r="K4994" s="105">
        <v>2.0</v>
      </c>
      <c r="L4994" s="104">
        <f t="array" ref="L4994">XLOOKUP('Joining Lists'!$J4994,'Joining Lists'!$A$4:$A$15,'Joining Lists'!$B$4:$B$15)</f>
        <v>22.95</v>
      </c>
      <c r="M4994" s="105">
        <f>'Joining Lists'!$K4994*'Joining Lists'!$L4994</f>
        <v>45.9</v>
      </c>
    </row>
    <row r="4995" ht="14.25" customHeight="1">
      <c r="G4995" s="111">
        <v>44215.0</v>
      </c>
      <c r="H4995" s="110" t="s">
        <v>256</v>
      </c>
      <c r="I4995" s="110" t="str">
        <f t="array" ref="I4995">XLOOKUP('Joining Lists'!$H4995,'Joining Lists'!$D$4:$D$75,'Joining Lists'!$E$4:$E$75)</f>
        <v>MidWest</v>
      </c>
      <c r="J4995" s="110" t="s">
        <v>243</v>
      </c>
      <c r="K4995" s="110">
        <v>23.0</v>
      </c>
      <c r="L4995" s="109">
        <f t="array" ref="L4995">XLOOKUP('Joining Lists'!$J4995,'Joining Lists'!$A$4:$A$15,'Joining Lists'!$B$4:$B$15)</f>
        <v>25</v>
      </c>
      <c r="M4995" s="110">
        <f>'Joining Lists'!$K4995*'Joining Lists'!$L4995</f>
        <v>575</v>
      </c>
    </row>
    <row r="4996" ht="14.25" customHeight="1">
      <c r="G4996" s="106">
        <v>44215.0</v>
      </c>
      <c r="H4996" s="105" t="s">
        <v>298</v>
      </c>
      <c r="I4996" s="105" t="str">
        <f t="array" ref="I4996">XLOOKUP('Joining Lists'!$H4996,'Joining Lists'!$D$4:$D$75,'Joining Lists'!$E$4:$E$75)</f>
        <v>West</v>
      </c>
      <c r="J4996" s="105" t="s">
        <v>243</v>
      </c>
      <c r="K4996" s="105">
        <v>1.0</v>
      </c>
      <c r="L4996" s="104">
        <f t="array" ref="L4996">XLOOKUP('Joining Lists'!$J4996,'Joining Lists'!$A$4:$A$15,'Joining Lists'!$B$4:$B$15)</f>
        <v>25</v>
      </c>
      <c r="M4996" s="105">
        <f>'Joining Lists'!$K4996*'Joining Lists'!$L4996</f>
        <v>25</v>
      </c>
    </row>
    <row r="4997" ht="14.25" customHeight="1">
      <c r="G4997" s="111">
        <v>44215.0</v>
      </c>
      <c r="H4997" s="110" t="s">
        <v>296</v>
      </c>
      <c r="I4997" s="110" t="str">
        <f t="array" ref="I4997">XLOOKUP('Joining Lists'!$H4997,'Joining Lists'!$D$4:$D$75,'Joining Lists'!$E$4:$E$75)</f>
        <v>West</v>
      </c>
      <c r="J4997" s="110" t="s">
        <v>235</v>
      </c>
      <c r="K4997" s="110">
        <v>1.0</v>
      </c>
      <c r="L4997" s="109">
        <f t="array" ref="L4997">XLOOKUP('Joining Lists'!$J4997,'Joining Lists'!$A$4:$A$15,'Joining Lists'!$B$4:$B$15)</f>
        <v>19.95</v>
      </c>
      <c r="M4997" s="110">
        <f>'Joining Lists'!$K4997*'Joining Lists'!$L4997</f>
        <v>19.95</v>
      </c>
    </row>
    <row r="4998" ht="14.25" customHeight="1">
      <c r="G4998" s="106">
        <v>44215.0</v>
      </c>
      <c r="H4998" s="105" t="s">
        <v>316</v>
      </c>
      <c r="I4998" s="105" t="str">
        <f t="array" ref="I4998">XLOOKUP('Joining Lists'!$H4998,'Joining Lists'!$D$4:$D$75,'Joining Lists'!$E$4:$E$75)</f>
        <v>West</v>
      </c>
      <c r="J4998" s="105" t="s">
        <v>240</v>
      </c>
      <c r="K4998" s="105">
        <v>1.0</v>
      </c>
      <c r="L4998" s="104">
        <f t="array" ref="L4998">XLOOKUP('Joining Lists'!$J4998,'Joining Lists'!$A$4:$A$15,'Joining Lists'!$B$4:$B$15)</f>
        <v>34</v>
      </c>
      <c r="M4998" s="105">
        <f>'Joining Lists'!$K4998*'Joining Lists'!$L4998</f>
        <v>34</v>
      </c>
    </row>
    <row r="4999" ht="14.25" customHeight="1">
      <c r="G4999" s="111">
        <v>44215.0</v>
      </c>
      <c r="H4999" s="110" t="s">
        <v>225</v>
      </c>
      <c r="I4999" s="110" t="str">
        <f t="array" ref="I4999">XLOOKUP('Joining Lists'!$H4999,'Joining Lists'!$D$4:$D$75,'Joining Lists'!$E$4:$E$75)</f>
        <v>South</v>
      </c>
      <c r="J4999" s="110" t="s">
        <v>212</v>
      </c>
      <c r="K4999" s="110">
        <v>3.0</v>
      </c>
      <c r="L4999" s="109">
        <f t="array" ref="L4999">XLOOKUP('Joining Lists'!$J4999,'Joining Lists'!$A$4:$A$15,'Joining Lists'!$B$4:$B$15)</f>
        <v>21</v>
      </c>
      <c r="M4999" s="110">
        <f>'Joining Lists'!$K4999*'Joining Lists'!$L4999</f>
        <v>63</v>
      </c>
    </row>
    <row r="5000" ht="14.25" customHeight="1">
      <c r="G5000" s="106">
        <v>44215.0</v>
      </c>
      <c r="H5000" s="105" t="s">
        <v>264</v>
      </c>
      <c r="I5000" s="105" t="str">
        <f t="array" ref="I5000">XLOOKUP('Joining Lists'!$H5000,'Joining Lists'!$D$4:$D$75,'Joining Lists'!$E$4:$E$75)</f>
        <v>MidWest</v>
      </c>
      <c r="J5000" s="105" t="s">
        <v>243</v>
      </c>
      <c r="K5000" s="105">
        <v>3.0</v>
      </c>
      <c r="L5000" s="104">
        <f t="array" ref="L5000">XLOOKUP('Joining Lists'!$J5000,'Joining Lists'!$A$4:$A$15,'Joining Lists'!$B$4:$B$15)</f>
        <v>25</v>
      </c>
      <c r="M5000" s="105">
        <f>'Joining Lists'!$K5000*'Joining Lists'!$L5000</f>
        <v>75</v>
      </c>
    </row>
    <row r="5001" ht="14.25" customHeight="1">
      <c r="G5001" s="111">
        <v>44215.0</v>
      </c>
      <c r="H5001" s="110" t="s">
        <v>292</v>
      </c>
      <c r="I5001" s="110" t="str">
        <f t="array" ref="I5001">XLOOKUP('Joining Lists'!$H5001,'Joining Lists'!$D$4:$D$75,'Joining Lists'!$E$4:$E$75)</f>
        <v>East</v>
      </c>
      <c r="J5001" s="110" t="s">
        <v>240</v>
      </c>
      <c r="K5001" s="110">
        <v>2.0</v>
      </c>
      <c r="L5001" s="109">
        <f t="array" ref="L5001">XLOOKUP('Joining Lists'!$J5001,'Joining Lists'!$A$4:$A$15,'Joining Lists'!$B$4:$B$15)</f>
        <v>34</v>
      </c>
      <c r="M5001" s="110">
        <f>'Joining Lists'!$K5001*'Joining Lists'!$L5001</f>
        <v>68</v>
      </c>
    </row>
    <row r="5002" ht="14.25" customHeight="1">
      <c r="G5002" s="106">
        <v>44214.0</v>
      </c>
      <c r="H5002" s="105" t="s">
        <v>300</v>
      </c>
      <c r="I5002" s="105" t="str">
        <f t="array" ref="I5002">XLOOKUP('Joining Lists'!$H5002,'Joining Lists'!$D$4:$D$75,'Joining Lists'!$E$4:$E$75)</f>
        <v>MidWest</v>
      </c>
      <c r="J5002" s="105" t="s">
        <v>233</v>
      </c>
      <c r="K5002" s="105">
        <v>23.0</v>
      </c>
      <c r="L5002" s="104">
        <f t="array" ref="L5002">XLOOKUP('Joining Lists'!$J5002,'Joining Lists'!$A$4:$A$15,'Joining Lists'!$B$4:$B$15)</f>
        <v>27.5</v>
      </c>
      <c r="M5002" s="105">
        <f>'Joining Lists'!$K5002*'Joining Lists'!$L5002</f>
        <v>632.5</v>
      </c>
    </row>
    <row r="5003" ht="14.25" customHeight="1">
      <c r="G5003" s="111">
        <v>44214.0</v>
      </c>
      <c r="H5003" s="110" t="s">
        <v>306</v>
      </c>
      <c r="I5003" s="110" t="str">
        <f t="array" ref="I5003">XLOOKUP('Joining Lists'!$H5003,'Joining Lists'!$D$4:$D$75,'Joining Lists'!$E$4:$E$75)</f>
        <v>West</v>
      </c>
      <c r="J5003" s="110" t="s">
        <v>239</v>
      </c>
      <c r="K5003" s="110">
        <v>2.0</v>
      </c>
      <c r="L5003" s="109">
        <f t="array" ref="L5003">XLOOKUP('Joining Lists'!$J5003,'Joining Lists'!$A$4:$A$15,'Joining Lists'!$B$4:$B$15)</f>
        <v>19</v>
      </c>
      <c r="M5003" s="110">
        <f>'Joining Lists'!$K5003*'Joining Lists'!$L5003</f>
        <v>38</v>
      </c>
    </row>
    <row r="5004" ht="14.25" customHeight="1">
      <c r="G5004" s="106">
        <v>44214.0</v>
      </c>
      <c r="H5004" s="105" t="s">
        <v>297</v>
      </c>
      <c r="I5004" s="105" t="str">
        <f t="array" ref="I5004">XLOOKUP('Joining Lists'!$H5004,'Joining Lists'!$D$4:$D$75,'Joining Lists'!$E$4:$E$75)</f>
        <v>MidWest</v>
      </c>
      <c r="J5004" s="105" t="s">
        <v>235</v>
      </c>
      <c r="K5004" s="105">
        <v>3.0</v>
      </c>
      <c r="L5004" s="104">
        <f t="array" ref="L5004">XLOOKUP('Joining Lists'!$J5004,'Joining Lists'!$A$4:$A$15,'Joining Lists'!$B$4:$B$15)</f>
        <v>19.95</v>
      </c>
      <c r="M5004" s="105">
        <f>'Joining Lists'!$K5004*'Joining Lists'!$L5004</f>
        <v>59.85</v>
      </c>
    </row>
    <row r="5005" ht="14.25" customHeight="1">
      <c r="G5005" s="111">
        <v>44214.0</v>
      </c>
      <c r="H5005" s="110" t="s">
        <v>316</v>
      </c>
      <c r="I5005" s="110" t="str">
        <f t="array" ref="I5005">XLOOKUP('Joining Lists'!$H5005,'Joining Lists'!$D$4:$D$75,'Joining Lists'!$E$4:$E$75)</f>
        <v>West</v>
      </c>
      <c r="J5005" s="110" t="s">
        <v>216</v>
      </c>
      <c r="K5005" s="110">
        <v>3.0</v>
      </c>
      <c r="L5005" s="109">
        <f t="array" ref="L5005">XLOOKUP('Joining Lists'!$J5005,'Joining Lists'!$A$4:$A$15,'Joining Lists'!$B$4:$B$15)</f>
        <v>22.95</v>
      </c>
      <c r="M5005" s="110">
        <f>'Joining Lists'!$K5005*'Joining Lists'!$L5005</f>
        <v>68.85</v>
      </c>
    </row>
    <row r="5006" ht="14.25" customHeight="1">
      <c r="G5006" s="106">
        <v>44214.0</v>
      </c>
      <c r="H5006" s="105" t="s">
        <v>303</v>
      </c>
      <c r="I5006" s="105" t="str">
        <f t="array" ref="I5006">XLOOKUP('Joining Lists'!$H5006,'Joining Lists'!$D$4:$D$75,'Joining Lists'!$E$4:$E$75)</f>
        <v>West</v>
      </c>
      <c r="J5006" s="105" t="s">
        <v>227</v>
      </c>
      <c r="K5006" s="105">
        <v>3.0</v>
      </c>
      <c r="L5006" s="104">
        <f t="array" ref="L5006">XLOOKUP('Joining Lists'!$J5006,'Joining Lists'!$A$4:$A$15,'Joining Lists'!$B$4:$B$15)</f>
        <v>25</v>
      </c>
      <c r="M5006" s="105">
        <f>'Joining Lists'!$K5006*'Joining Lists'!$L5006</f>
        <v>75</v>
      </c>
    </row>
    <row r="5007" ht="14.25" customHeight="1">
      <c r="G5007" s="111">
        <v>44213.0</v>
      </c>
      <c r="H5007" s="110" t="s">
        <v>231</v>
      </c>
      <c r="I5007" s="110" t="str">
        <f t="array" ref="I5007">XLOOKUP('Joining Lists'!$H5007,'Joining Lists'!$D$4:$D$75,'Joining Lists'!$E$4:$E$75)</f>
        <v>West</v>
      </c>
      <c r="J5007" s="110" t="s">
        <v>236</v>
      </c>
      <c r="K5007" s="110">
        <v>2.0</v>
      </c>
      <c r="L5007" s="109">
        <f t="array" ref="L5007">XLOOKUP('Joining Lists'!$J5007,'Joining Lists'!$A$4:$A$15,'Joining Lists'!$B$4:$B$15)</f>
        <v>30</v>
      </c>
      <c r="M5007" s="110">
        <f>'Joining Lists'!$K5007*'Joining Lists'!$L5007</f>
        <v>60</v>
      </c>
    </row>
    <row r="5008" ht="14.25" customHeight="1">
      <c r="G5008" s="106">
        <v>44213.0</v>
      </c>
      <c r="H5008" s="105" t="s">
        <v>215</v>
      </c>
      <c r="I5008" s="105" t="str">
        <f t="array" ref="I5008">XLOOKUP('Joining Lists'!$H5008,'Joining Lists'!$D$4:$D$75,'Joining Lists'!$E$4:$E$75)</f>
        <v>East</v>
      </c>
      <c r="J5008" s="105" t="s">
        <v>235</v>
      </c>
      <c r="K5008" s="105">
        <v>1.0</v>
      </c>
      <c r="L5008" s="104">
        <f t="array" ref="L5008">XLOOKUP('Joining Lists'!$J5008,'Joining Lists'!$A$4:$A$15,'Joining Lists'!$B$4:$B$15)</f>
        <v>19.95</v>
      </c>
      <c r="M5008" s="105">
        <f>'Joining Lists'!$K5008*'Joining Lists'!$L5008</f>
        <v>19.95</v>
      </c>
    </row>
    <row r="5009" ht="14.25" customHeight="1">
      <c r="G5009" s="111">
        <v>44213.0</v>
      </c>
      <c r="H5009" s="110" t="s">
        <v>265</v>
      </c>
      <c r="I5009" s="110" t="str">
        <f t="array" ref="I5009">XLOOKUP('Joining Lists'!$H5009,'Joining Lists'!$D$4:$D$75,'Joining Lists'!$E$4:$E$75)</f>
        <v>MidWest</v>
      </c>
      <c r="J5009" s="110" t="s">
        <v>218</v>
      </c>
      <c r="K5009" s="110">
        <v>1.0</v>
      </c>
      <c r="L5009" s="109">
        <f t="array" ref="L5009">XLOOKUP('Joining Lists'!$J5009,'Joining Lists'!$A$4:$A$15,'Joining Lists'!$B$4:$B$15)</f>
        <v>22.95</v>
      </c>
      <c r="M5009" s="110">
        <f>'Joining Lists'!$K5009*'Joining Lists'!$L5009</f>
        <v>22.95</v>
      </c>
    </row>
    <row r="5010" ht="14.25" customHeight="1">
      <c r="G5010" s="106">
        <v>44213.0</v>
      </c>
      <c r="H5010" s="105" t="s">
        <v>255</v>
      </c>
      <c r="I5010" s="105" t="str">
        <f t="array" ref="I5010">XLOOKUP('Joining Lists'!$H5010,'Joining Lists'!$D$4:$D$75,'Joining Lists'!$E$4:$E$75)</f>
        <v>MidWest</v>
      </c>
      <c r="J5010" s="105" t="s">
        <v>218</v>
      </c>
      <c r="K5010" s="105">
        <v>3.0</v>
      </c>
      <c r="L5010" s="104">
        <f t="array" ref="L5010">XLOOKUP('Joining Lists'!$J5010,'Joining Lists'!$A$4:$A$15,'Joining Lists'!$B$4:$B$15)</f>
        <v>22.95</v>
      </c>
      <c r="M5010" s="105">
        <f>'Joining Lists'!$K5010*'Joining Lists'!$L5010</f>
        <v>68.85</v>
      </c>
    </row>
    <row r="5011" ht="14.25" customHeight="1">
      <c r="G5011" s="111">
        <v>44212.0</v>
      </c>
      <c r="H5011" s="110" t="s">
        <v>286</v>
      </c>
      <c r="I5011" s="110" t="str">
        <f t="array" ref="I5011">XLOOKUP('Joining Lists'!$H5011,'Joining Lists'!$D$4:$D$75,'Joining Lists'!$E$4:$E$75)</f>
        <v>South</v>
      </c>
      <c r="J5011" s="110" t="s">
        <v>218</v>
      </c>
      <c r="K5011" s="110">
        <v>14.0</v>
      </c>
      <c r="L5011" s="109">
        <f t="array" ref="L5011">XLOOKUP('Joining Lists'!$J5011,'Joining Lists'!$A$4:$A$15,'Joining Lists'!$B$4:$B$15)</f>
        <v>22.95</v>
      </c>
      <c r="M5011" s="110">
        <f>'Joining Lists'!$K5011*'Joining Lists'!$L5011</f>
        <v>321.3</v>
      </c>
    </row>
    <row r="5012" ht="14.25" customHeight="1">
      <c r="G5012" s="106">
        <v>44212.0</v>
      </c>
      <c r="H5012" s="105" t="s">
        <v>284</v>
      </c>
      <c r="I5012" s="105" t="str">
        <f t="array" ref="I5012">XLOOKUP('Joining Lists'!$H5012,'Joining Lists'!$D$4:$D$75,'Joining Lists'!$E$4:$E$75)</f>
        <v>MidWest</v>
      </c>
      <c r="J5012" s="105" t="s">
        <v>240</v>
      </c>
      <c r="K5012" s="105">
        <v>3.0</v>
      </c>
      <c r="L5012" s="104">
        <f t="array" ref="L5012">XLOOKUP('Joining Lists'!$J5012,'Joining Lists'!$A$4:$A$15,'Joining Lists'!$B$4:$B$15)</f>
        <v>34</v>
      </c>
      <c r="M5012" s="105">
        <f>'Joining Lists'!$K5012*'Joining Lists'!$L5012</f>
        <v>102</v>
      </c>
    </row>
    <row r="5013" ht="14.25" customHeight="1">
      <c r="G5013" s="111">
        <v>44211.0</v>
      </c>
      <c r="H5013" s="110" t="s">
        <v>311</v>
      </c>
      <c r="I5013" s="110" t="str">
        <f t="array" ref="I5013">XLOOKUP('Joining Lists'!$H5013,'Joining Lists'!$D$4:$D$75,'Joining Lists'!$E$4:$E$75)</f>
        <v>MidWest</v>
      </c>
      <c r="J5013" s="110" t="s">
        <v>240</v>
      </c>
      <c r="K5013" s="110">
        <v>2.0</v>
      </c>
      <c r="L5013" s="109">
        <f t="array" ref="L5013">XLOOKUP('Joining Lists'!$J5013,'Joining Lists'!$A$4:$A$15,'Joining Lists'!$B$4:$B$15)</f>
        <v>34</v>
      </c>
      <c r="M5013" s="110">
        <f>'Joining Lists'!$K5013*'Joining Lists'!$L5013</f>
        <v>68</v>
      </c>
    </row>
    <row r="5014" ht="14.25" customHeight="1">
      <c r="G5014" s="106">
        <v>44211.0</v>
      </c>
      <c r="H5014" s="105" t="s">
        <v>225</v>
      </c>
      <c r="I5014" s="105" t="str">
        <f t="array" ref="I5014">XLOOKUP('Joining Lists'!$H5014,'Joining Lists'!$D$4:$D$75,'Joining Lists'!$E$4:$E$75)</f>
        <v>South</v>
      </c>
      <c r="J5014" s="105" t="s">
        <v>245</v>
      </c>
      <c r="K5014" s="105">
        <v>1.0</v>
      </c>
      <c r="L5014" s="104">
        <f t="array" ref="L5014">XLOOKUP('Joining Lists'!$J5014,'Joining Lists'!$A$4:$A$15,'Joining Lists'!$B$4:$B$15)</f>
        <v>23.5</v>
      </c>
      <c r="M5014" s="105">
        <f>'Joining Lists'!$K5014*'Joining Lists'!$L5014</f>
        <v>23.5</v>
      </c>
    </row>
    <row r="5015" ht="14.25" customHeight="1">
      <c r="G5015" s="111">
        <v>44210.0</v>
      </c>
      <c r="H5015" s="110" t="s">
        <v>309</v>
      </c>
      <c r="I5015" s="110" t="str">
        <f t="array" ref="I5015">XLOOKUP('Joining Lists'!$H5015,'Joining Lists'!$D$4:$D$75,'Joining Lists'!$E$4:$E$75)</f>
        <v>South</v>
      </c>
      <c r="J5015" s="110" t="s">
        <v>218</v>
      </c>
      <c r="K5015" s="110">
        <v>2.0</v>
      </c>
      <c r="L5015" s="109">
        <f t="array" ref="L5015">XLOOKUP('Joining Lists'!$J5015,'Joining Lists'!$A$4:$A$15,'Joining Lists'!$B$4:$B$15)</f>
        <v>22.95</v>
      </c>
      <c r="M5015" s="110">
        <f>'Joining Lists'!$K5015*'Joining Lists'!$L5015</f>
        <v>45.9</v>
      </c>
    </row>
    <row r="5016" ht="14.25" customHeight="1">
      <c r="G5016" s="106">
        <v>44210.0</v>
      </c>
      <c r="H5016" s="105" t="s">
        <v>299</v>
      </c>
      <c r="I5016" s="105" t="str">
        <f t="array" ref="I5016">XLOOKUP('Joining Lists'!$H5016,'Joining Lists'!$D$4:$D$75,'Joining Lists'!$E$4:$E$75)</f>
        <v>South</v>
      </c>
      <c r="J5016" s="105" t="s">
        <v>216</v>
      </c>
      <c r="K5016" s="105">
        <v>2.0</v>
      </c>
      <c r="L5016" s="104">
        <f t="array" ref="L5016">XLOOKUP('Joining Lists'!$J5016,'Joining Lists'!$A$4:$A$15,'Joining Lists'!$B$4:$B$15)</f>
        <v>22.95</v>
      </c>
      <c r="M5016" s="105">
        <f>'Joining Lists'!$K5016*'Joining Lists'!$L5016</f>
        <v>45.9</v>
      </c>
    </row>
    <row r="5017" ht="14.25" customHeight="1">
      <c r="G5017" s="111">
        <v>44210.0</v>
      </c>
      <c r="H5017" s="110" t="s">
        <v>301</v>
      </c>
      <c r="I5017" s="110" t="str">
        <f t="array" ref="I5017">XLOOKUP('Joining Lists'!$H5017,'Joining Lists'!$D$4:$D$75,'Joining Lists'!$E$4:$E$75)</f>
        <v>East</v>
      </c>
      <c r="J5017" s="110" t="s">
        <v>216</v>
      </c>
      <c r="K5017" s="110">
        <v>3.0</v>
      </c>
      <c r="L5017" s="109">
        <f t="array" ref="L5017">XLOOKUP('Joining Lists'!$J5017,'Joining Lists'!$A$4:$A$15,'Joining Lists'!$B$4:$B$15)</f>
        <v>22.95</v>
      </c>
      <c r="M5017" s="110">
        <f>'Joining Lists'!$K5017*'Joining Lists'!$L5017</f>
        <v>68.85</v>
      </c>
    </row>
    <row r="5018" ht="14.25" customHeight="1">
      <c r="G5018" s="106">
        <v>44210.0</v>
      </c>
      <c r="H5018" s="105" t="s">
        <v>308</v>
      </c>
      <c r="I5018" s="105" t="str">
        <f t="array" ref="I5018">XLOOKUP('Joining Lists'!$H5018,'Joining Lists'!$D$4:$D$75,'Joining Lists'!$E$4:$E$75)</f>
        <v>West</v>
      </c>
      <c r="J5018" s="105" t="s">
        <v>240</v>
      </c>
      <c r="K5018" s="105">
        <v>2.0</v>
      </c>
      <c r="L5018" s="104">
        <f t="array" ref="L5018">XLOOKUP('Joining Lists'!$J5018,'Joining Lists'!$A$4:$A$15,'Joining Lists'!$B$4:$B$15)</f>
        <v>34</v>
      </c>
      <c r="M5018" s="105">
        <f>'Joining Lists'!$K5018*'Joining Lists'!$L5018</f>
        <v>68</v>
      </c>
    </row>
    <row r="5019" ht="14.25" customHeight="1">
      <c r="G5019" s="111">
        <v>44209.0</v>
      </c>
      <c r="H5019" s="110" t="s">
        <v>306</v>
      </c>
      <c r="I5019" s="110" t="str">
        <f t="array" ref="I5019">XLOOKUP('Joining Lists'!$H5019,'Joining Lists'!$D$4:$D$75,'Joining Lists'!$E$4:$E$75)</f>
        <v>West</v>
      </c>
      <c r="J5019" s="110" t="s">
        <v>216</v>
      </c>
      <c r="K5019" s="110">
        <v>3.0</v>
      </c>
      <c r="L5019" s="109">
        <f t="array" ref="L5019">XLOOKUP('Joining Lists'!$J5019,'Joining Lists'!$A$4:$A$15,'Joining Lists'!$B$4:$B$15)</f>
        <v>22.95</v>
      </c>
      <c r="M5019" s="110">
        <f>'Joining Lists'!$K5019*'Joining Lists'!$L5019</f>
        <v>68.85</v>
      </c>
    </row>
    <row r="5020" ht="14.25" customHeight="1">
      <c r="G5020" s="106">
        <v>44209.0</v>
      </c>
      <c r="H5020" s="105" t="s">
        <v>313</v>
      </c>
      <c r="I5020" s="105" t="str">
        <f t="array" ref="I5020">XLOOKUP('Joining Lists'!$H5020,'Joining Lists'!$D$4:$D$75,'Joining Lists'!$E$4:$E$75)</f>
        <v>West</v>
      </c>
      <c r="J5020" s="105" t="s">
        <v>236</v>
      </c>
      <c r="K5020" s="105">
        <v>3.0</v>
      </c>
      <c r="L5020" s="104">
        <f t="array" ref="L5020">XLOOKUP('Joining Lists'!$J5020,'Joining Lists'!$A$4:$A$15,'Joining Lists'!$B$4:$B$15)</f>
        <v>30</v>
      </c>
      <c r="M5020" s="105">
        <f>'Joining Lists'!$K5020*'Joining Lists'!$L5020</f>
        <v>90</v>
      </c>
    </row>
    <row r="5021" ht="14.25" customHeight="1">
      <c r="G5021" s="111">
        <v>44209.0</v>
      </c>
      <c r="H5021" s="110" t="s">
        <v>301</v>
      </c>
      <c r="I5021" s="110" t="str">
        <f t="array" ref="I5021">XLOOKUP('Joining Lists'!$H5021,'Joining Lists'!$D$4:$D$75,'Joining Lists'!$E$4:$E$75)</f>
        <v>East</v>
      </c>
      <c r="J5021" s="110" t="s">
        <v>218</v>
      </c>
      <c r="K5021" s="110">
        <v>1.0</v>
      </c>
      <c r="L5021" s="109">
        <f t="array" ref="L5021">XLOOKUP('Joining Lists'!$J5021,'Joining Lists'!$A$4:$A$15,'Joining Lists'!$B$4:$B$15)</f>
        <v>22.95</v>
      </c>
      <c r="M5021" s="110">
        <f>'Joining Lists'!$K5021*'Joining Lists'!$L5021</f>
        <v>22.95</v>
      </c>
    </row>
    <row r="5022" ht="14.25" customHeight="1">
      <c r="G5022" s="106">
        <v>44209.0</v>
      </c>
      <c r="H5022" s="105" t="s">
        <v>298</v>
      </c>
      <c r="I5022" s="105" t="str">
        <f t="array" ref="I5022">XLOOKUP('Joining Lists'!$H5022,'Joining Lists'!$D$4:$D$75,'Joining Lists'!$E$4:$E$75)</f>
        <v>West</v>
      </c>
      <c r="J5022" s="105" t="s">
        <v>239</v>
      </c>
      <c r="K5022" s="105">
        <v>1.0</v>
      </c>
      <c r="L5022" s="104">
        <f t="array" ref="L5022">XLOOKUP('Joining Lists'!$J5022,'Joining Lists'!$A$4:$A$15,'Joining Lists'!$B$4:$B$15)</f>
        <v>19</v>
      </c>
      <c r="M5022" s="105">
        <f>'Joining Lists'!$K5022*'Joining Lists'!$L5022</f>
        <v>19</v>
      </c>
    </row>
    <row r="5023" ht="14.25" customHeight="1">
      <c r="G5023" s="111">
        <v>44209.0</v>
      </c>
      <c r="H5023" s="110" t="s">
        <v>303</v>
      </c>
      <c r="I5023" s="110" t="str">
        <f t="array" ref="I5023">XLOOKUP('Joining Lists'!$H5023,'Joining Lists'!$D$4:$D$75,'Joining Lists'!$E$4:$E$75)</f>
        <v>West</v>
      </c>
      <c r="J5023" s="110" t="s">
        <v>245</v>
      </c>
      <c r="K5023" s="110">
        <v>1.0</v>
      </c>
      <c r="L5023" s="109">
        <f t="array" ref="L5023">XLOOKUP('Joining Lists'!$J5023,'Joining Lists'!$A$4:$A$15,'Joining Lists'!$B$4:$B$15)</f>
        <v>23.5</v>
      </c>
      <c r="M5023" s="110">
        <f>'Joining Lists'!$K5023*'Joining Lists'!$L5023</f>
        <v>23.5</v>
      </c>
    </row>
    <row r="5024" ht="14.25" customHeight="1">
      <c r="G5024" s="106">
        <v>44209.0</v>
      </c>
      <c r="H5024" s="105" t="s">
        <v>303</v>
      </c>
      <c r="I5024" s="105" t="str">
        <f t="array" ref="I5024">XLOOKUP('Joining Lists'!$H5024,'Joining Lists'!$D$4:$D$75,'Joining Lists'!$E$4:$E$75)</f>
        <v>West</v>
      </c>
      <c r="J5024" s="105" t="s">
        <v>235</v>
      </c>
      <c r="K5024" s="105">
        <v>3.0</v>
      </c>
      <c r="L5024" s="104">
        <f t="array" ref="L5024">XLOOKUP('Joining Lists'!$J5024,'Joining Lists'!$A$4:$A$15,'Joining Lists'!$B$4:$B$15)</f>
        <v>19.95</v>
      </c>
      <c r="M5024" s="105">
        <f>'Joining Lists'!$K5024*'Joining Lists'!$L5024</f>
        <v>59.85</v>
      </c>
    </row>
    <row r="5025" ht="14.25" customHeight="1">
      <c r="G5025" s="111">
        <v>44208.0</v>
      </c>
      <c r="H5025" s="110" t="s">
        <v>264</v>
      </c>
      <c r="I5025" s="110" t="str">
        <f t="array" ref="I5025">XLOOKUP('Joining Lists'!$H5025,'Joining Lists'!$D$4:$D$75,'Joining Lists'!$E$4:$E$75)</f>
        <v>MidWest</v>
      </c>
      <c r="J5025" s="110" t="s">
        <v>236</v>
      </c>
      <c r="K5025" s="110">
        <v>2.0</v>
      </c>
      <c r="L5025" s="109">
        <f t="array" ref="L5025">XLOOKUP('Joining Lists'!$J5025,'Joining Lists'!$A$4:$A$15,'Joining Lists'!$B$4:$B$15)</f>
        <v>30</v>
      </c>
      <c r="M5025" s="110">
        <f>'Joining Lists'!$K5025*'Joining Lists'!$L5025</f>
        <v>60</v>
      </c>
    </row>
    <row r="5026" ht="14.25" customHeight="1">
      <c r="G5026" s="106">
        <v>44208.0</v>
      </c>
      <c r="H5026" s="105" t="s">
        <v>263</v>
      </c>
      <c r="I5026" s="105" t="str">
        <f t="array" ref="I5026">XLOOKUP('Joining Lists'!$H5026,'Joining Lists'!$D$4:$D$75,'Joining Lists'!$E$4:$E$75)</f>
        <v>West</v>
      </c>
      <c r="J5026" s="105" t="s">
        <v>245</v>
      </c>
      <c r="K5026" s="105">
        <v>3.0</v>
      </c>
      <c r="L5026" s="104">
        <f t="array" ref="L5026">XLOOKUP('Joining Lists'!$J5026,'Joining Lists'!$A$4:$A$15,'Joining Lists'!$B$4:$B$15)</f>
        <v>23.5</v>
      </c>
      <c r="M5026" s="105">
        <f>'Joining Lists'!$K5026*'Joining Lists'!$L5026</f>
        <v>70.5</v>
      </c>
    </row>
    <row r="5027" ht="14.25" customHeight="1">
      <c r="G5027" s="111">
        <v>44208.0</v>
      </c>
      <c r="H5027" s="110" t="s">
        <v>296</v>
      </c>
      <c r="I5027" s="110" t="str">
        <f t="array" ref="I5027">XLOOKUP('Joining Lists'!$H5027,'Joining Lists'!$D$4:$D$75,'Joining Lists'!$E$4:$E$75)</f>
        <v>West</v>
      </c>
      <c r="J5027" s="110" t="s">
        <v>218</v>
      </c>
      <c r="K5027" s="110">
        <v>12.0</v>
      </c>
      <c r="L5027" s="109">
        <f t="array" ref="L5027">XLOOKUP('Joining Lists'!$J5027,'Joining Lists'!$A$4:$A$15,'Joining Lists'!$B$4:$B$15)</f>
        <v>22.95</v>
      </c>
      <c r="M5027" s="110">
        <f>'Joining Lists'!$K5027*'Joining Lists'!$L5027</f>
        <v>275.4</v>
      </c>
    </row>
    <row r="5028" ht="14.25" customHeight="1">
      <c r="G5028" s="106">
        <v>44208.0</v>
      </c>
      <c r="H5028" s="105" t="s">
        <v>260</v>
      </c>
      <c r="I5028" s="105" t="str">
        <f t="array" ref="I5028">XLOOKUP('Joining Lists'!$H5028,'Joining Lists'!$D$4:$D$75,'Joining Lists'!$E$4:$E$75)</f>
        <v>MidWest</v>
      </c>
      <c r="J5028" s="105" t="s">
        <v>235</v>
      </c>
      <c r="K5028" s="105">
        <v>1.0</v>
      </c>
      <c r="L5028" s="104">
        <f t="array" ref="L5028">XLOOKUP('Joining Lists'!$J5028,'Joining Lists'!$A$4:$A$15,'Joining Lists'!$B$4:$B$15)</f>
        <v>19.95</v>
      </c>
      <c r="M5028" s="105">
        <f>'Joining Lists'!$K5028*'Joining Lists'!$L5028</f>
        <v>19.95</v>
      </c>
    </row>
    <row r="5029" ht="14.25" customHeight="1">
      <c r="G5029" s="111">
        <v>44207.0</v>
      </c>
      <c r="H5029" s="110" t="s">
        <v>281</v>
      </c>
      <c r="I5029" s="110" t="str">
        <f t="array" ref="I5029">XLOOKUP('Joining Lists'!$H5029,'Joining Lists'!$D$4:$D$75,'Joining Lists'!$E$4:$E$75)</f>
        <v>MidWest</v>
      </c>
      <c r="J5029" s="110" t="s">
        <v>216</v>
      </c>
      <c r="K5029" s="110">
        <v>2.0</v>
      </c>
      <c r="L5029" s="109">
        <f t="array" ref="L5029">XLOOKUP('Joining Lists'!$J5029,'Joining Lists'!$A$4:$A$15,'Joining Lists'!$B$4:$B$15)</f>
        <v>22.95</v>
      </c>
      <c r="M5029" s="110">
        <f>'Joining Lists'!$K5029*'Joining Lists'!$L5029</f>
        <v>45.9</v>
      </c>
    </row>
    <row r="5030" ht="14.25" customHeight="1">
      <c r="G5030" s="106">
        <v>44207.0</v>
      </c>
      <c r="H5030" s="105" t="s">
        <v>234</v>
      </c>
      <c r="I5030" s="105" t="str">
        <f t="array" ref="I5030">XLOOKUP('Joining Lists'!$H5030,'Joining Lists'!$D$4:$D$75,'Joining Lists'!$E$4:$E$75)</f>
        <v>East</v>
      </c>
      <c r="J5030" s="105" t="s">
        <v>236</v>
      </c>
      <c r="K5030" s="105">
        <v>22.0</v>
      </c>
      <c r="L5030" s="104">
        <f t="array" ref="L5030">XLOOKUP('Joining Lists'!$J5030,'Joining Lists'!$A$4:$A$15,'Joining Lists'!$B$4:$B$15)</f>
        <v>30</v>
      </c>
      <c r="M5030" s="105">
        <f>'Joining Lists'!$K5030*'Joining Lists'!$L5030</f>
        <v>660</v>
      </c>
    </row>
    <row r="5031" ht="14.25" customHeight="1">
      <c r="G5031" s="111">
        <v>44207.0</v>
      </c>
      <c r="H5031" s="110" t="s">
        <v>250</v>
      </c>
      <c r="I5031" s="110" t="str">
        <f t="array" ref="I5031">XLOOKUP('Joining Lists'!$H5031,'Joining Lists'!$D$4:$D$75,'Joining Lists'!$E$4:$E$75)</f>
        <v>West</v>
      </c>
      <c r="J5031" s="110" t="s">
        <v>240</v>
      </c>
      <c r="K5031" s="110">
        <v>3.0</v>
      </c>
      <c r="L5031" s="109">
        <f t="array" ref="L5031">XLOOKUP('Joining Lists'!$J5031,'Joining Lists'!$A$4:$A$15,'Joining Lists'!$B$4:$B$15)</f>
        <v>34</v>
      </c>
      <c r="M5031" s="110">
        <f>'Joining Lists'!$K5031*'Joining Lists'!$L5031</f>
        <v>102</v>
      </c>
    </row>
    <row r="5032" ht="14.25" customHeight="1">
      <c r="G5032" s="106">
        <v>44207.0</v>
      </c>
      <c r="H5032" s="105" t="s">
        <v>264</v>
      </c>
      <c r="I5032" s="105" t="str">
        <f t="array" ref="I5032">XLOOKUP('Joining Lists'!$H5032,'Joining Lists'!$D$4:$D$75,'Joining Lists'!$E$4:$E$75)</f>
        <v>MidWest</v>
      </c>
      <c r="J5032" s="105" t="s">
        <v>212</v>
      </c>
      <c r="K5032" s="105">
        <v>3.0</v>
      </c>
      <c r="L5032" s="104">
        <f t="array" ref="L5032">XLOOKUP('Joining Lists'!$J5032,'Joining Lists'!$A$4:$A$15,'Joining Lists'!$B$4:$B$15)</f>
        <v>21</v>
      </c>
      <c r="M5032" s="105">
        <f>'Joining Lists'!$K5032*'Joining Lists'!$L5032</f>
        <v>63</v>
      </c>
    </row>
    <row r="5033" ht="14.25" customHeight="1">
      <c r="G5033" s="111">
        <v>44207.0</v>
      </c>
      <c r="H5033" s="110" t="s">
        <v>312</v>
      </c>
      <c r="I5033" s="110" t="str">
        <f t="array" ref="I5033">XLOOKUP('Joining Lists'!$H5033,'Joining Lists'!$D$4:$D$75,'Joining Lists'!$E$4:$E$75)</f>
        <v>East</v>
      </c>
      <c r="J5033" s="110" t="s">
        <v>216</v>
      </c>
      <c r="K5033" s="110">
        <v>2.0</v>
      </c>
      <c r="L5033" s="109">
        <f t="array" ref="L5033">XLOOKUP('Joining Lists'!$J5033,'Joining Lists'!$A$4:$A$15,'Joining Lists'!$B$4:$B$15)</f>
        <v>22.95</v>
      </c>
      <c r="M5033" s="110">
        <f>'Joining Lists'!$K5033*'Joining Lists'!$L5033</f>
        <v>45.9</v>
      </c>
    </row>
    <row r="5034" ht="14.25" customHeight="1">
      <c r="G5034" s="106">
        <v>44206.0</v>
      </c>
      <c r="H5034" s="105" t="s">
        <v>299</v>
      </c>
      <c r="I5034" s="105" t="str">
        <f t="array" ref="I5034">XLOOKUP('Joining Lists'!$H5034,'Joining Lists'!$D$4:$D$75,'Joining Lists'!$E$4:$E$75)</f>
        <v>South</v>
      </c>
      <c r="J5034" s="105" t="s">
        <v>230</v>
      </c>
      <c r="K5034" s="105">
        <v>2.0</v>
      </c>
      <c r="L5034" s="104">
        <f t="array" ref="L5034">XLOOKUP('Joining Lists'!$J5034,'Joining Lists'!$A$4:$A$15,'Joining Lists'!$B$4:$B$15)</f>
        <v>79.95</v>
      </c>
      <c r="M5034" s="105">
        <f>'Joining Lists'!$K5034*'Joining Lists'!$L5034</f>
        <v>159.9</v>
      </c>
    </row>
    <row r="5035" ht="14.25" customHeight="1">
      <c r="G5035" s="111">
        <v>44206.0</v>
      </c>
      <c r="H5035" s="110" t="s">
        <v>264</v>
      </c>
      <c r="I5035" s="110" t="str">
        <f t="array" ref="I5035">XLOOKUP('Joining Lists'!$H5035,'Joining Lists'!$D$4:$D$75,'Joining Lists'!$E$4:$E$75)</f>
        <v>MidWest</v>
      </c>
      <c r="J5035" s="110" t="s">
        <v>216</v>
      </c>
      <c r="K5035" s="110">
        <v>3.0</v>
      </c>
      <c r="L5035" s="109">
        <f t="array" ref="L5035">XLOOKUP('Joining Lists'!$J5035,'Joining Lists'!$A$4:$A$15,'Joining Lists'!$B$4:$B$15)</f>
        <v>22.95</v>
      </c>
      <c r="M5035" s="110">
        <f>'Joining Lists'!$K5035*'Joining Lists'!$L5035</f>
        <v>68.85</v>
      </c>
    </row>
    <row r="5036" ht="14.25" customHeight="1">
      <c r="G5036" s="106">
        <v>44206.0</v>
      </c>
      <c r="H5036" s="105" t="s">
        <v>293</v>
      </c>
      <c r="I5036" s="105" t="str">
        <f t="array" ref="I5036">XLOOKUP('Joining Lists'!$H5036,'Joining Lists'!$D$4:$D$75,'Joining Lists'!$E$4:$E$75)</f>
        <v>West</v>
      </c>
      <c r="J5036" s="105" t="s">
        <v>243</v>
      </c>
      <c r="K5036" s="105">
        <v>2.0</v>
      </c>
      <c r="L5036" s="104">
        <f t="array" ref="L5036">XLOOKUP('Joining Lists'!$J5036,'Joining Lists'!$A$4:$A$15,'Joining Lists'!$B$4:$B$15)</f>
        <v>25</v>
      </c>
      <c r="M5036" s="105">
        <f>'Joining Lists'!$K5036*'Joining Lists'!$L5036</f>
        <v>50</v>
      </c>
    </row>
    <row r="5037" ht="14.25" customHeight="1">
      <c r="G5037" s="111">
        <v>44206.0</v>
      </c>
      <c r="H5037" s="110" t="s">
        <v>251</v>
      </c>
      <c r="I5037" s="110" t="str">
        <f t="array" ref="I5037">XLOOKUP('Joining Lists'!$H5037,'Joining Lists'!$D$4:$D$75,'Joining Lists'!$E$4:$E$75)</f>
        <v>MidWest</v>
      </c>
      <c r="J5037" s="110" t="s">
        <v>240</v>
      </c>
      <c r="K5037" s="110">
        <v>3.0</v>
      </c>
      <c r="L5037" s="109">
        <f t="array" ref="L5037">XLOOKUP('Joining Lists'!$J5037,'Joining Lists'!$A$4:$A$15,'Joining Lists'!$B$4:$B$15)</f>
        <v>34</v>
      </c>
      <c r="M5037" s="110">
        <f>'Joining Lists'!$K5037*'Joining Lists'!$L5037</f>
        <v>102</v>
      </c>
    </row>
    <row r="5038" ht="14.25" customHeight="1">
      <c r="G5038" s="106">
        <v>44204.0</v>
      </c>
      <c r="H5038" s="105" t="s">
        <v>254</v>
      </c>
      <c r="I5038" s="105" t="str">
        <f t="array" ref="I5038">XLOOKUP('Joining Lists'!$H5038,'Joining Lists'!$D$4:$D$75,'Joining Lists'!$E$4:$E$75)</f>
        <v>South</v>
      </c>
      <c r="J5038" s="105" t="s">
        <v>235</v>
      </c>
      <c r="K5038" s="105">
        <v>1.0</v>
      </c>
      <c r="L5038" s="104">
        <f t="array" ref="L5038">XLOOKUP('Joining Lists'!$J5038,'Joining Lists'!$A$4:$A$15,'Joining Lists'!$B$4:$B$15)</f>
        <v>19.95</v>
      </c>
      <c r="M5038" s="105">
        <f>'Joining Lists'!$K5038*'Joining Lists'!$L5038</f>
        <v>19.95</v>
      </c>
    </row>
    <row r="5039" ht="14.25" customHeight="1">
      <c r="G5039" s="111">
        <v>44204.0</v>
      </c>
      <c r="H5039" s="110" t="s">
        <v>258</v>
      </c>
      <c r="I5039" s="110" t="str">
        <f t="array" ref="I5039">XLOOKUP('Joining Lists'!$H5039,'Joining Lists'!$D$4:$D$75,'Joining Lists'!$E$4:$E$75)</f>
        <v>MidWest</v>
      </c>
      <c r="J5039" s="110" t="s">
        <v>236</v>
      </c>
      <c r="K5039" s="110">
        <v>3.0</v>
      </c>
      <c r="L5039" s="109">
        <f t="array" ref="L5039">XLOOKUP('Joining Lists'!$J5039,'Joining Lists'!$A$4:$A$15,'Joining Lists'!$B$4:$B$15)</f>
        <v>30</v>
      </c>
      <c r="M5039" s="110">
        <f>'Joining Lists'!$K5039*'Joining Lists'!$L5039</f>
        <v>90</v>
      </c>
    </row>
    <row r="5040" ht="14.25" customHeight="1">
      <c r="G5040" s="106">
        <v>44204.0</v>
      </c>
      <c r="H5040" s="105" t="s">
        <v>253</v>
      </c>
      <c r="I5040" s="105" t="str">
        <f t="array" ref="I5040">XLOOKUP('Joining Lists'!$H5040,'Joining Lists'!$D$4:$D$75,'Joining Lists'!$E$4:$E$75)</f>
        <v>MidWest</v>
      </c>
      <c r="J5040" s="105" t="s">
        <v>235</v>
      </c>
      <c r="K5040" s="105">
        <v>24.0</v>
      </c>
      <c r="L5040" s="104">
        <f t="array" ref="L5040">XLOOKUP('Joining Lists'!$J5040,'Joining Lists'!$A$4:$A$15,'Joining Lists'!$B$4:$B$15)</f>
        <v>19.95</v>
      </c>
      <c r="M5040" s="105">
        <f>'Joining Lists'!$K5040*'Joining Lists'!$L5040</f>
        <v>478.8</v>
      </c>
    </row>
    <row r="5041" ht="14.25" customHeight="1">
      <c r="G5041" s="111">
        <v>44204.0</v>
      </c>
      <c r="H5041" s="110" t="s">
        <v>306</v>
      </c>
      <c r="I5041" s="110" t="str">
        <f t="array" ref="I5041">XLOOKUP('Joining Lists'!$H5041,'Joining Lists'!$D$4:$D$75,'Joining Lists'!$E$4:$E$75)</f>
        <v>West</v>
      </c>
      <c r="J5041" s="110" t="s">
        <v>218</v>
      </c>
      <c r="K5041" s="110">
        <v>13.0</v>
      </c>
      <c r="L5041" s="109">
        <f t="array" ref="L5041">XLOOKUP('Joining Lists'!$J5041,'Joining Lists'!$A$4:$A$15,'Joining Lists'!$B$4:$B$15)</f>
        <v>22.95</v>
      </c>
      <c r="M5041" s="110">
        <f>'Joining Lists'!$K5041*'Joining Lists'!$L5041</f>
        <v>298.35</v>
      </c>
    </row>
    <row r="5042" ht="14.25" customHeight="1">
      <c r="G5042" s="106">
        <v>44204.0</v>
      </c>
      <c r="H5042" s="105" t="s">
        <v>286</v>
      </c>
      <c r="I5042" s="105" t="str">
        <f t="array" ref="I5042">XLOOKUP('Joining Lists'!$H5042,'Joining Lists'!$D$4:$D$75,'Joining Lists'!$E$4:$E$75)</f>
        <v>South</v>
      </c>
      <c r="J5042" s="105" t="s">
        <v>216</v>
      </c>
      <c r="K5042" s="105">
        <v>3.0</v>
      </c>
      <c r="L5042" s="104">
        <f t="array" ref="L5042">XLOOKUP('Joining Lists'!$J5042,'Joining Lists'!$A$4:$A$15,'Joining Lists'!$B$4:$B$15)</f>
        <v>22.95</v>
      </c>
      <c r="M5042" s="105">
        <f>'Joining Lists'!$K5042*'Joining Lists'!$L5042</f>
        <v>68.85</v>
      </c>
    </row>
    <row r="5043" ht="14.25" customHeight="1">
      <c r="G5043" s="111">
        <v>44204.0</v>
      </c>
      <c r="H5043" s="110" t="s">
        <v>257</v>
      </c>
      <c r="I5043" s="110" t="str">
        <f t="array" ref="I5043">XLOOKUP('Joining Lists'!$H5043,'Joining Lists'!$D$4:$D$75,'Joining Lists'!$E$4:$E$75)</f>
        <v>South</v>
      </c>
      <c r="J5043" s="110" t="s">
        <v>240</v>
      </c>
      <c r="K5043" s="110">
        <v>2.0</v>
      </c>
      <c r="L5043" s="109">
        <f t="array" ref="L5043">XLOOKUP('Joining Lists'!$J5043,'Joining Lists'!$A$4:$A$15,'Joining Lists'!$B$4:$B$15)</f>
        <v>34</v>
      </c>
      <c r="M5043" s="110">
        <f>'Joining Lists'!$K5043*'Joining Lists'!$L5043</f>
        <v>68</v>
      </c>
    </row>
    <row r="5044" ht="14.25" customHeight="1">
      <c r="G5044" s="106">
        <v>44204.0</v>
      </c>
      <c r="H5044" s="105" t="s">
        <v>268</v>
      </c>
      <c r="I5044" s="105" t="str">
        <f t="array" ref="I5044">XLOOKUP('Joining Lists'!$H5044,'Joining Lists'!$D$4:$D$75,'Joining Lists'!$E$4:$E$75)</f>
        <v>East</v>
      </c>
      <c r="J5044" s="105" t="s">
        <v>218</v>
      </c>
      <c r="K5044" s="105">
        <v>2.0</v>
      </c>
      <c r="L5044" s="104">
        <f t="array" ref="L5044">XLOOKUP('Joining Lists'!$J5044,'Joining Lists'!$A$4:$A$15,'Joining Lists'!$B$4:$B$15)</f>
        <v>22.95</v>
      </c>
      <c r="M5044" s="105">
        <f>'Joining Lists'!$K5044*'Joining Lists'!$L5044</f>
        <v>45.9</v>
      </c>
    </row>
    <row r="5045" ht="14.25" customHeight="1">
      <c r="G5045" s="111">
        <v>44204.0</v>
      </c>
      <c r="H5045" s="110" t="s">
        <v>295</v>
      </c>
      <c r="I5045" s="110" t="str">
        <f t="array" ref="I5045">XLOOKUP('Joining Lists'!$H5045,'Joining Lists'!$D$4:$D$75,'Joining Lists'!$E$4:$E$75)</f>
        <v>MidWest</v>
      </c>
      <c r="J5045" s="110" t="s">
        <v>227</v>
      </c>
      <c r="K5045" s="110">
        <v>3.0</v>
      </c>
      <c r="L5045" s="109">
        <f t="array" ref="L5045">XLOOKUP('Joining Lists'!$J5045,'Joining Lists'!$A$4:$A$15,'Joining Lists'!$B$4:$B$15)</f>
        <v>25</v>
      </c>
      <c r="M5045" s="110">
        <f>'Joining Lists'!$K5045*'Joining Lists'!$L5045</f>
        <v>75</v>
      </c>
    </row>
    <row r="5046" ht="14.25" customHeight="1">
      <c r="G5046" s="106">
        <v>44203.0</v>
      </c>
      <c r="H5046" s="105" t="s">
        <v>225</v>
      </c>
      <c r="I5046" s="105" t="str">
        <f t="array" ref="I5046">XLOOKUP('Joining Lists'!$H5046,'Joining Lists'!$D$4:$D$75,'Joining Lists'!$E$4:$E$75)</f>
        <v>South</v>
      </c>
      <c r="J5046" s="105" t="s">
        <v>216</v>
      </c>
      <c r="K5046" s="105">
        <v>16.0</v>
      </c>
      <c r="L5046" s="104">
        <f t="array" ref="L5046">XLOOKUP('Joining Lists'!$J5046,'Joining Lists'!$A$4:$A$15,'Joining Lists'!$B$4:$B$15)</f>
        <v>22.95</v>
      </c>
      <c r="M5046" s="105">
        <f>'Joining Lists'!$K5046*'Joining Lists'!$L5046</f>
        <v>367.2</v>
      </c>
    </row>
    <row r="5047" ht="14.25" customHeight="1">
      <c r="G5047" s="111">
        <v>44202.0</v>
      </c>
      <c r="H5047" s="110" t="s">
        <v>215</v>
      </c>
      <c r="I5047" s="110" t="str">
        <f t="array" ref="I5047">XLOOKUP('Joining Lists'!$H5047,'Joining Lists'!$D$4:$D$75,'Joining Lists'!$E$4:$E$75)</f>
        <v>East</v>
      </c>
      <c r="J5047" s="110" t="s">
        <v>245</v>
      </c>
      <c r="K5047" s="110">
        <v>2.0</v>
      </c>
      <c r="L5047" s="109">
        <f t="array" ref="L5047">XLOOKUP('Joining Lists'!$J5047,'Joining Lists'!$A$4:$A$15,'Joining Lists'!$B$4:$B$15)</f>
        <v>23.5</v>
      </c>
      <c r="M5047" s="110">
        <f>'Joining Lists'!$K5047*'Joining Lists'!$L5047</f>
        <v>47</v>
      </c>
    </row>
    <row r="5048" ht="14.25" customHeight="1">
      <c r="G5048" s="106">
        <v>44202.0</v>
      </c>
      <c r="H5048" s="105" t="s">
        <v>281</v>
      </c>
      <c r="I5048" s="105" t="str">
        <f t="array" ref="I5048">XLOOKUP('Joining Lists'!$H5048,'Joining Lists'!$D$4:$D$75,'Joining Lists'!$E$4:$E$75)</f>
        <v>MidWest</v>
      </c>
      <c r="J5048" s="105" t="s">
        <v>216</v>
      </c>
      <c r="K5048" s="105">
        <v>18.0</v>
      </c>
      <c r="L5048" s="104">
        <f t="array" ref="L5048">XLOOKUP('Joining Lists'!$J5048,'Joining Lists'!$A$4:$A$15,'Joining Lists'!$B$4:$B$15)</f>
        <v>22.95</v>
      </c>
      <c r="M5048" s="105">
        <f>'Joining Lists'!$K5048*'Joining Lists'!$L5048</f>
        <v>413.1</v>
      </c>
    </row>
    <row r="5049" ht="14.25" customHeight="1">
      <c r="G5049" s="111">
        <v>44202.0</v>
      </c>
      <c r="H5049" s="110" t="s">
        <v>234</v>
      </c>
      <c r="I5049" s="110" t="str">
        <f t="array" ref="I5049">XLOOKUP('Joining Lists'!$H5049,'Joining Lists'!$D$4:$D$75,'Joining Lists'!$E$4:$E$75)</f>
        <v>East</v>
      </c>
      <c r="J5049" s="110" t="s">
        <v>235</v>
      </c>
      <c r="K5049" s="110">
        <v>2.0</v>
      </c>
      <c r="L5049" s="109">
        <f t="array" ref="L5049">XLOOKUP('Joining Lists'!$J5049,'Joining Lists'!$A$4:$A$15,'Joining Lists'!$B$4:$B$15)</f>
        <v>19.95</v>
      </c>
      <c r="M5049" s="110">
        <f>'Joining Lists'!$K5049*'Joining Lists'!$L5049</f>
        <v>39.9</v>
      </c>
    </row>
    <row r="5050" ht="14.25" customHeight="1">
      <c r="G5050" s="106">
        <v>44202.0</v>
      </c>
      <c r="H5050" s="105" t="s">
        <v>219</v>
      </c>
      <c r="I5050" s="105" t="str">
        <f t="array" ref="I5050">XLOOKUP('Joining Lists'!$H5050,'Joining Lists'!$D$4:$D$75,'Joining Lists'!$E$4:$E$75)</f>
        <v>West</v>
      </c>
      <c r="J5050" s="105" t="s">
        <v>236</v>
      </c>
      <c r="K5050" s="105">
        <v>2.0</v>
      </c>
      <c r="L5050" s="104">
        <f t="array" ref="L5050">XLOOKUP('Joining Lists'!$J5050,'Joining Lists'!$A$4:$A$15,'Joining Lists'!$B$4:$B$15)</f>
        <v>30</v>
      </c>
      <c r="M5050" s="105">
        <f>'Joining Lists'!$K5050*'Joining Lists'!$L5050</f>
        <v>60</v>
      </c>
    </row>
    <row r="5051" ht="14.25" customHeight="1">
      <c r="G5051" s="111">
        <v>44201.0</v>
      </c>
      <c r="H5051" s="110" t="s">
        <v>307</v>
      </c>
      <c r="I5051" s="110" t="str">
        <f t="array" ref="I5051">XLOOKUP('Joining Lists'!$H5051,'Joining Lists'!$D$4:$D$75,'Joining Lists'!$E$4:$E$75)</f>
        <v>East</v>
      </c>
      <c r="J5051" s="110" t="s">
        <v>216</v>
      </c>
      <c r="K5051" s="110">
        <v>2.0</v>
      </c>
      <c r="L5051" s="109">
        <f t="array" ref="L5051">XLOOKUP('Joining Lists'!$J5051,'Joining Lists'!$A$4:$A$15,'Joining Lists'!$B$4:$B$15)</f>
        <v>22.95</v>
      </c>
      <c r="M5051" s="110">
        <f>'Joining Lists'!$K5051*'Joining Lists'!$L5051</f>
        <v>45.9</v>
      </c>
    </row>
    <row r="5052" ht="14.25" customHeight="1">
      <c r="G5052" s="106">
        <v>44201.0</v>
      </c>
      <c r="H5052" s="105" t="s">
        <v>291</v>
      </c>
      <c r="I5052" s="105" t="str">
        <f t="array" ref="I5052">XLOOKUP('Joining Lists'!$H5052,'Joining Lists'!$D$4:$D$75,'Joining Lists'!$E$4:$E$75)</f>
        <v>West</v>
      </c>
      <c r="J5052" s="105" t="s">
        <v>212</v>
      </c>
      <c r="K5052" s="105">
        <v>2.0</v>
      </c>
      <c r="L5052" s="104">
        <f t="array" ref="L5052">XLOOKUP('Joining Lists'!$J5052,'Joining Lists'!$A$4:$A$15,'Joining Lists'!$B$4:$B$15)</f>
        <v>21</v>
      </c>
      <c r="M5052" s="105">
        <f>'Joining Lists'!$K5052*'Joining Lists'!$L5052</f>
        <v>42</v>
      </c>
    </row>
    <row r="5053" ht="14.25" customHeight="1">
      <c r="G5053" s="111">
        <v>44201.0</v>
      </c>
      <c r="H5053" s="110" t="s">
        <v>268</v>
      </c>
      <c r="I5053" s="110" t="str">
        <f t="array" ref="I5053">XLOOKUP('Joining Lists'!$H5053,'Joining Lists'!$D$4:$D$75,'Joining Lists'!$E$4:$E$75)</f>
        <v>East</v>
      </c>
      <c r="J5053" s="110" t="s">
        <v>216</v>
      </c>
      <c r="K5053" s="110">
        <v>23.0</v>
      </c>
      <c r="L5053" s="109">
        <f t="array" ref="L5053">XLOOKUP('Joining Lists'!$J5053,'Joining Lists'!$A$4:$A$15,'Joining Lists'!$B$4:$B$15)</f>
        <v>22.95</v>
      </c>
      <c r="M5053" s="110">
        <f>'Joining Lists'!$K5053*'Joining Lists'!$L5053</f>
        <v>527.85</v>
      </c>
    </row>
    <row r="5054" ht="14.25" customHeight="1">
      <c r="G5054" s="106">
        <v>44201.0</v>
      </c>
      <c r="H5054" s="105" t="s">
        <v>306</v>
      </c>
      <c r="I5054" s="105" t="str">
        <f t="array" ref="I5054">XLOOKUP('Joining Lists'!$H5054,'Joining Lists'!$D$4:$D$75,'Joining Lists'!$E$4:$E$75)</f>
        <v>West</v>
      </c>
      <c r="J5054" s="105" t="s">
        <v>240</v>
      </c>
      <c r="K5054" s="105">
        <v>3.0</v>
      </c>
      <c r="L5054" s="104">
        <f t="array" ref="L5054">XLOOKUP('Joining Lists'!$J5054,'Joining Lists'!$A$4:$A$15,'Joining Lists'!$B$4:$B$15)</f>
        <v>34</v>
      </c>
      <c r="M5054" s="105">
        <f>'Joining Lists'!$K5054*'Joining Lists'!$L5054</f>
        <v>102</v>
      </c>
    </row>
    <row r="5055" ht="14.25" customHeight="1">
      <c r="G5055" s="111">
        <v>44201.0</v>
      </c>
      <c r="H5055" s="110" t="s">
        <v>269</v>
      </c>
      <c r="I5055" s="110" t="str">
        <f t="array" ref="I5055">XLOOKUP('Joining Lists'!$H5055,'Joining Lists'!$D$4:$D$75,'Joining Lists'!$E$4:$E$75)</f>
        <v>MidWest</v>
      </c>
      <c r="J5055" s="110" t="s">
        <v>243</v>
      </c>
      <c r="K5055" s="110">
        <v>3.0</v>
      </c>
      <c r="L5055" s="109">
        <f t="array" ref="L5055">XLOOKUP('Joining Lists'!$J5055,'Joining Lists'!$A$4:$A$15,'Joining Lists'!$B$4:$B$15)</f>
        <v>25</v>
      </c>
      <c r="M5055" s="110">
        <f>'Joining Lists'!$K5055*'Joining Lists'!$L5055</f>
        <v>75</v>
      </c>
    </row>
    <row r="5056" ht="14.25" customHeight="1">
      <c r="G5056" s="106">
        <v>44200.0</v>
      </c>
      <c r="H5056" s="105" t="s">
        <v>297</v>
      </c>
      <c r="I5056" s="105" t="str">
        <f t="array" ref="I5056">XLOOKUP('Joining Lists'!$H5056,'Joining Lists'!$D$4:$D$75,'Joining Lists'!$E$4:$E$75)</f>
        <v>MidWest</v>
      </c>
      <c r="J5056" s="105" t="s">
        <v>239</v>
      </c>
      <c r="K5056" s="105">
        <v>2.0</v>
      </c>
      <c r="L5056" s="104">
        <f t="array" ref="L5056">XLOOKUP('Joining Lists'!$J5056,'Joining Lists'!$A$4:$A$15,'Joining Lists'!$B$4:$B$15)</f>
        <v>19</v>
      </c>
      <c r="M5056" s="105">
        <f>'Joining Lists'!$K5056*'Joining Lists'!$L5056</f>
        <v>38</v>
      </c>
    </row>
    <row r="5057" ht="14.25" customHeight="1">
      <c r="G5057" s="111">
        <v>44200.0</v>
      </c>
      <c r="H5057" s="110" t="s">
        <v>310</v>
      </c>
      <c r="I5057" s="110" t="str">
        <f t="array" ref="I5057">XLOOKUP('Joining Lists'!$H5057,'Joining Lists'!$D$4:$D$75,'Joining Lists'!$E$4:$E$75)</f>
        <v>West</v>
      </c>
      <c r="J5057" s="110" t="s">
        <v>240</v>
      </c>
      <c r="K5057" s="110">
        <v>3.0</v>
      </c>
      <c r="L5057" s="109">
        <f t="array" ref="L5057">XLOOKUP('Joining Lists'!$J5057,'Joining Lists'!$A$4:$A$15,'Joining Lists'!$B$4:$B$15)</f>
        <v>34</v>
      </c>
      <c r="M5057" s="110">
        <f>'Joining Lists'!$K5057*'Joining Lists'!$L5057</f>
        <v>102</v>
      </c>
    </row>
    <row r="5058" ht="14.25" customHeight="1">
      <c r="G5058" s="106">
        <v>44200.0</v>
      </c>
      <c r="H5058" s="105" t="s">
        <v>295</v>
      </c>
      <c r="I5058" s="105" t="str">
        <f t="array" ref="I5058">XLOOKUP('Joining Lists'!$H5058,'Joining Lists'!$D$4:$D$75,'Joining Lists'!$E$4:$E$75)</f>
        <v>MidWest</v>
      </c>
      <c r="J5058" s="105" t="s">
        <v>218</v>
      </c>
      <c r="K5058" s="105">
        <v>2.0</v>
      </c>
      <c r="L5058" s="104">
        <f t="array" ref="L5058">XLOOKUP('Joining Lists'!$J5058,'Joining Lists'!$A$4:$A$15,'Joining Lists'!$B$4:$B$15)</f>
        <v>22.95</v>
      </c>
      <c r="M5058" s="105">
        <f>'Joining Lists'!$K5058*'Joining Lists'!$L5058</f>
        <v>45.9</v>
      </c>
    </row>
    <row r="5059" ht="14.25" customHeight="1">
      <c r="G5059" s="111">
        <v>44199.0</v>
      </c>
      <c r="H5059" s="110" t="s">
        <v>308</v>
      </c>
      <c r="I5059" s="110" t="str">
        <f t="array" ref="I5059">XLOOKUP('Joining Lists'!$H5059,'Joining Lists'!$D$4:$D$75,'Joining Lists'!$E$4:$E$75)</f>
        <v>West</v>
      </c>
      <c r="J5059" s="110" t="s">
        <v>216</v>
      </c>
      <c r="K5059" s="110">
        <v>1.0</v>
      </c>
      <c r="L5059" s="109">
        <f t="array" ref="L5059">XLOOKUP('Joining Lists'!$J5059,'Joining Lists'!$A$4:$A$15,'Joining Lists'!$B$4:$B$15)</f>
        <v>22.95</v>
      </c>
      <c r="M5059" s="110">
        <f>'Joining Lists'!$K5059*'Joining Lists'!$L5059</f>
        <v>22.95</v>
      </c>
    </row>
    <row r="5060" ht="14.25" customHeight="1">
      <c r="G5060" s="106">
        <v>44199.0</v>
      </c>
      <c r="H5060" s="105" t="s">
        <v>301</v>
      </c>
      <c r="I5060" s="105" t="str">
        <f t="array" ref="I5060">XLOOKUP('Joining Lists'!$H5060,'Joining Lists'!$D$4:$D$75,'Joining Lists'!$E$4:$E$75)</f>
        <v>East</v>
      </c>
      <c r="J5060" s="105" t="s">
        <v>239</v>
      </c>
      <c r="K5060" s="105">
        <v>3.0</v>
      </c>
      <c r="L5060" s="104">
        <f t="array" ref="L5060">XLOOKUP('Joining Lists'!$J5060,'Joining Lists'!$A$4:$A$15,'Joining Lists'!$B$4:$B$15)</f>
        <v>19</v>
      </c>
      <c r="M5060" s="105">
        <f>'Joining Lists'!$K5060*'Joining Lists'!$L5060</f>
        <v>57</v>
      </c>
    </row>
    <row r="5061" ht="14.25" customHeight="1">
      <c r="G5061" s="111">
        <v>44199.0</v>
      </c>
      <c r="H5061" s="110" t="s">
        <v>283</v>
      </c>
      <c r="I5061" s="110" t="str">
        <f t="array" ref="I5061">XLOOKUP('Joining Lists'!$H5061,'Joining Lists'!$D$4:$D$75,'Joining Lists'!$E$4:$E$75)</f>
        <v>South</v>
      </c>
      <c r="J5061" s="110" t="s">
        <v>218</v>
      </c>
      <c r="K5061" s="110">
        <v>3.0</v>
      </c>
      <c r="L5061" s="109">
        <f t="array" ref="L5061">XLOOKUP('Joining Lists'!$J5061,'Joining Lists'!$A$4:$A$15,'Joining Lists'!$B$4:$B$15)</f>
        <v>22.95</v>
      </c>
      <c r="M5061" s="110">
        <f>'Joining Lists'!$K5061*'Joining Lists'!$L5061</f>
        <v>68.85</v>
      </c>
    </row>
    <row r="5062" ht="14.25" customHeight="1">
      <c r="G5062" s="106">
        <v>44199.0</v>
      </c>
      <c r="H5062" s="105" t="s">
        <v>215</v>
      </c>
      <c r="I5062" s="105" t="str">
        <f t="array" ref="I5062">XLOOKUP('Joining Lists'!$H5062,'Joining Lists'!$D$4:$D$75,'Joining Lists'!$E$4:$E$75)</f>
        <v>East</v>
      </c>
      <c r="J5062" s="105" t="s">
        <v>240</v>
      </c>
      <c r="K5062" s="105">
        <v>3.0</v>
      </c>
      <c r="L5062" s="104">
        <f t="array" ref="L5062">XLOOKUP('Joining Lists'!$J5062,'Joining Lists'!$A$4:$A$15,'Joining Lists'!$B$4:$B$15)</f>
        <v>34</v>
      </c>
      <c r="M5062" s="105">
        <f>'Joining Lists'!$K5062*'Joining Lists'!$L5062</f>
        <v>102</v>
      </c>
    </row>
    <row r="5063" ht="14.25" customHeight="1">
      <c r="G5063" s="111">
        <v>44198.0</v>
      </c>
      <c r="H5063" s="110" t="s">
        <v>295</v>
      </c>
      <c r="I5063" s="110" t="str">
        <f t="array" ref="I5063">XLOOKUP('Joining Lists'!$H5063,'Joining Lists'!$D$4:$D$75,'Joining Lists'!$E$4:$E$75)</f>
        <v>MidWest</v>
      </c>
      <c r="J5063" s="110" t="s">
        <v>216</v>
      </c>
      <c r="K5063" s="110">
        <v>2.0</v>
      </c>
      <c r="L5063" s="109">
        <f t="array" ref="L5063">XLOOKUP('Joining Lists'!$J5063,'Joining Lists'!$A$4:$A$15,'Joining Lists'!$B$4:$B$15)</f>
        <v>22.95</v>
      </c>
      <c r="M5063" s="110">
        <f>'Joining Lists'!$K5063*'Joining Lists'!$L5063</f>
        <v>45.9</v>
      </c>
    </row>
    <row r="5064" ht="14.25" customHeight="1">
      <c r="G5064" s="106">
        <v>44198.0</v>
      </c>
      <c r="H5064" s="105" t="s">
        <v>258</v>
      </c>
      <c r="I5064" s="105" t="str">
        <f t="array" ref="I5064">XLOOKUP('Joining Lists'!$H5064,'Joining Lists'!$D$4:$D$75,'Joining Lists'!$E$4:$E$75)</f>
        <v>MidWest</v>
      </c>
      <c r="J5064" s="105" t="s">
        <v>227</v>
      </c>
      <c r="K5064" s="105">
        <v>2.0</v>
      </c>
      <c r="L5064" s="104">
        <f t="array" ref="L5064">XLOOKUP('Joining Lists'!$J5064,'Joining Lists'!$A$4:$A$15,'Joining Lists'!$B$4:$B$15)</f>
        <v>25</v>
      </c>
      <c r="M5064" s="105">
        <f>'Joining Lists'!$K5064*'Joining Lists'!$L5064</f>
        <v>50</v>
      </c>
    </row>
    <row r="5065" ht="14.25" customHeight="1">
      <c r="G5065" s="111">
        <v>44197.0</v>
      </c>
      <c r="H5065" s="110" t="s">
        <v>289</v>
      </c>
      <c r="I5065" s="110" t="str">
        <f t="array" ref="I5065">XLOOKUP('Joining Lists'!$H5065,'Joining Lists'!$D$4:$D$75,'Joining Lists'!$E$4:$E$75)</f>
        <v>West</v>
      </c>
      <c r="J5065" s="110" t="s">
        <v>218</v>
      </c>
      <c r="K5065" s="110">
        <v>3.0</v>
      </c>
      <c r="L5065" s="109">
        <f t="array" ref="L5065">XLOOKUP('Joining Lists'!$J5065,'Joining Lists'!$A$4:$A$15,'Joining Lists'!$B$4:$B$15)</f>
        <v>22.95</v>
      </c>
      <c r="M5065" s="110">
        <f>'Joining Lists'!$K5065*'Joining Lists'!$L5065</f>
        <v>68.85</v>
      </c>
    </row>
    <row r="5066" ht="14.25" customHeight="1">
      <c r="G5066" s="106">
        <v>44197.0</v>
      </c>
      <c r="H5066" s="105" t="s">
        <v>271</v>
      </c>
      <c r="I5066" s="105" t="str">
        <f t="array" ref="I5066">XLOOKUP('Joining Lists'!$H5066,'Joining Lists'!$D$4:$D$75,'Joining Lists'!$E$4:$E$75)</f>
        <v>South</v>
      </c>
      <c r="J5066" s="105" t="s">
        <v>236</v>
      </c>
      <c r="K5066" s="105">
        <v>3.0</v>
      </c>
      <c r="L5066" s="104">
        <f t="array" ref="L5066">XLOOKUP('Joining Lists'!$J5066,'Joining Lists'!$A$4:$A$15,'Joining Lists'!$B$4:$B$15)</f>
        <v>30</v>
      </c>
      <c r="M5066" s="105">
        <f>'Joining Lists'!$K5066*'Joining Lists'!$L5066</f>
        <v>90</v>
      </c>
    </row>
    <row r="5067" ht="14.25" customHeight="1">
      <c r="G5067" s="111">
        <v>44197.0</v>
      </c>
      <c r="H5067" s="110" t="s">
        <v>273</v>
      </c>
      <c r="I5067" s="110" t="str">
        <f t="array" ref="I5067">XLOOKUP('Joining Lists'!$H5067,'Joining Lists'!$D$4:$D$75,'Joining Lists'!$E$4:$E$75)</f>
        <v>West</v>
      </c>
      <c r="J5067" s="110" t="s">
        <v>236</v>
      </c>
      <c r="K5067" s="110">
        <v>1.0</v>
      </c>
      <c r="L5067" s="109">
        <f t="array" ref="L5067">XLOOKUP('Joining Lists'!$J5067,'Joining Lists'!$A$4:$A$15,'Joining Lists'!$B$4:$B$15)</f>
        <v>30</v>
      </c>
      <c r="M5067" s="110">
        <f>'Joining Lists'!$K5067*'Joining Lists'!$L5067</f>
        <v>30</v>
      </c>
    </row>
    <row r="5068" ht="14.25" customHeight="1">
      <c r="G5068" s="106">
        <v>44196.0</v>
      </c>
      <c r="H5068" s="105" t="s">
        <v>293</v>
      </c>
      <c r="I5068" s="105" t="str">
        <f t="array" ref="I5068">XLOOKUP('Joining Lists'!$H5068,'Joining Lists'!$D$4:$D$75,'Joining Lists'!$E$4:$E$75)</f>
        <v>West</v>
      </c>
      <c r="J5068" s="105" t="s">
        <v>235</v>
      </c>
      <c r="K5068" s="105">
        <v>1.0</v>
      </c>
      <c r="L5068" s="104">
        <f t="array" ref="L5068">XLOOKUP('Joining Lists'!$J5068,'Joining Lists'!$A$4:$A$15,'Joining Lists'!$B$4:$B$15)</f>
        <v>19.95</v>
      </c>
      <c r="M5068" s="105">
        <f>'Joining Lists'!$K5068*'Joining Lists'!$L5068</f>
        <v>19.95</v>
      </c>
    </row>
    <row r="5069" ht="14.25" customHeight="1">
      <c r="G5069" s="111">
        <v>44196.0</v>
      </c>
      <c r="H5069" s="110" t="s">
        <v>298</v>
      </c>
      <c r="I5069" s="110" t="str">
        <f t="array" ref="I5069">XLOOKUP('Joining Lists'!$H5069,'Joining Lists'!$D$4:$D$75,'Joining Lists'!$E$4:$E$75)</f>
        <v>West</v>
      </c>
      <c r="J5069" s="110" t="s">
        <v>212</v>
      </c>
      <c r="K5069" s="110">
        <v>3.0</v>
      </c>
      <c r="L5069" s="109">
        <f t="array" ref="L5069">XLOOKUP('Joining Lists'!$J5069,'Joining Lists'!$A$4:$A$15,'Joining Lists'!$B$4:$B$15)</f>
        <v>21</v>
      </c>
      <c r="M5069" s="110">
        <f>'Joining Lists'!$K5069*'Joining Lists'!$L5069</f>
        <v>63</v>
      </c>
    </row>
    <row r="5070" ht="14.25" customHeight="1">
      <c r="G5070" s="106">
        <v>44196.0</v>
      </c>
      <c r="H5070" s="105" t="s">
        <v>299</v>
      </c>
      <c r="I5070" s="105" t="str">
        <f t="array" ref="I5070">XLOOKUP('Joining Lists'!$H5070,'Joining Lists'!$D$4:$D$75,'Joining Lists'!$E$4:$E$75)</f>
        <v>South</v>
      </c>
      <c r="J5070" s="105" t="s">
        <v>236</v>
      </c>
      <c r="K5070" s="105">
        <v>25.0</v>
      </c>
      <c r="L5070" s="104">
        <f t="array" ref="L5070">XLOOKUP('Joining Lists'!$J5070,'Joining Lists'!$A$4:$A$15,'Joining Lists'!$B$4:$B$15)</f>
        <v>30</v>
      </c>
      <c r="M5070" s="105">
        <f>'Joining Lists'!$K5070*'Joining Lists'!$L5070</f>
        <v>750</v>
      </c>
    </row>
    <row r="5071" ht="14.25" customHeight="1">
      <c r="G5071" s="111">
        <v>44196.0</v>
      </c>
      <c r="H5071" s="110" t="s">
        <v>225</v>
      </c>
      <c r="I5071" s="110" t="str">
        <f t="array" ref="I5071">XLOOKUP('Joining Lists'!$H5071,'Joining Lists'!$D$4:$D$75,'Joining Lists'!$E$4:$E$75)</f>
        <v>South</v>
      </c>
      <c r="J5071" s="110" t="s">
        <v>235</v>
      </c>
      <c r="K5071" s="110">
        <v>22.0</v>
      </c>
      <c r="L5071" s="109">
        <f t="array" ref="L5071">XLOOKUP('Joining Lists'!$J5071,'Joining Lists'!$A$4:$A$15,'Joining Lists'!$B$4:$B$15)</f>
        <v>19.95</v>
      </c>
      <c r="M5071" s="110">
        <f>'Joining Lists'!$K5071*'Joining Lists'!$L5071</f>
        <v>438.9</v>
      </c>
    </row>
    <row r="5072" ht="14.25" customHeight="1">
      <c r="G5072" s="106">
        <v>44195.0</v>
      </c>
      <c r="H5072" s="105" t="s">
        <v>281</v>
      </c>
      <c r="I5072" s="105" t="str">
        <f t="array" ref="I5072">XLOOKUP('Joining Lists'!$H5072,'Joining Lists'!$D$4:$D$75,'Joining Lists'!$E$4:$E$75)</f>
        <v>MidWest</v>
      </c>
      <c r="J5072" s="105" t="s">
        <v>245</v>
      </c>
      <c r="K5072" s="105">
        <v>3.0</v>
      </c>
      <c r="L5072" s="104">
        <f t="array" ref="L5072">XLOOKUP('Joining Lists'!$J5072,'Joining Lists'!$A$4:$A$15,'Joining Lists'!$B$4:$B$15)</f>
        <v>23.5</v>
      </c>
      <c r="M5072" s="105">
        <f>'Joining Lists'!$K5072*'Joining Lists'!$L5072</f>
        <v>70.5</v>
      </c>
    </row>
    <row r="5073" ht="14.25" customHeight="1">
      <c r="G5073" s="111">
        <v>44195.0</v>
      </c>
      <c r="H5073" s="110" t="s">
        <v>251</v>
      </c>
      <c r="I5073" s="110" t="str">
        <f t="array" ref="I5073">XLOOKUP('Joining Lists'!$H5073,'Joining Lists'!$D$4:$D$75,'Joining Lists'!$E$4:$E$75)</f>
        <v>MidWest</v>
      </c>
      <c r="J5073" s="110" t="s">
        <v>216</v>
      </c>
      <c r="K5073" s="110">
        <v>3.0</v>
      </c>
      <c r="L5073" s="109">
        <f t="array" ref="L5073">XLOOKUP('Joining Lists'!$J5073,'Joining Lists'!$A$4:$A$15,'Joining Lists'!$B$4:$B$15)</f>
        <v>22.95</v>
      </c>
      <c r="M5073" s="110">
        <f>'Joining Lists'!$K5073*'Joining Lists'!$L5073</f>
        <v>68.85</v>
      </c>
    </row>
    <row r="5074" ht="14.25" customHeight="1">
      <c r="G5074" s="106">
        <v>44194.0</v>
      </c>
      <c r="H5074" s="105" t="s">
        <v>276</v>
      </c>
      <c r="I5074" s="105" t="str">
        <f t="array" ref="I5074">XLOOKUP('Joining Lists'!$H5074,'Joining Lists'!$D$4:$D$75,'Joining Lists'!$E$4:$E$75)</f>
        <v>East</v>
      </c>
      <c r="J5074" s="105" t="s">
        <v>245</v>
      </c>
      <c r="K5074" s="105">
        <v>1.0</v>
      </c>
      <c r="L5074" s="104">
        <f t="array" ref="L5074">XLOOKUP('Joining Lists'!$J5074,'Joining Lists'!$A$4:$A$15,'Joining Lists'!$B$4:$B$15)</f>
        <v>23.5</v>
      </c>
      <c r="M5074" s="105">
        <f>'Joining Lists'!$K5074*'Joining Lists'!$L5074</f>
        <v>23.5</v>
      </c>
    </row>
    <row r="5075" ht="14.25" customHeight="1">
      <c r="G5075" s="111">
        <v>44194.0</v>
      </c>
      <c r="H5075" s="110" t="s">
        <v>316</v>
      </c>
      <c r="I5075" s="110" t="str">
        <f t="array" ref="I5075">XLOOKUP('Joining Lists'!$H5075,'Joining Lists'!$D$4:$D$75,'Joining Lists'!$E$4:$E$75)</f>
        <v>West</v>
      </c>
      <c r="J5075" s="110" t="s">
        <v>245</v>
      </c>
      <c r="K5075" s="110">
        <v>1.0</v>
      </c>
      <c r="L5075" s="109">
        <f t="array" ref="L5075">XLOOKUP('Joining Lists'!$J5075,'Joining Lists'!$A$4:$A$15,'Joining Lists'!$B$4:$B$15)</f>
        <v>23.5</v>
      </c>
      <c r="M5075" s="110">
        <f>'Joining Lists'!$K5075*'Joining Lists'!$L5075</f>
        <v>23.5</v>
      </c>
    </row>
    <row r="5076" ht="14.25" customHeight="1">
      <c r="G5076" s="106">
        <v>44194.0</v>
      </c>
      <c r="H5076" s="105" t="s">
        <v>248</v>
      </c>
      <c r="I5076" s="105" t="str">
        <f t="array" ref="I5076">XLOOKUP('Joining Lists'!$H5076,'Joining Lists'!$D$4:$D$75,'Joining Lists'!$E$4:$E$75)</f>
        <v>MidWest</v>
      </c>
      <c r="J5076" s="105" t="s">
        <v>235</v>
      </c>
      <c r="K5076" s="105">
        <v>4.0</v>
      </c>
      <c r="L5076" s="104">
        <f t="array" ref="L5076">XLOOKUP('Joining Lists'!$J5076,'Joining Lists'!$A$4:$A$15,'Joining Lists'!$B$4:$B$15)</f>
        <v>19.95</v>
      </c>
      <c r="M5076" s="105">
        <f>'Joining Lists'!$K5076*'Joining Lists'!$L5076</f>
        <v>79.8</v>
      </c>
    </row>
    <row r="5077" ht="14.25" customHeight="1">
      <c r="G5077" s="111">
        <v>44193.0</v>
      </c>
      <c r="H5077" s="110" t="s">
        <v>295</v>
      </c>
      <c r="I5077" s="110" t="str">
        <f t="array" ref="I5077">XLOOKUP('Joining Lists'!$H5077,'Joining Lists'!$D$4:$D$75,'Joining Lists'!$E$4:$E$75)</f>
        <v>MidWest</v>
      </c>
      <c r="J5077" s="110" t="s">
        <v>218</v>
      </c>
      <c r="K5077" s="110">
        <v>2.0</v>
      </c>
      <c r="L5077" s="109">
        <f t="array" ref="L5077">XLOOKUP('Joining Lists'!$J5077,'Joining Lists'!$A$4:$A$15,'Joining Lists'!$B$4:$B$15)</f>
        <v>22.95</v>
      </c>
      <c r="M5077" s="110">
        <f>'Joining Lists'!$K5077*'Joining Lists'!$L5077</f>
        <v>45.9</v>
      </c>
    </row>
    <row r="5078" ht="14.25" customHeight="1">
      <c r="G5078" s="106">
        <v>44193.0</v>
      </c>
      <c r="H5078" s="105" t="s">
        <v>221</v>
      </c>
      <c r="I5078" s="105" t="str">
        <f t="array" ref="I5078">XLOOKUP('Joining Lists'!$H5078,'Joining Lists'!$D$4:$D$75,'Joining Lists'!$E$4:$E$75)</f>
        <v>East</v>
      </c>
      <c r="J5078" s="105" t="s">
        <v>216</v>
      </c>
      <c r="K5078" s="105">
        <v>3.0</v>
      </c>
      <c r="L5078" s="104">
        <f t="array" ref="L5078">XLOOKUP('Joining Lists'!$J5078,'Joining Lists'!$A$4:$A$15,'Joining Lists'!$B$4:$B$15)</f>
        <v>22.95</v>
      </c>
      <c r="M5078" s="105">
        <f>'Joining Lists'!$K5078*'Joining Lists'!$L5078</f>
        <v>68.85</v>
      </c>
    </row>
    <row r="5079" ht="14.25" customHeight="1">
      <c r="G5079" s="111">
        <v>44193.0</v>
      </c>
      <c r="H5079" s="110" t="s">
        <v>241</v>
      </c>
      <c r="I5079" s="110" t="str">
        <f t="array" ref="I5079">XLOOKUP('Joining Lists'!$H5079,'Joining Lists'!$D$4:$D$75,'Joining Lists'!$E$4:$E$75)</f>
        <v>MidWest</v>
      </c>
      <c r="J5079" s="110" t="s">
        <v>233</v>
      </c>
      <c r="K5079" s="110">
        <v>2.0</v>
      </c>
      <c r="L5079" s="109">
        <f t="array" ref="L5079">XLOOKUP('Joining Lists'!$J5079,'Joining Lists'!$A$4:$A$15,'Joining Lists'!$B$4:$B$15)</f>
        <v>27.5</v>
      </c>
      <c r="M5079" s="110">
        <f>'Joining Lists'!$K5079*'Joining Lists'!$L5079</f>
        <v>55</v>
      </c>
    </row>
    <row r="5080" ht="14.25" customHeight="1">
      <c r="G5080" s="106">
        <v>44193.0</v>
      </c>
      <c r="H5080" s="105" t="s">
        <v>251</v>
      </c>
      <c r="I5080" s="105" t="str">
        <f t="array" ref="I5080">XLOOKUP('Joining Lists'!$H5080,'Joining Lists'!$D$4:$D$75,'Joining Lists'!$E$4:$E$75)</f>
        <v>MidWest</v>
      </c>
      <c r="J5080" s="105" t="s">
        <v>212</v>
      </c>
      <c r="K5080" s="105">
        <v>1.0</v>
      </c>
      <c r="L5080" s="104">
        <f t="array" ref="L5080">XLOOKUP('Joining Lists'!$J5080,'Joining Lists'!$A$4:$A$15,'Joining Lists'!$B$4:$B$15)</f>
        <v>21</v>
      </c>
      <c r="M5080" s="105">
        <f>'Joining Lists'!$K5080*'Joining Lists'!$L5080</f>
        <v>21</v>
      </c>
    </row>
    <row r="5081" ht="14.25" customHeight="1">
      <c r="G5081" s="111">
        <v>44193.0</v>
      </c>
      <c r="H5081" s="110" t="s">
        <v>306</v>
      </c>
      <c r="I5081" s="110" t="str">
        <f t="array" ref="I5081">XLOOKUP('Joining Lists'!$H5081,'Joining Lists'!$D$4:$D$75,'Joining Lists'!$E$4:$E$75)</f>
        <v>West</v>
      </c>
      <c r="J5081" s="110" t="s">
        <v>227</v>
      </c>
      <c r="K5081" s="110">
        <v>1.0</v>
      </c>
      <c r="L5081" s="109">
        <f t="array" ref="L5081">XLOOKUP('Joining Lists'!$J5081,'Joining Lists'!$A$4:$A$15,'Joining Lists'!$B$4:$B$15)</f>
        <v>25</v>
      </c>
      <c r="M5081" s="110">
        <f>'Joining Lists'!$K5081*'Joining Lists'!$L5081</f>
        <v>25</v>
      </c>
    </row>
    <row r="5082" ht="14.25" customHeight="1">
      <c r="G5082" s="106">
        <v>44193.0</v>
      </c>
      <c r="H5082" s="105" t="s">
        <v>297</v>
      </c>
      <c r="I5082" s="105" t="str">
        <f t="array" ref="I5082">XLOOKUP('Joining Lists'!$H5082,'Joining Lists'!$D$4:$D$75,'Joining Lists'!$E$4:$E$75)</f>
        <v>MidWest</v>
      </c>
      <c r="J5082" s="105" t="s">
        <v>218</v>
      </c>
      <c r="K5082" s="105">
        <v>2.0</v>
      </c>
      <c r="L5082" s="104">
        <f t="array" ref="L5082">XLOOKUP('Joining Lists'!$J5082,'Joining Lists'!$A$4:$A$15,'Joining Lists'!$B$4:$B$15)</f>
        <v>22.95</v>
      </c>
      <c r="M5082" s="105">
        <f>'Joining Lists'!$K5082*'Joining Lists'!$L5082</f>
        <v>45.9</v>
      </c>
    </row>
    <row r="5083" ht="14.25" customHeight="1">
      <c r="G5083" s="111">
        <v>44193.0</v>
      </c>
      <c r="H5083" s="110" t="s">
        <v>215</v>
      </c>
      <c r="I5083" s="110" t="str">
        <f t="array" ref="I5083">XLOOKUP('Joining Lists'!$H5083,'Joining Lists'!$D$4:$D$75,'Joining Lists'!$E$4:$E$75)</f>
        <v>East</v>
      </c>
      <c r="J5083" s="110" t="s">
        <v>216</v>
      </c>
      <c r="K5083" s="110">
        <v>1.0</v>
      </c>
      <c r="L5083" s="109">
        <f t="array" ref="L5083">XLOOKUP('Joining Lists'!$J5083,'Joining Lists'!$A$4:$A$15,'Joining Lists'!$B$4:$B$15)</f>
        <v>22.95</v>
      </c>
      <c r="M5083" s="110">
        <f>'Joining Lists'!$K5083*'Joining Lists'!$L5083</f>
        <v>22.95</v>
      </c>
    </row>
    <row r="5084" ht="14.25" customHeight="1">
      <c r="G5084" s="106">
        <v>44193.0</v>
      </c>
      <c r="H5084" s="105" t="s">
        <v>261</v>
      </c>
      <c r="I5084" s="105" t="str">
        <f t="array" ref="I5084">XLOOKUP('Joining Lists'!$H5084,'Joining Lists'!$D$4:$D$75,'Joining Lists'!$E$4:$E$75)</f>
        <v>South</v>
      </c>
      <c r="J5084" s="105" t="s">
        <v>218</v>
      </c>
      <c r="K5084" s="105">
        <v>1.0</v>
      </c>
      <c r="L5084" s="104">
        <f t="array" ref="L5084">XLOOKUP('Joining Lists'!$J5084,'Joining Lists'!$A$4:$A$15,'Joining Lists'!$B$4:$B$15)</f>
        <v>22.95</v>
      </c>
      <c r="M5084" s="105">
        <f>'Joining Lists'!$K5084*'Joining Lists'!$L5084</f>
        <v>22.95</v>
      </c>
    </row>
    <row r="5085" ht="14.25" customHeight="1">
      <c r="G5085" s="111">
        <v>44193.0</v>
      </c>
      <c r="H5085" s="110" t="s">
        <v>219</v>
      </c>
      <c r="I5085" s="110" t="str">
        <f t="array" ref="I5085">XLOOKUP('Joining Lists'!$H5085,'Joining Lists'!$D$4:$D$75,'Joining Lists'!$E$4:$E$75)</f>
        <v>West</v>
      </c>
      <c r="J5085" s="110" t="s">
        <v>239</v>
      </c>
      <c r="K5085" s="110">
        <v>3.0</v>
      </c>
      <c r="L5085" s="109">
        <f t="array" ref="L5085">XLOOKUP('Joining Lists'!$J5085,'Joining Lists'!$A$4:$A$15,'Joining Lists'!$B$4:$B$15)</f>
        <v>19</v>
      </c>
      <c r="M5085" s="110">
        <f>'Joining Lists'!$K5085*'Joining Lists'!$L5085</f>
        <v>57</v>
      </c>
    </row>
    <row r="5086" ht="14.25" customHeight="1">
      <c r="G5086" s="106">
        <v>44193.0</v>
      </c>
      <c r="H5086" s="105" t="s">
        <v>310</v>
      </c>
      <c r="I5086" s="105" t="str">
        <f t="array" ref="I5086">XLOOKUP('Joining Lists'!$H5086,'Joining Lists'!$D$4:$D$75,'Joining Lists'!$E$4:$E$75)</f>
        <v>West</v>
      </c>
      <c r="J5086" s="105" t="s">
        <v>218</v>
      </c>
      <c r="K5086" s="105">
        <v>2.0</v>
      </c>
      <c r="L5086" s="104">
        <f t="array" ref="L5086">XLOOKUP('Joining Lists'!$J5086,'Joining Lists'!$A$4:$A$15,'Joining Lists'!$B$4:$B$15)</f>
        <v>22.95</v>
      </c>
      <c r="M5086" s="105">
        <f>'Joining Lists'!$K5086*'Joining Lists'!$L5086</f>
        <v>45.9</v>
      </c>
    </row>
    <row r="5087" ht="14.25" customHeight="1">
      <c r="G5087" s="111">
        <v>44193.0</v>
      </c>
      <c r="H5087" s="110" t="s">
        <v>306</v>
      </c>
      <c r="I5087" s="110" t="str">
        <f t="array" ref="I5087">XLOOKUP('Joining Lists'!$H5087,'Joining Lists'!$D$4:$D$75,'Joining Lists'!$E$4:$E$75)</f>
        <v>West</v>
      </c>
      <c r="J5087" s="110" t="s">
        <v>236</v>
      </c>
      <c r="K5087" s="110">
        <v>2.0</v>
      </c>
      <c r="L5087" s="109">
        <f t="array" ref="L5087">XLOOKUP('Joining Lists'!$J5087,'Joining Lists'!$A$4:$A$15,'Joining Lists'!$B$4:$B$15)</f>
        <v>30</v>
      </c>
      <c r="M5087" s="110">
        <f>'Joining Lists'!$K5087*'Joining Lists'!$L5087</f>
        <v>60</v>
      </c>
    </row>
    <row r="5088" ht="14.25" customHeight="1">
      <c r="G5088" s="106">
        <v>44193.0</v>
      </c>
      <c r="H5088" s="105" t="s">
        <v>219</v>
      </c>
      <c r="I5088" s="105" t="str">
        <f t="array" ref="I5088">XLOOKUP('Joining Lists'!$H5088,'Joining Lists'!$D$4:$D$75,'Joining Lists'!$E$4:$E$75)</f>
        <v>West</v>
      </c>
      <c r="J5088" s="105" t="s">
        <v>240</v>
      </c>
      <c r="K5088" s="105">
        <v>3.0</v>
      </c>
      <c r="L5088" s="104">
        <f t="array" ref="L5088">XLOOKUP('Joining Lists'!$J5088,'Joining Lists'!$A$4:$A$15,'Joining Lists'!$B$4:$B$15)</f>
        <v>34</v>
      </c>
      <c r="M5088" s="105">
        <f>'Joining Lists'!$K5088*'Joining Lists'!$L5088</f>
        <v>102</v>
      </c>
    </row>
    <row r="5089" ht="14.25" customHeight="1">
      <c r="G5089" s="111">
        <v>44193.0</v>
      </c>
      <c r="H5089" s="110" t="s">
        <v>248</v>
      </c>
      <c r="I5089" s="110" t="str">
        <f t="array" ref="I5089">XLOOKUP('Joining Lists'!$H5089,'Joining Lists'!$D$4:$D$75,'Joining Lists'!$E$4:$E$75)</f>
        <v>MidWest</v>
      </c>
      <c r="J5089" s="110" t="s">
        <v>236</v>
      </c>
      <c r="K5089" s="110">
        <v>1.0</v>
      </c>
      <c r="L5089" s="109">
        <f t="array" ref="L5089">XLOOKUP('Joining Lists'!$J5089,'Joining Lists'!$A$4:$A$15,'Joining Lists'!$B$4:$B$15)</f>
        <v>30</v>
      </c>
      <c r="M5089" s="110">
        <f>'Joining Lists'!$K5089*'Joining Lists'!$L5089</f>
        <v>30</v>
      </c>
    </row>
    <row r="5090" ht="14.25" customHeight="1">
      <c r="G5090" s="106">
        <v>44193.0</v>
      </c>
      <c r="H5090" s="105" t="s">
        <v>273</v>
      </c>
      <c r="I5090" s="105" t="str">
        <f t="array" ref="I5090">XLOOKUP('Joining Lists'!$H5090,'Joining Lists'!$D$4:$D$75,'Joining Lists'!$E$4:$E$75)</f>
        <v>West</v>
      </c>
      <c r="J5090" s="105" t="s">
        <v>236</v>
      </c>
      <c r="K5090" s="105">
        <v>4.0</v>
      </c>
      <c r="L5090" s="104">
        <f t="array" ref="L5090">XLOOKUP('Joining Lists'!$J5090,'Joining Lists'!$A$4:$A$15,'Joining Lists'!$B$4:$B$15)</f>
        <v>30</v>
      </c>
      <c r="M5090" s="105">
        <f>'Joining Lists'!$K5090*'Joining Lists'!$L5090</f>
        <v>120</v>
      </c>
    </row>
    <row r="5091" ht="14.25" customHeight="1">
      <c r="G5091" s="111">
        <v>44193.0</v>
      </c>
      <c r="H5091" s="110" t="s">
        <v>298</v>
      </c>
      <c r="I5091" s="110" t="str">
        <f t="array" ref="I5091">XLOOKUP('Joining Lists'!$H5091,'Joining Lists'!$D$4:$D$75,'Joining Lists'!$E$4:$E$75)</f>
        <v>West</v>
      </c>
      <c r="J5091" s="110" t="s">
        <v>230</v>
      </c>
      <c r="K5091" s="110">
        <v>2.0</v>
      </c>
      <c r="L5091" s="109">
        <f t="array" ref="L5091">XLOOKUP('Joining Lists'!$J5091,'Joining Lists'!$A$4:$A$15,'Joining Lists'!$B$4:$B$15)</f>
        <v>79.95</v>
      </c>
      <c r="M5091" s="110">
        <f>'Joining Lists'!$K5091*'Joining Lists'!$L5091</f>
        <v>159.9</v>
      </c>
    </row>
    <row r="5092" ht="14.25" customHeight="1">
      <c r="G5092" s="106">
        <v>44193.0</v>
      </c>
      <c r="H5092" s="105" t="s">
        <v>298</v>
      </c>
      <c r="I5092" s="105" t="str">
        <f t="array" ref="I5092">XLOOKUP('Joining Lists'!$H5092,'Joining Lists'!$D$4:$D$75,'Joining Lists'!$E$4:$E$75)</f>
        <v>West</v>
      </c>
      <c r="J5092" s="105" t="s">
        <v>216</v>
      </c>
      <c r="K5092" s="105">
        <v>3.0</v>
      </c>
      <c r="L5092" s="104">
        <f t="array" ref="L5092">XLOOKUP('Joining Lists'!$J5092,'Joining Lists'!$A$4:$A$15,'Joining Lists'!$B$4:$B$15)</f>
        <v>22.95</v>
      </c>
      <c r="M5092" s="105">
        <f>'Joining Lists'!$K5092*'Joining Lists'!$L5092</f>
        <v>68.85</v>
      </c>
    </row>
    <row r="5093" ht="14.25" customHeight="1">
      <c r="G5093" s="111">
        <v>44193.0</v>
      </c>
      <c r="H5093" s="110" t="s">
        <v>269</v>
      </c>
      <c r="I5093" s="110" t="str">
        <f t="array" ref="I5093">XLOOKUP('Joining Lists'!$H5093,'Joining Lists'!$D$4:$D$75,'Joining Lists'!$E$4:$E$75)</f>
        <v>MidWest</v>
      </c>
      <c r="J5093" s="110" t="s">
        <v>227</v>
      </c>
      <c r="K5093" s="110">
        <v>1.0</v>
      </c>
      <c r="L5093" s="109">
        <f t="array" ref="L5093">XLOOKUP('Joining Lists'!$J5093,'Joining Lists'!$A$4:$A$15,'Joining Lists'!$B$4:$B$15)</f>
        <v>25</v>
      </c>
      <c r="M5093" s="110">
        <f>'Joining Lists'!$K5093*'Joining Lists'!$L5093</f>
        <v>25</v>
      </c>
    </row>
    <row r="5094" ht="14.25" customHeight="1">
      <c r="G5094" s="106">
        <v>44193.0</v>
      </c>
      <c r="H5094" s="105" t="s">
        <v>283</v>
      </c>
      <c r="I5094" s="105" t="str">
        <f t="array" ref="I5094">XLOOKUP('Joining Lists'!$H5094,'Joining Lists'!$D$4:$D$75,'Joining Lists'!$E$4:$E$75)</f>
        <v>South</v>
      </c>
      <c r="J5094" s="105" t="s">
        <v>240</v>
      </c>
      <c r="K5094" s="105">
        <v>2.0</v>
      </c>
      <c r="L5094" s="104">
        <f t="array" ref="L5094">XLOOKUP('Joining Lists'!$J5094,'Joining Lists'!$A$4:$A$15,'Joining Lists'!$B$4:$B$15)</f>
        <v>34</v>
      </c>
      <c r="M5094" s="105">
        <f>'Joining Lists'!$K5094*'Joining Lists'!$L5094</f>
        <v>68</v>
      </c>
    </row>
    <row r="5095" ht="14.25" customHeight="1">
      <c r="G5095" s="111">
        <v>44193.0</v>
      </c>
      <c r="H5095" s="110" t="s">
        <v>246</v>
      </c>
      <c r="I5095" s="110" t="str">
        <f t="array" ref="I5095">XLOOKUP('Joining Lists'!$H5095,'Joining Lists'!$D$4:$D$75,'Joining Lists'!$E$4:$E$75)</f>
        <v>South</v>
      </c>
      <c r="J5095" s="110" t="s">
        <v>235</v>
      </c>
      <c r="K5095" s="110">
        <v>2.0</v>
      </c>
      <c r="L5095" s="109">
        <f t="array" ref="L5095">XLOOKUP('Joining Lists'!$J5095,'Joining Lists'!$A$4:$A$15,'Joining Lists'!$B$4:$B$15)</f>
        <v>19.95</v>
      </c>
      <c r="M5095" s="110">
        <f>'Joining Lists'!$K5095*'Joining Lists'!$L5095</f>
        <v>39.9</v>
      </c>
    </row>
    <row r="5096" ht="14.25" customHeight="1">
      <c r="G5096" s="106">
        <v>44193.0</v>
      </c>
      <c r="H5096" s="105" t="s">
        <v>309</v>
      </c>
      <c r="I5096" s="105" t="str">
        <f t="array" ref="I5096">XLOOKUP('Joining Lists'!$H5096,'Joining Lists'!$D$4:$D$75,'Joining Lists'!$E$4:$E$75)</f>
        <v>South</v>
      </c>
      <c r="J5096" s="105" t="s">
        <v>245</v>
      </c>
      <c r="K5096" s="105">
        <v>3.0</v>
      </c>
      <c r="L5096" s="104">
        <f t="array" ref="L5096">XLOOKUP('Joining Lists'!$J5096,'Joining Lists'!$A$4:$A$15,'Joining Lists'!$B$4:$B$15)</f>
        <v>23.5</v>
      </c>
      <c r="M5096" s="105">
        <f>'Joining Lists'!$K5096*'Joining Lists'!$L5096</f>
        <v>70.5</v>
      </c>
    </row>
    <row r="5097" ht="14.25" customHeight="1">
      <c r="G5097" s="111">
        <v>44193.0</v>
      </c>
      <c r="H5097" s="110" t="s">
        <v>257</v>
      </c>
      <c r="I5097" s="110" t="str">
        <f t="array" ref="I5097">XLOOKUP('Joining Lists'!$H5097,'Joining Lists'!$D$4:$D$75,'Joining Lists'!$E$4:$E$75)</f>
        <v>South</v>
      </c>
      <c r="J5097" s="110" t="s">
        <v>216</v>
      </c>
      <c r="K5097" s="110">
        <v>3.0</v>
      </c>
      <c r="L5097" s="109">
        <f t="array" ref="L5097">XLOOKUP('Joining Lists'!$J5097,'Joining Lists'!$A$4:$A$15,'Joining Lists'!$B$4:$B$15)</f>
        <v>22.95</v>
      </c>
      <c r="M5097" s="110">
        <f>'Joining Lists'!$K5097*'Joining Lists'!$L5097</f>
        <v>68.85</v>
      </c>
    </row>
    <row r="5098" ht="14.25" customHeight="1">
      <c r="G5098" s="106">
        <v>44193.0</v>
      </c>
      <c r="H5098" s="105" t="s">
        <v>292</v>
      </c>
      <c r="I5098" s="105" t="str">
        <f t="array" ref="I5098">XLOOKUP('Joining Lists'!$H5098,'Joining Lists'!$D$4:$D$75,'Joining Lists'!$E$4:$E$75)</f>
        <v>East</v>
      </c>
      <c r="J5098" s="105" t="s">
        <v>235</v>
      </c>
      <c r="K5098" s="105">
        <v>1.0</v>
      </c>
      <c r="L5098" s="104">
        <f t="array" ref="L5098">XLOOKUP('Joining Lists'!$J5098,'Joining Lists'!$A$4:$A$15,'Joining Lists'!$B$4:$B$15)</f>
        <v>19.95</v>
      </c>
      <c r="M5098" s="105">
        <f>'Joining Lists'!$K5098*'Joining Lists'!$L5098</f>
        <v>19.95</v>
      </c>
    </row>
    <row r="5099" ht="14.25" customHeight="1">
      <c r="G5099" s="111">
        <v>44193.0</v>
      </c>
      <c r="H5099" s="110" t="s">
        <v>296</v>
      </c>
      <c r="I5099" s="110" t="str">
        <f t="array" ref="I5099">XLOOKUP('Joining Lists'!$H5099,'Joining Lists'!$D$4:$D$75,'Joining Lists'!$E$4:$E$75)</f>
        <v>West</v>
      </c>
      <c r="J5099" s="110" t="s">
        <v>227</v>
      </c>
      <c r="K5099" s="110">
        <v>3.0</v>
      </c>
      <c r="L5099" s="109">
        <f t="array" ref="L5099">XLOOKUP('Joining Lists'!$J5099,'Joining Lists'!$A$4:$A$15,'Joining Lists'!$B$4:$B$15)</f>
        <v>25</v>
      </c>
      <c r="M5099" s="110">
        <f>'Joining Lists'!$K5099*'Joining Lists'!$L5099</f>
        <v>75</v>
      </c>
    </row>
    <row r="5100" ht="14.25" customHeight="1">
      <c r="G5100" s="106">
        <v>44193.0</v>
      </c>
      <c r="H5100" s="105" t="s">
        <v>257</v>
      </c>
      <c r="I5100" s="105" t="str">
        <f t="array" ref="I5100">XLOOKUP('Joining Lists'!$H5100,'Joining Lists'!$D$4:$D$75,'Joining Lists'!$E$4:$E$75)</f>
        <v>South</v>
      </c>
      <c r="J5100" s="105" t="s">
        <v>230</v>
      </c>
      <c r="K5100" s="105">
        <v>2.0</v>
      </c>
      <c r="L5100" s="104">
        <f t="array" ref="L5100">XLOOKUP('Joining Lists'!$J5100,'Joining Lists'!$A$4:$A$15,'Joining Lists'!$B$4:$B$15)</f>
        <v>79.95</v>
      </c>
      <c r="M5100" s="105">
        <f>'Joining Lists'!$K5100*'Joining Lists'!$L5100</f>
        <v>159.9</v>
      </c>
    </row>
    <row r="5101" ht="14.25" customHeight="1">
      <c r="G5101" s="111">
        <v>44193.0</v>
      </c>
      <c r="H5101" s="110" t="s">
        <v>309</v>
      </c>
      <c r="I5101" s="110" t="str">
        <f t="array" ref="I5101">XLOOKUP('Joining Lists'!$H5101,'Joining Lists'!$D$4:$D$75,'Joining Lists'!$E$4:$E$75)</f>
        <v>South</v>
      </c>
      <c r="J5101" s="110" t="s">
        <v>216</v>
      </c>
      <c r="K5101" s="110">
        <v>3.0</v>
      </c>
      <c r="L5101" s="109">
        <f t="array" ref="L5101">XLOOKUP('Joining Lists'!$J5101,'Joining Lists'!$A$4:$A$15,'Joining Lists'!$B$4:$B$15)</f>
        <v>22.95</v>
      </c>
      <c r="M5101" s="110">
        <f>'Joining Lists'!$K5101*'Joining Lists'!$L5101</f>
        <v>68.85</v>
      </c>
    </row>
    <row r="5102" ht="14.25" customHeight="1">
      <c r="G5102" s="106">
        <v>44193.0</v>
      </c>
      <c r="H5102" s="105" t="s">
        <v>315</v>
      </c>
      <c r="I5102" s="105" t="str">
        <f t="array" ref="I5102">XLOOKUP('Joining Lists'!$H5102,'Joining Lists'!$D$4:$D$75,'Joining Lists'!$E$4:$E$75)</f>
        <v>MidWest</v>
      </c>
      <c r="J5102" s="105" t="s">
        <v>239</v>
      </c>
      <c r="K5102" s="105">
        <v>1.0</v>
      </c>
      <c r="L5102" s="104">
        <f t="array" ref="L5102">XLOOKUP('Joining Lists'!$J5102,'Joining Lists'!$A$4:$A$15,'Joining Lists'!$B$4:$B$15)</f>
        <v>19</v>
      </c>
      <c r="M5102" s="105">
        <f>'Joining Lists'!$K5102*'Joining Lists'!$L5102</f>
        <v>19</v>
      </c>
    </row>
    <row r="5103" ht="14.25" customHeight="1">
      <c r="G5103" s="111">
        <v>44193.0</v>
      </c>
      <c r="H5103" s="110" t="s">
        <v>268</v>
      </c>
      <c r="I5103" s="110" t="str">
        <f t="array" ref="I5103">XLOOKUP('Joining Lists'!$H5103,'Joining Lists'!$D$4:$D$75,'Joining Lists'!$E$4:$E$75)</f>
        <v>East</v>
      </c>
      <c r="J5103" s="110" t="s">
        <v>233</v>
      </c>
      <c r="K5103" s="110">
        <v>2.0</v>
      </c>
      <c r="L5103" s="109">
        <f t="array" ref="L5103">XLOOKUP('Joining Lists'!$J5103,'Joining Lists'!$A$4:$A$15,'Joining Lists'!$B$4:$B$15)</f>
        <v>27.5</v>
      </c>
      <c r="M5103" s="110">
        <f>'Joining Lists'!$K5103*'Joining Lists'!$L5103</f>
        <v>55</v>
      </c>
    </row>
    <row r="5104" ht="14.25" customHeight="1">
      <c r="G5104" s="106">
        <v>44193.0</v>
      </c>
      <c r="H5104" s="105" t="s">
        <v>225</v>
      </c>
      <c r="I5104" s="105" t="str">
        <f t="array" ref="I5104">XLOOKUP('Joining Lists'!$H5104,'Joining Lists'!$D$4:$D$75,'Joining Lists'!$E$4:$E$75)</f>
        <v>South</v>
      </c>
      <c r="J5104" s="105" t="s">
        <v>233</v>
      </c>
      <c r="K5104" s="105">
        <v>3.0</v>
      </c>
      <c r="L5104" s="104">
        <f t="array" ref="L5104">XLOOKUP('Joining Lists'!$J5104,'Joining Lists'!$A$4:$A$15,'Joining Lists'!$B$4:$B$15)</f>
        <v>27.5</v>
      </c>
      <c r="M5104" s="105">
        <f>'Joining Lists'!$K5104*'Joining Lists'!$L5104</f>
        <v>82.5</v>
      </c>
    </row>
    <row r="5105" ht="14.25" customHeight="1">
      <c r="G5105" s="111">
        <v>44193.0</v>
      </c>
      <c r="H5105" s="110" t="s">
        <v>254</v>
      </c>
      <c r="I5105" s="110" t="str">
        <f t="array" ref="I5105">XLOOKUP('Joining Lists'!$H5105,'Joining Lists'!$D$4:$D$75,'Joining Lists'!$E$4:$E$75)</f>
        <v>South</v>
      </c>
      <c r="J5105" s="110" t="s">
        <v>236</v>
      </c>
      <c r="K5105" s="110">
        <v>2.0</v>
      </c>
      <c r="L5105" s="109">
        <f t="array" ref="L5105">XLOOKUP('Joining Lists'!$J5105,'Joining Lists'!$A$4:$A$15,'Joining Lists'!$B$4:$B$15)</f>
        <v>30</v>
      </c>
      <c r="M5105" s="110">
        <f>'Joining Lists'!$K5105*'Joining Lists'!$L5105</f>
        <v>60</v>
      </c>
    </row>
    <row r="5106" ht="14.25" customHeight="1">
      <c r="G5106" s="106">
        <v>44193.0</v>
      </c>
      <c r="H5106" s="105" t="s">
        <v>296</v>
      </c>
      <c r="I5106" s="105" t="str">
        <f t="array" ref="I5106">XLOOKUP('Joining Lists'!$H5106,'Joining Lists'!$D$4:$D$75,'Joining Lists'!$E$4:$E$75)</f>
        <v>West</v>
      </c>
      <c r="J5106" s="105" t="s">
        <v>243</v>
      </c>
      <c r="K5106" s="105">
        <v>2.0</v>
      </c>
      <c r="L5106" s="104">
        <f t="array" ref="L5106">XLOOKUP('Joining Lists'!$J5106,'Joining Lists'!$A$4:$A$15,'Joining Lists'!$B$4:$B$15)</f>
        <v>25</v>
      </c>
      <c r="M5106" s="105">
        <f>'Joining Lists'!$K5106*'Joining Lists'!$L5106</f>
        <v>50</v>
      </c>
    </row>
    <row r="5107" ht="14.25" customHeight="1">
      <c r="G5107" s="111">
        <v>44193.0</v>
      </c>
      <c r="H5107" s="110" t="s">
        <v>213</v>
      </c>
      <c r="I5107" s="110" t="str">
        <f t="array" ref="I5107">XLOOKUP('Joining Lists'!$H5107,'Joining Lists'!$D$4:$D$75,'Joining Lists'!$E$4:$E$75)</f>
        <v>MidWest</v>
      </c>
      <c r="J5107" s="110" t="s">
        <v>235</v>
      </c>
      <c r="K5107" s="110">
        <v>2.0</v>
      </c>
      <c r="L5107" s="109">
        <f t="array" ref="L5107">XLOOKUP('Joining Lists'!$J5107,'Joining Lists'!$A$4:$A$15,'Joining Lists'!$B$4:$B$15)</f>
        <v>19.95</v>
      </c>
      <c r="M5107" s="110">
        <f>'Joining Lists'!$K5107*'Joining Lists'!$L5107</f>
        <v>39.9</v>
      </c>
    </row>
    <row r="5108" ht="14.25" customHeight="1">
      <c r="G5108" s="106">
        <v>44193.0</v>
      </c>
      <c r="H5108" s="105" t="s">
        <v>213</v>
      </c>
      <c r="I5108" s="105" t="str">
        <f t="array" ref="I5108">XLOOKUP('Joining Lists'!$H5108,'Joining Lists'!$D$4:$D$75,'Joining Lists'!$E$4:$E$75)</f>
        <v>MidWest</v>
      </c>
      <c r="J5108" s="105" t="s">
        <v>240</v>
      </c>
      <c r="K5108" s="105">
        <v>1.0</v>
      </c>
      <c r="L5108" s="104">
        <f t="array" ref="L5108">XLOOKUP('Joining Lists'!$J5108,'Joining Lists'!$A$4:$A$15,'Joining Lists'!$B$4:$B$15)</f>
        <v>34</v>
      </c>
      <c r="M5108" s="105">
        <f>'Joining Lists'!$K5108*'Joining Lists'!$L5108</f>
        <v>34</v>
      </c>
    </row>
    <row r="5109" ht="14.25" customHeight="1">
      <c r="G5109" s="111">
        <v>44193.0</v>
      </c>
      <c r="H5109" s="110" t="s">
        <v>293</v>
      </c>
      <c r="I5109" s="110" t="str">
        <f t="array" ref="I5109">XLOOKUP('Joining Lists'!$H5109,'Joining Lists'!$D$4:$D$75,'Joining Lists'!$E$4:$E$75)</f>
        <v>West</v>
      </c>
      <c r="J5109" s="110" t="s">
        <v>240</v>
      </c>
      <c r="K5109" s="110">
        <v>1.0</v>
      </c>
      <c r="L5109" s="109">
        <f t="array" ref="L5109">XLOOKUP('Joining Lists'!$J5109,'Joining Lists'!$A$4:$A$15,'Joining Lists'!$B$4:$B$15)</f>
        <v>34</v>
      </c>
      <c r="M5109" s="110">
        <f>'Joining Lists'!$K5109*'Joining Lists'!$L5109</f>
        <v>34</v>
      </c>
    </row>
    <row r="5110" ht="14.25" customHeight="1">
      <c r="G5110" s="106">
        <v>44193.0</v>
      </c>
      <c r="H5110" s="105" t="s">
        <v>308</v>
      </c>
      <c r="I5110" s="105" t="str">
        <f t="array" ref="I5110">XLOOKUP('Joining Lists'!$H5110,'Joining Lists'!$D$4:$D$75,'Joining Lists'!$E$4:$E$75)</f>
        <v>West</v>
      </c>
      <c r="J5110" s="105" t="s">
        <v>240</v>
      </c>
      <c r="K5110" s="105">
        <v>1.0</v>
      </c>
      <c r="L5110" s="104">
        <f t="array" ref="L5110">XLOOKUP('Joining Lists'!$J5110,'Joining Lists'!$A$4:$A$15,'Joining Lists'!$B$4:$B$15)</f>
        <v>34</v>
      </c>
      <c r="M5110" s="105">
        <f>'Joining Lists'!$K5110*'Joining Lists'!$L5110</f>
        <v>34</v>
      </c>
    </row>
    <row r="5111" ht="14.25" customHeight="1">
      <c r="G5111" s="111">
        <v>44193.0</v>
      </c>
      <c r="H5111" s="110" t="s">
        <v>268</v>
      </c>
      <c r="I5111" s="110" t="str">
        <f t="array" ref="I5111">XLOOKUP('Joining Lists'!$H5111,'Joining Lists'!$D$4:$D$75,'Joining Lists'!$E$4:$E$75)</f>
        <v>East</v>
      </c>
      <c r="J5111" s="110" t="s">
        <v>235</v>
      </c>
      <c r="K5111" s="110">
        <v>1.0</v>
      </c>
      <c r="L5111" s="109">
        <f t="array" ref="L5111">XLOOKUP('Joining Lists'!$J5111,'Joining Lists'!$A$4:$A$15,'Joining Lists'!$B$4:$B$15)</f>
        <v>19.95</v>
      </c>
      <c r="M5111" s="110">
        <f>'Joining Lists'!$K5111*'Joining Lists'!$L5111</f>
        <v>19.95</v>
      </c>
    </row>
    <row r="5112" ht="14.25" customHeight="1">
      <c r="G5112" s="106">
        <v>44193.0</v>
      </c>
      <c r="H5112" s="105" t="s">
        <v>297</v>
      </c>
      <c r="I5112" s="105" t="str">
        <f t="array" ref="I5112">XLOOKUP('Joining Lists'!$H5112,'Joining Lists'!$D$4:$D$75,'Joining Lists'!$E$4:$E$75)</f>
        <v>MidWest</v>
      </c>
      <c r="J5112" s="105" t="s">
        <v>212</v>
      </c>
      <c r="K5112" s="105">
        <v>2.0</v>
      </c>
      <c r="L5112" s="104">
        <f t="array" ref="L5112">XLOOKUP('Joining Lists'!$J5112,'Joining Lists'!$A$4:$A$15,'Joining Lists'!$B$4:$B$15)</f>
        <v>21</v>
      </c>
      <c r="M5112" s="105">
        <f>'Joining Lists'!$K5112*'Joining Lists'!$L5112</f>
        <v>42</v>
      </c>
    </row>
    <row r="5113" ht="14.25" customHeight="1">
      <c r="G5113" s="111">
        <v>44193.0</v>
      </c>
      <c r="H5113" s="110" t="s">
        <v>278</v>
      </c>
      <c r="I5113" s="110" t="str">
        <f t="array" ref="I5113">XLOOKUP('Joining Lists'!$H5113,'Joining Lists'!$D$4:$D$75,'Joining Lists'!$E$4:$E$75)</f>
        <v>MidWest</v>
      </c>
      <c r="J5113" s="110" t="s">
        <v>216</v>
      </c>
      <c r="K5113" s="110">
        <v>3.0</v>
      </c>
      <c r="L5113" s="109">
        <f t="array" ref="L5113">XLOOKUP('Joining Lists'!$J5113,'Joining Lists'!$A$4:$A$15,'Joining Lists'!$B$4:$B$15)</f>
        <v>22.95</v>
      </c>
      <c r="M5113" s="110">
        <f>'Joining Lists'!$K5113*'Joining Lists'!$L5113</f>
        <v>68.85</v>
      </c>
    </row>
    <row r="5114" ht="14.25" customHeight="1">
      <c r="G5114" s="106">
        <v>44193.0</v>
      </c>
      <c r="H5114" s="105" t="s">
        <v>264</v>
      </c>
      <c r="I5114" s="105" t="str">
        <f t="array" ref="I5114">XLOOKUP('Joining Lists'!$H5114,'Joining Lists'!$D$4:$D$75,'Joining Lists'!$E$4:$E$75)</f>
        <v>MidWest</v>
      </c>
      <c r="J5114" s="105" t="s">
        <v>218</v>
      </c>
      <c r="K5114" s="105">
        <v>2.0</v>
      </c>
      <c r="L5114" s="104">
        <f t="array" ref="L5114">XLOOKUP('Joining Lists'!$J5114,'Joining Lists'!$A$4:$A$15,'Joining Lists'!$B$4:$B$15)</f>
        <v>22.95</v>
      </c>
      <c r="M5114" s="105">
        <f>'Joining Lists'!$K5114*'Joining Lists'!$L5114</f>
        <v>45.9</v>
      </c>
    </row>
    <row r="5115" ht="14.25" customHeight="1">
      <c r="G5115" s="111">
        <v>44193.0</v>
      </c>
      <c r="H5115" s="110" t="s">
        <v>288</v>
      </c>
      <c r="I5115" s="110" t="str">
        <f t="array" ref="I5115">XLOOKUP('Joining Lists'!$H5115,'Joining Lists'!$D$4:$D$75,'Joining Lists'!$E$4:$E$75)</f>
        <v>MidWest</v>
      </c>
      <c r="J5115" s="110" t="s">
        <v>245</v>
      </c>
      <c r="K5115" s="110">
        <v>3.0</v>
      </c>
      <c r="L5115" s="109">
        <f t="array" ref="L5115">XLOOKUP('Joining Lists'!$J5115,'Joining Lists'!$A$4:$A$15,'Joining Lists'!$B$4:$B$15)</f>
        <v>23.5</v>
      </c>
      <c r="M5115" s="110">
        <f>'Joining Lists'!$K5115*'Joining Lists'!$L5115</f>
        <v>70.5</v>
      </c>
    </row>
    <row r="5116" ht="14.25" customHeight="1">
      <c r="G5116" s="106">
        <v>44193.0</v>
      </c>
      <c r="H5116" s="105" t="s">
        <v>316</v>
      </c>
      <c r="I5116" s="105" t="str">
        <f t="array" ref="I5116">XLOOKUP('Joining Lists'!$H5116,'Joining Lists'!$D$4:$D$75,'Joining Lists'!$E$4:$E$75)</f>
        <v>West</v>
      </c>
      <c r="J5116" s="105" t="s">
        <v>218</v>
      </c>
      <c r="K5116" s="105">
        <v>1.0</v>
      </c>
      <c r="L5116" s="104">
        <f t="array" ref="L5116">XLOOKUP('Joining Lists'!$J5116,'Joining Lists'!$A$4:$A$15,'Joining Lists'!$B$4:$B$15)</f>
        <v>22.95</v>
      </c>
      <c r="M5116" s="105">
        <f>'Joining Lists'!$K5116*'Joining Lists'!$L5116</f>
        <v>22.95</v>
      </c>
    </row>
    <row r="5117" ht="14.25" customHeight="1">
      <c r="G5117" s="111">
        <v>44193.0</v>
      </c>
      <c r="H5117" s="110" t="s">
        <v>260</v>
      </c>
      <c r="I5117" s="110" t="str">
        <f t="array" ref="I5117">XLOOKUP('Joining Lists'!$H5117,'Joining Lists'!$D$4:$D$75,'Joining Lists'!$E$4:$E$75)</f>
        <v>MidWest</v>
      </c>
      <c r="J5117" s="110" t="s">
        <v>245</v>
      </c>
      <c r="K5117" s="110">
        <v>2.0</v>
      </c>
      <c r="L5117" s="109">
        <f t="array" ref="L5117">XLOOKUP('Joining Lists'!$J5117,'Joining Lists'!$A$4:$A$15,'Joining Lists'!$B$4:$B$15)</f>
        <v>23.5</v>
      </c>
      <c r="M5117" s="110">
        <f>'Joining Lists'!$K5117*'Joining Lists'!$L5117</f>
        <v>47</v>
      </c>
    </row>
    <row r="5118" ht="14.25" customHeight="1">
      <c r="G5118" s="106">
        <v>44193.0</v>
      </c>
      <c r="H5118" s="105" t="s">
        <v>269</v>
      </c>
      <c r="I5118" s="105" t="str">
        <f t="array" ref="I5118">XLOOKUP('Joining Lists'!$H5118,'Joining Lists'!$D$4:$D$75,'Joining Lists'!$E$4:$E$75)</f>
        <v>MidWest</v>
      </c>
      <c r="J5118" s="105" t="s">
        <v>233</v>
      </c>
      <c r="K5118" s="105">
        <v>1.0</v>
      </c>
      <c r="L5118" s="104">
        <f t="array" ref="L5118">XLOOKUP('Joining Lists'!$J5118,'Joining Lists'!$A$4:$A$15,'Joining Lists'!$B$4:$B$15)</f>
        <v>27.5</v>
      </c>
      <c r="M5118" s="105">
        <f>'Joining Lists'!$K5118*'Joining Lists'!$L5118</f>
        <v>27.5</v>
      </c>
    </row>
    <row r="5119" ht="14.25" customHeight="1">
      <c r="G5119" s="111">
        <v>44193.0</v>
      </c>
      <c r="H5119" s="110" t="s">
        <v>238</v>
      </c>
      <c r="I5119" s="110" t="str">
        <f t="array" ref="I5119">XLOOKUP('Joining Lists'!$H5119,'Joining Lists'!$D$4:$D$75,'Joining Lists'!$E$4:$E$75)</f>
        <v>West</v>
      </c>
      <c r="J5119" s="110" t="s">
        <v>218</v>
      </c>
      <c r="K5119" s="110">
        <v>1.0</v>
      </c>
      <c r="L5119" s="109">
        <f t="array" ref="L5119">XLOOKUP('Joining Lists'!$J5119,'Joining Lists'!$A$4:$A$15,'Joining Lists'!$B$4:$B$15)</f>
        <v>22.95</v>
      </c>
      <c r="M5119" s="110">
        <f>'Joining Lists'!$K5119*'Joining Lists'!$L5119</f>
        <v>22.95</v>
      </c>
    </row>
    <row r="5120" ht="14.25" customHeight="1">
      <c r="G5120" s="106">
        <v>44193.0</v>
      </c>
      <c r="H5120" s="105" t="s">
        <v>281</v>
      </c>
      <c r="I5120" s="105" t="str">
        <f t="array" ref="I5120">XLOOKUP('Joining Lists'!$H5120,'Joining Lists'!$D$4:$D$75,'Joining Lists'!$E$4:$E$75)</f>
        <v>MidWest</v>
      </c>
      <c r="J5120" s="105" t="s">
        <v>243</v>
      </c>
      <c r="K5120" s="105">
        <v>1.0</v>
      </c>
      <c r="L5120" s="104">
        <f t="array" ref="L5120">XLOOKUP('Joining Lists'!$J5120,'Joining Lists'!$A$4:$A$15,'Joining Lists'!$B$4:$B$15)</f>
        <v>25</v>
      </c>
      <c r="M5120" s="105">
        <f>'Joining Lists'!$K5120*'Joining Lists'!$L5120</f>
        <v>25</v>
      </c>
    </row>
    <row r="5121" ht="14.25" customHeight="1">
      <c r="G5121" s="111">
        <v>44193.0</v>
      </c>
      <c r="H5121" s="110" t="s">
        <v>264</v>
      </c>
      <c r="I5121" s="110" t="str">
        <f t="array" ref="I5121">XLOOKUP('Joining Lists'!$H5121,'Joining Lists'!$D$4:$D$75,'Joining Lists'!$E$4:$E$75)</f>
        <v>MidWest</v>
      </c>
      <c r="J5121" s="110" t="s">
        <v>235</v>
      </c>
      <c r="K5121" s="110">
        <v>3.0</v>
      </c>
      <c r="L5121" s="109">
        <f t="array" ref="L5121">XLOOKUP('Joining Lists'!$J5121,'Joining Lists'!$A$4:$A$15,'Joining Lists'!$B$4:$B$15)</f>
        <v>19.95</v>
      </c>
      <c r="M5121" s="110">
        <f>'Joining Lists'!$K5121*'Joining Lists'!$L5121</f>
        <v>59.85</v>
      </c>
    </row>
    <row r="5122" ht="14.25" customHeight="1">
      <c r="G5122" s="106">
        <v>44193.0</v>
      </c>
      <c r="H5122" s="105" t="s">
        <v>221</v>
      </c>
      <c r="I5122" s="105" t="str">
        <f t="array" ref="I5122">XLOOKUP('Joining Lists'!$H5122,'Joining Lists'!$D$4:$D$75,'Joining Lists'!$E$4:$E$75)</f>
        <v>East</v>
      </c>
      <c r="J5122" s="105" t="s">
        <v>236</v>
      </c>
      <c r="K5122" s="105">
        <v>4.0</v>
      </c>
      <c r="L5122" s="104">
        <f t="array" ref="L5122">XLOOKUP('Joining Lists'!$J5122,'Joining Lists'!$A$4:$A$15,'Joining Lists'!$B$4:$B$15)</f>
        <v>30</v>
      </c>
      <c r="M5122" s="105">
        <f>'Joining Lists'!$K5122*'Joining Lists'!$L5122</f>
        <v>120</v>
      </c>
    </row>
    <row r="5123" ht="14.25" customHeight="1">
      <c r="G5123" s="111">
        <v>44193.0</v>
      </c>
      <c r="H5123" s="110" t="s">
        <v>309</v>
      </c>
      <c r="I5123" s="110" t="str">
        <f t="array" ref="I5123">XLOOKUP('Joining Lists'!$H5123,'Joining Lists'!$D$4:$D$75,'Joining Lists'!$E$4:$E$75)</f>
        <v>South</v>
      </c>
      <c r="J5123" s="110" t="s">
        <v>235</v>
      </c>
      <c r="K5123" s="110">
        <v>3.0</v>
      </c>
      <c r="L5123" s="109">
        <f t="array" ref="L5123">XLOOKUP('Joining Lists'!$J5123,'Joining Lists'!$A$4:$A$15,'Joining Lists'!$B$4:$B$15)</f>
        <v>19.95</v>
      </c>
      <c r="M5123" s="110">
        <f>'Joining Lists'!$K5123*'Joining Lists'!$L5123</f>
        <v>59.85</v>
      </c>
    </row>
    <row r="5124" ht="14.25" customHeight="1">
      <c r="G5124" s="106">
        <v>44193.0</v>
      </c>
      <c r="H5124" s="105" t="s">
        <v>286</v>
      </c>
      <c r="I5124" s="105" t="str">
        <f t="array" ref="I5124">XLOOKUP('Joining Lists'!$H5124,'Joining Lists'!$D$4:$D$75,'Joining Lists'!$E$4:$E$75)</f>
        <v>South</v>
      </c>
      <c r="J5124" s="105" t="s">
        <v>235</v>
      </c>
      <c r="K5124" s="105">
        <v>1.0</v>
      </c>
      <c r="L5124" s="104">
        <f t="array" ref="L5124">XLOOKUP('Joining Lists'!$J5124,'Joining Lists'!$A$4:$A$15,'Joining Lists'!$B$4:$B$15)</f>
        <v>19.95</v>
      </c>
      <c r="M5124" s="105">
        <f>'Joining Lists'!$K5124*'Joining Lists'!$L5124</f>
        <v>19.95</v>
      </c>
    </row>
    <row r="5125" ht="14.25" customHeight="1">
      <c r="G5125" s="111">
        <v>44193.0</v>
      </c>
      <c r="H5125" s="110" t="s">
        <v>215</v>
      </c>
      <c r="I5125" s="110" t="str">
        <f t="array" ref="I5125">XLOOKUP('Joining Lists'!$H5125,'Joining Lists'!$D$4:$D$75,'Joining Lists'!$E$4:$E$75)</f>
        <v>East</v>
      </c>
      <c r="J5125" s="110" t="s">
        <v>235</v>
      </c>
      <c r="K5125" s="110">
        <v>6.0</v>
      </c>
      <c r="L5125" s="109">
        <f t="array" ref="L5125">XLOOKUP('Joining Lists'!$J5125,'Joining Lists'!$A$4:$A$15,'Joining Lists'!$B$4:$B$15)</f>
        <v>19.95</v>
      </c>
      <c r="M5125" s="110">
        <f>'Joining Lists'!$K5125*'Joining Lists'!$L5125</f>
        <v>119.7</v>
      </c>
    </row>
    <row r="5126" ht="14.25" customHeight="1">
      <c r="G5126" s="106">
        <v>44193.0</v>
      </c>
      <c r="H5126" s="105" t="s">
        <v>306</v>
      </c>
      <c r="I5126" s="105" t="str">
        <f t="array" ref="I5126">XLOOKUP('Joining Lists'!$H5126,'Joining Lists'!$D$4:$D$75,'Joining Lists'!$E$4:$E$75)</f>
        <v>West</v>
      </c>
      <c r="J5126" s="105" t="s">
        <v>227</v>
      </c>
      <c r="K5126" s="105">
        <v>2.0</v>
      </c>
      <c r="L5126" s="104">
        <f t="array" ref="L5126">XLOOKUP('Joining Lists'!$J5126,'Joining Lists'!$A$4:$A$15,'Joining Lists'!$B$4:$B$15)</f>
        <v>25</v>
      </c>
      <c r="M5126" s="105">
        <f>'Joining Lists'!$K5126*'Joining Lists'!$L5126</f>
        <v>50</v>
      </c>
    </row>
    <row r="5127" ht="14.25" customHeight="1">
      <c r="G5127" s="111">
        <v>44193.0</v>
      </c>
      <c r="H5127" s="110" t="s">
        <v>221</v>
      </c>
      <c r="I5127" s="110" t="str">
        <f t="array" ref="I5127">XLOOKUP('Joining Lists'!$H5127,'Joining Lists'!$D$4:$D$75,'Joining Lists'!$E$4:$E$75)</f>
        <v>East</v>
      </c>
      <c r="J5127" s="110" t="s">
        <v>235</v>
      </c>
      <c r="K5127" s="110">
        <v>2.0</v>
      </c>
      <c r="L5127" s="109">
        <f t="array" ref="L5127">XLOOKUP('Joining Lists'!$J5127,'Joining Lists'!$A$4:$A$15,'Joining Lists'!$B$4:$B$15)</f>
        <v>19.95</v>
      </c>
      <c r="M5127" s="110">
        <f>'Joining Lists'!$K5127*'Joining Lists'!$L5127</f>
        <v>39.9</v>
      </c>
    </row>
    <row r="5128" ht="14.25" customHeight="1">
      <c r="G5128" s="106">
        <v>44193.0</v>
      </c>
      <c r="H5128" s="105" t="s">
        <v>300</v>
      </c>
      <c r="I5128" s="105" t="str">
        <f t="array" ref="I5128">XLOOKUP('Joining Lists'!$H5128,'Joining Lists'!$D$4:$D$75,'Joining Lists'!$E$4:$E$75)</f>
        <v>MidWest</v>
      </c>
      <c r="J5128" s="105" t="s">
        <v>245</v>
      </c>
      <c r="K5128" s="105">
        <v>3.0</v>
      </c>
      <c r="L5128" s="104">
        <f t="array" ref="L5128">XLOOKUP('Joining Lists'!$J5128,'Joining Lists'!$A$4:$A$15,'Joining Lists'!$B$4:$B$15)</f>
        <v>23.5</v>
      </c>
      <c r="M5128" s="105">
        <f>'Joining Lists'!$K5128*'Joining Lists'!$L5128</f>
        <v>70.5</v>
      </c>
    </row>
    <row r="5129" ht="14.25" customHeight="1">
      <c r="G5129" s="111">
        <v>44193.0</v>
      </c>
      <c r="H5129" s="110" t="s">
        <v>242</v>
      </c>
      <c r="I5129" s="110" t="str">
        <f t="array" ref="I5129">XLOOKUP('Joining Lists'!$H5129,'Joining Lists'!$D$4:$D$75,'Joining Lists'!$E$4:$E$75)</f>
        <v>MidWest</v>
      </c>
      <c r="J5129" s="110" t="s">
        <v>240</v>
      </c>
      <c r="K5129" s="110">
        <v>2.0</v>
      </c>
      <c r="L5129" s="109">
        <f t="array" ref="L5129">XLOOKUP('Joining Lists'!$J5129,'Joining Lists'!$A$4:$A$15,'Joining Lists'!$B$4:$B$15)</f>
        <v>34</v>
      </c>
      <c r="M5129" s="110">
        <f>'Joining Lists'!$K5129*'Joining Lists'!$L5129</f>
        <v>68</v>
      </c>
    </row>
    <row r="5130" ht="14.25" customHeight="1">
      <c r="G5130" s="106">
        <v>44193.0</v>
      </c>
      <c r="H5130" s="105" t="s">
        <v>302</v>
      </c>
      <c r="I5130" s="105" t="str">
        <f t="array" ref="I5130">XLOOKUP('Joining Lists'!$H5130,'Joining Lists'!$D$4:$D$75,'Joining Lists'!$E$4:$E$75)</f>
        <v>MidWest</v>
      </c>
      <c r="J5130" s="105" t="s">
        <v>240</v>
      </c>
      <c r="K5130" s="105">
        <v>1.0</v>
      </c>
      <c r="L5130" s="104">
        <f t="array" ref="L5130">XLOOKUP('Joining Lists'!$J5130,'Joining Lists'!$A$4:$A$15,'Joining Lists'!$B$4:$B$15)</f>
        <v>34</v>
      </c>
      <c r="M5130" s="105">
        <f>'Joining Lists'!$K5130*'Joining Lists'!$L5130</f>
        <v>34</v>
      </c>
    </row>
    <row r="5131" ht="14.25" customHeight="1">
      <c r="G5131" s="111">
        <v>44193.0</v>
      </c>
      <c r="H5131" s="110" t="s">
        <v>251</v>
      </c>
      <c r="I5131" s="110" t="str">
        <f t="array" ref="I5131">XLOOKUP('Joining Lists'!$H5131,'Joining Lists'!$D$4:$D$75,'Joining Lists'!$E$4:$E$75)</f>
        <v>MidWest</v>
      </c>
      <c r="J5131" s="110" t="s">
        <v>230</v>
      </c>
      <c r="K5131" s="110">
        <v>2.0</v>
      </c>
      <c r="L5131" s="109">
        <f t="array" ref="L5131">XLOOKUP('Joining Lists'!$J5131,'Joining Lists'!$A$4:$A$15,'Joining Lists'!$B$4:$B$15)</f>
        <v>79.95</v>
      </c>
      <c r="M5131" s="110">
        <f>'Joining Lists'!$K5131*'Joining Lists'!$L5131</f>
        <v>159.9</v>
      </c>
    </row>
    <row r="5132" ht="14.25" customHeight="1">
      <c r="G5132" s="106">
        <v>44193.0</v>
      </c>
      <c r="H5132" s="105" t="s">
        <v>306</v>
      </c>
      <c r="I5132" s="105" t="str">
        <f t="array" ref="I5132">XLOOKUP('Joining Lists'!$H5132,'Joining Lists'!$D$4:$D$75,'Joining Lists'!$E$4:$E$75)</f>
        <v>West</v>
      </c>
      <c r="J5132" s="105" t="s">
        <v>218</v>
      </c>
      <c r="K5132" s="105">
        <v>1.0</v>
      </c>
      <c r="L5132" s="104">
        <f t="array" ref="L5132">XLOOKUP('Joining Lists'!$J5132,'Joining Lists'!$A$4:$A$15,'Joining Lists'!$B$4:$B$15)</f>
        <v>22.95</v>
      </c>
      <c r="M5132" s="105">
        <f>'Joining Lists'!$K5132*'Joining Lists'!$L5132</f>
        <v>22.95</v>
      </c>
    </row>
    <row r="5133" ht="14.25" customHeight="1">
      <c r="G5133" s="111">
        <v>44193.0</v>
      </c>
      <c r="H5133" s="110" t="s">
        <v>302</v>
      </c>
      <c r="I5133" s="110" t="str">
        <f t="array" ref="I5133">XLOOKUP('Joining Lists'!$H5133,'Joining Lists'!$D$4:$D$75,'Joining Lists'!$E$4:$E$75)</f>
        <v>MidWest</v>
      </c>
      <c r="J5133" s="110" t="s">
        <v>218</v>
      </c>
      <c r="K5133" s="110">
        <v>1.0</v>
      </c>
      <c r="L5133" s="109">
        <f t="array" ref="L5133">XLOOKUP('Joining Lists'!$J5133,'Joining Lists'!$A$4:$A$15,'Joining Lists'!$B$4:$B$15)</f>
        <v>22.95</v>
      </c>
      <c r="M5133" s="110">
        <f>'Joining Lists'!$K5133*'Joining Lists'!$L5133</f>
        <v>22.95</v>
      </c>
    </row>
    <row r="5134" ht="14.25" customHeight="1">
      <c r="G5134" s="106">
        <v>44193.0</v>
      </c>
      <c r="H5134" s="105" t="s">
        <v>281</v>
      </c>
      <c r="I5134" s="105" t="str">
        <f t="array" ref="I5134">XLOOKUP('Joining Lists'!$H5134,'Joining Lists'!$D$4:$D$75,'Joining Lists'!$E$4:$E$75)</f>
        <v>MidWest</v>
      </c>
      <c r="J5134" s="105" t="s">
        <v>240</v>
      </c>
      <c r="K5134" s="105">
        <v>2.0</v>
      </c>
      <c r="L5134" s="104">
        <f t="array" ref="L5134">XLOOKUP('Joining Lists'!$J5134,'Joining Lists'!$A$4:$A$15,'Joining Lists'!$B$4:$B$15)</f>
        <v>34</v>
      </c>
      <c r="M5134" s="105">
        <f>'Joining Lists'!$K5134*'Joining Lists'!$L5134</f>
        <v>68</v>
      </c>
    </row>
    <row r="5135" ht="14.25" customHeight="1">
      <c r="G5135" s="111">
        <v>44193.0</v>
      </c>
      <c r="H5135" s="110" t="s">
        <v>273</v>
      </c>
      <c r="I5135" s="110" t="str">
        <f t="array" ref="I5135">XLOOKUP('Joining Lists'!$H5135,'Joining Lists'!$D$4:$D$75,'Joining Lists'!$E$4:$E$75)</f>
        <v>West</v>
      </c>
      <c r="J5135" s="110" t="s">
        <v>218</v>
      </c>
      <c r="K5135" s="110">
        <v>3.0</v>
      </c>
      <c r="L5135" s="109">
        <f t="array" ref="L5135">XLOOKUP('Joining Lists'!$J5135,'Joining Lists'!$A$4:$A$15,'Joining Lists'!$B$4:$B$15)</f>
        <v>22.95</v>
      </c>
      <c r="M5135" s="110">
        <f>'Joining Lists'!$K5135*'Joining Lists'!$L5135</f>
        <v>68.85</v>
      </c>
    </row>
    <row r="5136" ht="14.25" customHeight="1">
      <c r="G5136" s="106">
        <v>44193.0</v>
      </c>
      <c r="H5136" s="105" t="s">
        <v>237</v>
      </c>
      <c r="I5136" s="105" t="str">
        <f t="array" ref="I5136">XLOOKUP('Joining Lists'!$H5136,'Joining Lists'!$D$4:$D$75,'Joining Lists'!$E$4:$E$75)</f>
        <v>West</v>
      </c>
      <c r="J5136" s="105" t="s">
        <v>227</v>
      </c>
      <c r="K5136" s="105">
        <v>2.0</v>
      </c>
      <c r="L5136" s="104">
        <f t="array" ref="L5136">XLOOKUP('Joining Lists'!$J5136,'Joining Lists'!$A$4:$A$15,'Joining Lists'!$B$4:$B$15)</f>
        <v>25</v>
      </c>
      <c r="M5136" s="105">
        <f>'Joining Lists'!$K5136*'Joining Lists'!$L5136</f>
        <v>50</v>
      </c>
    </row>
    <row r="5137" ht="14.25" customHeight="1">
      <c r="G5137" s="111">
        <v>44193.0</v>
      </c>
      <c r="H5137" s="110" t="s">
        <v>264</v>
      </c>
      <c r="I5137" s="110" t="str">
        <f t="array" ref="I5137">XLOOKUP('Joining Lists'!$H5137,'Joining Lists'!$D$4:$D$75,'Joining Lists'!$E$4:$E$75)</f>
        <v>MidWest</v>
      </c>
      <c r="J5137" s="110" t="s">
        <v>239</v>
      </c>
      <c r="K5137" s="110">
        <v>16.0</v>
      </c>
      <c r="L5137" s="109">
        <f t="array" ref="L5137">XLOOKUP('Joining Lists'!$J5137,'Joining Lists'!$A$4:$A$15,'Joining Lists'!$B$4:$B$15)</f>
        <v>19</v>
      </c>
      <c r="M5137" s="110">
        <f>'Joining Lists'!$K5137*'Joining Lists'!$L5137</f>
        <v>304</v>
      </c>
    </row>
    <row r="5138" ht="14.25" customHeight="1">
      <c r="G5138" s="106">
        <v>44193.0</v>
      </c>
      <c r="H5138" s="105" t="s">
        <v>316</v>
      </c>
      <c r="I5138" s="105" t="str">
        <f t="array" ref="I5138">XLOOKUP('Joining Lists'!$H5138,'Joining Lists'!$D$4:$D$75,'Joining Lists'!$E$4:$E$75)</f>
        <v>West</v>
      </c>
      <c r="J5138" s="105" t="s">
        <v>227</v>
      </c>
      <c r="K5138" s="105">
        <v>2.0</v>
      </c>
      <c r="L5138" s="104">
        <f t="array" ref="L5138">XLOOKUP('Joining Lists'!$J5138,'Joining Lists'!$A$4:$A$15,'Joining Lists'!$B$4:$B$15)</f>
        <v>25</v>
      </c>
      <c r="M5138" s="105">
        <f>'Joining Lists'!$K5138*'Joining Lists'!$L5138</f>
        <v>50</v>
      </c>
    </row>
    <row r="5139" ht="14.25" customHeight="1">
      <c r="G5139" s="111">
        <v>44193.0</v>
      </c>
      <c r="H5139" s="110" t="s">
        <v>283</v>
      </c>
      <c r="I5139" s="110" t="str">
        <f t="array" ref="I5139">XLOOKUP('Joining Lists'!$H5139,'Joining Lists'!$D$4:$D$75,'Joining Lists'!$E$4:$E$75)</f>
        <v>South</v>
      </c>
      <c r="J5139" s="110" t="s">
        <v>240</v>
      </c>
      <c r="K5139" s="110">
        <v>2.0</v>
      </c>
      <c r="L5139" s="109">
        <f t="array" ref="L5139">XLOOKUP('Joining Lists'!$J5139,'Joining Lists'!$A$4:$A$15,'Joining Lists'!$B$4:$B$15)</f>
        <v>34</v>
      </c>
      <c r="M5139" s="110">
        <f>'Joining Lists'!$K5139*'Joining Lists'!$L5139</f>
        <v>68</v>
      </c>
    </row>
    <row r="5140" ht="14.25" customHeight="1">
      <c r="G5140" s="106">
        <v>44193.0</v>
      </c>
      <c r="H5140" s="105" t="s">
        <v>234</v>
      </c>
      <c r="I5140" s="105" t="str">
        <f t="array" ref="I5140">XLOOKUP('Joining Lists'!$H5140,'Joining Lists'!$D$4:$D$75,'Joining Lists'!$E$4:$E$75)</f>
        <v>East</v>
      </c>
      <c r="J5140" s="105" t="s">
        <v>233</v>
      </c>
      <c r="K5140" s="105">
        <v>2.0</v>
      </c>
      <c r="L5140" s="104">
        <f t="array" ref="L5140">XLOOKUP('Joining Lists'!$J5140,'Joining Lists'!$A$4:$A$15,'Joining Lists'!$B$4:$B$15)</f>
        <v>27.5</v>
      </c>
      <c r="M5140" s="105">
        <f>'Joining Lists'!$K5140*'Joining Lists'!$L5140</f>
        <v>55</v>
      </c>
    </row>
    <row r="5141" ht="14.25" customHeight="1">
      <c r="G5141" s="111">
        <v>44193.0</v>
      </c>
      <c r="H5141" s="110" t="s">
        <v>263</v>
      </c>
      <c r="I5141" s="110" t="str">
        <f t="array" ref="I5141">XLOOKUP('Joining Lists'!$H5141,'Joining Lists'!$D$4:$D$75,'Joining Lists'!$E$4:$E$75)</f>
        <v>West</v>
      </c>
      <c r="J5141" s="110" t="s">
        <v>235</v>
      </c>
      <c r="K5141" s="110">
        <v>2.0</v>
      </c>
      <c r="L5141" s="109">
        <f t="array" ref="L5141">XLOOKUP('Joining Lists'!$J5141,'Joining Lists'!$A$4:$A$15,'Joining Lists'!$B$4:$B$15)</f>
        <v>19.95</v>
      </c>
      <c r="M5141" s="110">
        <f>'Joining Lists'!$K5141*'Joining Lists'!$L5141</f>
        <v>39.9</v>
      </c>
    </row>
    <row r="5142" ht="14.25" customHeight="1">
      <c r="G5142" s="106">
        <v>44193.0</v>
      </c>
      <c r="H5142" s="105" t="s">
        <v>259</v>
      </c>
      <c r="I5142" s="105" t="str">
        <f t="array" ref="I5142">XLOOKUP('Joining Lists'!$H5142,'Joining Lists'!$D$4:$D$75,'Joining Lists'!$E$4:$E$75)</f>
        <v>West</v>
      </c>
      <c r="J5142" s="105" t="s">
        <v>216</v>
      </c>
      <c r="K5142" s="105">
        <v>4.0</v>
      </c>
      <c r="L5142" s="104">
        <f t="array" ref="L5142">XLOOKUP('Joining Lists'!$J5142,'Joining Lists'!$A$4:$A$15,'Joining Lists'!$B$4:$B$15)</f>
        <v>22.95</v>
      </c>
      <c r="M5142" s="105">
        <f>'Joining Lists'!$K5142*'Joining Lists'!$L5142</f>
        <v>91.8</v>
      </c>
    </row>
    <row r="5143" ht="14.25" customHeight="1">
      <c r="G5143" s="111">
        <v>44193.0</v>
      </c>
      <c r="H5143" s="110" t="s">
        <v>301</v>
      </c>
      <c r="I5143" s="110" t="str">
        <f t="array" ref="I5143">XLOOKUP('Joining Lists'!$H5143,'Joining Lists'!$D$4:$D$75,'Joining Lists'!$E$4:$E$75)</f>
        <v>East</v>
      </c>
      <c r="J5143" s="110" t="s">
        <v>233</v>
      </c>
      <c r="K5143" s="110">
        <v>3.0</v>
      </c>
      <c r="L5143" s="109">
        <f t="array" ref="L5143">XLOOKUP('Joining Lists'!$J5143,'Joining Lists'!$A$4:$A$15,'Joining Lists'!$B$4:$B$15)</f>
        <v>27.5</v>
      </c>
      <c r="M5143" s="110">
        <f>'Joining Lists'!$K5143*'Joining Lists'!$L5143</f>
        <v>82.5</v>
      </c>
    </row>
    <row r="5144" ht="14.25" customHeight="1">
      <c r="G5144" s="106">
        <v>44192.0</v>
      </c>
      <c r="H5144" s="105" t="s">
        <v>244</v>
      </c>
      <c r="I5144" s="105" t="str">
        <f t="array" ref="I5144">XLOOKUP('Joining Lists'!$H5144,'Joining Lists'!$D$4:$D$75,'Joining Lists'!$E$4:$E$75)</f>
        <v>MidWest</v>
      </c>
      <c r="J5144" s="105" t="s">
        <v>233</v>
      </c>
      <c r="K5144" s="105">
        <v>3.0</v>
      </c>
      <c r="L5144" s="104">
        <f t="array" ref="L5144">XLOOKUP('Joining Lists'!$J5144,'Joining Lists'!$A$4:$A$15,'Joining Lists'!$B$4:$B$15)</f>
        <v>27.5</v>
      </c>
      <c r="M5144" s="105">
        <f>'Joining Lists'!$K5144*'Joining Lists'!$L5144</f>
        <v>82.5</v>
      </c>
    </row>
    <row r="5145" ht="14.25" customHeight="1">
      <c r="G5145" s="111">
        <v>44192.0</v>
      </c>
      <c r="H5145" s="110" t="s">
        <v>261</v>
      </c>
      <c r="I5145" s="110" t="str">
        <f t="array" ref="I5145">XLOOKUP('Joining Lists'!$H5145,'Joining Lists'!$D$4:$D$75,'Joining Lists'!$E$4:$E$75)</f>
        <v>South</v>
      </c>
      <c r="J5145" s="110" t="s">
        <v>216</v>
      </c>
      <c r="K5145" s="110">
        <v>1.0</v>
      </c>
      <c r="L5145" s="109">
        <f t="array" ref="L5145">XLOOKUP('Joining Lists'!$J5145,'Joining Lists'!$A$4:$A$15,'Joining Lists'!$B$4:$B$15)</f>
        <v>22.95</v>
      </c>
      <c r="M5145" s="110">
        <f>'Joining Lists'!$K5145*'Joining Lists'!$L5145</f>
        <v>22.95</v>
      </c>
    </row>
    <row r="5146" ht="14.25" customHeight="1">
      <c r="G5146" s="106">
        <v>44192.0</v>
      </c>
      <c r="H5146" s="105" t="s">
        <v>241</v>
      </c>
      <c r="I5146" s="105" t="str">
        <f t="array" ref="I5146">XLOOKUP('Joining Lists'!$H5146,'Joining Lists'!$D$4:$D$75,'Joining Lists'!$E$4:$E$75)</f>
        <v>MidWest</v>
      </c>
      <c r="J5146" s="105" t="s">
        <v>240</v>
      </c>
      <c r="K5146" s="105">
        <v>1.0</v>
      </c>
      <c r="L5146" s="104">
        <f t="array" ref="L5146">XLOOKUP('Joining Lists'!$J5146,'Joining Lists'!$A$4:$A$15,'Joining Lists'!$B$4:$B$15)</f>
        <v>34</v>
      </c>
      <c r="M5146" s="105">
        <f>'Joining Lists'!$K5146*'Joining Lists'!$L5146</f>
        <v>34</v>
      </c>
    </row>
    <row r="5147" ht="14.25" customHeight="1">
      <c r="G5147" s="111">
        <v>44192.0</v>
      </c>
      <c r="H5147" s="110" t="s">
        <v>316</v>
      </c>
      <c r="I5147" s="110" t="str">
        <f t="array" ref="I5147">XLOOKUP('Joining Lists'!$H5147,'Joining Lists'!$D$4:$D$75,'Joining Lists'!$E$4:$E$75)</f>
        <v>West</v>
      </c>
      <c r="J5147" s="110" t="s">
        <v>227</v>
      </c>
      <c r="K5147" s="110">
        <v>4.0</v>
      </c>
      <c r="L5147" s="109">
        <f t="array" ref="L5147">XLOOKUP('Joining Lists'!$J5147,'Joining Lists'!$A$4:$A$15,'Joining Lists'!$B$4:$B$15)</f>
        <v>25</v>
      </c>
      <c r="M5147" s="110">
        <f>'Joining Lists'!$K5147*'Joining Lists'!$L5147</f>
        <v>100</v>
      </c>
    </row>
    <row r="5148" ht="14.25" customHeight="1">
      <c r="G5148" s="106">
        <v>44192.0</v>
      </c>
      <c r="H5148" s="105" t="s">
        <v>248</v>
      </c>
      <c r="I5148" s="105" t="str">
        <f t="array" ref="I5148">XLOOKUP('Joining Lists'!$H5148,'Joining Lists'!$D$4:$D$75,'Joining Lists'!$E$4:$E$75)</f>
        <v>MidWest</v>
      </c>
      <c r="J5148" s="105" t="s">
        <v>216</v>
      </c>
      <c r="K5148" s="105">
        <v>2.0</v>
      </c>
      <c r="L5148" s="104">
        <f t="array" ref="L5148">XLOOKUP('Joining Lists'!$J5148,'Joining Lists'!$A$4:$A$15,'Joining Lists'!$B$4:$B$15)</f>
        <v>22.95</v>
      </c>
      <c r="M5148" s="105">
        <f>'Joining Lists'!$K5148*'Joining Lists'!$L5148</f>
        <v>45.9</v>
      </c>
    </row>
    <row r="5149" ht="14.25" customHeight="1">
      <c r="G5149" s="111">
        <v>44192.0</v>
      </c>
      <c r="H5149" s="110" t="s">
        <v>234</v>
      </c>
      <c r="I5149" s="110" t="str">
        <f t="array" ref="I5149">XLOOKUP('Joining Lists'!$H5149,'Joining Lists'!$D$4:$D$75,'Joining Lists'!$E$4:$E$75)</f>
        <v>East</v>
      </c>
      <c r="J5149" s="110" t="s">
        <v>218</v>
      </c>
      <c r="K5149" s="110">
        <v>2.0</v>
      </c>
      <c r="L5149" s="109">
        <f t="array" ref="L5149">XLOOKUP('Joining Lists'!$J5149,'Joining Lists'!$A$4:$A$15,'Joining Lists'!$B$4:$B$15)</f>
        <v>22.95</v>
      </c>
      <c r="M5149" s="110">
        <f>'Joining Lists'!$K5149*'Joining Lists'!$L5149</f>
        <v>45.9</v>
      </c>
    </row>
    <row r="5150" ht="14.25" customHeight="1">
      <c r="G5150" s="106">
        <v>44192.0</v>
      </c>
      <c r="H5150" s="105" t="s">
        <v>269</v>
      </c>
      <c r="I5150" s="105" t="str">
        <f t="array" ref="I5150">XLOOKUP('Joining Lists'!$H5150,'Joining Lists'!$D$4:$D$75,'Joining Lists'!$E$4:$E$75)</f>
        <v>MidWest</v>
      </c>
      <c r="J5150" s="105" t="s">
        <v>236</v>
      </c>
      <c r="K5150" s="105">
        <v>2.0</v>
      </c>
      <c r="L5150" s="104">
        <f t="array" ref="L5150">XLOOKUP('Joining Lists'!$J5150,'Joining Lists'!$A$4:$A$15,'Joining Lists'!$B$4:$B$15)</f>
        <v>30</v>
      </c>
      <c r="M5150" s="105">
        <f>'Joining Lists'!$K5150*'Joining Lists'!$L5150</f>
        <v>60</v>
      </c>
    </row>
    <row r="5151" ht="14.25" customHeight="1">
      <c r="G5151" s="111">
        <v>44192.0</v>
      </c>
      <c r="H5151" s="110" t="s">
        <v>259</v>
      </c>
      <c r="I5151" s="110" t="str">
        <f t="array" ref="I5151">XLOOKUP('Joining Lists'!$H5151,'Joining Lists'!$D$4:$D$75,'Joining Lists'!$E$4:$E$75)</f>
        <v>West</v>
      </c>
      <c r="J5151" s="110" t="s">
        <v>243</v>
      </c>
      <c r="K5151" s="110">
        <v>2.0</v>
      </c>
      <c r="L5151" s="109">
        <f t="array" ref="L5151">XLOOKUP('Joining Lists'!$J5151,'Joining Lists'!$A$4:$A$15,'Joining Lists'!$B$4:$B$15)</f>
        <v>25</v>
      </c>
      <c r="M5151" s="110">
        <f>'Joining Lists'!$K5151*'Joining Lists'!$L5151</f>
        <v>50</v>
      </c>
    </row>
    <row r="5152" ht="14.25" customHeight="1">
      <c r="G5152" s="106">
        <v>44192.0</v>
      </c>
      <c r="H5152" s="105" t="s">
        <v>225</v>
      </c>
      <c r="I5152" s="105" t="str">
        <f t="array" ref="I5152">XLOOKUP('Joining Lists'!$H5152,'Joining Lists'!$D$4:$D$75,'Joining Lists'!$E$4:$E$75)</f>
        <v>South</v>
      </c>
      <c r="J5152" s="105" t="s">
        <v>233</v>
      </c>
      <c r="K5152" s="105">
        <v>7.0</v>
      </c>
      <c r="L5152" s="104">
        <f t="array" ref="L5152">XLOOKUP('Joining Lists'!$J5152,'Joining Lists'!$A$4:$A$15,'Joining Lists'!$B$4:$B$15)</f>
        <v>27.5</v>
      </c>
      <c r="M5152" s="105">
        <f>'Joining Lists'!$K5152*'Joining Lists'!$L5152</f>
        <v>192.5</v>
      </c>
    </row>
    <row r="5153" ht="14.25" customHeight="1">
      <c r="G5153" s="111">
        <v>44192.0</v>
      </c>
      <c r="H5153" s="110" t="s">
        <v>261</v>
      </c>
      <c r="I5153" s="110" t="str">
        <f t="array" ref="I5153">XLOOKUP('Joining Lists'!$H5153,'Joining Lists'!$D$4:$D$75,'Joining Lists'!$E$4:$E$75)</f>
        <v>South</v>
      </c>
      <c r="J5153" s="110" t="s">
        <v>240</v>
      </c>
      <c r="K5153" s="110">
        <v>2.0</v>
      </c>
      <c r="L5153" s="109">
        <f t="array" ref="L5153">XLOOKUP('Joining Lists'!$J5153,'Joining Lists'!$A$4:$A$15,'Joining Lists'!$B$4:$B$15)</f>
        <v>34</v>
      </c>
      <c r="M5153" s="110">
        <f>'Joining Lists'!$K5153*'Joining Lists'!$L5153</f>
        <v>68</v>
      </c>
    </row>
    <row r="5154" ht="14.25" customHeight="1">
      <c r="G5154" s="106">
        <v>44192.0</v>
      </c>
      <c r="H5154" s="105" t="s">
        <v>278</v>
      </c>
      <c r="I5154" s="105" t="str">
        <f t="array" ref="I5154">XLOOKUP('Joining Lists'!$H5154,'Joining Lists'!$D$4:$D$75,'Joining Lists'!$E$4:$E$75)</f>
        <v>MidWest</v>
      </c>
      <c r="J5154" s="105" t="s">
        <v>218</v>
      </c>
      <c r="K5154" s="105">
        <v>2.0</v>
      </c>
      <c r="L5154" s="104">
        <f t="array" ref="L5154">XLOOKUP('Joining Lists'!$J5154,'Joining Lists'!$A$4:$A$15,'Joining Lists'!$B$4:$B$15)</f>
        <v>22.95</v>
      </c>
      <c r="M5154" s="105">
        <f>'Joining Lists'!$K5154*'Joining Lists'!$L5154</f>
        <v>45.9</v>
      </c>
    </row>
    <row r="5155" ht="14.25" customHeight="1">
      <c r="G5155" s="111">
        <v>44192.0</v>
      </c>
      <c r="H5155" s="110" t="s">
        <v>268</v>
      </c>
      <c r="I5155" s="110" t="str">
        <f t="array" ref="I5155">XLOOKUP('Joining Lists'!$H5155,'Joining Lists'!$D$4:$D$75,'Joining Lists'!$E$4:$E$75)</f>
        <v>East</v>
      </c>
      <c r="J5155" s="110" t="s">
        <v>243</v>
      </c>
      <c r="K5155" s="110">
        <v>2.0</v>
      </c>
      <c r="L5155" s="109">
        <f t="array" ref="L5155">XLOOKUP('Joining Lists'!$J5155,'Joining Lists'!$A$4:$A$15,'Joining Lists'!$B$4:$B$15)</f>
        <v>25</v>
      </c>
      <c r="M5155" s="110">
        <f>'Joining Lists'!$K5155*'Joining Lists'!$L5155</f>
        <v>50</v>
      </c>
    </row>
    <row r="5156" ht="14.25" customHeight="1">
      <c r="G5156" s="106">
        <v>44192.0</v>
      </c>
      <c r="H5156" s="105" t="s">
        <v>253</v>
      </c>
      <c r="I5156" s="105" t="str">
        <f t="array" ref="I5156">XLOOKUP('Joining Lists'!$H5156,'Joining Lists'!$D$4:$D$75,'Joining Lists'!$E$4:$E$75)</f>
        <v>MidWest</v>
      </c>
      <c r="J5156" s="105" t="s">
        <v>216</v>
      </c>
      <c r="K5156" s="105">
        <v>3.0</v>
      </c>
      <c r="L5156" s="104">
        <f t="array" ref="L5156">XLOOKUP('Joining Lists'!$J5156,'Joining Lists'!$A$4:$A$15,'Joining Lists'!$B$4:$B$15)</f>
        <v>22.95</v>
      </c>
      <c r="M5156" s="105">
        <f>'Joining Lists'!$K5156*'Joining Lists'!$L5156</f>
        <v>68.85</v>
      </c>
    </row>
    <row r="5157" ht="14.25" customHeight="1">
      <c r="G5157" s="111">
        <v>44192.0</v>
      </c>
      <c r="H5157" s="110" t="s">
        <v>305</v>
      </c>
      <c r="I5157" s="110" t="str">
        <f t="array" ref="I5157">XLOOKUP('Joining Lists'!$H5157,'Joining Lists'!$D$4:$D$75,'Joining Lists'!$E$4:$E$75)</f>
        <v>East</v>
      </c>
      <c r="J5157" s="110" t="s">
        <v>240</v>
      </c>
      <c r="K5157" s="110">
        <v>2.0</v>
      </c>
      <c r="L5157" s="109">
        <f t="array" ref="L5157">XLOOKUP('Joining Lists'!$J5157,'Joining Lists'!$A$4:$A$15,'Joining Lists'!$B$4:$B$15)</f>
        <v>34</v>
      </c>
      <c r="M5157" s="110">
        <f>'Joining Lists'!$K5157*'Joining Lists'!$L5157</f>
        <v>68</v>
      </c>
    </row>
    <row r="5158" ht="14.25" customHeight="1">
      <c r="G5158" s="106">
        <v>44192.0</v>
      </c>
      <c r="H5158" s="105" t="s">
        <v>255</v>
      </c>
      <c r="I5158" s="105" t="str">
        <f t="array" ref="I5158">XLOOKUP('Joining Lists'!$H5158,'Joining Lists'!$D$4:$D$75,'Joining Lists'!$E$4:$E$75)</f>
        <v>MidWest</v>
      </c>
      <c r="J5158" s="105" t="s">
        <v>240</v>
      </c>
      <c r="K5158" s="105">
        <v>3.0</v>
      </c>
      <c r="L5158" s="104">
        <f t="array" ref="L5158">XLOOKUP('Joining Lists'!$J5158,'Joining Lists'!$A$4:$A$15,'Joining Lists'!$B$4:$B$15)</f>
        <v>34</v>
      </c>
      <c r="M5158" s="105">
        <f>'Joining Lists'!$K5158*'Joining Lists'!$L5158</f>
        <v>102</v>
      </c>
    </row>
    <row r="5159" ht="14.25" customHeight="1">
      <c r="G5159" s="111">
        <v>44192.0</v>
      </c>
      <c r="H5159" s="110" t="s">
        <v>255</v>
      </c>
      <c r="I5159" s="110" t="str">
        <f t="array" ref="I5159">XLOOKUP('Joining Lists'!$H5159,'Joining Lists'!$D$4:$D$75,'Joining Lists'!$E$4:$E$75)</f>
        <v>MidWest</v>
      </c>
      <c r="J5159" s="110" t="s">
        <v>243</v>
      </c>
      <c r="K5159" s="110">
        <v>1.0</v>
      </c>
      <c r="L5159" s="109">
        <f t="array" ref="L5159">XLOOKUP('Joining Lists'!$J5159,'Joining Lists'!$A$4:$A$15,'Joining Lists'!$B$4:$B$15)</f>
        <v>25</v>
      </c>
      <c r="M5159" s="110">
        <f>'Joining Lists'!$K5159*'Joining Lists'!$L5159</f>
        <v>25</v>
      </c>
    </row>
    <row r="5160" ht="14.25" customHeight="1">
      <c r="G5160" s="106">
        <v>44192.0</v>
      </c>
      <c r="H5160" s="105" t="s">
        <v>305</v>
      </c>
      <c r="I5160" s="105" t="str">
        <f t="array" ref="I5160">XLOOKUP('Joining Lists'!$H5160,'Joining Lists'!$D$4:$D$75,'Joining Lists'!$E$4:$E$75)</f>
        <v>East</v>
      </c>
      <c r="J5160" s="105" t="s">
        <v>216</v>
      </c>
      <c r="K5160" s="105">
        <v>2.0</v>
      </c>
      <c r="L5160" s="104">
        <f t="array" ref="L5160">XLOOKUP('Joining Lists'!$J5160,'Joining Lists'!$A$4:$A$15,'Joining Lists'!$B$4:$B$15)</f>
        <v>22.95</v>
      </c>
      <c r="M5160" s="105">
        <f>'Joining Lists'!$K5160*'Joining Lists'!$L5160</f>
        <v>45.9</v>
      </c>
    </row>
    <row r="5161" ht="14.25" customHeight="1">
      <c r="G5161" s="111">
        <v>44192.0</v>
      </c>
      <c r="H5161" s="110" t="s">
        <v>238</v>
      </c>
      <c r="I5161" s="110" t="str">
        <f t="array" ref="I5161">XLOOKUP('Joining Lists'!$H5161,'Joining Lists'!$D$4:$D$75,'Joining Lists'!$E$4:$E$75)</f>
        <v>West</v>
      </c>
      <c r="J5161" s="110" t="s">
        <v>243</v>
      </c>
      <c r="K5161" s="110">
        <v>9.0</v>
      </c>
      <c r="L5161" s="109">
        <f t="array" ref="L5161">XLOOKUP('Joining Lists'!$J5161,'Joining Lists'!$A$4:$A$15,'Joining Lists'!$B$4:$B$15)</f>
        <v>25</v>
      </c>
      <c r="M5161" s="110">
        <f>'Joining Lists'!$K5161*'Joining Lists'!$L5161</f>
        <v>225</v>
      </c>
    </row>
    <row r="5162" ht="14.25" customHeight="1">
      <c r="G5162" s="106">
        <v>44192.0</v>
      </c>
      <c r="H5162" s="105" t="s">
        <v>246</v>
      </c>
      <c r="I5162" s="105" t="str">
        <f t="array" ref="I5162">XLOOKUP('Joining Lists'!$H5162,'Joining Lists'!$D$4:$D$75,'Joining Lists'!$E$4:$E$75)</f>
        <v>South</v>
      </c>
      <c r="J5162" s="105" t="s">
        <v>240</v>
      </c>
      <c r="K5162" s="105">
        <v>3.0</v>
      </c>
      <c r="L5162" s="104">
        <f t="array" ref="L5162">XLOOKUP('Joining Lists'!$J5162,'Joining Lists'!$A$4:$A$15,'Joining Lists'!$B$4:$B$15)</f>
        <v>34</v>
      </c>
      <c r="M5162" s="105">
        <f>'Joining Lists'!$K5162*'Joining Lists'!$L5162</f>
        <v>102</v>
      </c>
    </row>
    <row r="5163" ht="14.25" customHeight="1">
      <c r="G5163" s="111">
        <v>44192.0</v>
      </c>
      <c r="H5163" s="110" t="s">
        <v>249</v>
      </c>
      <c r="I5163" s="110" t="str">
        <f t="array" ref="I5163">XLOOKUP('Joining Lists'!$H5163,'Joining Lists'!$D$4:$D$75,'Joining Lists'!$E$4:$E$75)</f>
        <v>East</v>
      </c>
      <c r="J5163" s="110" t="s">
        <v>235</v>
      </c>
      <c r="K5163" s="110">
        <v>2.0</v>
      </c>
      <c r="L5163" s="109">
        <f t="array" ref="L5163">XLOOKUP('Joining Lists'!$J5163,'Joining Lists'!$A$4:$A$15,'Joining Lists'!$B$4:$B$15)</f>
        <v>19.95</v>
      </c>
      <c r="M5163" s="110">
        <f>'Joining Lists'!$K5163*'Joining Lists'!$L5163</f>
        <v>39.9</v>
      </c>
    </row>
    <row r="5164" ht="14.25" customHeight="1">
      <c r="G5164" s="106">
        <v>44192.0</v>
      </c>
      <c r="H5164" s="105" t="s">
        <v>316</v>
      </c>
      <c r="I5164" s="105" t="str">
        <f t="array" ref="I5164">XLOOKUP('Joining Lists'!$H5164,'Joining Lists'!$D$4:$D$75,'Joining Lists'!$E$4:$E$75)</f>
        <v>West</v>
      </c>
      <c r="J5164" s="105" t="s">
        <v>239</v>
      </c>
      <c r="K5164" s="105">
        <v>2.0</v>
      </c>
      <c r="L5164" s="104">
        <f t="array" ref="L5164">XLOOKUP('Joining Lists'!$J5164,'Joining Lists'!$A$4:$A$15,'Joining Lists'!$B$4:$B$15)</f>
        <v>19</v>
      </c>
      <c r="M5164" s="105">
        <f>'Joining Lists'!$K5164*'Joining Lists'!$L5164</f>
        <v>38</v>
      </c>
    </row>
    <row r="5165" ht="14.25" customHeight="1">
      <c r="G5165" s="111">
        <v>44192.0</v>
      </c>
      <c r="H5165" s="110" t="s">
        <v>225</v>
      </c>
      <c r="I5165" s="110" t="str">
        <f t="array" ref="I5165">XLOOKUP('Joining Lists'!$H5165,'Joining Lists'!$D$4:$D$75,'Joining Lists'!$E$4:$E$75)</f>
        <v>South</v>
      </c>
      <c r="J5165" s="110" t="s">
        <v>216</v>
      </c>
      <c r="K5165" s="110">
        <v>2.0</v>
      </c>
      <c r="L5165" s="109">
        <f t="array" ref="L5165">XLOOKUP('Joining Lists'!$J5165,'Joining Lists'!$A$4:$A$15,'Joining Lists'!$B$4:$B$15)</f>
        <v>22.95</v>
      </c>
      <c r="M5165" s="110">
        <f>'Joining Lists'!$K5165*'Joining Lists'!$L5165</f>
        <v>45.9</v>
      </c>
    </row>
    <row r="5166" ht="14.25" customHeight="1">
      <c r="G5166" s="106">
        <v>44192.0</v>
      </c>
      <c r="H5166" s="105" t="s">
        <v>263</v>
      </c>
      <c r="I5166" s="105" t="str">
        <f t="array" ref="I5166">XLOOKUP('Joining Lists'!$H5166,'Joining Lists'!$D$4:$D$75,'Joining Lists'!$E$4:$E$75)</f>
        <v>West</v>
      </c>
      <c r="J5166" s="105" t="s">
        <v>245</v>
      </c>
      <c r="K5166" s="105">
        <v>3.0</v>
      </c>
      <c r="L5166" s="104">
        <f t="array" ref="L5166">XLOOKUP('Joining Lists'!$J5166,'Joining Lists'!$A$4:$A$15,'Joining Lists'!$B$4:$B$15)</f>
        <v>23.5</v>
      </c>
      <c r="M5166" s="105">
        <f>'Joining Lists'!$K5166*'Joining Lists'!$L5166</f>
        <v>70.5</v>
      </c>
    </row>
    <row r="5167" ht="14.25" customHeight="1">
      <c r="G5167" s="111">
        <v>44192.0</v>
      </c>
      <c r="H5167" s="110" t="s">
        <v>316</v>
      </c>
      <c r="I5167" s="110" t="str">
        <f t="array" ref="I5167">XLOOKUP('Joining Lists'!$H5167,'Joining Lists'!$D$4:$D$75,'Joining Lists'!$E$4:$E$75)</f>
        <v>West</v>
      </c>
      <c r="J5167" s="110" t="s">
        <v>235</v>
      </c>
      <c r="K5167" s="110">
        <v>3.0</v>
      </c>
      <c r="L5167" s="109">
        <f t="array" ref="L5167">XLOOKUP('Joining Lists'!$J5167,'Joining Lists'!$A$4:$A$15,'Joining Lists'!$B$4:$B$15)</f>
        <v>19.95</v>
      </c>
      <c r="M5167" s="110">
        <f>'Joining Lists'!$K5167*'Joining Lists'!$L5167</f>
        <v>59.85</v>
      </c>
    </row>
    <row r="5168" ht="14.25" customHeight="1">
      <c r="G5168" s="106">
        <v>44192.0</v>
      </c>
      <c r="H5168" s="105" t="s">
        <v>260</v>
      </c>
      <c r="I5168" s="105" t="str">
        <f t="array" ref="I5168">XLOOKUP('Joining Lists'!$H5168,'Joining Lists'!$D$4:$D$75,'Joining Lists'!$E$4:$E$75)</f>
        <v>MidWest</v>
      </c>
      <c r="J5168" s="105" t="s">
        <v>235</v>
      </c>
      <c r="K5168" s="105">
        <v>3.0</v>
      </c>
      <c r="L5168" s="104">
        <f t="array" ref="L5168">XLOOKUP('Joining Lists'!$J5168,'Joining Lists'!$A$4:$A$15,'Joining Lists'!$B$4:$B$15)</f>
        <v>19.95</v>
      </c>
      <c r="M5168" s="105">
        <f>'Joining Lists'!$K5168*'Joining Lists'!$L5168</f>
        <v>59.85</v>
      </c>
    </row>
    <row r="5169" ht="14.25" customHeight="1">
      <c r="G5169" s="111">
        <v>44192.0</v>
      </c>
      <c r="H5169" s="110" t="s">
        <v>298</v>
      </c>
      <c r="I5169" s="110" t="str">
        <f t="array" ref="I5169">XLOOKUP('Joining Lists'!$H5169,'Joining Lists'!$D$4:$D$75,'Joining Lists'!$E$4:$E$75)</f>
        <v>West</v>
      </c>
      <c r="J5169" s="110" t="s">
        <v>212</v>
      </c>
      <c r="K5169" s="110">
        <v>2.0</v>
      </c>
      <c r="L5169" s="109">
        <f t="array" ref="L5169">XLOOKUP('Joining Lists'!$J5169,'Joining Lists'!$A$4:$A$15,'Joining Lists'!$B$4:$B$15)</f>
        <v>21</v>
      </c>
      <c r="M5169" s="110">
        <f>'Joining Lists'!$K5169*'Joining Lists'!$L5169</f>
        <v>42</v>
      </c>
    </row>
    <row r="5170" ht="14.25" customHeight="1">
      <c r="G5170" s="106">
        <v>44192.0</v>
      </c>
      <c r="H5170" s="105" t="s">
        <v>252</v>
      </c>
      <c r="I5170" s="105" t="str">
        <f t="array" ref="I5170">XLOOKUP('Joining Lists'!$H5170,'Joining Lists'!$D$4:$D$75,'Joining Lists'!$E$4:$E$75)</f>
        <v>West</v>
      </c>
      <c r="J5170" s="105" t="s">
        <v>218</v>
      </c>
      <c r="K5170" s="105">
        <v>4.0</v>
      </c>
      <c r="L5170" s="104">
        <f t="array" ref="L5170">XLOOKUP('Joining Lists'!$J5170,'Joining Lists'!$A$4:$A$15,'Joining Lists'!$B$4:$B$15)</f>
        <v>22.95</v>
      </c>
      <c r="M5170" s="105">
        <f>'Joining Lists'!$K5170*'Joining Lists'!$L5170</f>
        <v>91.8</v>
      </c>
    </row>
    <row r="5171" ht="14.25" customHeight="1">
      <c r="G5171" s="111">
        <v>44192.0</v>
      </c>
      <c r="H5171" s="110" t="s">
        <v>254</v>
      </c>
      <c r="I5171" s="110" t="str">
        <f t="array" ref="I5171">XLOOKUP('Joining Lists'!$H5171,'Joining Lists'!$D$4:$D$75,'Joining Lists'!$E$4:$E$75)</f>
        <v>South</v>
      </c>
      <c r="J5171" s="110" t="s">
        <v>212</v>
      </c>
      <c r="K5171" s="110">
        <v>3.0</v>
      </c>
      <c r="L5171" s="109">
        <f t="array" ref="L5171">XLOOKUP('Joining Lists'!$J5171,'Joining Lists'!$A$4:$A$15,'Joining Lists'!$B$4:$B$15)</f>
        <v>21</v>
      </c>
      <c r="M5171" s="110">
        <f>'Joining Lists'!$K5171*'Joining Lists'!$L5171</f>
        <v>63</v>
      </c>
    </row>
    <row r="5172" ht="14.25" customHeight="1">
      <c r="G5172" s="106">
        <v>44192.0</v>
      </c>
      <c r="H5172" s="105" t="s">
        <v>249</v>
      </c>
      <c r="I5172" s="105" t="str">
        <f t="array" ref="I5172">XLOOKUP('Joining Lists'!$H5172,'Joining Lists'!$D$4:$D$75,'Joining Lists'!$E$4:$E$75)</f>
        <v>East</v>
      </c>
      <c r="J5172" s="105" t="s">
        <v>239</v>
      </c>
      <c r="K5172" s="105">
        <v>3.0</v>
      </c>
      <c r="L5172" s="104">
        <f t="array" ref="L5172">XLOOKUP('Joining Lists'!$J5172,'Joining Lists'!$A$4:$A$15,'Joining Lists'!$B$4:$B$15)</f>
        <v>19</v>
      </c>
      <c r="M5172" s="105">
        <f>'Joining Lists'!$K5172*'Joining Lists'!$L5172</f>
        <v>57</v>
      </c>
    </row>
    <row r="5173" ht="14.25" customHeight="1">
      <c r="G5173" s="111">
        <v>44192.0</v>
      </c>
      <c r="H5173" s="110" t="s">
        <v>281</v>
      </c>
      <c r="I5173" s="110" t="str">
        <f t="array" ref="I5173">XLOOKUP('Joining Lists'!$H5173,'Joining Lists'!$D$4:$D$75,'Joining Lists'!$E$4:$E$75)</f>
        <v>MidWest</v>
      </c>
      <c r="J5173" s="110" t="s">
        <v>236</v>
      </c>
      <c r="K5173" s="110">
        <v>3.0</v>
      </c>
      <c r="L5173" s="109">
        <f t="array" ref="L5173">XLOOKUP('Joining Lists'!$J5173,'Joining Lists'!$A$4:$A$15,'Joining Lists'!$B$4:$B$15)</f>
        <v>30</v>
      </c>
      <c r="M5173" s="110">
        <f>'Joining Lists'!$K5173*'Joining Lists'!$L5173</f>
        <v>90</v>
      </c>
    </row>
    <row r="5174" ht="14.25" customHeight="1">
      <c r="G5174" s="106">
        <v>44192.0</v>
      </c>
      <c r="H5174" s="105" t="s">
        <v>258</v>
      </c>
      <c r="I5174" s="105" t="str">
        <f t="array" ref="I5174">XLOOKUP('Joining Lists'!$H5174,'Joining Lists'!$D$4:$D$75,'Joining Lists'!$E$4:$E$75)</f>
        <v>MidWest</v>
      </c>
      <c r="J5174" s="105" t="s">
        <v>227</v>
      </c>
      <c r="K5174" s="105">
        <v>3.0</v>
      </c>
      <c r="L5174" s="104">
        <f t="array" ref="L5174">XLOOKUP('Joining Lists'!$J5174,'Joining Lists'!$A$4:$A$15,'Joining Lists'!$B$4:$B$15)</f>
        <v>25</v>
      </c>
      <c r="M5174" s="105">
        <f>'Joining Lists'!$K5174*'Joining Lists'!$L5174</f>
        <v>75</v>
      </c>
    </row>
    <row r="5175" ht="14.25" customHeight="1">
      <c r="G5175" s="111">
        <v>44192.0</v>
      </c>
      <c r="H5175" s="110" t="s">
        <v>310</v>
      </c>
      <c r="I5175" s="110" t="str">
        <f t="array" ref="I5175">XLOOKUP('Joining Lists'!$H5175,'Joining Lists'!$D$4:$D$75,'Joining Lists'!$E$4:$E$75)</f>
        <v>West</v>
      </c>
      <c r="J5175" s="110" t="s">
        <v>212</v>
      </c>
      <c r="K5175" s="110">
        <v>3.0</v>
      </c>
      <c r="L5175" s="109">
        <f t="array" ref="L5175">XLOOKUP('Joining Lists'!$J5175,'Joining Lists'!$A$4:$A$15,'Joining Lists'!$B$4:$B$15)</f>
        <v>21</v>
      </c>
      <c r="M5175" s="110">
        <f>'Joining Lists'!$K5175*'Joining Lists'!$L5175</f>
        <v>63</v>
      </c>
    </row>
    <row r="5176" ht="14.25" customHeight="1">
      <c r="G5176" s="106">
        <v>44192.0</v>
      </c>
      <c r="H5176" s="105" t="s">
        <v>234</v>
      </c>
      <c r="I5176" s="105" t="str">
        <f t="array" ref="I5176">XLOOKUP('Joining Lists'!$H5176,'Joining Lists'!$D$4:$D$75,'Joining Lists'!$E$4:$E$75)</f>
        <v>East</v>
      </c>
      <c r="J5176" s="105" t="s">
        <v>216</v>
      </c>
      <c r="K5176" s="105">
        <v>3.0</v>
      </c>
      <c r="L5176" s="104">
        <f t="array" ref="L5176">XLOOKUP('Joining Lists'!$J5176,'Joining Lists'!$A$4:$A$15,'Joining Lists'!$B$4:$B$15)</f>
        <v>22.95</v>
      </c>
      <c r="M5176" s="105">
        <f>'Joining Lists'!$K5176*'Joining Lists'!$L5176</f>
        <v>68.85</v>
      </c>
    </row>
    <row r="5177" ht="14.25" customHeight="1">
      <c r="G5177" s="111">
        <v>44192.0</v>
      </c>
      <c r="H5177" s="110" t="s">
        <v>234</v>
      </c>
      <c r="I5177" s="110" t="str">
        <f t="array" ref="I5177">XLOOKUP('Joining Lists'!$H5177,'Joining Lists'!$D$4:$D$75,'Joining Lists'!$E$4:$E$75)</f>
        <v>East</v>
      </c>
      <c r="J5177" s="110" t="s">
        <v>218</v>
      </c>
      <c r="K5177" s="110">
        <v>4.0</v>
      </c>
      <c r="L5177" s="109">
        <f t="array" ref="L5177">XLOOKUP('Joining Lists'!$J5177,'Joining Lists'!$A$4:$A$15,'Joining Lists'!$B$4:$B$15)</f>
        <v>22.95</v>
      </c>
      <c r="M5177" s="110">
        <f>'Joining Lists'!$K5177*'Joining Lists'!$L5177</f>
        <v>91.8</v>
      </c>
    </row>
    <row r="5178" ht="14.25" customHeight="1">
      <c r="G5178" s="106">
        <v>44192.0</v>
      </c>
      <c r="H5178" s="105" t="s">
        <v>252</v>
      </c>
      <c r="I5178" s="105" t="str">
        <f t="array" ref="I5178">XLOOKUP('Joining Lists'!$H5178,'Joining Lists'!$D$4:$D$75,'Joining Lists'!$E$4:$E$75)</f>
        <v>West</v>
      </c>
      <c r="J5178" s="105" t="s">
        <v>218</v>
      </c>
      <c r="K5178" s="105">
        <v>3.0</v>
      </c>
      <c r="L5178" s="104">
        <f t="array" ref="L5178">XLOOKUP('Joining Lists'!$J5178,'Joining Lists'!$A$4:$A$15,'Joining Lists'!$B$4:$B$15)</f>
        <v>22.95</v>
      </c>
      <c r="M5178" s="105">
        <f>'Joining Lists'!$K5178*'Joining Lists'!$L5178</f>
        <v>68.85</v>
      </c>
    </row>
    <row r="5179" ht="14.25" customHeight="1">
      <c r="G5179" s="111">
        <v>44192.0</v>
      </c>
      <c r="H5179" s="110" t="s">
        <v>225</v>
      </c>
      <c r="I5179" s="110" t="str">
        <f t="array" ref="I5179">XLOOKUP('Joining Lists'!$H5179,'Joining Lists'!$D$4:$D$75,'Joining Lists'!$E$4:$E$75)</f>
        <v>South</v>
      </c>
      <c r="J5179" s="110" t="s">
        <v>245</v>
      </c>
      <c r="K5179" s="110">
        <v>2.0</v>
      </c>
      <c r="L5179" s="109">
        <f t="array" ref="L5179">XLOOKUP('Joining Lists'!$J5179,'Joining Lists'!$A$4:$A$15,'Joining Lists'!$B$4:$B$15)</f>
        <v>23.5</v>
      </c>
      <c r="M5179" s="110">
        <f>'Joining Lists'!$K5179*'Joining Lists'!$L5179</f>
        <v>47</v>
      </c>
    </row>
    <row r="5180" ht="14.25" customHeight="1">
      <c r="G5180" s="106">
        <v>44192.0</v>
      </c>
      <c r="H5180" s="105" t="s">
        <v>261</v>
      </c>
      <c r="I5180" s="105" t="str">
        <f t="array" ref="I5180">XLOOKUP('Joining Lists'!$H5180,'Joining Lists'!$D$4:$D$75,'Joining Lists'!$E$4:$E$75)</f>
        <v>South</v>
      </c>
      <c r="J5180" s="105" t="s">
        <v>216</v>
      </c>
      <c r="K5180" s="105">
        <v>1.0</v>
      </c>
      <c r="L5180" s="104">
        <f t="array" ref="L5180">XLOOKUP('Joining Lists'!$J5180,'Joining Lists'!$A$4:$A$15,'Joining Lists'!$B$4:$B$15)</f>
        <v>22.95</v>
      </c>
      <c r="M5180" s="105">
        <f>'Joining Lists'!$K5180*'Joining Lists'!$L5180</f>
        <v>22.95</v>
      </c>
    </row>
    <row r="5181" ht="14.25" customHeight="1">
      <c r="G5181" s="111">
        <v>44192.0</v>
      </c>
      <c r="H5181" s="110" t="s">
        <v>297</v>
      </c>
      <c r="I5181" s="110" t="str">
        <f t="array" ref="I5181">XLOOKUP('Joining Lists'!$H5181,'Joining Lists'!$D$4:$D$75,'Joining Lists'!$E$4:$E$75)</f>
        <v>MidWest</v>
      </c>
      <c r="J5181" s="110" t="s">
        <v>216</v>
      </c>
      <c r="K5181" s="110">
        <v>3.0</v>
      </c>
      <c r="L5181" s="109">
        <f t="array" ref="L5181">XLOOKUP('Joining Lists'!$J5181,'Joining Lists'!$A$4:$A$15,'Joining Lists'!$B$4:$B$15)</f>
        <v>22.95</v>
      </c>
      <c r="M5181" s="110">
        <f>'Joining Lists'!$K5181*'Joining Lists'!$L5181</f>
        <v>68.85</v>
      </c>
    </row>
    <row r="5182" ht="14.25" customHeight="1">
      <c r="G5182" s="106">
        <v>44192.0</v>
      </c>
      <c r="H5182" s="105" t="s">
        <v>255</v>
      </c>
      <c r="I5182" s="105" t="str">
        <f t="array" ref="I5182">XLOOKUP('Joining Lists'!$H5182,'Joining Lists'!$D$4:$D$75,'Joining Lists'!$E$4:$E$75)</f>
        <v>MidWest</v>
      </c>
      <c r="J5182" s="105" t="s">
        <v>227</v>
      </c>
      <c r="K5182" s="105">
        <v>3.0</v>
      </c>
      <c r="L5182" s="104">
        <f t="array" ref="L5182">XLOOKUP('Joining Lists'!$J5182,'Joining Lists'!$A$4:$A$15,'Joining Lists'!$B$4:$B$15)</f>
        <v>25</v>
      </c>
      <c r="M5182" s="105">
        <f>'Joining Lists'!$K5182*'Joining Lists'!$L5182</f>
        <v>75</v>
      </c>
    </row>
    <row r="5183" ht="14.25" customHeight="1">
      <c r="G5183" s="111">
        <v>44192.0</v>
      </c>
      <c r="H5183" s="110" t="s">
        <v>304</v>
      </c>
      <c r="I5183" s="110" t="str">
        <f t="array" ref="I5183">XLOOKUP('Joining Lists'!$H5183,'Joining Lists'!$D$4:$D$75,'Joining Lists'!$E$4:$E$75)</f>
        <v>South</v>
      </c>
      <c r="J5183" s="110" t="s">
        <v>218</v>
      </c>
      <c r="K5183" s="110">
        <v>1.0</v>
      </c>
      <c r="L5183" s="109">
        <f t="array" ref="L5183">XLOOKUP('Joining Lists'!$J5183,'Joining Lists'!$A$4:$A$15,'Joining Lists'!$B$4:$B$15)</f>
        <v>22.95</v>
      </c>
      <c r="M5183" s="110">
        <f>'Joining Lists'!$K5183*'Joining Lists'!$L5183</f>
        <v>22.95</v>
      </c>
    </row>
    <row r="5184" ht="14.25" customHeight="1">
      <c r="G5184" s="106">
        <v>44192.0</v>
      </c>
      <c r="H5184" s="105" t="s">
        <v>246</v>
      </c>
      <c r="I5184" s="105" t="str">
        <f t="array" ref="I5184">XLOOKUP('Joining Lists'!$H5184,'Joining Lists'!$D$4:$D$75,'Joining Lists'!$E$4:$E$75)</f>
        <v>South</v>
      </c>
      <c r="J5184" s="105" t="s">
        <v>240</v>
      </c>
      <c r="K5184" s="105">
        <v>24.0</v>
      </c>
      <c r="L5184" s="104">
        <f t="array" ref="L5184">XLOOKUP('Joining Lists'!$J5184,'Joining Lists'!$A$4:$A$15,'Joining Lists'!$B$4:$B$15)</f>
        <v>34</v>
      </c>
      <c r="M5184" s="105">
        <f>'Joining Lists'!$K5184*'Joining Lists'!$L5184</f>
        <v>816</v>
      </c>
    </row>
    <row r="5185" ht="14.25" customHeight="1">
      <c r="G5185" s="111">
        <v>44192.0</v>
      </c>
      <c r="H5185" s="110" t="s">
        <v>296</v>
      </c>
      <c r="I5185" s="110" t="str">
        <f t="array" ref="I5185">XLOOKUP('Joining Lists'!$H5185,'Joining Lists'!$D$4:$D$75,'Joining Lists'!$E$4:$E$75)</f>
        <v>West</v>
      </c>
      <c r="J5185" s="110" t="s">
        <v>243</v>
      </c>
      <c r="K5185" s="110">
        <v>6.0</v>
      </c>
      <c r="L5185" s="109">
        <f t="array" ref="L5185">XLOOKUP('Joining Lists'!$J5185,'Joining Lists'!$A$4:$A$15,'Joining Lists'!$B$4:$B$15)</f>
        <v>25</v>
      </c>
      <c r="M5185" s="110">
        <f>'Joining Lists'!$K5185*'Joining Lists'!$L5185</f>
        <v>150</v>
      </c>
    </row>
    <row r="5186" ht="14.25" customHeight="1">
      <c r="G5186" s="106">
        <v>44192.0</v>
      </c>
      <c r="H5186" s="105" t="s">
        <v>281</v>
      </c>
      <c r="I5186" s="105" t="str">
        <f t="array" ref="I5186">XLOOKUP('Joining Lists'!$H5186,'Joining Lists'!$D$4:$D$75,'Joining Lists'!$E$4:$E$75)</f>
        <v>MidWest</v>
      </c>
      <c r="J5186" s="105" t="s">
        <v>239</v>
      </c>
      <c r="K5186" s="105">
        <v>2.0</v>
      </c>
      <c r="L5186" s="104">
        <f t="array" ref="L5186">XLOOKUP('Joining Lists'!$J5186,'Joining Lists'!$A$4:$A$15,'Joining Lists'!$B$4:$B$15)</f>
        <v>19</v>
      </c>
      <c r="M5186" s="105">
        <f>'Joining Lists'!$K5186*'Joining Lists'!$L5186</f>
        <v>38</v>
      </c>
    </row>
    <row r="5187" ht="14.25" customHeight="1">
      <c r="G5187" s="111">
        <v>44192.0</v>
      </c>
      <c r="H5187" s="110" t="s">
        <v>255</v>
      </c>
      <c r="I5187" s="110" t="str">
        <f t="array" ref="I5187">XLOOKUP('Joining Lists'!$H5187,'Joining Lists'!$D$4:$D$75,'Joining Lists'!$E$4:$E$75)</f>
        <v>MidWest</v>
      </c>
      <c r="J5187" s="110" t="s">
        <v>212</v>
      </c>
      <c r="K5187" s="110">
        <v>5.0</v>
      </c>
      <c r="L5187" s="109">
        <f t="array" ref="L5187">XLOOKUP('Joining Lists'!$J5187,'Joining Lists'!$A$4:$A$15,'Joining Lists'!$B$4:$B$15)</f>
        <v>21</v>
      </c>
      <c r="M5187" s="110">
        <f>'Joining Lists'!$K5187*'Joining Lists'!$L5187</f>
        <v>105</v>
      </c>
    </row>
    <row r="5188" ht="14.25" customHeight="1">
      <c r="G5188" s="106">
        <v>44192.0</v>
      </c>
      <c r="H5188" s="105" t="s">
        <v>268</v>
      </c>
      <c r="I5188" s="105" t="str">
        <f t="array" ref="I5188">XLOOKUP('Joining Lists'!$H5188,'Joining Lists'!$D$4:$D$75,'Joining Lists'!$E$4:$E$75)</f>
        <v>East</v>
      </c>
      <c r="J5188" s="105" t="s">
        <v>212</v>
      </c>
      <c r="K5188" s="105">
        <v>1.0</v>
      </c>
      <c r="L5188" s="104">
        <f t="array" ref="L5188">XLOOKUP('Joining Lists'!$J5188,'Joining Lists'!$A$4:$A$15,'Joining Lists'!$B$4:$B$15)</f>
        <v>21</v>
      </c>
      <c r="M5188" s="105">
        <f>'Joining Lists'!$K5188*'Joining Lists'!$L5188</f>
        <v>21</v>
      </c>
    </row>
    <row r="5189" ht="14.25" customHeight="1">
      <c r="G5189" s="111">
        <v>44192.0</v>
      </c>
      <c r="H5189" s="110" t="s">
        <v>268</v>
      </c>
      <c r="I5189" s="110" t="str">
        <f t="array" ref="I5189">XLOOKUP('Joining Lists'!$H5189,'Joining Lists'!$D$4:$D$75,'Joining Lists'!$E$4:$E$75)</f>
        <v>East</v>
      </c>
      <c r="J5189" s="110" t="s">
        <v>218</v>
      </c>
      <c r="K5189" s="110">
        <v>2.0</v>
      </c>
      <c r="L5189" s="109">
        <f t="array" ref="L5189">XLOOKUP('Joining Lists'!$J5189,'Joining Lists'!$A$4:$A$15,'Joining Lists'!$B$4:$B$15)</f>
        <v>22.95</v>
      </c>
      <c r="M5189" s="110">
        <f>'Joining Lists'!$K5189*'Joining Lists'!$L5189</f>
        <v>45.9</v>
      </c>
    </row>
    <row r="5190" ht="14.25" customHeight="1">
      <c r="G5190" s="106">
        <v>44192.0</v>
      </c>
      <c r="H5190" s="105" t="s">
        <v>251</v>
      </c>
      <c r="I5190" s="105" t="str">
        <f t="array" ref="I5190">XLOOKUP('Joining Lists'!$H5190,'Joining Lists'!$D$4:$D$75,'Joining Lists'!$E$4:$E$75)</f>
        <v>MidWest</v>
      </c>
      <c r="J5190" s="105" t="s">
        <v>230</v>
      </c>
      <c r="K5190" s="105">
        <v>2.0</v>
      </c>
      <c r="L5190" s="104">
        <f t="array" ref="L5190">XLOOKUP('Joining Lists'!$J5190,'Joining Lists'!$A$4:$A$15,'Joining Lists'!$B$4:$B$15)</f>
        <v>79.95</v>
      </c>
      <c r="M5190" s="105">
        <f>'Joining Lists'!$K5190*'Joining Lists'!$L5190</f>
        <v>159.9</v>
      </c>
    </row>
    <row r="5191" ht="14.25" customHeight="1">
      <c r="G5191" s="111">
        <v>44192.0</v>
      </c>
      <c r="H5191" s="110" t="s">
        <v>278</v>
      </c>
      <c r="I5191" s="110" t="str">
        <f t="array" ref="I5191">XLOOKUP('Joining Lists'!$H5191,'Joining Lists'!$D$4:$D$75,'Joining Lists'!$E$4:$E$75)</f>
        <v>MidWest</v>
      </c>
      <c r="J5191" s="110" t="s">
        <v>240</v>
      </c>
      <c r="K5191" s="110">
        <v>2.0</v>
      </c>
      <c r="L5191" s="109">
        <f t="array" ref="L5191">XLOOKUP('Joining Lists'!$J5191,'Joining Lists'!$A$4:$A$15,'Joining Lists'!$B$4:$B$15)</f>
        <v>34</v>
      </c>
      <c r="M5191" s="110">
        <f>'Joining Lists'!$K5191*'Joining Lists'!$L5191</f>
        <v>68</v>
      </c>
    </row>
    <row r="5192" ht="14.25" customHeight="1">
      <c r="G5192" s="106">
        <v>44192.0</v>
      </c>
      <c r="H5192" s="105" t="s">
        <v>308</v>
      </c>
      <c r="I5192" s="105" t="str">
        <f t="array" ref="I5192">XLOOKUP('Joining Lists'!$H5192,'Joining Lists'!$D$4:$D$75,'Joining Lists'!$E$4:$E$75)</f>
        <v>West</v>
      </c>
      <c r="J5192" s="105" t="s">
        <v>235</v>
      </c>
      <c r="K5192" s="105">
        <v>1.0</v>
      </c>
      <c r="L5192" s="104">
        <f t="array" ref="L5192">XLOOKUP('Joining Lists'!$J5192,'Joining Lists'!$A$4:$A$15,'Joining Lists'!$B$4:$B$15)</f>
        <v>19.95</v>
      </c>
      <c r="M5192" s="105">
        <f>'Joining Lists'!$K5192*'Joining Lists'!$L5192</f>
        <v>19.95</v>
      </c>
    </row>
    <row r="5193" ht="14.25" customHeight="1">
      <c r="G5193" s="111">
        <v>44192.0</v>
      </c>
      <c r="H5193" s="110" t="s">
        <v>251</v>
      </c>
      <c r="I5193" s="110" t="str">
        <f t="array" ref="I5193">XLOOKUP('Joining Lists'!$H5193,'Joining Lists'!$D$4:$D$75,'Joining Lists'!$E$4:$E$75)</f>
        <v>MidWest</v>
      </c>
      <c r="J5193" s="110" t="s">
        <v>236</v>
      </c>
      <c r="K5193" s="110">
        <v>1.0</v>
      </c>
      <c r="L5193" s="109">
        <f t="array" ref="L5193">XLOOKUP('Joining Lists'!$J5193,'Joining Lists'!$A$4:$A$15,'Joining Lists'!$B$4:$B$15)</f>
        <v>30</v>
      </c>
      <c r="M5193" s="110">
        <f>'Joining Lists'!$K5193*'Joining Lists'!$L5193</f>
        <v>30</v>
      </c>
    </row>
    <row r="5194" ht="14.25" customHeight="1">
      <c r="G5194" s="106">
        <v>44192.0</v>
      </c>
      <c r="H5194" s="105" t="s">
        <v>316</v>
      </c>
      <c r="I5194" s="105" t="str">
        <f t="array" ref="I5194">XLOOKUP('Joining Lists'!$H5194,'Joining Lists'!$D$4:$D$75,'Joining Lists'!$E$4:$E$75)</f>
        <v>West</v>
      </c>
      <c r="J5194" s="105" t="s">
        <v>239</v>
      </c>
      <c r="K5194" s="105">
        <v>3.0</v>
      </c>
      <c r="L5194" s="104">
        <f t="array" ref="L5194">XLOOKUP('Joining Lists'!$J5194,'Joining Lists'!$A$4:$A$15,'Joining Lists'!$B$4:$B$15)</f>
        <v>19</v>
      </c>
      <c r="M5194" s="105">
        <f>'Joining Lists'!$K5194*'Joining Lists'!$L5194</f>
        <v>57</v>
      </c>
    </row>
    <row r="5195" ht="14.25" customHeight="1">
      <c r="G5195" s="111">
        <v>44192.0</v>
      </c>
      <c r="H5195" s="110" t="s">
        <v>261</v>
      </c>
      <c r="I5195" s="110" t="str">
        <f t="array" ref="I5195">XLOOKUP('Joining Lists'!$H5195,'Joining Lists'!$D$4:$D$75,'Joining Lists'!$E$4:$E$75)</f>
        <v>South</v>
      </c>
      <c r="J5195" s="110" t="s">
        <v>218</v>
      </c>
      <c r="K5195" s="110">
        <v>4.0</v>
      </c>
      <c r="L5195" s="109">
        <f t="array" ref="L5195">XLOOKUP('Joining Lists'!$J5195,'Joining Lists'!$A$4:$A$15,'Joining Lists'!$B$4:$B$15)</f>
        <v>22.95</v>
      </c>
      <c r="M5195" s="110">
        <f>'Joining Lists'!$K5195*'Joining Lists'!$L5195</f>
        <v>91.8</v>
      </c>
    </row>
    <row r="5196" ht="14.25" customHeight="1">
      <c r="G5196" s="106">
        <v>44192.0</v>
      </c>
      <c r="H5196" s="105" t="s">
        <v>316</v>
      </c>
      <c r="I5196" s="105" t="str">
        <f t="array" ref="I5196">XLOOKUP('Joining Lists'!$H5196,'Joining Lists'!$D$4:$D$75,'Joining Lists'!$E$4:$E$75)</f>
        <v>West</v>
      </c>
      <c r="J5196" s="105" t="s">
        <v>239</v>
      </c>
      <c r="K5196" s="105">
        <v>4.0</v>
      </c>
      <c r="L5196" s="104">
        <f t="array" ref="L5196">XLOOKUP('Joining Lists'!$J5196,'Joining Lists'!$A$4:$A$15,'Joining Lists'!$B$4:$B$15)</f>
        <v>19</v>
      </c>
      <c r="M5196" s="105">
        <f>'Joining Lists'!$K5196*'Joining Lists'!$L5196</f>
        <v>76</v>
      </c>
    </row>
    <row r="5197" ht="14.25" customHeight="1">
      <c r="G5197" s="111">
        <v>44192.0</v>
      </c>
      <c r="H5197" s="110" t="s">
        <v>314</v>
      </c>
      <c r="I5197" s="110" t="str">
        <f t="array" ref="I5197">XLOOKUP('Joining Lists'!$H5197,'Joining Lists'!$D$4:$D$75,'Joining Lists'!$E$4:$E$75)</f>
        <v>West</v>
      </c>
      <c r="J5197" s="110" t="s">
        <v>243</v>
      </c>
      <c r="K5197" s="110">
        <v>2.0</v>
      </c>
      <c r="L5197" s="109">
        <f t="array" ref="L5197">XLOOKUP('Joining Lists'!$J5197,'Joining Lists'!$A$4:$A$15,'Joining Lists'!$B$4:$B$15)</f>
        <v>25</v>
      </c>
      <c r="M5197" s="110">
        <f>'Joining Lists'!$K5197*'Joining Lists'!$L5197</f>
        <v>50</v>
      </c>
    </row>
    <row r="5198" ht="14.25" customHeight="1">
      <c r="G5198" s="106">
        <v>44192.0</v>
      </c>
      <c r="H5198" s="105" t="s">
        <v>258</v>
      </c>
      <c r="I5198" s="105" t="str">
        <f t="array" ref="I5198">XLOOKUP('Joining Lists'!$H5198,'Joining Lists'!$D$4:$D$75,'Joining Lists'!$E$4:$E$75)</f>
        <v>MidWest</v>
      </c>
      <c r="J5198" s="105" t="s">
        <v>236</v>
      </c>
      <c r="K5198" s="105">
        <v>4.0</v>
      </c>
      <c r="L5198" s="104">
        <f t="array" ref="L5198">XLOOKUP('Joining Lists'!$J5198,'Joining Lists'!$A$4:$A$15,'Joining Lists'!$B$4:$B$15)</f>
        <v>30</v>
      </c>
      <c r="M5198" s="105">
        <f>'Joining Lists'!$K5198*'Joining Lists'!$L5198</f>
        <v>120</v>
      </c>
    </row>
    <row r="5199" ht="14.25" customHeight="1">
      <c r="G5199" s="111">
        <v>44192.0</v>
      </c>
      <c r="H5199" s="110" t="s">
        <v>310</v>
      </c>
      <c r="I5199" s="110" t="str">
        <f t="array" ref="I5199">XLOOKUP('Joining Lists'!$H5199,'Joining Lists'!$D$4:$D$75,'Joining Lists'!$E$4:$E$75)</f>
        <v>West</v>
      </c>
      <c r="J5199" s="110" t="s">
        <v>218</v>
      </c>
      <c r="K5199" s="110">
        <v>2.0</v>
      </c>
      <c r="L5199" s="109">
        <f t="array" ref="L5199">XLOOKUP('Joining Lists'!$J5199,'Joining Lists'!$A$4:$A$15,'Joining Lists'!$B$4:$B$15)</f>
        <v>22.95</v>
      </c>
      <c r="M5199" s="110">
        <f>'Joining Lists'!$K5199*'Joining Lists'!$L5199</f>
        <v>45.9</v>
      </c>
    </row>
    <row r="5200" ht="14.25" customHeight="1">
      <c r="G5200" s="106">
        <v>44192.0</v>
      </c>
      <c r="H5200" s="105" t="s">
        <v>296</v>
      </c>
      <c r="I5200" s="105" t="str">
        <f t="array" ref="I5200">XLOOKUP('Joining Lists'!$H5200,'Joining Lists'!$D$4:$D$75,'Joining Lists'!$E$4:$E$75)</f>
        <v>West</v>
      </c>
      <c r="J5200" s="105" t="s">
        <v>227</v>
      </c>
      <c r="K5200" s="105">
        <v>1.0</v>
      </c>
      <c r="L5200" s="104">
        <f t="array" ref="L5200">XLOOKUP('Joining Lists'!$J5200,'Joining Lists'!$A$4:$A$15,'Joining Lists'!$B$4:$B$15)</f>
        <v>25</v>
      </c>
      <c r="M5200" s="105">
        <f>'Joining Lists'!$K5200*'Joining Lists'!$L5200</f>
        <v>25</v>
      </c>
    </row>
    <row r="5201" ht="14.25" customHeight="1">
      <c r="G5201" s="111">
        <v>44192.0</v>
      </c>
      <c r="H5201" s="110" t="s">
        <v>271</v>
      </c>
      <c r="I5201" s="110" t="str">
        <f t="array" ref="I5201">XLOOKUP('Joining Lists'!$H5201,'Joining Lists'!$D$4:$D$75,'Joining Lists'!$E$4:$E$75)</f>
        <v>South</v>
      </c>
      <c r="J5201" s="110" t="s">
        <v>227</v>
      </c>
      <c r="K5201" s="110">
        <v>3.0</v>
      </c>
      <c r="L5201" s="109">
        <f t="array" ref="L5201">XLOOKUP('Joining Lists'!$J5201,'Joining Lists'!$A$4:$A$15,'Joining Lists'!$B$4:$B$15)</f>
        <v>25</v>
      </c>
      <c r="M5201" s="110">
        <f>'Joining Lists'!$K5201*'Joining Lists'!$L5201</f>
        <v>75</v>
      </c>
    </row>
    <row r="5202" ht="14.25" customHeight="1">
      <c r="G5202" s="106">
        <v>44192.0</v>
      </c>
      <c r="H5202" s="105" t="s">
        <v>312</v>
      </c>
      <c r="I5202" s="105" t="str">
        <f t="array" ref="I5202">XLOOKUP('Joining Lists'!$H5202,'Joining Lists'!$D$4:$D$75,'Joining Lists'!$E$4:$E$75)</f>
        <v>East</v>
      </c>
      <c r="J5202" s="105" t="s">
        <v>227</v>
      </c>
      <c r="K5202" s="105">
        <v>1.0</v>
      </c>
      <c r="L5202" s="104">
        <f t="array" ref="L5202">XLOOKUP('Joining Lists'!$J5202,'Joining Lists'!$A$4:$A$15,'Joining Lists'!$B$4:$B$15)</f>
        <v>25</v>
      </c>
      <c r="M5202" s="105">
        <f>'Joining Lists'!$K5202*'Joining Lists'!$L5202</f>
        <v>25</v>
      </c>
    </row>
    <row r="5203" ht="14.25" customHeight="1">
      <c r="G5203" s="111">
        <v>44192.0</v>
      </c>
      <c r="H5203" s="110" t="s">
        <v>281</v>
      </c>
      <c r="I5203" s="110" t="str">
        <f t="array" ref="I5203">XLOOKUP('Joining Lists'!$H5203,'Joining Lists'!$D$4:$D$75,'Joining Lists'!$E$4:$E$75)</f>
        <v>MidWest</v>
      </c>
      <c r="J5203" s="110" t="s">
        <v>212</v>
      </c>
      <c r="K5203" s="110">
        <v>8.0</v>
      </c>
      <c r="L5203" s="109">
        <f t="array" ref="L5203">XLOOKUP('Joining Lists'!$J5203,'Joining Lists'!$A$4:$A$15,'Joining Lists'!$B$4:$B$15)</f>
        <v>21</v>
      </c>
      <c r="M5203" s="110">
        <f>'Joining Lists'!$K5203*'Joining Lists'!$L5203</f>
        <v>168</v>
      </c>
    </row>
    <row r="5204" ht="14.25" customHeight="1">
      <c r="G5204" s="106">
        <v>44192.0</v>
      </c>
      <c r="H5204" s="105" t="s">
        <v>256</v>
      </c>
      <c r="I5204" s="105" t="str">
        <f t="array" ref="I5204">XLOOKUP('Joining Lists'!$H5204,'Joining Lists'!$D$4:$D$75,'Joining Lists'!$E$4:$E$75)</f>
        <v>MidWest</v>
      </c>
      <c r="J5204" s="105" t="s">
        <v>230</v>
      </c>
      <c r="K5204" s="105">
        <v>2.0</v>
      </c>
      <c r="L5204" s="104">
        <f t="array" ref="L5204">XLOOKUP('Joining Lists'!$J5204,'Joining Lists'!$A$4:$A$15,'Joining Lists'!$B$4:$B$15)</f>
        <v>79.95</v>
      </c>
      <c r="M5204" s="105">
        <f>'Joining Lists'!$K5204*'Joining Lists'!$L5204</f>
        <v>159.9</v>
      </c>
    </row>
    <row r="5205" ht="14.25" customHeight="1">
      <c r="G5205" s="111">
        <v>44192.0</v>
      </c>
      <c r="H5205" s="110" t="s">
        <v>238</v>
      </c>
      <c r="I5205" s="110" t="str">
        <f t="array" ref="I5205">XLOOKUP('Joining Lists'!$H5205,'Joining Lists'!$D$4:$D$75,'Joining Lists'!$E$4:$E$75)</f>
        <v>West</v>
      </c>
      <c r="J5205" s="110" t="s">
        <v>227</v>
      </c>
      <c r="K5205" s="110">
        <v>19.0</v>
      </c>
      <c r="L5205" s="109">
        <f t="array" ref="L5205">XLOOKUP('Joining Lists'!$J5205,'Joining Lists'!$A$4:$A$15,'Joining Lists'!$B$4:$B$15)</f>
        <v>25</v>
      </c>
      <c r="M5205" s="110">
        <f>'Joining Lists'!$K5205*'Joining Lists'!$L5205</f>
        <v>475</v>
      </c>
    </row>
    <row r="5206" ht="14.25" customHeight="1">
      <c r="G5206" s="106">
        <v>44192.0</v>
      </c>
      <c r="H5206" s="105" t="s">
        <v>300</v>
      </c>
      <c r="I5206" s="105" t="str">
        <f t="array" ref="I5206">XLOOKUP('Joining Lists'!$H5206,'Joining Lists'!$D$4:$D$75,'Joining Lists'!$E$4:$E$75)</f>
        <v>MidWest</v>
      </c>
      <c r="J5206" s="105" t="s">
        <v>240</v>
      </c>
      <c r="K5206" s="105">
        <v>1.0</v>
      </c>
      <c r="L5206" s="104">
        <f t="array" ref="L5206">XLOOKUP('Joining Lists'!$J5206,'Joining Lists'!$A$4:$A$15,'Joining Lists'!$B$4:$B$15)</f>
        <v>34</v>
      </c>
      <c r="M5206" s="105">
        <f>'Joining Lists'!$K5206*'Joining Lists'!$L5206</f>
        <v>34</v>
      </c>
    </row>
    <row r="5207" ht="14.25" customHeight="1">
      <c r="G5207" s="111">
        <v>44191.0</v>
      </c>
      <c r="H5207" s="110" t="s">
        <v>268</v>
      </c>
      <c r="I5207" s="110" t="str">
        <f t="array" ref="I5207">XLOOKUP('Joining Lists'!$H5207,'Joining Lists'!$D$4:$D$75,'Joining Lists'!$E$4:$E$75)</f>
        <v>East</v>
      </c>
      <c r="J5207" s="110" t="s">
        <v>233</v>
      </c>
      <c r="K5207" s="110">
        <v>1.0</v>
      </c>
      <c r="L5207" s="109">
        <f t="array" ref="L5207">XLOOKUP('Joining Lists'!$J5207,'Joining Lists'!$A$4:$A$15,'Joining Lists'!$B$4:$B$15)</f>
        <v>27.5</v>
      </c>
      <c r="M5207" s="110">
        <f>'Joining Lists'!$K5207*'Joining Lists'!$L5207</f>
        <v>27.5</v>
      </c>
    </row>
    <row r="5208" ht="14.25" customHeight="1">
      <c r="G5208" s="106">
        <v>44191.0</v>
      </c>
      <c r="H5208" s="105" t="s">
        <v>298</v>
      </c>
      <c r="I5208" s="105" t="str">
        <f t="array" ref="I5208">XLOOKUP('Joining Lists'!$H5208,'Joining Lists'!$D$4:$D$75,'Joining Lists'!$E$4:$E$75)</f>
        <v>West</v>
      </c>
      <c r="J5208" s="105" t="s">
        <v>212</v>
      </c>
      <c r="K5208" s="105">
        <v>3.0</v>
      </c>
      <c r="L5208" s="104">
        <f t="array" ref="L5208">XLOOKUP('Joining Lists'!$J5208,'Joining Lists'!$A$4:$A$15,'Joining Lists'!$B$4:$B$15)</f>
        <v>21</v>
      </c>
      <c r="M5208" s="105">
        <f>'Joining Lists'!$K5208*'Joining Lists'!$L5208</f>
        <v>63</v>
      </c>
    </row>
    <row r="5209" ht="14.25" customHeight="1">
      <c r="G5209" s="111">
        <v>44191.0</v>
      </c>
      <c r="H5209" s="110" t="s">
        <v>292</v>
      </c>
      <c r="I5209" s="110" t="str">
        <f t="array" ref="I5209">XLOOKUP('Joining Lists'!$H5209,'Joining Lists'!$D$4:$D$75,'Joining Lists'!$E$4:$E$75)</f>
        <v>East</v>
      </c>
      <c r="J5209" s="110" t="s">
        <v>243</v>
      </c>
      <c r="K5209" s="110">
        <v>1.0</v>
      </c>
      <c r="L5209" s="109">
        <f t="array" ref="L5209">XLOOKUP('Joining Lists'!$J5209,'Joining Lists'!$A$4:$A$15,'Joining Lists'!$B$4:$B$15)</f>
        <v>25</v>
      </c>
      <c r="M5209" s="110">
        <f>'Joining Lists'!$K5209*'Joining Lists'!$L5209</f>
        <v>25</v>
      </c>
    </row>
    <row r="5210" ht="14.25" customHeight="1">
      <c r="G5210" s="106">
        <v>44191.0</v>
      </c>
      <c r="H5210" s="105" t="s">
        <v>292</v>
      </c>
      <c r="I5210" s="105" t="str">
        <f t="array" ref="I5210">XLOOKUP('Joining Lists'!$H5210,'Joining Lists'!$D$4:$D$75,'Joining Lists'!$E$4:$E$75)</f>
        <v>East</v>
      </c>
      <c r="J5210" s="105" t="s">
        <v>216</v>
      </c>
      <c r="K5210" s="105">
        <v>2.0</v>
      </c>
      <c r="L5210" s="104">
        <f t="array" ref="L5210">XLOOKUP('Joining Lists'!$J5210,'Joining Lists'!$A$4:$A$15,'Joining Lists'!$B$4:$B$15)</f>
        <v>22.95</v>
      </c>
      <c r="M5210" s="105">
        <f>'Joining Lists'!$K5210*'Joining Lists'!$L5210</f>
        <v>45.9</v>
      </c>
    </row>
    <row r="5211" ht="14.25" customHeight="1">
      <c r="G5211" s="111">
        <v>44191.0</v>
      </c>
      <c r="H5211" s="110" t="s">
        <v>251</v>
      </c>
      <c r="I5211" s="110" t="str">
        <f t="array" ref="I5211">XLOOKUP('Joining Lists'!$H5211,'Joining Lists'!$D$4:$D$75,'Joining Lists'!$E$4:$E$75)</f>
        <v>MidWest</v>
      </c>
      <c r="J5211" s="110" t="s">
        <v>240</v>
      </c>
      <c r="K5211" s="110">
        <v>2.0</v>
      </c>
      <c r="L5211" s="109">
        <f t="array" ref="L5211">XLOOKUP('Joining Lists'!$J5211,'Joining Lists'!$A$4:$A$15,'Joining Lists'!$B$4:$B$15)</f>
        <v>34</v>
      </c>
      <c r="M5211" s="110">
        <f>'Joining Lists'!$K5211*'Joining Lists'!$L5211</f>
        <v>68</v>
      </c>
    </row>
    <row r="5212" ht="14.25" customHeight="1">
      <c r="G5212" s="106">
        <v>44191.0</v>
      </c>
      <c r="H5212" s="105" t="s">
        <v>276</v>
      </c>
      <c r="I5212" s="105" t="str">
        <f t="array" ref="I5212">XLOOKUP('Joining Lists'!$H5212,'Joining Lists'!$D$4:$D$75,'Joining Lists'!$E$4:$E$75)</f>
        <v>East</v>
      </c>
      <c r="J5212" s="105" t="s">
        <v>235</v>
      </c>
      <c r="K5212" s="105">
        <v>1.0</v>
      </c>
      <c r="L5212" s="104">
        <f t="array" ref="L5212">XLOOKUP('Joining Lists'!$J5212,'Joining Lists'!$A$4:$A$15,'Joining Lists'!$B$4:$B$15)</f>
        <v>19.95</v>
      </c>
      <c r="M5212" s="105">
        <f>'Joining Lists'!$K5212*'Joining Lists'!$L5212</f>
        <v>19.95</v>
      </c>
    </row>
    <row r="5213" ht="14.25" customHeight="1">
      <c r="G5213" s="111">
        <v>44191.0</v>
      </c>
      <c r="H5213" s="110" t="s">
        <v>306</v>
      </c>
      <c r="I5213" s="110" t="str">
        <f t="array" ref="I5213">XLOOKUP('Joining Lists'!$H5213,'Joining Lists'!$D$4:$D$75,'Joining Lists'!$E$4:$E$75)</f>
        <v>West</v>
      </c>
      <c r="J5213" s="110" t="s">
        <v>235</v>
      </c>
      <c r="K5213" s="110">
        <v>2.0</v>
      </c>
      <c r="L5213" s="109">
        <f t="array" ref="L5213">XLOOKUP('Joining Lists'!$J5213,'Joining Lists'!$A$4:$A$15,'Joining Lists'!$B$4:$B$15)</f>
        <v>19.95</v>
      </c>
      <c r="M5213" s="110">
        <f>'Joining Lists'!$K5213*'Joining Lists'!$L5213</f>
        <v>39.9</v>
      </c>
    </row>
    <row r="5214" ht="14.25" customHeight="1">
      <c r="G5214" s="106">
        <v>44191.0</v>
      </c>
      <c r="H5214" s="105" t="s">
        <v>304</v>
      </c>
      <c r="I5214" s="105" t="str">
        <f t="array" ref="I5214">XLOOKUP('Joining Lists'!$H5214,'Joining Lists'!$D$4:$D$75,'Joining Lists'!$E$4:$E$75)</f>
        <v>South</v>
      </c>
      <c r="J5214" s="105" t="s">
        <v>235</v>
      </c>
      <c r="K5214" s="105">
        <v>1.0</v>
      </c>
      <c r="L5214" s="104">
        <f t="array" ref="L5214">XLOOKUP('Joining Lists'!$J5214,'Joining Lists'!$A$4:$A$15,'Joining Lists'!$B$4:$B$15)</f>
        <v>19.95</v>
      </c>
      <c r="M5214" s="105">
        <f>'Joining Lists'!$K5214*'Joining Lists'!$L5214</f>
        <v>19.95</v>
      </c>
    </row>
    <row r="5215" ht="14.25" customHeight="1">
      <c r="G5215" s="111">
        <v>44191.0</v>
      </c>
      <c r="H5215" s="110" t="s">
        <v>238</v>
      </c>
      <c r="I5215" s="110" t="str">
        <f t="array" ref="I5215">XLOOKUP('Joining Lists'!$H5215,'Joining Lists'!$D$4:$D$75,'Joining Lists'!$E$4:$E$75)</f>
        <v>West</v>
      </c>
      <c r="J5215" s="110" t="s">
        <v>235</v>
      </c>
      <c r="K5215" s="110">
        <v>1.0</v>
      </c>
      <c r="L5215" s="109">
        <f t="array" ref="L5215">XLOOKUP('Joining Lists'!$J5215,'Joining Lists'!$A$4:$A$15,'Joining Lists'!$B$4:$B$15)</f>
        <v>19.95</v>
      </c>
      <c r="M5215" s="110">
        <f>'Joining Lists'!$K5215*'Joining Lists'!$L5215</f>
        <v>19.95</v>
      </c>
    </row>
    <row r="5216" ht="14.25" customHeight="1">
      <c r="G5216" s="106">
        <v>44191.0</v>
      </c>
      <c r="H5216" s="105" t="s">
        <v>266</v>
      </c>
      <c r="I5216" s="105" t="str">
        <f t="array" ref="I5216">XLOOKUP('Joining Lists'!$H5216,'Joining Lists'!$D$4:$D$75,'Joining Lists'!$E$4:$E$75)</f>
        <v>West</v>
      </c>
      <c r="J5216" s="105" t="s">
        <v>243</v>
      </c>
      <c r="K5216" s="105">
        <v>5.0</v>
      </c>
      <c r="L5216" s="104">
        <f t="array" ref="L5216">XLOOKUP('Joining Lists'!$J5216,'Joining Lists'!$A$4:$A$15,'Joining Lists'!$B$4:$B$15)</f>
        <v>25</v>
      </c>
      <c r="M5216" s="105">
        <f>'Joining Lists'!$K5216*'Joining Lists'!$L5216</f>
        <v>125</v>
      </c>
    </row>
    <row r="5217" ht="14.25" customHeight="1">
      <c r="G5217" s="111">
        <v>44191.0</v>
      </c>
      <c r="H5217" s="110" t="s">
        <v>234</v>
      </c>
      <c r="I5217" s="110" t="str">
        <f t="array" ref="I5217">XLOOKUP('Joining Lists'!$H5217,'Joining Lists'!$D$4:$D$75,'Joining Lists'!$E$4:$E$75)</f>
        <v>East</v>
      </c>
      <c r="J5217" s="110" t="s">
        <v>236</v>
      </c>
      <c r="K5217" s="110">
        <v>2.0</v>
      </c>
      <c r="L5217" s="109">
        <f t="array" ref="L5217">XLOOKUP('Joining Lists'!$J5217,'Joining Lists'!$A$4:$A$15,'Joining Lists'!$B$4:$B$15)</f>
        <v>30</v>
      </c>
      <c r="M5217" s="110">
        <f>'Joining Lists'!$K5217*'Joining Lists'!$L5217</f>
        <v>60</v>
      </c>
    </row>
    <row r="5218" ht="14.25" customHeight="1">
      <c r="G5218" s="106">
        <v>44191.0</v>
      </c>
      <c r="H5218" s="105" t="s">
        <v>269</v>
      </c>
      <c r="I5218" s="105" t="str">
        <f t="array" ref="I5218">XLOOKUP('Joining Lists'!$H5218,'Joining Lists'!$D$4:$D$75,'Joining Lists'!$E$4:$E$75)</f>
        <v>MidWest</v>
      </c>
      <c r="J5218" s="105" t="s">
        <v>216</v>
      </c>
      <c r="K5218" s="105">
        <v>2.0</v>
      </c>
      <c r="L5218" s="104">
        <f t="array" ref="L5218">XLOOKUP('Joining Lists'!$J5218,'Joining Lists'!$A$4:$A$15,'Joining Lists'!$B$4:$B$15)</f>
        <v>22.95</v>
      </c>
      <c r="M5218" s="105">
        <f>'Joining Lists'!$K5218*'Joining Lists'!$L5218</f>
        <v>45.9</v>
      </c>
    </row>
    <row r="5219" ht="14.25" customHeight="1">
      <c r="G5219" s="111">
        <v>44191.0</v>
      </c>
      <c r="H5219" s="110" t="s">
        <v>316</v>
      </c>
      <c r="I5219" s="110" t="str">
        <f t="array" ref="I5219">XLOOKUP('Joining Lists'!$H5219,'Joining Lists'!$D$4:$D$75,'Joining Lists'!$E$4:$E$75)</f>
        <v>West</v>
      </c>
      <c r="J5219" s="110" t="s">
        <v>239</v>
      </c>
      <c r="K5219" s="110">
        <v>3.0</v>
      </c>
      <c r="L5219" s="109">
        <f t="array" ref="L5219">XLOOKUP('Joining Lists'!$J5219,'Joining Lists'!$A$4:$A$15,'Joining Lists'!$B$4:$B$15)</f>
        <v>19</v>
      </c>
      <c r="M5219" s="110">
        <f>'Joining Lists'!$K5219*'Joining Lists'!$L5219</f>
        <v>57</v>
      </c>
    </row>
    <row r="5220" ht="14.25" customHeight="1">
      <c r="G5220" s="106">
        <v>44191.0</v>
      </c>
      <c r="H5220" s="105" t="s">
        <v>286</v>
      </c>
      <c r="I5220" s="105" t="str">
        <f t="array" ref="I5220">XLOOKUP('Joining Lists'!$H5220,'Joining Lists'!$D$4:$D$75,'Joining Lists'!$E$4:$E$75)</f>
        <v>South</v>
      </c>
      <c r="J5220" s="105" t="s">
        <v>243</v>
      </c>
      <c r="K5220" s="105">
        <v>4.0</v>
      </c>
      <c r="L5220" s="104">
        <f t="array" ref="L5220">XLOOKUP('Joining Lists'!$J5220,'Joining Lists'!$A$4:$A$15,'Joining Lists'!$B$4:$B$15)</f>
        <v>25</v>
      </c>
      <c r="M5220" s="105">
        <f>'Joining Lists'!$K5220*'Joining Lists'!$L5220</f>
        <v>100</v>
      </c>
    </row>
    <row r="5221" ht="14.25" customHeight="1">
      <c r="G5221" s="111">
        <v>44191.0</v>
      </c>
      <c r="H5221" s="110" t="s">
        <v>296</v>
      </c>
      <c r="I5221" s="110" t="str">
        <f t="array" ref="I5221">XLOOKUP('Joining Lists'!$H5221,'Joining Lists'!$D$4:$D$75,'Joining Lists'!$E$4:$E$75)</f>
        <v>West</v>
      </c>
      <c r="J5221" s="110" t="s">
        <v>216</v>
      </c>
      <c r="K5221" s="110">
        <v>3.0</v>
      </c>
      <c r="L5221" s="109">
        <f t="array" ref="L5221">XLOOKUP('Joining Lists'!$J5221,'Joining Lists'!$A$4:$A$15,'Joining Lists'!$B$4:$B$15)</f>
        <v>22.95</v>
      </c>
      <c r="M5221" s="110">
        <f>'Joining Lists'!$K5221*'Joining Lists'!$L5221</f>
        <v>68.85</v>
      </c>
    </row>
    <row r="5222" ht="14.25" customHeight="1">
      <c r="G5222" s="106">
        <v>44191.0</v>
      </c>
      <c r="H5222" s="105" t="s">
        <v>268</v>
      </c>
      <c r="I5222" s="105" t="str">
        <f t="array" ref="I5222">XLOOKUP('Joining Lists'!$H5222,'Joining Lists'!$D$4:$D$75,'Joining Lists'!$E$4:$E$75)</f>
        <v>East</v>
      </c>
      <c r="J5222" s="105" t="s">
        <v>216</v>
      </c>
      <c r="K5222" s="105">
        <v>2.0</v>
      </c>
      <c r="L5222" s="104">
        <f t="array" ref="L5222">XLOOKUP('Joining Lists'!$J5222,'Joining Lists'!$A$4:$A$15,'Joining Lists'!$B$4:$B$15)</f>
        <v>22.95</v>
      </c>
      <c r="M5222" s="105">
        <f>'Joining Lists'!$K5222*'Joining Lists'!$L5222</f>
        <v>45.9</v>
      </c>
    </row>
    <row r="5223" ht="14.25" customHeight="1">
      <c r="G5223" s="111">
        <v>44191.0</v>
      </c>
      <c r="H5223" s="110" t="s">
        <v>297</v>
      </c>
      <c r="I5223" s="110" t="str">
        <f t="array" ref="I5223">XLOOKUP('Joining Lists'!$H5223,'Joining Lists'!$D$4:$D$75,'Joining Lists'!$E$4:$E$75)</f>
        <v>MidWest</v>
      </c>
      <c r="J5223" s="110" t="s">
        <v>216</v>
      </c>
      <c r="K5223" s="110">
        <v>3.0</v>
      </c>
      <c r="L5223" s="109">
        <f t="array" ref="L5223">XLOOKUP('Joining Lists'!$J5223,'Joining Lists'!$A$4:$A$15,'Joining Lists'!$B$4:$B$15)</f>
        <v>22.95</v>
      </c>
      <c r="M5223" s="110">
        <f>'Joining Lists'!$K5223*'Joining Lists'!$L5223</f>
        <v>68.85</v>
      </c>
    </row>
    <row r="5224" ht="14.25" customHeight="1">
      <c r="G5224" s="106">
        <v>44191.0</v>
      </c>
      <c r="H5224" s="105" t="s">
        <v>316</v>
      </c>
      <c r="I5224" s="105" t="str">
        <f t="array" ref="I5224">XLOOKUP('Joining Lists'!$H5224,'Joining Lists'!$D$4:$D$75,'Joining Lists'!$E$4:$E$75)</f>
        <v>West</v>
      </c>
      <c r="J5224" s="105" t="s">
        <v>243</v>
      </c>
      <c r="K5224" s="105">
        <v>3.0</v>
      </c>
      <c r="L5224" s="104">
        <f t="array" ref="L5224">XLOOKUP('Joining Lists'!$J5224,'Joining Lists'!$A$4:$A$15,'Joining Lists'!$B$4:$B$15)</f>
        <v>25</v>
      </c>
      <c r="M5224" s="105">
        <f>'Joining Lists'!$K5224*'Joining Lists'!$L5224</f>
        <v>75</v>
      </c>
    </row>
    <row r="5225" ht="14.25" customHeight="1">
      <c r="G5225" s="111">
        <v>44191.0</v>
      </c>
      <c r="H5225" s="110" t="s">
        <v>251</v>
      </c>
      <c r="I5225" s="110" t="str">
        <f t="array" ref="I5225">XLOOKUP('Joining Lists'!$H5225,'Joining Lists'!$D$4:$D$75,'Joining Lists'!$E$4:$E$75)</f>
        <v>MidWest</v>
      </c>
      <c r="J5225" s="110" t="s">
        <v>216</v>
      </c>
      <c r="K5225" s="110">
        <v>2.0</v>
      </c>
      <c r="L5225" s="109">
        <f t="array" ref="L5225">XLOOKUP('Joining Lists'!$J5225,'Joining Lists'!$A$4:$A$15,'Joining Lists'!$B$4:$B$15)</f>
        <v>22.95</v>
      </c>
      <c r="M5225" s="110">
        <f>'Joining Lists'!$K5225*'Joining Lists'!$L5225</f>
        <v>45.9</v>
      </c>
    </row>
    <row r="5226" ht="14.25" customHeight="1">
      <c r="G5226" s="106">
        <v>44191.0</v>
      </c>
      <c r="H5226" s="105" t="s">
        <v>234</v>
      </c>
      <c r="I5226" s="105" t="str">
        <f t="array" ref="I5226">XLOOKUP('Joining Lists'!$H5226,'Joining Lists'!$D$4:$D$75,'Joining Lists'!$E$4:$E$75)</f>
        <v>East</v>
      </c>
      <c r="J5226" s="105" t="s">
        <v>230</v>
      </c>
      <c r="K5226" s="105">
        <v>3.0</v>
      </c>
      <c r="L5226" s="104">
        <f t="array" ref="L5226">XLOOKUP('Joining Lists'!$J5226,'Joining Lists'!$A$4:$A$15,'Joining Lists'!$B$4:$B$15)</f>
        <v>79.95</v>
      </c>
      <c r="M5226" s="105">
        <f>'Joining Lists'!$K5226*'Joining Lists'!$L5226</f>
        <v>239.85</v>
      </c>
    </row>
    <row r="5227" ht="14.25" customHeight="1">
      <c r="G5227" s="111">
        <v>44191.0</v>
      </c>
      <c r="H5227" s="110" t="s">
        <v>297</v>
      </c>
      <c r="I5227" s="110" t="str">
        <f t="array" ref="I5227">XLOOKUP('Joining Lists'!$H5227,'Joining Lists'!$D$4:$D$75,'Joining Lists'!$E$4:$E$75)</f>
        <v>MidWest</v>
      </c>
      <c r="J5227" s="110" t="s">
        <v>216</v>
      </c>
      <c r="K5227" s="110">
        <v>3.0</v>
      </c>
      <c r="L5227" s="109">
        <f t="array" ref="L5227">XLOOKUP('Joining Lists'!$J5227,'Joining Lists'!$A$4:$A$15,'Joining Lists'!$B$4:$B$15)</f>
        <v>22.95</v>
      </c>
      <c r="M5227" s="110">
        <f>'Joining Lists'!$K5227*'Joining Lists'!$L5227</f>
        <v>68.85</v>
      </c>
    </row>
    <row r="5228" ht="14.25" customHeight="1">
      <c r="G5228" s="106">
        <v>44191.0</v>
      </c>
      <c r="H5228" s="105" t="s">
        <v>261</v>
      </c>
      <c r="I5228" s="105" t="str">
        <f t="array" ref="I5228">XLOOKUP('Joining Lists'!$H5228,'Joining Lists'!$D$4:$D$75,'Joining Lists'!$E$4:$E$75)</f>
        <v>South</v>
      </c>
      <c r="J5228" s="105" t="s">
        <v>227</v>
      </c>
      <c r="K5228" s="105">
        <v>11.0</v>
      </c>
      <c r="L5228" s="104">
        <f t="array" ref="L5228">XLOOKUP('Joining Lists'!$J5228,'Joining Lists'!$A$4:$A$15,'Joining Lists'!$B$4:$B$15)</f>
        <v>25</v>
      </c>
      <c r="M5228" s="105">
        <f>'Joining Lists'!$K5228*'Joining Lists'!$L5228</f>
        <v>275</v>
      </c>
    </row>
    <row r="5229" ht="14.25" customHeight="1">
      <c r="G5229" s="111">
        <v>44191.0</v>
      </c>
      <c r="H5229" s="110" t="s">
        <v>254</v>
      </c>
      <c r="I5229" s="110" t="str">
        <f t="array" ref="I5229">XLOOKUP('Joining Lists'!$H5229,'Joining Lists'!$D$4:$D$75,'Joining Lists'!$E$4:$E$75)</f>
        <v>South</v>
      </c>
      <c r="J5229" s="110" t="s">
        <v>216</v>
      </c>
      <c r="K5229" s="110">
        <v>3.0</v>
      </c>
      <c r="L5229" s="109">
        <f t="array" ref="L5229">XLOOKUP('Joining Lists'!$J5229,'Joining Lists'!$A$4:$A$15,'Joining Lists'!$B$4:$B$15)</f>
        <v>22.95</v>
      </c>
      <c r="M5229" s="110">
        <f>'Joining Lists'!$K5229*'Joining Lists'!$L5229</f>
        <v>68.85</v>
      </c>
    </row>
    <row r="5230" ht="14.25" customHeight="1">
      <c r="G5230" s="106">
        <v>44191.0</v>
      </c>
      <c r="H5230" s="105" t="s">
        <v>276</v>
      </c>
      <c r="I5230" s="105" t="str">
        <f t="array" ref="I5230">XLOOKUP('Joining Lists'!$H5230,'Joining Lists'!$D$4:$D$75,'Joining Lists'!$E$4:$E$75)</f>
        <v>East</v>
      </c>
      <c r="J5230" s="105" t="s">
        <v>216</v>
      </c>
      <c r="K5230" s="105">
        <v>3.0</v>
      </c>
      <c r="L5230" s="104">
        <f t="array" ref="L5230">XLOOKUP('Joining Lists'!$J5230,'Joining Lists'!$A$4:$A$15,'Joining Lists'!$B$4:$B$15)</f>
        <v>22.95</v>
      </c>
      <c r="M5230" s="105">
        <f>'Joining Lists'!$K5230*'Joining Lists'!$L5230</f>
        <v>68.85</v>
      </c>
    </row>
    <row r="5231" ht="14.25" customHeight="1">
      <c r="G5231" s="111">
        <v>44191.0</v>
      </c>
      <c r="H5231" s="110" t="s">
        <v>303</v>
      </c>
      <c r="I5231" s="110" t="str">
        <f t="array" ref="I5231">XLOOKUP('Joining Lists'!$H5231,'Joining Lists'!$D$4:$D$75,'Joining Lists'!$E$4:$E$75)</f>
        <v>West</v>
      </c>
      <c r="J5231" s="110" t="s">
        <v>216</v>
      </c>
      <c r="K5231" s="110">
        <v>3.0</v>
      </c>
      <c r="L5231" s="109">
        <f t="array" ref="L5231">XLOOKUP('Joining Lists'!$J5231,'Joining Lists'!$A$4:$A$15,'Joining Lists'!$B$4:$B$15)</f>
        <v>22.95</v>
      </c>
      <c r="M5231" s="110">
        <f>'Joining Lists'!$K5231*'Joining Lists'!$L5231</f>
        <v>68.85</v>
      </c>
    </row>
    <row r="5232" ht="14.25" customHeight="1">
      <c r="G5232" s="106">
        <v>44191.0</v>
      </c>
      <c r="H5232" s="105" t="s">
        <v>289</v>
      </c>
      <c r="I5232" s="105" t="str">
        <f t="array" ref="I5232">XLOOKUP('Joining Lists'!$H5232,'Joining Lists'!$D$4:$D$75,'Joining Lists'!$E$4:$E$75)</f>
        <v>West</v>
      </c>
      <c r="J5232" s="105" t="s">
        <v>235</v>
      </c>
      <c r="K5232" s="105">
        <v>2.0</v>
      </c>
      <c r="L5232" s="104">
        <f t="array" ref="L5232">XLOOKUP('Joining Lists'!$J5232,'Joining Lists'!$A$4:$A$15,'Joining Lists'!$B$4:$B$15)</f>
        <v>19.95</v>
      </c>
      <c r="M5232" s="105">
        <f>'Joining Lists'!$K5232*'Joining Lists'!$L5232</f>
        <v>39.9</v>
      </c>
    </row>
    <row r="5233" ht="14.25" customHeight="1">
      <c r="G5233" s="111">
        <v>44191.0</v>
      </c>
      <c r="H5233" s="110" t="s">
        <v>266</v>
      </c>
      <c r="I5233" s="110" t="str">
        <f t="array" ref="I5233">XLOOKUP('Joining Lists'!$H5233,'Joining Lists'!$D$4:$D$75,'Joining Lists'!$E$4:$E$75)</f>
        <v>West</v>
      </c>
      <c r="J5233" s="110" t="s">
        <v>230</v>
      </c>
      <c r="K5233" s="110">
        <v>3.0</v>
      </c>
      <c r="L5233" s="109">
        <f t="array" ref="L5233">XLOOKUP('Joining Lists'!$J5233,'Joining Lists'!$A$4:$A$15,'Joining Lists'!$B$4:$B$15)</f>
        <v>79.95</v>
      </c>
      <c r="M5233" s="110">
        <f>'Joining Lists'!$K5233*'Joining Lists'!$L5233</f>
        <v>239.85</v>
      </c>
    </row>
    <row r="5234" ht="14.25" customHeight="1">
      <c r="G5234" s="106">
        <v>44191.0</v>
      </c>
      <c r="H5234" s="105" t="s">
        <v>309</v>
      </c>
      <c r="I5234" s="105" t="str">
        <f t="array" ref="I5234">XLOOKUP('Joining Lists'!$H5234,'Joining Lists'!$D$4:$D$75,'Joining Lists'!$E$4:$E$75)</f>
        <v>South</v>
      </c>
      <c r="J5234" s="105" t="s">
        <v>243</v>
      </c>
      <c r="K5234" s="105">
        <v>1.0</v>
      </c>
      <c r="L5234" s="104">
        <f t="array" ref="L5234">XLOOKUP('Joining Lists'!$J5234,'Joining Lists'!$A$4:$A$15,'Joining Lists'!$B$4:$B$15)</f>
        <v>25</v>
      </c>
      <c r="M5234" s="105">
        <f>'Joining Lists'!$K5234*'Joining Lists'!$L5234</f>
        <v>25</v>
      </c>
    </row>
    <row r="5235" ht="14.25" customHeight="1">
      <c r="G5235" s="111">
        <v>44191.0</v>
      </c>
      <c r="H5235" s="110" t="s">
        <v>268</v>
      </c>
      <c r="I5235" s="110" t="str">
        <f t="array" ref="I5235">XLOOKUP('Joining Lists'!$H5235,'Joining Lists'!$D$4:$D$75,'Joining Lists'!$E$4:$E$75)</f>
        <v>East</v>
      </c>
      <c r="J5235" s="110" t="s">
        <v>235</v>
      </c>
      <c r="K5235" s="110">
        <v>2.0</v>
      </c>
      <c r="L5235" s="109">
        <f t="array" ref="L5235">XLOOKUP('Joining Lists'!$J5235,'Joining Lists'!$A$4:$A$15,'Joining Lists'!$B$4:$B$15)</f>
        <v>19.95</v>
      </c>
      <c r="M5235" s="110">
        <f>'Joining Lists'!$K5235*'Joining Lists'!$L5235</f>
        <v>39.9</v>
      </c>
    </row>
    <row r="5236" ht="14.25" customHeight="1">
      <c r="G5236" s="106">
        <v>44191.0</v>
      </c>
      <c r="H5236" s="105" t="s">
        <v>306</v>
      </c>
      <c r="I5236" s="105" t="str">
        <f t="array" ref="I5236">XLOOKUP('Joining Lists'!$H5236,'Joining Lists'!$D$4:$D$75,'Joining Lists'!$E$4:$E$75)</f>
        <v>West</v>
      </c>
      <c r="J5236" s="105" t="s">
        <v>216</v>
      </c>
      <c r="K5236" s="105">
        <v>25.0</v>
      </c>
      <c r="L5236" s="104">
        <f t="array" ref="L5236">XLOOKUP('Joining Lists'!$J5236,'Joining Lists'!$A$4:$A$15,'Joining Lists'!$B$4:$B$15)</f>
        <v>22.95</v>
      </c>
      <c r="M5236" s="105">
        <f>'Joining Lists'!$K5236*'Joining Lists'!$L5236</f>
        <v>573.75</v>
      </c>
    </row>
    <row r="5237" ht="14.25" customHeight="1">
      <c r="G5237" s="111">
        <v>44191.0</v>
      </c>
      <c r="H5237" s="110" t="s">
        <v>237</v>
      </c>
      <c r="I5237" s="110" t="str">
        <f t="array" ref="I5237">XLOOKUP('Joining Lists'!$H5237,'Joining Lists'!$D$4:$D$75,'Joining Lists'!$E$4:$E$75)</f>
        <v>West</v>
      </c>
      <c r="J5237" s="110" t="s">
        <v>240</v>
      </c>
      <c r="K5237" s="110">
        <v>1.0</v>
      </c>
      <c r="L5237" s="109">
        <f t="array" ref="L5237">XLOOKUP('Joining Lists'!$J5237,'Joining Lists'!$A$4:$A$15,'Joining Lists'!$B$4:$B$15)</f>
        <v>34</v>
      </c>
      <c r="M5237" s="110">
        <f>'Joining Lists'!$K5237*'Joining Lists'!$L5237</f>
        <v>34</v>
      </c>
    </row>
    <row r="5238" ht="14.25" customHeight="1">
      <c r="G5238" s="106">
        <v>44191.0</v>
      </c>
      <c r="H5238" s="105" t="s">
        <v>296</v>
      </c>
      <c r="I5238" s="105" t="str">
        <f t="array" ref="I5238">XLOOKUP('Joining Lists'!$H5238,'Joining Lists'!$D$4:$D$75,'Joining Lists'!$E$4:$E$75)</f>
        <v>West</v>
      </c>
      <c r="J5238" s="105" t="s">
        <v>240</v>
      </c>
      <c r="K5238" s="105">
        <v>2.0</v>
      </c>
      <c r="L5238" s="104">
        <f t="array" ref="L5238">XLOOKUP('Joining Lists'!$J5238,'Joining Lists'!$A$4:$A$15,'Joining Lists'!$B$4:$B$15)</f>
        <v>34</v>
      </c>
      <c r="M5238" s="105">
        <f>'Joining Lists'!$K5238*'Joining Lists'!$L5238</f>
        <v>68</v>
      </c>
    </row>
    <row r="5239" ht="14.25" customHeight="1">
      <c r="G5239" s="111">
        <v>44191.0</v>
      </c>
      <c r="H5239" s="110" t="s">
        <v>307</v>
      </c>
      <c r="I5239" s="110" t="str">
        <f t="array" ref="I5239">XLOOKUP('Joining Lists'!$H5239,'Joining Lists'!$D$4:$D$75,'Joining Lists'!$E$4:$E$75)</f>
        <v>East</v>
      </c>
      <c r="J5239" s="110" t="s">
        <v>235</v>
      </c>
      <c r="K5239" s="110">
        <v>3.0</v>
      </c>
      <c r="L5239" s="109">
        <f t="array" ref="L5239">XLOOKUP('Joining Lists'!$J5239,'Joining Lists'!$A$4:$A$15,'Joining Lists'!$B$4:$B$15)</f>
        <v>19.95</v>
      </c>
      <c r="M5239" s="110">
        <f>'Joining Lists'!$K5239*'Joining Lists'!$L5239</f>
        <v>59.85</v>
      </c>
    </row>
    <row r="5240" ht="14.25" customHeight="1">
      <c r="G5240" s="106">
        <v>44191.0</v>
      </c>
      <c r="H5240" s="105" t="s">
        <v>306</v>
      </c>
      <c r="I5240" s="105" t="str">
        <f t="array" ref="I5240">XLOOKUP('Joining Lists'!$H5240,'Joining Lists'!$D$4:$D$75,'Joining Lists'!$E$4:$E$75)</f>
        <v>West</v>
      </c>
      <c r="J5240" s="105" t="s">
        <v>216</v>
      </c>
      <c r="K5240" s="105">
        <v>19.0</v>
      </c>
      <c r="L5240" s="104">
        <f t="array" ref="L5240">XLOOKUP('Joining Lists'!$J5240,'Joining Lists'!$A$4:$A$15,'Joining Lists'!$B$4:$B$15)</f>
        <v>22.95</v>
      </c>
      <c r="M5240" s="105">
        <f>'Joining Lists'!$K5240*'Joining Lists'!$L5240</f>
        <v>436.05</v>
      </c>
    </row>
    <row r="5241" ht="14.25" customHeight="1">
      <c r="G5241" s="111">
        <v>44191.0</v>
      </c>
      <c r="H5241" s="110" t="s">
        <v>306</v>
      </c>
      <c r="I5241" s="110" t="str">
        <f t="array" ref="I5241">XLOOKUP('Joining Lists'!$H5241,'Joining Lists'!$D$4:$D$75,'Joining Lists'!$E$4:$E$75)</f>
        <v>West</v>
      </c>
      <c r="J5241" s="110" t="s">
        <v>240</v>
      </c>
      <c r="K5241" s="110">
        <v>2.0</v>
      </c>
      <c r="L5241" s="109">
        <f t="array" ref="L5241">XLOOKUP('Joining Lists'!$J5241,'Joining Lists'!$A$4:$A$15,'Joining Lists'!$B$4:$B$15)</f>
        <v>34</v>
      </c>
      <c r="M5241" s="110">
        <f>'Joining Lists'!$K5241*'Joining Lists'!$L5241</f>
        <v>68</v>
      </c>
    </row>
    <row r="5242" ht="14.25" customHeight="1">
      <c r="G5242" s="106">
        <v>44191.0</v>
      </c>
      <c r="H5242" s="105" t="s">
        <v>281</v>
      </c>
      <c r="I5242" s="105" t="str">
        <f t="array" ref="I5242">XLOOKUP('Joining Lists'!$H5242,'Joining Lists'!$D$4:$D$75,'Joining Lists'!$E$4:$E$75)</f>
        <v>MidWest</v>
      </c>
      <c r="J5242" s="105" t="s">
        <v>230</v>
      </c>
      <c r="K5242" s="105">
        <v>1.0</v>
      </c>
      <c r="L5242" s="104">
        <f t="array" ref="L5242">XLOOKUP('Joining Lists'!$J5242,'Joining Lists'!$A$4:$A$15,'Joining Lists'!$B$4:$B$15)</f>
        <v>79.95</v>
      </c>
      <c r="M5242" s="105">
        <f>'Joining Lists'!$K5242*'Joining Lists'!$L5242</f>
        <v>79.95</v>
      </c>
    </row>
    <row r="5243" ht="14.25" customHeight="1">
      <c r="G5243" s="111">
        <v>44191.0</v>
      </c>
      <c r="H5243" s="110" t="s">
        <v>276</v>
      </c>
      <c r="I5243" s="110" t="str">
        <f t="array" ref="I5243">XLOOKUP('Joining Lists'!$H5243,'Joining Lists'!$D$4:$D$75,'Joining Lists'!$E$4:$E$75)</f>
        <v>East</v>
      </c>
      <c r="J5243" s="110" t="s">
        <v>240</v>
      </c>
      <c r="K5243" s="110">
        <v>23.0</v>
      </c>
      <c r="L5243" s="109">
        <f t="array" ref="L5243">XLOOKUP('Joining Lists'!$J5243,'Joining Lists'!$A$4:$A$15,'Joining Lists'!$B$4:$B$15)</f>
        <v>34</v>
      </c>
      <c r="M5243" s="110">
        <f>'Joining Lists'!$K5243*'Joining Lists'!$L5243</f>
        <v>782</v>
      </c>
    </row>
    <row r="5244" ht="14.25" customHeight="1">
      <c r="G5244" s="106">
        <v>44191.0</v>
      </c>
      <c r="H5244" s="105" t="s">
        <v>298</v>
      </c>
      <c r="I5244" s="105" t="str">
        <f t="array" ref="I5244">XLOOKUP('Joining Lists'!$H5244,'Joining Lists'!$D$4:$D$75,'Joining Lists'!$E$4:$E$75)</f>
        <v>West</v>
      </c>
      <c r="J5244" s="105" t="s">
        <v>235</v>
      </c>
      <c r="K5244" s="105">
        <v>3.0</v>
      </c>
      <c r="L5244" s="104">
        <f t="array" ref="L5244">XLOOKUP('Joining Lists'!$J5244,'Joining Lists'!$A$4:$A$15,'Joining Lists'!$B$4:$B$15)</f>
        <v>19.95</v>
      </c>
      <c r="M5244" s="105">
        <f>'Joining Lists'!$K5244*'Joining Lists'!$L5244</f>
        <v>59.85</v>
      </c>
    </row>
    <row r="5245" ht="14.25" customHeight="1">
      <c r="G5245" s="111">
        <v>44191.0</v>
      </c>
      <c r="H5245" s="110" t="s">
        <v>237</v>
      </c>
      <c r="I5245" s="110" t="str">
        <f t="array" ref="I5245">XLOOKUP('Joining Lists'!$H5245,'Joining Lists'!$D$4:$D$75,'Joining Lists'!$E$4:$E$75)</f>
        <v>West</v>
      </c>
      <c r="J5245" s="110" t="s">
        <v>243</v>
      </c>
      <c r="K5245" s="110">
        <v>3.0</v>
      </c>
      <c r="L5245" s="109">
        <f t="array" ref="L5245">XLOOKUP('Joining Lists'!$J5245,'Joining Lists'!$A$4:$A$15,'Joining Lists'!$B$4:$B$15)</f>
        <v>25</v>
      </c>
      <c r="M5245" s="110">
        <f>'Joining Lists'!$K5245*'Joining Lists'!$L5245</f>
        <v>75</v>
      </c>
    </row>
    <row r="5246" ht="14.25" customHeight="1">
      <c r="G5246" s="106">
        <v>44191.0</v>
      </c>
      <c r="H5246" s="105" t="s">
        <v>280</v>
      </c>
      <c r="I5246" s="105" t="str">
        <f t="array" ref="I5246">XLOOKUP('Joining Lists'!$H5246,'Joining Lists'!$D$4:$D$75,'Joining Lists'!$E$4:$E$75)</f>
        <v>South</v>
      </c>
      <c r="J5246" s="105" t="s">
        <v>235</v>
      </c>
      <c r="K5246" s="105">
        <v>2.0</v>
      </c>
      <c r="L5246" s="104">
        <f t="array" ref="L5246">XLOOKUP('Joining Lists'!$J5246,'Joining Lists'!$A$4:$A$15,'Joining Lists'!$B$4:$B$15)</f>
        <v>19.95</v>
      </c>
      <c r="M5246" s="105">
        <f>'Joining Lists'!$K5246*'Joining Lists'!$L5246</f>
        <v>39.9</v>
      </c>
    </row>
    <row r="5247" ht="14.25" customHeight="1">
      <c r="G5247" s="111">
        <v>44191.0</v>
      </c>
      <c r="H5247" s="110" t="s">
        <v>303</v>
      </c>
      <c r="I5247" s="110" t="str">
        <f t="array" ref="I5247">XLOOKUP('Joining Lists'!$H5247,'Joining Lists'!$D$4:$D$75,'Joining Lists'!$E$4:$E$75)</f>
        <v>West</v>
      </c>
      <c r="J5247" s="110" t="s">
        <v>216</v>
      </c>
      <c r="K5247" s="110">
        <v>3.0</v>
      </c>
      <c r="L5247" s="109">
        <f t="array" ref="L5247">XLOOKUP('Joining Lists'!$J5247,'Joining Lists'!$A$4:$A$15,'Joining Lists'!$B$4:$B$15)</f>
        <v>22.95</v>
      </c>
      <c r="M5247" s="110">
        <f>'Joining Lists'!$K5247*'Joining Lists'!$L5247</f>
        <v>68.85</v>
      </c>
    </row>
    <row r="5248" ht="14.25" customHeight="1">
      <c r="G5248" s="106">
        <v>44191.0</v>
      </c>
      <c r="H5248" s="105" t="s">
        <v>219</v>
      </c>
      <c r="I5248" s="105" t="str">
        <f t="array" ref="I5248">XLOOKUP('Joining Lists'!$H5248,'Joining Lists'!$D$4:$D$75,'Joining Lists'!$E$4:$E$75)</f>
        <v>West</v>
      </c>
      <c r="J5248" s="105" t="s">
        <v>227</v>
      </c>
      <c r="K5248" s="105">
        <v>2.0</v>
      </c>
      <c r="L5248" s="104">
        <f t="array" ref="L5248">XLOOKUP('Joining Lists'!$J5248,'Joining Lists'!$A$4:$A$15,'Joining Lists'!$B$4:$B$15)</f>
        <v>25</v>
      </c>
      <c r="M5248" s="105">
        <f>'Joining Lists'!$K5248*'Joining Lists'!$L5248</f>
        <v>50</v>
      </c>
    </row>
    <row r="5249" ht="14.25" customHeight="1">
      <c r="G5249" s="111">
        <v>44191.0</v>
      </c>
      <c r="H5249" s="110" t="s">
        <v>313</v>
      </c>
      <c r="I5249" s="110" t="str">
        <f t="array" ref="I5249">XLOOKUP('Joining Lists'!$H5249,'Joining Lists'!$D$4:$D$75,'Joining Lists'!$E$4:$E$75)</f>
        <v>West</v>
      </c>
      <c r="J5249" s="110" t="s">
        <v>236</v>
      </c>
      <c r="K5249" s="110">
        <v>17.0</v>
      </c>
      <c r="L5249" s="109">
        <f t="array" ref="L5249">XLOOKUP('Joining Lists'!$J5249,'Joining Lists'!$A$4:$A$15,'Joining Lists'!$B$4:$B$15)</f>
        <v>30</v>
      </c>
      <c r="M5249" s="110">
        <f>'Joining Lists'!$K5249*'Joining Lists'!$L5249</f>
        <v>510</v>
      </c>
    </row>
    <row r="5250" ht="14.25" customHeight="1">
      <c r="G5250" s="106">
        <v>44191.0</v>
      </c>
      <c r="H5250" s="105" t="s">
        <v>244</v>
      </c>
      <c r="I5250" s="105" t="str">
        <f t="array" ref="I5250">XLOOKUP('Joining Lists'!$H5250,'Joining Lists'!$D$4:$D$75,'Joining Lists'!$E$4:$E$75)</f>
        <v>MidWest</v>
      </c>
      <c r="J5250" s="105" t="s">
        <v>240</v>
      </c>
      <c r="K5250" s="105">
        <v>2.0</v>
      </c>
      <c r="L5250" s="104">
        <f t="array" ref="L5250">XLOOKUP('Joining Lists'!$J5250,'Joining Lists'!$A$4:$A$15,'Joining Lists'!$B$4:$B$15)</f>
        <v>34</v>
      </c>
      <c r="M5250" s="105">
        <f>'Joining Lists'!$K5250*'Joining Lists'!$L5250</f>
        <v>68</v>
      </c>
    </row>
    <row r="5251" ht="14.25" customHeight="1">
      <c r="G5251" s="111">
        <v>44191.0</v>
      </c>
      <c r="H5251" s="110" t="s">
        <v>292</v>
      </c>
      <c r="I5251" s="110" t="str">
        <f t="array" ref="I5251">XLOOKUP('Joining Lists'!$H5251,'Joining Lists'!$D$4:$D$75,'Joining Lists'!$E$4:$E$75)</f>
        <v>East</v>
      </c>
      <c r="J5251" s="110" t="s">
        <v>245</v>
      </c>
      <c r="K5251" s="110">
        <v>24.0</v>
      </c>
      <c r="L5251" s="109">
        <f t="array" ref="L5251">XLOOKUP('Joining Lists'!$J5251,'Joining Lists'!$A$4:$A$15,'Joining Lists'!$B$4:$B$15)</f>
        <v>23.5</v>
      </c>
      <c r="M5251" s="110">
        <f>'Joining Lists'!$K5251*'Joining Lists'!$L5251</f>
        <v>564</v>
      </c>
    </row>
    <row r="5252" ht="14.25" customHeight="1">
      <c r="G5252" s="106">
        <v>44191.0</v>
      </c>
      <c r="H5252" s="105" t="s">
        <v>296</v>
      </c>
      <c r="I5252" s="105" t="str">
        <f t="array" ref="I5252">XLOOKUP('Joining Lists'!$H5252,'Joining Lists'!$D$4:$D$75,'Joining Lists'!$E$4:$E$75)</f>
        <v>West</v>
      </c>
      <c r="J5252" s="105" t="s">
        <v>239</v>
      </c>
      <c r="K5252" s="105">
        <v>1.0</v>
      </c>
      <c r="L5252" s="104">
        <f t="array" ref="L5252">XLOOKUP('Joining Lists'!$J5252,'Joining Lists'!$A$4:$A$15,'Joining Lists'!$B$4:$B$15)</f>
        <v>19</v>
      </c>
      <c r="M5252" s="105">
        <f>'Joining Lists'!$K5252*'Joining Lists'!$L5252</f>
        <v>19</v>
      </c>
    </row>
    <row r="5253" ht="14.25" customHeight="1">
      <c r="G5253" s="111">
        <v>44191.0</v>
      </c>
      <c r="H5253" s="110" t="s">
        <v>299</v>
      </c>
      <c r="I5253" s="110" t="str">
        <f t="array" ref="I5253">XLOOKUP('Joining Lists'!$H5253,'Joining Lists'!$D$4:$D$75,'Joining Lists'!$E$4:$E$75)</f>
        <v>South</v>
      </c>
      <c r="J5253" s="110" t="s">
        <v>218</v>
      </c>
      <c r="K5253" s="110">
        <v>1.0</v>
      </c>
      <c r="L5253" s="109">
        <f t="array" ref="L5253">XLOOKUP('Joining Lists'!$J5253,'Joining Lists'!$A$4:$A$15,'Joining Lists'!$B$4:$B$15)</f>
        <v>22.95</v>
      </c>
      <c r="M5253" s="110">
        <f>'Joining Lists'!$K5253*'Joining Lists'!$L5253</f>
        <v>22.95</v>
      </c>
    </row>
    <row r="5254" ht="14.25" customHeight="1">
      <c r="G5254" s="106">
        <v>44191.0</v>
      </c>
      <c r="H5254" s="105" t="s">
        <v>219</v>
      </c>
      <c r="I5254" s="105" t="str">
        <f t="array" ref="I5254">XLOOKUP('Joining Lists'!$H5254,'Joining Lists'!$D$4:$D$75,'Joining Lists'!$E$4:$E$75)</f>
        <v>West</v>
      </c>
      <c r="J5254" s="105" t="s">
        <v>218</v>
      </c>
      <c r="K5254" s="105">
        <v>3.0</v>
      </c>
      <c r="L5254" s="104">
        <f t="array" ref="L5254">XLOOKUP('Joining Lists'!$J5254,'Joining Lists'!$A$4:$A$15,'Joining Lists'!$B$4:$B$15)</f>
        <v>22.95</v>
      </c>
      <c r="M5254" s="105">
        <f>'Joining Lists'!$K5254*'Joining Lists'!$L5254</f>
        <v>68.85</v>
      </c>
    </row>
    <row r="5255" ht="14.25" customHeight="1">
      <c r="G5255" s="111">
        <v>44191.0</v>
      </c>
      <c r="H5255" s="110" t="s">
        <v>273</v>
      </c>
      <c r="I5255" s="110" t="str">
        <f t="array" ref="I5255">XLOOKUP('Joining Lists'!$H5255,'Joining Lists'!$D$4:$D$75,'Joining Lists'!$E$4:$E$75)</f>
        <v>West</v>
      </c>
      <c r="J5255" s="110" t="s">
        <v>230</v>
      </c>
      <c r="K5255" s="110">
        <v>3.0</v>
      </c>
      <c r="L5255" s="109">
        <f t="array" ref="L5255">XLOOKUP('Joining Lists'!$J5255,'Joining Lists'!$A$4:$A$15,'Joining Lists'!$B$4:$B$15)</f>
        <v>79.95</v>
      </c>
      <c r="M5255" s="110">
        <f>'Joining Lists'!$K5255*'Joining Lists'!$L5255</f>
        <v>239.85</v>
      </c>
    </row>
    <row r="5256" ht="14.25" customHeight="1">
      <c r="G5256" s="106">
        <v>44191.0</v>
      </c>
      <c r="H5256" s="105" t="s">
        <v>303</v>
      </c>
      <c r="I5256" s="105" t="str">
        <f t="array" ref="I5256">XLOOKUP('Joining Lists'!$H5256,'Joining Lists'!$D$4:$D$75,'Joining Lists'!$E$4:$E$75)</f>
        <v>West</v>
      </c>
      <c r="J5256" s="105" t="s">
        <v>218</v>
      </c>
      <c r="K5256" s="105">
        <v>4.0</v>
      </c>
      <c r="L5256" s="104">
        <f t="array" ref="L5256">XLOOKUP('Joining Lists'!$J5256,'Joining Lists'!$A$4:$A$15,'Joining Lists'!$B$4:$B$15)</f>
        <v>22.95</v>
      </c>
      <c r="M5256" s="105">
        <f>'Joining Lists'!$K5256*'Joining Lists'!$L5256</f>
        <v>91.8</v>
      </c>
    </row>
    <row r="5257" ht="14.25" customHeight="1">
      <c r="G5257" s="111">
        <v>44191.0</v>
      </c>
      <c r="H5257" s="110" t="s">
        <v>219</v>
      </c>
      <c r="I5257" s="110" t="str">
        <f t="array" ref="I5257">XLOOKUP('Joining Lists'!$H5257,'Joining Lists'!$D$4:$D$75,'Joining Lists'!$E$4:$E$75)</f>
        <v>West</v>
      </c>
      <c r="J5257" s="110" t="s">
        <v>235</v>
      </c>
      <c r="K5257" s="110">
        <v>1.0</v>
      </c>
      <c r="L5257" s="109">
        <f t="array" ref="L5257">XLOOKUP('Joining Lists'!$J5257,'Joining Lists'!$A$4:$A$15,'Joining Lists'!$B$4:$B$15)</f>
        <v>19.95</v>
      </c>
      <c r="M5257" s="110">
        <f>'Joining Lists'!$K5257*'Joining Lists'!$L5257</f>
        <v>19.95</v>
      </c>
    </row>
    <row r="5258" ht="14.25" customHeight="1">
      <c r="G5258" s="106">
        <v>44191.0</v>
      </c>
      <c r="H5258" s="105" t="s">
        <v>254</v>
      </c>
      <c r="I5258" s="105" t="str">
        <f t="array" ref="I5258">XLOOKUP('Joining Lists'!$H5258,'Joining Lists'!$D$4:$D$75,'Joining Lists'!$E$4:$E$75)</f>
        <v>South</v>
      </c>
      <c r="J5258" s="105" t="s">
        <v>240</v>
      </c>
      <c r="K5258" s="105">
        <v>2.0</v>
      </c>
      <c r="L5258" s="104">
        <f t="array" ref="L5258">XLOOKUP('Joining Lists'!$J5258,'Joining Lists'!$A$4:$A$15,'Joining Lists'!$B$4:$B$15)</f>
        <v>34</v>
      </c>
      <c r="M5258" s="105">
        <f>'Joining Lists'!$K5258*'Joining Lists'!$L5258</f>
        <v>68</v>
      </c>
    </row>
    <row r="5259" ht="14.25" customHeight="1">
      <c r="G5259" s="111">
        <v>44191.0</v>
      </c>
      <c r="H5259" s="110" t="s">
        <v>316</v>
      </c>
      <c r="I5259" s="110" t="str">
        <f t="array" ref="I5259">XLOOKUP('Joining Lists'!$H5259,'Joining Lists'!$D$4:$D$75,'Joining Lists'!$E$4:$E$75)</f>
        <v>West</v>
      </c>
      <c r="J5259" s="110" t="s">
        <v>227</v>
      </c>
      <c r="K5259" s="110">
        <v>3.0</v>
      </c>
      <c r="L5259" s="109">
        <f t="array" ref="L5259">XLOOKUP('Joining Lists'!$J5259,'Joining Lists'!$A$4:$A$15,'Joining Lists'!$B$4:$B$15)</f>
        <v>25</v>
      </c>
      <c r="M5259" s="110">
        <f>'Joining Lists'!$K5259*'Joining Lists'!$L5259</f>
        <v>75</v>
      </c>
    </row>
    <row r="5260" ht="14.25" customHeight="1">
      <c r="G5260" s="106">
        <v>44191.0</v>
      </c>
      <c r="H5260" s="105" t="s">
        <v>269</v>
      </c>
      <c r="I5260" s="105" t="str">
        <f t="array" ref="I5260">XLOOKUP('Joining Lists'!$H5260,'Joining Lists'!$D$4:$D$75,'Joining Lists'!$E$4:$E$75)</f>
        <v>MidWest</v>
      </c>
      <c r="J5260" s="105" t="s">
        <v>240</v>
      </c>
      <c r="K5260" s="105">
        <v>1.0</v>
      </c>
      <c r="L5260" s="104">
        <f t="array" ref="L5260">XLOOKUP('Joining Lists'!$J5260,'Joining Lists'!$A$4:$A$15,'Joining Lists'!$B$4:$B$15)</f>
        <v>34</v>
      </c>
      <c r="M5260" s="105">
        <f>'Joining Lists'!$K5260*'Joining Lists'!$L5260</f>
        <v>34</v>
      </c>
    </row>
    <row r="5261" ht="14.25" customHeight="1">
      <c r="G5261" s="111">
        <v>44191.0</v>
      </c>
      <c r="H5261" s="110" t="s">
        <v>304</v>
      </c>
      <c r="I5261" s="110" t="str">
        <f t="array" ref="I5261">XLOOKUP('Joining Lists'!$H5261,'Joining Lists'!$D$4:$D$75,'Joining Lists'!$E$4:$E$75)</f>
        <v>South</v>
      </c>
      <c r="J5261" s="110" t="s">
        <v>245</v>
      </c>
      <c r="K5261" s="110">
        <v>2.0</v>
      </c>
      <c r="L5261" s="109">
        <f t="array" ref="L5261">XLOOKUP('Joining Lists'!$J5261,'Joining Lists'!$A$4:$A$15,'Joining Lists'!$B$4:$B$15)</f>
        <v>23.5</v>
      </c>
      <c r="M5261" s="110">
        <f>'Joining Lists'!$K5261*'Joining Lists'!$L5261</f>
        <v>47</v>
      </c>
    </row>
    <row r="5262" ht="14.25" customHeight="1">
      <c r="G5262" s="106">
        <v>44191.0</v>
      </c>
      <c r="H5262" s="105" t="s">
        <v>309</v>
      </c>
      <c r="I5262" s="105" t="str">
        <f t="array" ref="I5262">XLOOKUP('Joining Lists'!$H5262,'Joining Lists'!$D$4:$D$75,'Joining Lists'!$E$4:$E$75)</f>
        <v>South</v>
      </c>
      <c r="J5262" s="105" t="s">
        <v>235</v>
      </c>
      <c r="K5262" s="105">
        <v>1.0</v>
      </c>
      <c r="L5262" s="104">
        <f t="array" ref="L5262">XLOOKUP('Joining Lists'!$J5262,'Joining Lists'!$A$4:$A$15,'Joining Lists'!$B$4:$B$15)</f>
        <v>19.95</v>
      </c>
      <c r="M5262" s="105">
        <f>'Joining Lists'!$K5262*'Joining Lists'!$L5262</f>
        <v>19.95</v>
      </c>
    </row>
    <row r="5263" ht="14.25" customHeight="1">
      <c r="G5263" s="111">
        <v>44191.0</v>
      </c>
      <c r="H5263" s="110" t="s">
        <v>254</v>
      </c>
      <c r="I5263" s="110" t="str">
        <f t="array" ref="I5263">XLOOKUP('Joining Lists'!$H5263,'Joining Lists'!$D$4:$D$75,'Joining Lists'!$E$4:$E$75)</f>
        <v>South</v>
      </c>
      <c r="J5263" s="110" t="s">
        <v>227</v>
      </c>
      <c r="K5263" s="110">
        <v>3.0</v>
      </c>
      <c r="L5263" s="109">
        <f t="array" ref="L5263">XLOOKUP('Joining Lists'!$J5263,'Joining Lists'!$A$4:$A$15,'Joining Lists'!$B$4:$B$15)</f>
        <v>25</v>
      </c>
      <c r="M5263" s="110">
        <f>'Joining Lists'!$K5263*'Joining Lists'!$L5263</f>
        <v>75</v>
      </c>
    </row>
    <row r="5264" ht="14.25" customHeight="1">
      <c r="G5264" s="106">
        <v>44191.0</v>
      </c>
      <c r="H5264" s="105" t="s">
        <v>257</v>
      </c>
      <c r="I5264" s="105" t="str">
        <f t="array" ref="I5264">XLOOKUP('Joining Lists'!$H5264,'Joining Lists'!$D$4:$D$75,'Joining Lists'!$E$4:$E$75)</f>
        <v>South</v>
      </c>
      <c r="J5264" s="105" t="s">
        <v>235</v>
      </c>
      <c r="K5264" s="105">
        <v>1.0</v>
      </c>
      <c r="L5264" s="104">
        <f t="array" ref="L5264">XLOOKUP('Joining Lists'!$J5264,'Joining Lists'!$A$4:$A$15,'Joining Lists'!$B$4:$B$15)</f>
        <v>19.95</v>
      </c>
      <c r="M5264" s="105">
        <f>'Joining Lists'!$K5264*'Joining Lists'!$L5264</f>
        <v>19.95</v>
      </c>
    </row>
    <row r="5265" ht="14.25" customHeight="1">
      <c r="G5265" s="111">
        <v>44191.0</v>
      </c>
      <c r="H5265" s="110" t="s">
        <v>255</v>
      </c>
      <c r="I5265" s="110" t="str">
        <f t="array" ref="I5265">XLOOKUP('Joining Lists'!$H5265,'Joining Lists'!$D$4:$D$75,'Joining Lists'!$E$4:$E$75)</f>
        <v>MidWest</v>
      </c>
      <c r="J5265" s="110" t="s">
        <v>240</v>
      </c>
      <c r="K5265" s="110">
        <v>3.0</v>
      </c>
      <c r="L5265" s="109">
        <f t="array" ref="L5265">XLOOKUP('Joining Lists'!$J5265,'Joining Lists'!$A$4:$A$15,'Joining Lists'!$B$4:$B$15)</f>
        <v>34</v>
      </c>
      <c r="M5265" s="110">
        <f>'Joining Lists'!$K5265*'Joining Lists'!$L5265</f>
        <v>102</v>
      </c>
    </row>
    <row r="5266" ht="14.25" customHeight="1">
      <c r="G5266" s="106">
        <v>44191.0</v>
      </c>
      <c r="H5266" s="105" t="s">
        <v>302</v>
      </c>
      <c r="I5266" s="105" t="str">
        <f t="array" ref="I5266">XLOOKUP('Joining Lists'!$H5266,'Joining Lists'!$D$4:$D$75,'Joining Lists'!$E$4:$E$75)</f>
        <v>MidWest</v>
      </c>
      <c r="J5266" s="105" t="s">
        <v>216</v>
      </c>
      <c r="K5266" s="105">
        <v>2.0</v>
      </c>
      <c r="L5266" s="104">
        <f t="array" ref="L5266">XLOOKUP('Joining Lists'!$J5266,'Joining Lists'!$A$4:$A$15,'Joining Lists'!$B$4:$B$15)</f>
        <v>22.95</v>
      </c>
      <c r="M5266" s="105">
        <f>'Joining Lists'!$K5266*'Joining Lists'!$L5266</f>
        <v>45.9</v>
      </c>
    </row>
    <row r="5267" ht="14.25" customHeight="1">
      <c r="G5267" s="111">
        <v>44191.0</v>
      </c>
      <c r="H5267" s="110" t="s">
        <v>292</v>
      </c>
      <c r="I5267" s="110" t="str">
        <f t="array" ref="I5267">XLOOKUP('Joining Lists'!$H5267,'Joining Lists'!$D$4:$D$75,'Joining Lists'!$E$4:$E$75)</f>
        <v>East</v>
      </c>
      <c r="J5267" s="110" t="s">
        <v>212</v>
      </c>
      <c r="K5267" s="110">
        <v>2.0</v>
      </c>
      <c r="L5267" s="109">
        <f t="array" ref="L5267">XLOOKUP('Joining Lists'!$J5267,'Joining Lists'!$A$4:$A$15,'Joining Lists'!$B$4:$B$15)</f>
        <v>21</v>
      </c>
      <c r="M5267" s="110">
        <f>'Joining Lists'!$K5267*'Joining Lists'!$L5267</f>
        <v>42</v>
      </c>
    </row>
    <row r="5268" ht="14.25" customHeight="1">
      <c r="G5268" s="106">
        <v>44191.0</v>
      </c>
      <c r="H5268" s="105" t="s">
        <v>273</v>
      </c>
      <c r="I5268" s="105" t="str">
        <f t="array" ref="I5268">XLOOKUP('Joining Lists'!$H5268,'Joining Lists'!$D$4:$D$75,'Joining Lists'!$E$4:$E$75)</f>
        <v>West</v>
      </c>
      <c r="J5268" s="105" t="s">
        <v>218</v>
      </c>
      <c r="K5268" s="105">
        <v>2.0</v>
      </c>
      <c r="L5268" s="104">
        <f t="array" ref="L5268">XLOOKUP('Joining Lists'!$J5268,'Joining Lists'!$A$4:$A$15,'Joining Lists'!$B$4:$B$15)</f>
        <v>22.95</v>
      </c>
      <c r="M5268" s="105">
        <f>'Joining Lists'!$K5268*'Joining Lists'!$L5268</f>
        <v>45.9</v>
      </c>
    </row>
    <row r="5269" ht="14.25" customHeight="1">
      <c r="G5269" s="111">
        <v>44191.0</v>
      </c>
      <c r="H5269" s="110" t="s">
        <v>308</v>
      </c>
      <c r="I5269" s="110" t="str">
        <f t="array" ref="I5269">XLOOKUP('Joining Lists'!$H5269,'Joining Lists'!$D$4:$D$75,'Joining Lists'!$E$4:$E$75)</f>
        <v>West</v>
      </c>
      <c r="J5269" s="110" t="s">
        <v>245</v>
      </c>
      <c r="K5269" s="110">
        <v>3.0</v>
      </c>
      <c r="L5269" s="109">
        <f t="array" ref="L5269">XLOOKUP('Joining Lists'!$J5269,'Joining Lists'!$A$4:$A$15,'Joining Lists'!$B$4:$B$15)</f>
        <v>23.5</v>
      </c>
      <c r="M5269" s="110">
        <f>'Joining Lists'!$K5269*'Joining Lists'!$L5269</f>
        <v>70.5</v>
      </c>
    </row>
    <row r="5270" ht="14.25" customHeight="1">
      <c r="G5270" s="106">
        <v>44191.0</v>
      </c>
      <c r="H5270" s="105" t="s">
        <v>264</v>
      </c>
      <c r="I5270" s="105" t="str">
        <f t="array" ref="I5270">XLOOKUP('Joining Lists'!$H5270,'Joining Lists'!$D$4:$D$75,'Joining Lists'!$E$4:$E$75)</f>
        <v>MidWest</v>
      </c>
      <c r="J5270" s="105" t="s">
        <v>235</v>
      </c>
      <c r="K5270" s="105">
        <v>3.0</v>
      </c>
      <c r="L5270" s="104">
        <f t="array" ref="L5270">XLOOKUP('Joining Lists'!$J5270,'Joining Lists'!$A$4:$A$15,'Joining Lists'!$B$4:$B$15)</f>
        <v>19.95</v>
      </c>
      <c r="M5270" s="105">
        <f>'Joining Lists'!$K5270*'Joining Lists'!$L5270</f>
        <v>59.85</v>
      </c>
    </row>
    <row r="5271" ht="14.25" customHeight="1">
      <c r="G5271" s="111">
        <v>44191.0</v>
      </c>
      <c r="H5271" s="110" t="s">
        <v>314</v>
      </c>
      <c r="I5271" s="110" t="str">
        <f t="array" ref="I5271">XLOOKUP('Joining Lists'!$H5271,'Joining Lists'!$D$4:$D$75,'Joining Lists'!$E$4:$E$75)</f>
        <v>West</v>
      </c>
      <c r="J5271" s="110" t="s">
        <v>243</v>
      </c>
      <c r="K5271" s="110">
        <v>1.0</v>
      </c>
      <c r="L5271" s="109">
        <f t="array" ref="L5271">XLOOKUP('Joining Lists'!$J5271,'Joining Lists'!$A$4:$A$15,'Joining Lists'!$B$4:$B$15)</f>
        <v>25</v>
      </c>
      <c r="M5271" s="110">
        <f>'Joining Lists'!$K5271*'Joining Lists'!$L5271</f>
        <v>25</v>
      </c>
    </row>
    <row r="5272" ht="14.25" customHeight="1">
      <c r="G5272" s="106">
        <v>44191.0</v>
      </c>
      <c r="H5272" s="105" t="s">
        <v>304</v>
      </c>
      <c r="I5272" s="105" t="str">
        <f t="array" ref="I5272">XLOOKUP('Joining Lists'!$H5272,'Joining Lists'!$D$4:$D$75,'Joining Lists'!$E$4:$E$75)</f>
        <v>South</v>
      </c>
      <c r="J5272" s="105" t="s">
        <v>240</v>
      </c>
      <c r="K5272" s="105">
        <v>2.0</v>
      </c>
      <c r="L5272" s="104">
        <f t="array" ref="L5272">XLOOKUP('Joining Lists'!$J5272,'Joining Lists'!$A$4:$A$15,'Joining Lists'!$B$4:$B$15)</f>
        <v>34</v>
      </c>
      <c r="M5272" s="105">
        <f>'Joining Lists'!$K5272*'Joining Lists'!$L5272</f>
        <v>68</v>
      </c>
    </row>
    <row r="5273" ht="14.25" customHeight="1">
      <c r="G5273" s="111">
        <v>44191.0</v>
      </c>
      <c r="H5273" s="110" t="s">
        <v>297</v>
      </c>
      <c r="I5273" s="110" t="str">
        <f t="array" ref="I5273">XLOOKUP('Joining Lists'!$H5273,'Joining Lists'!$D$4:$D$75,'Joining Lists'!$E$4:$E$75)</f>
        <v>MidWest</v>
      </c>
      <c r="J5273" s="110" t="s">
        <v>235</v>
      </c>
      <c r="K5273" s="110">
        <v>1.0</v>
      </c>
      <c r="L5273" s="109">
        <f t="array" ref="L5273">XLOOKUP('Joining Lists'!$J5273,'Joining Lists'!$A$4:$A$15,'Joining Lists'!$B$4:$B$15)</f>
        <v>19.95</v>
      </c>
      <c r="M5273" s="110">
        <f>'Joining Lists'!$K5273*'Joining Lists'!$L5273</f>
        <v>19.95</v>
      </c>
    </row>
    <row r="5274" ht="14.25" customHeight="1">
      <c r="G5274" s="106">
        <v>44191.0</v>
      </c>
      <c r="H5274" s="105" t="s">
        <v>251</v>
      </c>
      <c r="I5274" s="105" t="str">
        <f t="array" ref="I5274">XLOOKUP('Joining Lists'!$H5274,'Joining Lists'!$D$4:$D$75,'Joining Lists'!$E$4:$E$75)</f>
        <v>MidWest</v>
      </c>
      <c r="J5274" s="105" t="s">
        <v>235</v>
      </c>
      <c r="K5274" s="105">
        <v>3.0</v>
      </c>
      <c r="L5274" s="104">
        <f t="array" ref="L5274">XLOOKUP('Joining Lists'!$J5274,'Joining Lists'!$A$4:$A$15,'Joining Lists'!$B$4:$B$15)</f>
        <v>19.95</v>
      </c>
      <c r="M5274" s="105">
        <f>'Joining Lists'!$K5274*'Joining Lists'!$L5274</f>
        <v>59.85</v>
      </c>
    </row>
    <row r="5275" ht="14.25" customHeight="1">
      <c r="G5275" s="111">
        <v>44190.0</v>
      </c>
      <c r="H5275" s="110" t="s">
        <v>231</v>
      </c>
      <c r="I5275" s="110" t="str">
        <f t="array" ref="I5275">XLOOKUP('Joining Lists'!$H5275,'Joining Lists'!$D$4:$D$75,'Joining Lists'!$E$4:$E$75)</f>
        <v>West</v>
      </c>
      <c r="J5275" s="110" t="s">
        <v>240</v>
      </c>
      <c r="K5275" s="110">
        <v>2.0</v>
      </c>
      <c r="L5275" s="109">
        <f t="array" ref="L5275">XLOOKUP('Joining Lists'!$J5275,'Joining Lists'!$A$4:$A$15,'Joining Lists'!$B$4:$B$15)</f>
        <v>34</v>
      </c>
      <c r="M5275" s="110">
        <f>'Joining Lists'!$K5275*'Joining Lists'!$L5275</f>
        <v>68</v>
      </c>
    </row>
    <row r="5276" ht="14.25" customHeight="1">
      <c r="G5276" s="106">
        <v>44190.0</v>
      </c>
      <c r="H5276" s="105" t="s">
        <v>261</v>
      </c>
      <c r="I5276" s="105" t="str">
        <f t="array" ref="I5276">XLOOKUP('Joining Lists'!$H5276,'Joining Lists'!$D$4:$D$75,'Joining Lists'!$E$4:$E$75)</f>
        <v>South</v>
      </c>
      <c r="J5276" s="105" t="s">
        <v>216</v>
      </c>
      <c r="K5276" s="105">
        <v>1.0</v>
      </c>
      <c r="L5276" s="104">
        <f t="array" ref="L5276">XLOOKUP('Joining Lists'!$J5276,'Joining Lists'!$A$4:$A$15,'Joining Lists'!$B$4:$B$15)</f>
        <v>22.95</v>
      </c>
      <c r="M5276" s="105">
        <f>'Joining Lists'!$K5276*'Joining Lists'!$L5276</f>
        <v>22.95</v>
      </c>
    </row>
    <row r="5277" ht="14.25" customHeight="1">
      <c r="G5277" s="111">
        <v>44190.0</v>
      </c>
      <c r="H5277" s="110" t="s">
        <v>311</v>
      </c>
      <c r="I5277" s="110" t="str">
        <f t="array" ref="I5277">XLOOKUP('Joining Lists'!$H5277,'Joining Lists'!$D$4:$D$75,'Joining Lists'!$E$4:$E$75)</f>
        <v>MidWest</v>
      </c>
      <c r="J5277" s="110" t="s">
        <v>240</v>
      </c>
      <c r="K5277" s="110">
        <v>2.0</v>
      </c>
      <c r="L5277" s="109">
        <f t="array" ref="L5277">XLOOKUP('Joining Lists'!$J5277,'Joining Lists'!$A$4:$A$15,'Joining Lists'!$B$4:$B$15)</f>
        <v>34</v>
      </c>
      <c r="M5277" s="110">
        <f>'Joining Lists'!$K5277*'Joining Lists'!$L5277</f>
        <v>68</v>
      </c>
    </row>
    <row r="5278" ht="14.25" customHeight="1">
      <c r="G5278" s="106">
        <v>44190.0</v>
      </c>
      <c r="H5278" s="105" t="s">
        <v>308</v>
      </c>
      <c r="I5278" s="105" t="str">
        <f t="array" ref="I5278">XLOOKUP('Joining Lists'!$H5278,'Joining Lists'!$D$4:$D$75,'Joining Lists'!$E$4:$E$75)</f>
        <v>West</v>
      </c>
      <c r="J5278" s="105" t="s">
        <v>235</v>
      </c>
      <c r="K5278" s="105">
        <v>2.0</v>
      </c>
      <c r="L5278" s="104">
        <f t="array" ref="L5278">XLOOKUP('Joining Lists'!$J5278,'Joining Lists'!$A$4:$A$15,'Joining Lists'!$B$4:$B$15)</f>
        <v>19.95</v>
      </c>
      <c r="M5278" s="105">
        <f>'Joining Lists'!$K5278*'Joining Lists'!$L5278</f>
        <v>39.9</v>
      </c>
    </row>
    <row r="5279" ht="14.25" customHeight="1">
      <c r="G5279" s="111">
        <v>44190.0</v>
      </c>
      <c r="H5279" s="110" t="s">
        <v>276</v>
      </c>
      <c r="I5279" s="110" t="str">
        <f t="array" ref="I5279">XLOOKUP('Joining Lists'!$H5279,'Joining Lists'!$D$4:$D$75,'Joining Lists'!$E$4:$E$75)</f>
        <v>East</v>
      </c>
      <c r="J5279" s="110" t="s">
        <v>240</v>
      </c>
      <c r="K5279" s="110">
        <v>1.0</v>
      </c>
      <c r="L5279" s="109">
        <f t="array" ref="L5279">XLOOKUP('Joining Lists'!$J5279,'Joining Lists'!$A$4:$A$15,'Joining Lists'!$B$4:$B$15)</f>
        <v>34</v>
      </c>
      <c r="M5279" s="110">
        <f>'Joining Lists'!$K5279*'Joining Lists'!$L5279</f>
        <v>34</v>
      </c>
    </row>
    <row r="5280" ht="14.25" customHeight="1">
      <c r="G5280" s="106">
        <v>44190.0</v>
      </c>
      <c r="H5280" s="105" t="s">
        <v>281</v>
      </c>
      <c r="I5280" s="105" t="str">
        <f t="array" ref="I5280">XLOOKUP('Joining Lists'!$H5280,'Joining Lists'!$D$4:$D$75,'Joining Lists'!$E$4:$E$75)</f>
        <v>MidWest</v>
      </c>
      <c r="J5280" s="105" t="s">
        <v>216</v>
      </c>
      <c r="K5280" s="105">
        <v>1.0</v>
      </c>
      <c r="L5280" s="104">
        <f t="array" ref="L5280">XLOOKUP('Joining Lists'!$J5280,'Joining Lists'!$A$4:$A$15,'Joining Lists'!$B$4:$B$15)</f>
        <v>22.95</v>
      </c>
      <c r="M5280" s="105">
        <f>'Joining Lists'!$K5280*'Joining Lists'!$L5280</f>
        <v>22.95</v>
      </c>
    </row>
    <row r="5281" ht="14.25" customHeight="1">
      <c r="G5281" s="111">
        <v>44190.0</v>
      </c>
      <c r="H5281" s="110" t="s">
        <v>263</v>
      </c>
      <c r="I5281" s="110" t="str">
        <f t="array" ref="I5281">XLOOKUP('Joining Lists'!$H5281,'Joining Lists'!$D$4:$D$75,'Joining Lists'!$E$4:$E$75)</f>
        <v>West</v>
      </c>
      <c r="J5281" s="110" t="s">
        <v>216</v>
      </c>
      <c r="K5281" s="110">
        <v>1.0</v>
      </c>
      <c r="L5281" s="109">
        <f t="array" ref="L5281">XLOOKUP('Joining Lists'!$J5281,'Joining Lists'!$A$4:$A$15,'Joining Lists'!$B$4:$B$15)</f>
        <v>22.95</v>
      </c>
      <c r="M5281" s="110">
        <f>'Joining Lists'!$K5281*'Joining Lists'!$L5281</f>
        <v>22.95</v>
      </c>
    </row>
    <row r="5282" ht="14.25" customHeight="1">
      <c r="G5282" s="106">
        <v>44190.0</v>
      </c>
      <c r="H5282" s="105" t="s">
        <v>269</v>
      </c>
      <c r="I5282" s="105" t="str">
        <f t="array" ref="I5282">XLOOKUP('Joining Lists'!$H5282,'Joining Lists'!$D$4:$D$75,'Joining Lists'!$E$4:$E$75)</f>
        <v>MidWest</v>
      </c>
      <c r="J5282" s="105" t="s">
        <v>227</v>
      </c>
      <c r="K5282" s="105">
        <v>2.0</v>
      </c>
      <c r="L5282" s="104">
        <f t="array" ref="L5282">XLOOKUP('Joining Lists'!$J5282,'Joining Lists'!$A$4:$A$15,'Joining Lists'!$B$4:$B$15)</f>
        <v>25</v>
      </c>
      <c r="M5282" s="105">
        <f>'Joining Lists'!$K5282*'Joining Lists'!$L5282</f>
        <v>50</v>
      </c>
    </row>
    <row r="5283" ht="14.25" customHeight="1">
      <c r="G5283" s="111">
        <v>44190.0</v>
      </c>
      <c r="H5283" s="110" t="s">
        <v>305</v>
      </c>
      <c r="I5283" s="110" t="str">
        <f t="array" ref="I5283">XLOOKUP('Joining Lists'!$H5283,'Joining Lists'!$D$4:$D$75,'Joining Lists'!$E$4:$E$75)</f>
        <v>East</v>
      </c>
      <c r="J5283" s="110" t="s">
        <v>216</v>
      </c>
      <c r="K5283" s="110">
        <v>23.0</v>
      </c>
      <c r="L5283" s="109">
        <f t="array" ref="L5283">XLOOKUP('Joining Lists'!$J5283,'Joining Lists'!$A$4:$A$15,'Joining Lists'!$B$4:$B$15)</f>
        <v>22.95</v>
      </c>
      <c r="M5283" s="110">
        <f>'Joining Lists'!$K5283*'Joining Lists'!$L5283</f>
        <v>527.85</v>
      </c>
    </row>
    <row r="5284" ht="14.25" customHeight="1">
      <c r="G5284" s="106">
        <v>44190.0</v>
      </c>
      <c r="H5284" s="105" t="s">
        <v>225</v>
      </c>
      <c r="I5284" s="105" t="str">
        <f t="array" ref="I5284">XLOOKUP('Joining Lists'!$H5284,'Joining Lists'!$D$4:$D$75,'Joining Lists'!$E$4:$E$75)</f>
        <v>South</v>
      </c>
      <c r="J5284" s="105" t="s">
        <v>227</v>
      </c>
      <c r="K5284" s="105">
        <v>2.0</v>
      </c>
      <c r="L5284" s="104">
        <f t="array" ref="L5284">XLOOKUP('Joining Lists'!$J5284,'Joining Lists'!$A$4:$A$15,'Joining Lists'!$B$4:$B$15)</f>
        <v>25</v>
      </c>
      <c r="M5284" s="105">
        <f>'Joining Lists'!$K5284*'Joining Lists'!$L5284</f>
        <v>50</v>
      </c>
    </row>
    <row r="5285" ht="14.25" customHeight="1">
      <c r="G5285" s="111">
        <v>44190.0</v>
      </c>
      <c r="H5285" s="110" t="s">
        <v>228</v>
      </c>
      <c r="I5285" s="110" t="str">
        <f t="array" ref="I5285">XLOOKUP('Joining Lists'!$H5285,'Joining Lists'!$D$4:$D$75,'Joining Lists'!$E$4:$E$75)</f>
        <v>MidWest</v>
      </c>
      <c r="J5285" s="110" t="s">
        <v>216</v>
      </c>
      <c r="K5285" s="110">
        <v>2.0</v>
      </c>
      <c r="L5285" s="109">
        <f t="array" ref="L5285">XLOOKUP('Joining Lists'!$J5285,'Joining Lists'!$A$4:$A$15,'Joining Lists'!$B$4:$B$15)</f>
        <v>22.95</v>
      </c>
      <c r="M5285" s="110">
        <f>'Joining Lists'!$K5285*'Joining Lists'!$L5285</f>
        <v>45.9</v>
      </c>
    </row>
    <row r="5286" ht="14.25" customHeight="1">
      <c r="G5286" s="106">
        <v>44190.0</v>
      </c>
      <c r="H5286" s="105" t="s">
        <v>263</v>
      </c>
      <c r="I5286" s="105" t="str">
        <f t="array" ref="I5286">XLOOKUP('Joining Lists'!$H5286,'Joining Lists'!$D$4:$D$75,'Joining Lists'!$E$4:$E$75)</f>
        <v>West</v>
      </c>
      <c r="J5286" s="105" t="s">
        <v>216</v>
      </c>
      <c r="K5286" s="105">
        <v>1.0</v>
      </c>
      <c r="L5286" s="104">
        <f t="array" ref="L5286">XLOOKUP('Joining Lists'!$J5286,'Joining Lists'!$A$4:$A$15,'Joining Lists'!$B$4:$B$15)</f>
        <v>22.95</v>
      </c>
      <c r="M5286" s="105">
        <f>'Joining Lists'!$K5286*'Joining Lists'!$L5286</f>
        <v>22.95</v>
      </c>
    </row>
    <row r="5287" ht="14.25" customHeight="1">
      <c r="G5287" s="111">
        <v>44190.0</v>
      </c>
      <c r="H5287" s="110" t="s">
        <v>299</v>
      </c>
      <c r="I5287" s="110" t="str">
        <f t="array" ref="I5287">XLOOKUP('Joining Lists'!$H5287,'Joining Lists'!$D$4:$D$75,'Joining Lists'!$E$4:$E$75)</f>
        <v>South</v>
      </c>
      <c r="J5287" s="110" t="s">
        <v>218</v>
      </c>
      <c r="K5287" s="110">
        <v>3.0</v>
      </c>
      <c r="L5287" s="109">
        <f t="array" ref="L5287">XLOOKUP('Joining Lists'!$J5287,'Joining Lists'!$A$4:$A$15,'Joining Lists'!$B$4:$B$15)</f>
        <v>22.95</v>
      </c>
      <c r="M5287" s="110">
        <f>'Joining Lists'!$K5287*'Joining Lists'!$L5287</f>
        <v>68.85</v>
      </c>
    </row>
    <row r="5288" ht="14.25" customHeight="1">
      <c r="G5288" s="106">
        <v>44190.0</v>
      </c>
      <c r="H5288" s="105" t="s">
        <v>308</v>
      </c>
      <c r="I5288" s="105" t="str">
        <f t="array" ref="I5288">XLOOKUP('Joining Lists'!$H5288,'Joining Lists'!$D$4:$D$75,'Joining Lists'!$E$4:$E$75)</f>
        <v>West</v>
      </c>
      <c r="J5288" s="105" t="s">
        <v>235</v>
      </c>
      <c r="K5288" s="105">
        <v>2.0</v>
      </c>
      <c r="L5288" s="104">
        <f t="array" ref="L5288">XLOOKUP('Joining Lists'!$J5288,'Joining Lists'!$A$4:$A$15,'Joining Lists'!$B$4:$B$15)</f>
        <v>19.95</v>
      </c>
      <c r="M5288" s="105">
        <f>'Joining Lists'!$K5288*'Joining Lists'!$L5288</f>
        <v>39.9</v>
      </c>
    </row>
    <row r="5289" ht="14.25" customHeight="1">
      <c r="G5289" s="111">
        <v>44190.0</v>
      </c>
      <c r="H5289" s="110" t="s">
        <v>254</v>
      </c>
      <c r="I5289" s="110" t="str">
        <f t="array" ref="I5289">XLOOKUP('Joining Lists'!$H5289,'Joining Lists'!$D$4:$D$75,'Joining Lists'!$E$4:$E$75)</f>
        <v>South</v>
      </c>
      <c r="J5289" s="110" t="s">
        <v>235</v>
      </c>
      <c r="K5289" s="110">
        <v>1.0</v>
      </c>
      <c r="L5289" s="109">
        <f t="array" ref="L5289">XLOOKUP('Joining Lists'!$J5289,'Joining Lists'!$A$4:$A$15,'Joining Lists'!$B$4:$B$15)</f>
        <v>19.95</v>
      </c>
      <c r="M5289" s="110">
        <f>'Joining Lists'!$K5289*'Joining Lists'!$L5289</f>
        <v>19.95</v>
      </c>
    </row>
    <row r="5290" ht="14.25" customHeight="1">
      <c r="G5290" s="106">
        <v>44190.0</v>
      </c>
      <c r="H5290" s="105" t="s">
        <v>297</v>
      </c>
      <c r="I5290" s="105" t="str">
        <f t="array" ref="I5290">XLOOKUP('Joining Lists'!$H5290,'Joining Lists'!$D$4:$D$75,'Joining Lists'!$E$4:$E$75)</f>
        <v>MidWest</v>
      </c>
      <c r="J5290" s="105" t="s">
        <v>243</v>
      </c>
      <c r="K5290" s="105">
        <v>2.0</v>
      </c>
      <c r="L5290" s="104">
        <f t="array" ref="L5290">XLOOKUP('Joining Lists'!$J5290,'Joining Lists'!$A$4:$A$15,'Joining Lists'!$B$4:$B$15)</f>
        <v>25</v>
      </c>
      <c r="M5290" s="105">
        <f>'Joining Lists'!$K5290*'Joining Lists'!$L5290</f>
        <v>50</v>
      </c>
    </row>
    <row r="5291" ht="14.25" customHeight="1">
      <c r="G5291" s="111">
        <v>44190.0</v>
      </c>
      <c r="H5291" s="110" t="s">
        <v>310</v>
      </c>
      <c r="I5291" s="110" t="str">
        <f t="array" ref="I5291">XLOOKUP('Joining Lists'!$H5291,'Joining Lists'!$D$4:$D$75,'Joining Lists'!$E$4:$E$75)</f>
        <v>West</v>
      </c>
      <c r="J5291" s="110" t="s">
        <v>239</v>
      </c>
      <c r="K5291" s="110">
        <v>2.0</v>
      </c>
      <c r="L5291" s="109">
        <f t="array" ref="L5291">XLOOKUP('Joining Lists'!$J5291,'Joining Lists'!$A$4:$A$15,'Joining Lists'!$B$4:$B$15)</f>
        <v>19</v>
      </c>
      <c r="M5291" s="110">
        <f>'Joining Lists'!$K5291*'Joining Lists'!$L5291</f>
        <v>38</v>
      </c>
    </row>
    <row r="5292" ht="14.25" customHeight="1">
      <c r="G5292" s="106">
        <v>44190.0</v>
      </c>
      <c r="H5292" s="105" t="s">
        <v>303</v>
      </c>
      <c r="I5292" s="105" t="str">
        <f t="array" ref="I5292">XLOOKUP('Joining Lists'!$H5292,'Joining Lists'!$D$4:$D$75,'Joining Lists'!$E$4:$E$75)</f>
        <v>West</v>
      </c>
      <c r="J5292" s="105" t="s">
        <v>243</v>
      </c>
      <c r="K5292" s="105">
        <v>3.0</v>
      </c>
      <c r="L5292" s="104">
        <f t="array" ref="L5292">XLOOKUP('Joining Lists'!$J5292,'Joining Lists'!$A$4:$A$15,'Joining Lists'!$B$4:$B$15)</f>
        <v>25</v>
      </c>
      <c r="M5292" s="105">
        <f>'Joining Lists'!$K5292*'Joining Lists'!$L5292</f>
        <v>75</v>
      </c>
    </row>
    <row r="5293" ht="14.25" customHeight="1">
      <c r="G5293" s="111">
        <v>44190.0</v>
      </c>
      <c r="H5293" s="110" t="s">
        <v>249</v>
      </c>
      <c r="I5293" s="110" t="str">
        <f t="array" ref="I5293">XLOOKUP('Joining Lists'!$H5293,'Joining Lists'!$D$4:$D$75,'Joining Lists'!$E$4:$E$75)</f>
        <v>East</v>
      </c>
      <c r="J5293" s="110" t="s">
        <v>235</v>
      </c>
      <c r="K5293" s="110">
        <v>2.0</v>
      </c>
      <c r="L5293" s="109">
        <f t="array" ref="L5293">XLOOKUP('Joining Lists'!$J5293,'Joining Lists'!$A$4:$A$15,'Joining Lists'!$B$4:$B$15)</f>
        <v>19.95</v>
      </c>
      <c r="M5293" s="110">
        <f>'Joining Lists'!$K5293*'Joining Lists'!$L5293</f>
        <v>39.9</v>
      </c>
    </row>
    <row r="5294" ht="14.25" customHeight="1">
      <c r="G5294" s="106">
        <v>44190.0</v>
      </c>
      <c r="H5294" s="105" t="s">
        <v>298</v>
      </c>
      <c r="I5294" s="105" t="str">
        <f t="array" ref="I5294">XLOOKUP('Joining Lists'!$H5294,'Joining Lists'!$D$4:$D$75,'Joining Lists'!$E$4:$E$75)</f>
        <v>West</v>
      </c>
      <c r="J5294" s="105" t="s">
        <v>245</v>
      </c>
      <c r="K5294" s="105">
        <v>3.0</v>
      </c>
      <c r="L5294" s="104">
        <f t="array" ref="L5294">XLOOKUP('Joining Lists'!$J5294,'Joining Lists'!$A$4:$A$15,'Joining Lists'!$B$4:$B$15)</f>
        <v>23.5</v>
      </c>
      <c r="M5294" s="105">
        <f>'Joining Lists'!$K5294*'Joining Lists'!$L5294</f>
        <v>70.5</v>
      </c>
    </row>
    <row r="5295" ht="14.25" customHeight="1">
      <c r="G5295" s="111">
        <v>44190.0</v>
      </c>
      <c r="H5295" s="110" t="s">
        <v>259</v>
      </c>
      <c r="I5295" s="110" t="str">
        <f t="array" ref="I5295">XLOOKUP('Joining Lists'!$H5295,'Joining Lists'!$D$4:$D$75,'Joining Lists'!$E$4:$E$75)</f>
        <v>West</v>
      </c>
      <c r="J5295" s="110" t="s">
        <v>235</v>
      </c>
      <c r="K5295" s="110">
        <v>3.0</v>
      </c>
      <c r="L5295" s="109">
        <f t="array" ref="L5295">XLOOKUP('Joining Lists'!$J5295,'Joining Lists'!$A$4:$A$15,'Joining Lists'!$B$4:$B$15)</f>
        <v>19.95</v>
      </c>
      <c r="M5295" s="110">
        <f>'Joining Lists'!$K5295*'Joining Lists'!$L5295</f>
        <v>59.85</v>
      </c>
    </row>
    <row r="5296" ht="14.25" customHeight="1">
      <c r="G5296" s="106">
        <v>44190.0</v>
      </c>
      <c r="H5296" s="105" t="s">
        <v>307</v>
      </c>
      <c r="I5296" s="105" t="str">
        <f t="array" ref="I5296">XLOOKUP('Joining Lists'!$H5296,'Joining Lists'!$D$4:$D$75,'Joining Lists'!$E$4:$E$75)</f>
        <v>East</v>
      </c>
      <c r="J5296" s="105" t="s">
        <v>239</v>
      </c>
      <c r="K5296" s="105">
        <v>1.0</v>
      </c>
      <c r="L5296" s="104">
        <f t="array" ref="L5296">XLOOKUP('Joining Lists'!$J5296,'Joining Lists'!$A$4:$A$15,'Joining Lists'!$B$4:$B$15)</f>
        <v>19</v>
      </c>
      <c r="M5296" s="105">
        <f>'Joining Lists'!$K5296*'Joining Lists'!$L5296</f>
        <v>19</v>
      </c>
    </row>
    <row r="5297" ht="14.25" customHeight="1">
      <c r="G5297" s="111">
        <v>44190.0</v>
      </c>
      <c r="H5297" s="110" t="s">
        <v>311</v>
      </c>
      <c r="I5297" s="110" t="str">
        <f t="array" ref="I5297">XLOOKUP('Joining Lists'!$H5297,'Joining Lists'!$D$4:$D$75,'Joining Lists'!$E$4:$E$75)</f>
        <v>MidWest</v>
      </c>
      <c r="J5297" s="110" t="s">
        <v>216</v>
      </c>
      <c r="K5297" s="110">
        <v>2.0</v>
      </c>
      <c r="L5297" s="109">
        <f t="array" ref="L5297">XLOOKUP('Joining Lists'!$J5297,'Joining Lists'!$A$4:$A$15,'Joining Lists'!$B$4:$B$15)</f>
        <v>22.95</v>
      </c>
      <c r="M5297" s="110">
        <f>'Joining Lists'!$K5297*'Joining Lists'!$L5297</f>
        <v>45.9</v>
      </c>
    </row>
    <row r="5298" ht="14.25" customHeight="1">
      <c r="G5298" s="106">
        <v>44190.0</v>
      </c>
      <c r="H5298" s="105" t="s">
        <v>249</v>
      </c>
      <c r="I5298" s="105" t="str">
        <f t="array" ref="I5298">XLOOKUP('Joining Lists'!$H5298,'Joining Lists'!$D$4:$D$75,'Joining Lists'!$E$4:$E$75)</f>
        <v>East</v>
      </c>
      <c r="J5298" s="105" t="s">
        <v>235</v>
      </c>
      <c r="K5298" s="105">
        <v>2.0</v>
      </c>
      <c r="L5298" s="104">
        <f t="array" ref="L5298">XLOOKUP('Joining Lists'!$J5298,'Joining Lists'!$A$4:$A$15,'Joining Lists'!$B$4:$B$15)</f>
        <v>19.95</v>
      </c>
      <c r="M5298" s="105">
        <f>'Joining Lists'!$K5298*'Joining Lists'!$L5298</f>
        <v>39.9</v>
      </c>
    </row>
    <row r="5299" ht="14.25" customHeight="1">
      <c r="G5299" s="111">
        <v>44190.0</v>
      </c>
      <c r="H5299" s="110" t="s">
        <v>215</v>
      </c>
      <c r="I5299" s="110" t="str">
        <f t="array" ref="I5299">XLOOKUP('Joining Lists'!$H5299,'Joining Lists'!$D$4:$D$75,'Joining Lists'!$E$4:$E$75)</f>
        <v>East</v>
      </c>
      <c r="J5299" s="110" t="s">
        <v>227</v>
      </c>
      <c r="K5299" s="110">
        <v>1.0</v>
      </c>
      <c r="L5299" s="109">
        <f t="array" ref="L5299">XLOOKUP('Joining Lists'!$J5299,'Joining Lists'!$A$4:$A$15,'Joining Lists'!$B$4:$B$15)</f>
        <v>25</v>
      </c>
      <c r="M5299" s="110">
        <f>'Joining Lists'!$K5299*'Joining Lists'!$L5299</f>
        <v>25</v>
      </c>
    </row>
    <row r="5300" ht="14.25" customHeight="1">
      <c r="G5300" s="106">
        <v>44190.0</v>
      </c>
      <c r="H5300" s="105" t="s">
        <v>316</v>
      </c>
      <c r="I5300" s="105" t="str">
        <f t="array" ref="I5300">XLOOKUP('Joining Lists'!$H5300,'Joining Lists'!$D$4:$D$75,'Joining Lists'!$E$4:$E$75)</f>
        <v>West</v>
      </c>
      <c r="J5300" s="105" t="s">
        <v>239</v>
      </c>
      <c r="K5300" s="105">
        <v>1.0</v>
      </c>
      <c r="L5300" s="104">
        <f t="array" ref="L5300">XLOOKUP('Joining Lists'!$J5300,'Joining Lists'!$A$4:$A$15,'Joining Lists'!$B$4:$B$15)</f>
        <v>19</v>
      </c>
      <c r="M5300" s="105">
        <f>'Joining Lists'!$K5300*'Joining Lists'!$L5300</f>
        <v>19</v>
      </c>
    </row>
    <row r="5301" ht="14.25" customHeight="1">
      <c r="G5301" s="111">
        <v>44190.0</v>
      </c>
      <c r="H5301" s="110" t="s">
        <v>281</v>
      </c>
      <c r="I5301" s="110" t="str">
        <f t="array" ref="I5301">XLOOKUP('Joining Lists'!$H5301,'Joining Lists'!$D$4:$D$75,'Joining Lists'!$E$4:$E$75)</f>
        <v>MidWest</v>
      </c>
      <c r="J5301" s="110" t="s">
        <v>227</v>
      </c>
      <c r="K5301" s="110">
        <v>16.0</v>
      </c>
      <c r="L5301" s="109">
        <f t="array" ref="L5301">XLOOKUP('Joining Lists'!$J5301,'Joining Lists'!$A$4:$A$15,'Joining Lists'!$B$4:$B$15)</f>
        <v>25</v>
      </c>
      <c r="M5301" s="110">
        <f>'Joining Lists'!$K5301*'Joining Lists'!$L5301</f>
        <v>400</v>
      </c>
    </row>
    <row r="5302" ht="14.25" customHeight="1">
      <c r="G5302" s="106">
        <v>44190.0</v>
      </c>
      <c r="H5302" s="105" t="s">
        <v>316</v>
      </c>
      <c r="I5302" s="105" t="str">
        <f t="array" ref="I5302">XLOOKUP('Joining Lists'!$H5302,'Joining Lists'!$D$4:$D$75,'Joining Lists'!$E$4:$E$75)</f>
        <v>West</v>
      </c>
      <c r="J5302" s="105" t="s">
        <v>233</v>
      </c>
      <c r="K5302" s="105">
        <v>3.0</v>
      </c>
      <c r="L5302" s="104">
        <f t="array" ref="L5302">XLOOKUP('Joining Lists'!$J5302,'Joining Lists'!$A$4:$A$15,'Joining Lists'!$B$4:$B$15)</f>
        <v>27.5</v>
      </c>
      <c r="M5302" s="105">
        <f>'Joining Lists'!$K5302*'Joining Lists'!$L5302</f>
        <v>82.5</v>
      </c>
    </row>
    <row r="5303" ht="14.25" customHeight="1">
      <c r="G5303" s="111">
        <v>44190.0</v>
      </c>
      <c r="H5303" s="110" t="s">
        <v>288</v>
      </c>
      <c r="I5303" s="110" t="str">
        <f t="array" ref="I5303">XLOOKUP('Joining Lists'!$H5303,'Joining Lists'!$D$4:$D$75,'Joining Lists'!$E$4:$E$75)</f>
        <v>MidWest</v>
      </c>
      <c r="J5303" s="110" t="s">
        <v>227</v>
      </c>
      <c r="K5303" s="110">
        <v>2.0</v>
      </c>
      <c r="L5303" s="109">
        <f t="array" ref="L5303">XLOOKUP('Joining Lists'!$J5303,'Joining Lists'!$A$4:$A$15,'Joining Lists'!$B$4:$B$15)</f>
        <v>25</v>
      </c>
      <c r="M5303" s="110">
        <f>'Joining Lists'!$K5303*'Joining Lists'!$L5303</f>
        <v>50</v>
      </c>
    </row>
    <row r="5304" ht="14.25" customHeight="1">
      <c r="G5304" s="106">
        <v>44190.0</v>
      </c>
      <c r="H5304" s="105" t="s">
        <v>237</v>
      </c>
      <c r="I5304" s="105" t="str">
        <f t="array" ref="I5304">XLOOKUP('Joining Lists'!$H5304,'Joining Lists'!$D$4:$D$75,'Joining Lists'!$E$4:$E$75)</f>
        <v>West</v>
      </c>
      <c r="J5304" s="105" t="s">
        <v>227</v>
      </c>
      <c r="K5304" s="105">
        <v>2.0</v>
      </c>
      <c r="L5304" s="104">
        <f t="array" ref="L5304">XLOOKUP('Joining Lists'!$J5304,'Joining Lists'!$A$4:$A$15,'Joining Lists'!$B$4:$B$15)</f>
        <v>25</v>
      </c>
      <c r="M5304" s="105">
        <f>'Joining Lists'!$K5304*'Joining Lists'!$L5304</f>
        <v>50</v>
      </c>
    </row>
    <row r="5305" ht="14.25" customHeight="1">
      <c r="G5305" s="111">
        <v>44190.0</v>
      </c>
      <c r="H5305" s="110" t="s">
        <v>306</v>
      </c>
      <c r="I5305" s="110" t="str">
        <f t="array" ref="I5305">XLOOKUP('Joining Lists'!$H5305,'Joining Lists'!$D$4:$D$75,'Joining Lists'!$E$4:$E$75)</f>
        <v>West</v>
      </c>
      <c r="J5305" s="110" t="s">
        <v>243</v>
      </c>
      <c r="K5305" s="110">
        <v>24.0</v>
      </c>
      <c r="L5305" s="109">
        <f t="array" ref="L5305">XLOOKUP('Joining Lists'!$J5305,'Joining Lists'!$A$4:$A$15,'Joining Lists'!$B$4:$B$15)</f>
        <v>25</v>
      </c>
      <c r="M5305" s="110">
        <f>'Joining Lists'!$K5305*'Joining Lists'!$L5305</f>
        <v>600</v>
      </c>
    </row>
    <row r="5306" ht="14.25" customHeight="1">
      <c r="G5306" s="106">
        <v>44190.0</v>
      </c>
      <c r="H5306" s="105" t="s">
        <v>268</v>
      </c>
      <c r="I5306" s="105" t="str">
        <f t="array" ref="I5306">XLOOKUP('Joining Lists'!$H5306,'Joining Lists'!$D$4:$D$75,'Joining Lists'!$E$4:$E$75)</f>
        <v>East</v>
      </c>
      <c r="J5306" s="105" t="s">
        <v>216</v>
      </c>
      <c r="K5306" s="105">
        <v>3.0</v>
      </c>
      <c r="L5306" s="104">
        <f t="array" ref="L5306">XLOOKUP('Joining Lists'!$J5306,'Joining Lists'!$A$4:$A$15,'Joining Lists'!$B$4:$B$15)</f>
        <v>22.95</v>
      </c>
      <c r="M5306" s="105">
        <f>'Joining Lists'!$K5306*'Joining Lists'!$L5306</f>
        <v>68.85</v>
      </c>
    </row>
    <row r="5307" ht="14.25" customHeight="1">
      <c r="G5307" s="111">
        <v>44190.0</v>
      </c>
      <c r="H5307" s="110" t="s">
        <v>271</v>
      </c>
      <c r="I5307" s="110" t="str">
        <f t="array" ref="I5307">XLOOKUP('Joining Lists'!$H5307,'Joining Lists'!$D$4:$D$75,'Joining Lists'!$E$4:$E$75)</f>
        <v>South</v>
      </c>
      <c r="J5307" s="110" t="s">
        <v>236</v>
      </c>
      <c r="K5307" s="110">
        <v>2.0</v>
      </c>
      <c r="L5307" s="109">
        <f t="array" ref="L5307">XLOOKUP('Joining Lists'!$J5307,'Joining Lists'!$A$4:$A$15,'Joining Lists'!$B$4:$B$15)</f>
        <v>30</v>
      </c>
      <c r="M5307" s="110">
        <f>'Joining Lists'!$K5307*'Joining Lists'!$L5307</f>
        <v>60</v>
      </c>
    </row>
    <row r="5308" ht="14.25" customHeight="1">
      <c r="G5308" s="106">
        <v>44190.0</v>
      </c>
      <c r="H5308" s="105" t="s">
        <v>215</v>
      </c>
      <c r="I5308" s="105" t="str">
        <f t="array" ref="I5308">XLOOKUP('Joining Lists'!$H5308,'Joining Lists'!$D$4:$D$75,'Joining Lists'!$E$4:$E$75)</f>
        <v>East</v>
      </c>
      <c r="J5308" s="105" t="s">
        <v>236</v>
      </c>
      <c r="K5308" s="105">
        <v>3.0</v>
      </c>
      <c r="L5308" s="104">
        <f t="array" ref="L5308">XLOOKUP('Joining Lists'!$J5308,'Joining Lists'!$A$4:$A$15,'Joining Lists'!$B$4:$B$15)</f>
        <v>30</v>
      </c>
      <c r="M5308" s="105">
        <f>'Joining Lists'!$K5308*'Joining Lists'!$L5308</f>
        <v>90</v>
      </c>
    </row>
    <row r="5309" ht="14.25" customHeight="1">
      <c r="G5309" s="111">
        <v>44190.0</v>
      </c>
      <c r="H5309" s="110" t="s">
        <v>271</v>
      </c>
      <c r="I5309" s="110" t="str">
        <f t="array" ref="I5309">XLOOKUP('Joining Lists'!$H5309,'Joining Lists'!$D$4:$D$75,'Joining Lists'!$E$4:$E$75)</f>
        <v>South</v>
      </c>
      <c r="J5309" s="110" t="s">
        <v>243</v>
      </c>
      <c r="K5309" s="110">
        <v>24.0</v>
      </c>
      <c r="L5309" s="109">
        <f t="array" ref="L5309">XLOOKUP('Joining Lists'!$J5309,'Joining Lists'!$A$4:$A$15,'Joining Lists'!$B$4:$B$15)</f>
        <v>25</v>
      </c>
      <c r="M5309" s="110">
        <f>'Joining Lists'!$K5309*'Joining Lists'!$L5309</f>
        <v>600</v>
      </c>
    </row>
    <row r="5310" ht="14.25" customHeight="1">
      <c r="G5310" s="106">
        <v>44190.0</v>
      </c>
      <c r="H5310" s="105" t="s">
        <v>288</v>
      </c>
      <c r="I5310" s="105" t="str">
        <f t="array" ref="I5310">XLOOKUP('Joining Lists'!$H5310,'Joining Lists'!$D$4:$D$75,'Joining Lists'!$E$4:$E$75)</f>
        <v>MidWest</v>
      </c>
      <c r="J5310" s="105" t="s">
        <v>216</v>
      </c>
      <c r="K5310" s="105">
        <v>2.0</v>
      </c>
      <c r="L5310" s="104">
        <f t="array" ref="L5310">XLOOKUP('Joining Lists'!$J5310,'Joining Lists'!$A$4:$A$15,'Joining Lists'!$B$4:$B$15)</f>
        <v>22.95</v>
      </c>
      <c r="M5310" s="105">
        <f>'Joining Lists'!$K5310*'Joining Lists'!$L5310</f>
        <v>45.9</v>
      </c>
    </row>
    <row r="5311" ht="14.25" customHeight="1">
      <c r="G5311" s="111">
        <v>44190.0</v>
      </c>
      <c r="H5311" s="110" t="s">
        <v>255</v>
      </c>
      <c r="I5311" s="110" t="str">
        <f t="array" ref="I5311">XLOOKUP('Joining Lists'!$H5311,'Joining Lists'!$D$4:$D$75,'Joining Lists'!$E$4:$E$75)</f>
        <v>MidWest</v>
      </c>
      <c r="J5311" s="110" t="s">
        <v>243</v>
      </c>
      <c r="K5311" s="110">
        <v>2.0</v>
      </c>
      <c r="L5311" s="109">
        <f t="array" ref="L5311">XLOOKUP('Joining Lists'!$J5311,'Joining Lists'!$A$4:$A$15,'Joining Lists'!$B$4:$B$15)</f>
        <v>25</v>
      </c>
      <c r="M5311" s="110">
        <f>'Joining Lists'!$K5311*'Joining Lists'!$L5311</f>
        <v>50</v>
      </c>
    </row>
    <row r="5312" ht="14.25" customHeight="1">
      <c r="G5312" s="106">
        <v>44190.0</v>
      </c>
      <c r="H5312" s="105" t="s">
        <v>289</v>
      </c>
      <c r="I5312" s="105" t="str">
        <f t="array" ref="I5312">XLOOKUP('Joining Lists'!$H5312,'Joining Lists'!$D$4:$D$75,'Joining Lists'!$E$4:$E$75)</f>
        <v>West</v>
      </c>
      <c r="J5312" s="105" t="s">
        <v>236</v>
      </c>
      <c r="K5312" s="105">
        <v>2.0</v>
      </c>
      <c r="L5312" s="104">
        <f t="array" ref="L5312">XLOOKUP('Joining Lists'!$J5312,'Joining Lists'!$A$4:$A$15,'Joining Lists'!$B$4:$B$15)</f>
        <v>30</v>
      </c>
      <c r="M5312" s="105">
        <f>'Joining Lists'!$K5312*'Joining Lists'!$L5312</f>
        <v>60</v>
      </c>
    </row>
    <row r="5313" ht="14.25" customHeight="1">
      <c r="G5313" s="111">
        <v>44190.0</v>
      </c>
      <c r="H5313" s="110" t="s">
        <v>286</v>
      </c>
      <c r="I5313" s="110" t="str">
        <f t="array" ref="I5313">XLOOKUP('Joining Lists'!$H5313,'Joining Lists'!$D$4:$D$75,'Joining Lists'!$E$4:$E$75)</f>
        <v>South</v>
      </c>
      <c r="J5313" s="110" t="s">
        <v>233</v>
      </c>
      <c r="K5313" s="110">
        <v>2.0</v>
      </c>
      <c r="L5313" s="109">
        <f t="array" ref="L5313">XLOOKUP('Joining Lists'!$J5313,'Joining Lists'!$A$4:$A$15,'Joining Lists'!$B$4:$B$15)</f>
        <v>27.5</v>
      </c>
      <c r="M5313" s="110">
        <f>'Joining Lists'!$K5313*'Joining Lists'!$L5313</f>
        <v>55</v>
      </c>
    </row>
    <row r="5314" ht="14.25" customHeight="1">
      <c r="G5314" s="106">
        <v>44190.0</v>
      </c>
      <c r="H5314" s="105" t="s">
        <v>246</v>
      </c>
      <c r="I5314" s="105" t="str">
        <f t="array" ref="I5314">XLOOKUP('Joining Lists'!$H5314,'Joining Lists'!$D$4:$D$75,'Joining Lists'!$E$4:$E$75)</f>
        <v>South</v>
      </c>
      <c r="J5314" s="105" t="s">
        <v>235</v>
      </c>
      <c r="K5314" s="105">
        <v>3.0</v>
      </c>
      <c r="L5314" s="104">
        <f t="array" ref="L5314">XLOOKUP('Joining Lists'!$J5314,'Joining Lists'!$A$4:$A$15,'Joining Lists'!$B$4:$B$15)</f>
        <v>19.95</v>
      </c>
      <c r="M5314" s="105">
        <f>'Joining Lists'!$K5314*'Joining Lists'!$L5314</f>
        <v>59.85</v>
      </c>
    </row>
    <row r="5315" ht="14.25" customHeight="1">
      <c r="G5315" s="111">
        <v>44190.0</v>
      </c>
      <c r="H5315" s="110" t="s">
        <v>259</v>
      </c>
      <c r="I5315" s="110" t="str">
        <f t="array" ref="I5315">XLOOKUP('Joining Lists'!$H5315,'Joining Lists'!$D$4:$D$75,'Joining Lists'!$E$4:$E$75)</f>
        <v>West</v>
      </c>
      <c r="J5315" s="110" t="s">
        <v>240</v>
      </c>
      <c r="K5315" s="110">
        <v>3.0</v>
      </c>
      <c r="L5315" s="109">
        <f t="array" ref="L5315">XLOOKUP('Joining Lists'!$J5315,'Joining Lists'!$A$4:$A$15,'Joining Lists'!$B$4:$B$15)</f>
        <v>34</v>
      </c>
      <c r="M5315" s="110">
        <f>'Joining Lists'!$K5315*'Joining Lists'!$L5315</f>
        <v>102</v>
      </c>
    </row>
    <row r="5316" ht="14.25" customHeight="1">
      <c r="G5316" s="106">
        <v>44190.0</v>
      </c>
      <c r="H5316" s="105" t="s">
        <v>237</v>
      </c>
      <c r="I5316" s="105" t="str">
        <f t="array" ref="I5316">XLOOKUP('Joining Lists'!$H5316,'Joining Lists'!$D$4:$D$75,'Joining Lists'!$E$4:$E$75)</f>
        <v>West</v>
      </c>
      <c r="J5316" s="105" t="s">
        <v>236</v>
      </c>
      <c r="K5316" s="105">
        <v>2.0</v>
      </c>
      <c r="L5316" s="104">
        <f t="array" ref="L5316">XLOOKUP('Joining Lists'!$J5316,'Joining Lists'!$A$4:$A$15,'Joining Lists'!$B$4:$B$15)</f>
        <v>30</v>
      </c>
      <c r="M5316" s="105">
        <f>'Joining Lists'!$K5316*'Joining Lists'!$L5316</f>
        <v>60</v>
      </c>
    </row>
    <row r="5317" ht="14.25" customHeight="1">
      <c r="G5317" s="111">
        <v>44190.0</v>
      </c>
      <c r="H5317" s="110" t="s">
        <v>255</v>
      </c>
      <c r="I5317" s="110" t="str">
        <f t="array" ref="I5317">XLOOKUP('Joining Lists'!$H5317,'Joining Lists'!$D$4:$D$75,'Joining Lists'!$E$4:$E$75)</f>
        <v>MidWest</v>
      </c>
      <c r="J5317" s="110" t="s">
        <v>227</v>
      </c>
      <c r="K5317" s="110">
        <v>3.0</v>
      </c>
      <c r="L5317" s="109">
        <f t="array" ref="L5317">XLOOKUP('Joining Lists'!$J5317,'Joining Lists'!$A$4:$A$15,'Joining Lists'!$B$4:$B$15)</f>
        <v>25</v>
      </c>
      <c r="M5317" s="110">
        <f>'Joining Lists'!$K5317*'Joining Lists'!$L5317</f>
        <v>75</v>
      </c>
    </row>
    <row r="5318" ht="14.25" customHeight="1">
      <c r="G5318" s="106">
        <v>44190.0</v>
      </c>
      <c r="H5318" s="105" t="s">
        <v>303</v>
      </c>
      <c r="I5318" s="105" t="str">
        <f t="array" ref="I5318">XLOOKUP('Joining Lists'!$H5318,'Joining Lists'!$D$4:$D$75,'Joining Lists'!$E$4:$E$75)</f>
        <v>West</v>
      </c>
      <c r="J5318" s="105" t="s">
        <v>240</v>
      </c>
      <c r="K5318" s="105">
        <v>3.0</v>
      </c>
      <c r="L5318" s="104">
        <f t="array" ref="L5318">XLOOKUP('Joining Lists'!$J5318,'Joining Lists'!$A$4:$A$15,'Joining Lists'!$B$4:$B$15)</f>
        <v>34</v>
      </c>
      <c r="M5318" s="105">
        <f>'Joining Lists'!$K5318*'Joining Lists'!$L5318</f>
        <v>102</v>
      </c>
    </row>
    <row r="5319" ht="14.25" customHeight="1">
      <c r="G5319" s="111">
        <v>44190.0</v>
      </c>
      <c r="H5319" s="110" t="s">
        <v>316</v>
      </c>
      <c r="I5319" s="110" t="str">
        <f t="array" ref="I5319">XLOOKUP('Joining Lists'!$H5319,'Joining Lists'!$D$4:$D$75,'Joining Lists'!$E$4:$E$75)</f>
        <v>West</v>
      </c>
      <c r="J5319" s="110" t="s">
        <v>218</v>
      </c>
      <c r="K5319" s="110">
        <v>1.0</v>
      </c>
      <c r="L5319" s="109">
        <f t="array" ref="L5319">XLOOKUP('Joining Lists'!$J5319,'Joining Lists'!$A$4:$A$15,'Joining Lists'!$B$4:$B$15)</f>
        <v>22.95</v>
      </c>
      <c r="M5319" s="110">
        <f>'Joining Lists'!$K5319*'Joining Lists'!$L5319</f>
        <v>22.95</v>
      </c>
    </row>
    <row r="5320" ht="14.25" customHeight="1">
      <c r="G5320" s="106">
        <v>44190.0</v>
      </c>
      <c r="H5320" s="105" t="s">
        <v>260</v>
      </c>
      <c r="I5320" s="105" t="str">
        <f t="array" ref="I5320">XLOOKUP('Joining Lists'!$H5320,'Joining Lists'!$D$4:$D$75,'Joining Lists'!$E$4:$E$75)</f>
        <v>MidWest</v>
      </c>
      <c r="J5320" s="105" t="s">
        <v>243</v>
      </c>
      <c r="K5320" s="105">
        <v>3.0</v>
      </c>
      <c r="L5320" s="104">
        <f t="array" ref="L5320">XLOOKUP('Joining Lists'!$J5320,'Joining Lists'!$A$4:$A$15,'Joining Lists'!$B$4:$B$15)</f>
        <v>25</v>
      </c>
      <c r="M5320" s="105">
        <f>'Joining Lists'!$K5320*'Joining Lists'!$L5320</f>
        <v>75</v>
      </c>
    </row>
    <row r="5321" ht="14.25" customHeight="1">
      <c r="G5321" s="111">
        <v>44190.0</v>
      </c>
      <c r="H5321" s="110" t="s">
        <v>215</v>
      </c>
      <c r="I5321" s="110" t="str">
        <f t="array" ref="I5321">XLOOKUP('Joining Lists'!$H5321,'Joining Lists'!$D$4:$D$75,'Joining Lists'!$E$4:$E$75)</f>
        <v>East</v>
      </c>
      <c r="J5321" s="110" t="s">
        <v>236</v>
      </c>
      <c r="K5321" s="110">
        <v>2.0</v>
      </c>
      <c r="L5321" s="109">
        <f t="array" ref="L5321">XLOOKUP('Joining Lists'!$J5321,'Joining Lists'!$A$4:$A$15,'Joining Lists'!$B$4:$B$15)</f>
        <v>30</v>
      </c>
      <c r="M5321" s="110">
        <f>'Joining Lists'!$K5321*'Joining Lists'!$L5321</f>
        <v>60</v>
      </c>
    </row>
    <row r="5322" ht="14.25" customHeight="1">
      <c r="G5322" s="106">
        <v>44190.0</v>
      </c>
      <c r="H5322" s="105" t="s">
        <v>265</v>
      </c>
      <c r="I5322" s="105" t="str">
        <f t="array" ref="I5322">XLOOKUP('Joining Lists'!$H5322,'Joining Lists'!$D$4:$D$75,'Joining Lists'!$E$4:$E$75)</f>
        <v>MidWest</v>
      </c>
      <c r="J5322" s="105" t="s">
        <v>235</v>
      </c>
      <c r="K5322" s="105">
        <v>3.0</v>
      </c>
      <c r="L5322" s="104">
        <f t="array" ref="L5322">XLOOKUP('Joining Lists'!$J5322,'Joining Lists'!$A$4:$A$15,'Joining Lists'!$B$4:$B$15)</f>
        <v>19.95</v>
      </c>
      <c r="M5322" s="105">
        <f>'Joining Lists'!$K5322*'Joining Lists'!$L5322</f>
        <v>59.85</v>
      </c>
    </row>
    <row r="5323" ht="14.25" customHeight="1">
      <c r="G5323" s="111">
        <v>44190.0</v>
      </c>
      <c r="H5323" s="110" t="s">
        <v>313</v>
      </c>
      <c r="I5323" s="110" t="str">
        <f t="array" ref="I5323">XLOOKUP('Joining Lists'!$H5323,'Joining Lists'!$D$4:$D$75,'Joining Lists'!$E$4:$E$75)</f>
        <v>West</v>
      </c>
      <c r="J5323" s="110" t="s">
        <v>216</v>
      </c>
      <c r="K5323" s="110">
        <v>2.0</v>
      </c>
      <c r="L5323" s="109">
        <f t="array" ref="L5323">XLOOKUP('Joining Lists'!$J5323,'Joining Lists'!$A$4:$A$15,'Joining Lists'!$B$4:$B$15)</f>
        <v>22.95</v>
      </c>
      <c r="M5323" s="110">
        <f>'Joining Lists'!$K5323*'Joining Lists'!$L5323</f>
        <v>45.9</v>
      </c>
    </row>
    <row r="5324" ht="14.25" customHeight="1">
      <c r="G5324" s="106">
        <v>44190.0</v>
      </c>
      <c r="H5324" s="105" t="s">
        <v>281</v>
      </c>
      <c r="I5324" s="105" t="str">
        <f t="array" ref="I5324">XLOOKUP('Joining Lists'!$H5324,'Joining Lists'!$D$4:$D$75,'Joining Lists'!$E$4:$E$75)</f>
        <v>MidWest</v>
      </c>
      <c r="J5324" s="105" t="s">
        <v>235</v>
      </c>
      <c r="K5324" s="105">
        <v>3.0</v>
      </c>
      <c r="L5324" s="104">
        <f t="array" ref="L5324">XLOOKUP('Joining Lists'!$J5324,'Joining Lists'!$A$4:$A$15,'Joining Lists'!$B$4:$B$15)</f>
        <v>19.95</v>
      </c>
      <c r="M5324" s="105">
        <f>'Joining Lists'!$K5324*'Joining Lists'!$L5324</f>
        <v>59.85</v>
      </c>
    </row>
    <row r="5325" ht="14.25" customHeight="1">
      <c r="G5325" s="111">
        <v>44190.0</v>
      </c>
      <c r="H5325" s="110" t="s">
        <v>261</v>
      </c>
      <c r="I5325" s="110" t="str">
        <f t="array" ref="I5325">XLOOKUP('Joining Lists'!$H5325,'Joining Lists'!$D$4:$D$75,'Joining Lists'!$E$4:$E$75)</f>
        <v>South</v>
      </c>
      <c r="J5325" s="110" t="s">
        <v>236</v>
      </c>
      <c r="K5325" s="110">
        <v>19.0</v>
      </c>
      <c r="L5325" s="109">
        <f t="array" ref="L5325">XLOOKUP('Joining Lists'!$J5325,'Joining Lists'!$A$4:$A$15,'Joining Lists'!$B$4:$B$15)</f>
        <v>30</v>
      </c>
      <c r="M5325" s="110">
        <f>'Joining Lists'!$K5325*'Joining Lists'!$L5325</f>
        <v>570</v>
      </c>
    </row>
    <row r="5326" ht="14.25" customHeight="1">
      <c r="G5326" s="106">
        <v>44190.0</v>
      </c>
      <c r="H5326" s="105" t="s">
        <v>231</v>
      </c>
      <c r="I5326" s="105" t="str">
        <f t="array" ref="I5326">XLOOKUP('Joining Lists'!$H5326,'Joining Lists'!$D$4:$D$75,'Joining Lists'!$E$4:$E$75)</f>
        <v>West</v>
      </c>
      <c r="J5326" s="105" t="s">
        <v>227</v>
      </c>
      <c r="K5326" s="105">
        <v>1.0</v>
      </c>
      <c r="L5326" s="104">
        <f t="array" ref="L5326">XLOOKUP('Joining Lists'!$J5326,'Joining Lists'!$A$4:$A$15,'Joining Lists'!$B$4:$B$15)</f>
        <v>25</v>
      </c>
      <c r="M5326" s="105">
        <f>'Joining Lists'!$K5326*'Joining Lists'!$L5326</f>
        <v>25</v>
      </c>
    </row>
    <row r="5327" ht="14.25" customHeight="1">
      <c r="G5327" s="111">
        <v>44190.0</v>
      </c>
      <c r="H5327" s="110" t="s">
        <v>225</v>
      </c>
      <c r="I5327" s="110" t="str">
        <f t="array" ref="I5327">XLOOKUP('Joining Lists'!$H5327,'Joining Lists'!$D$4:$D$75,'Joining Lists'!$E$4:$E$75)</f>
        <v>South</v>
      </c>
      <c r="J5327" s="110" t="s">
        <v>235</v>
      </c>
      <c r="K5327" s="110">
        <v>2.0</v>
      </c>
      <c r="L5327" s="109">
        <f t="array" ref="L5327">XLOOKUP('Joining Lists'!$J5327,'Joining Lists'!$A$4:$A$15,'Joining Lists'!$B$4:$B$15)</f>
        <v>19.95</v>
      </c>
      <c r="M5327" s="110">
        <f>'Joining Lists'!$K5327*'Joining Lists'!$L5327</f>
        <v>39.9</v>
      </c>
    </row>
    <row r="5328" ht="14.25" customHeight="1">
      <c r="G5328" s="106">
        <v>44190.0</v>
      </c>
      <c r="H5328" s="105" t="s">
        <v>281</v>
      </c>
      <c r="I5328" s="105" t="str">
        <f t="array" ref="I5328">XLOOKUP('Joining Lists'!$H5328,'Joining Lists'!$D$4:$D$75,'Joining Lists'!$E$4:$E$75)</f>
        <v>MidWest</v>
      </c>
      <c r="J5328" s="105" t="s">
        <v>235</v>
      </c>
      <c r="K5328" s="105">
        <v>3.0</v>
      </c>
      <c r="L5328" s="104">
        <f t="array" ref="L5328">XLOOKUP('Joining Lists'!$J5328,'Joining Lists'!$A$4:$A$15,'Joining Lists'!$B$4:$B$15)</f>
        <v>19.95</v>
      </c>
      <c r="M5328" s="105">
        <f>'Joining Lists'!$K5328*'Joining Lists'!$L5328</f>
        <v>59.85</v>
      </c>
    </row>
    <row r="5329" ht="14.25" customHeight="1">
      <c r="G5329" s="111">
        <v>44190.0</v>
      </c>
      <c r="H5329" s="110" t="s">
        <v>221</v>
      </c>
      <c r="I5329" s="110" t="str">
        <f t="array" ref="I5329">XLOOKUP('Joining Lists'!$H5329,'Joining Lists'!$D$4:$D$75,'Joining Lists'!$E$4:$E$75)</f>
        <v>East</v>
      </c>
      <c r="J5329" s="110" t="s">
        <v>218</v>
      </c>
      <c r="K5329" s="110">
        <v>3.0</v>
      </c>
      <c r="L5329" s="109">
        <f t="array" ref="L5329">XLOOKUP('Joining Lists'!$J5329,'Joining Lists'!$A$4:$A$15,'Joining Lists'!$B$4:$B$15)</f>
        <v>22.95</v>
      </c>
      <c r="M5329" s="110">
        <f>'Joining Lists'!$K5329*'Joining Lists'!$L5329</f>
        <v>68.85</v>
      </c>
    </row>
    <row r="5330" ht="14.25" customHeight="1">
      <c r="G5330" s="106">
        <v>44190.0</v>
      </c>
      <c r="H5330" s="105" t="s">
        <v>234</v>
      </c>
      <c r="I5330" s="105" t="str">
        <f t="array" ref="I5330">XLOOKUP('Joining Lists'!$H5330,'Joining Lists'!$D$4:$D$75,'Joining Lists'!$E$4:$E$75)</f>
        <v>East</v>
      </c>
      <c r="J5330" s="105" t="s">
        <v>216</v>
      </c>
      <c r="K5330" s="105">
        <v>1.0</v>
      </c>
      <c r="L5330" s="104">
        <f t="array" ref="L5330">XLOOKUP('Joining Lists'!$J5330,'Joining Lists'!$A$4:$A$15,'Joining Lists'!$B$4:$B$15)</f>
        <v>22.95</v>
      </c>
      <c r="M5330" s="105">
        <f>'Joining Lists'!$K5330*'Joining Lists'!$L5330</f>
        <v>22.95</v>
      </c>
    </row>
    <row r="5331" ht="14.25" customHeight="1">
      <c r="G5331" s="111">
        <v>44190.0</v>
      </c>
      <c r="H5331" s="110" t="s">
        <v>219</v>
      </c>
      <c r="I5331" s="110" t="str">
        <f t="array" ref="I5331">XLOOKUP('Joining Lists'!$H5331,'Joining Lists'!$D$4:$D$75,'Joining Lists'!$E$4:$E$75)</f>
        <v>West</v>
      </c>
      <c r="J5331" s="110" t="s">
        <v>240</v>
      </c>
      <c r="K5331" s="110">
        <v>9.0</v>
      </c>
      <c r="L5331" s="109">
        <f t="array" ref="L5331">XLOOKUP('Joining Lists'!$J5331,'Joining Lists'!$A$4:$A$15,'Joining Lists'!$B$4:$B$15)</f>
        <v>34</v>
      </c>
      <c r="M5331" s="110">
        <f>'Joining Lists'!$K5331*'Joining Lists'!$L5331</f>
        <v>306</v>
      </c>
    </row>
    <row r="5332" ht="14.25" customHeight="1">
      <c r="G5332" s="106">
        <v>44190.0</v>
      </c>
      <c r="H5332" s="105" t="s">
        <v>316</v>
      </c>
      <c r="I5332" s="105" t="str">
        <f t="array" ref="I5332">XLOOKUP('Joining Lists'!$H5332,'Joining Lists'!$D$4:$D$75,'Joining Lists'!$E$4:$E$75)</f>
        <v>West</v>
      </c>
      <c r="J5332" s="105" t="s">
        <v>236</v>
      </c>
      <c r="K5332" s="105">
        <v>2.0</v>
      </c>
      <c r="L5332" s="104">
        <f t="array" ref="L5332">XLOOKUP('Joining Lists'!$J5332,'Joining Lists'!$A$4:$A$15,'Joining Lists'!$B$4:$B$15)</f>
        <v>30</v>
      </c>
      <c r="M5332" s="105">
        <f>'Joining Lists'!$K5332*'Joining Lists'!$L5332</f>
        <v>60</v>
      </c>
    </row>
    <row r="5333" ht="14.25" customHeight="1">
      <c r="G5333" s="111">
        <v>44190.0</v>
      </c>
      <c r="H5333" s="110" t="s">
        <v>284</v>
      </c>
      <c r="I5333" s="110" t="str">
        <f t="array" ref="I5333">XLOOKUP('Joining Lists'!$H5333,'Joining Lists'!$D$4:$D$75,'Joining Lists'!$E$4:$E$75)</f>
        <v>MidWest</v>
      </c>
      <c r="J5333" s="110" t="s">
        <v>227</v>
      </c>
      <c r="K5333" s="110">
        <v>1.0</v>
      </c>
      <c r="L5333" s="109">
        <f t="array" ref="L5333">XLOOKUP('Joining Lists'!$J5333,'Joining Lists'!$A$4:$A$15,'Joining Lists'!$B$4:$B$15)</f>
        <v>25</v>
      </c>
      <c r="M5333" s="110">
        <f>'Joining Lists'!$K5333*'Joining Lists'!$L5333</f>
        <v>25</v>
      </c>
    </row>
    <row r="5334" ht="14.25" customHeight="1">
      <c r="G5334" s="106">
        <v>44190.0</v>
      </c>
      <c r="H5334" s="105" t="s">
        <v>303</v>
      </c>
      <c r="I5334" s="105" t="str">
        <f t="array" ref="I5334">XLOOKUP('Joining Lists'!$H5334,'Joining Lists'!$D$4:$D$75,'Joining Lists'!$E$4:$E$75)</f>
        <v>West</v>
      </c>
      <c r="J5334" s="105" t="s">
        <v>216</v>
      </c>
      <c r="K5334" s="105">
        <v>6.0</v>
      </c>
      <c r="L5334" s="104">
        <f t="array" ref="L5334">XLOOKUP('Joining Lists'!$J5334,'Joining Lists'!$A$4:$A$15,'Joining Lists'!$B$4:$B$15)</f>
        <v>22.95</v>
      </c>
      <c r="M5334" s="105">
        <f>'Joining Lists'!$K5334*'Joining Lists'!$L5334</f>
        <v>137.7</v>
      </c>
    </row>
    <row r="5335" ht="14.25" customHeight="1">
      <c r="G5335" s="111">
        <v>44190.0</v>
      </c>
      <c r="H5335" s="110" t="s">
        <v>261</v>
      </c>
      <c r="I5335" s="110" t="str">
        <f t="array" ref="I5335">XLOOKUP('Joining Lists'!$H5335,'Joining Lists'!$D$4:$D$75,'Joining Lists'!$E$4:$E$75)</f>
        <v>South</v>
      </c>
      <c r="J5335" s="110" t="s">
        <v>212</v>
      </c>
      <c r="K5335" s="110">
        <v>2.0</v>
      </c>
      <c r="L5335" s="109">
        <f t="array" ref="L5335">XLOOKUP('Joining Lists'!$J5335,'Joining Lists'!$A$4:$A$15,'Joining Lists'!$B$4:$B$15)</f>
        <v>21</v>
      </c>
      <c r="M5335" s="110">
        <f>'Joining Lists'!$K5335*'Joining Lists'!$L5335</f>
        <v>42</v>
      </c>
    </row>
    <row r="5336" ht="14.25" customHeight="1">
      <c r="G5336" s="106">
        <v>44190.0</v>
      </c>
      <c r="H5336" s="105" t="s">
        <v>286</v>
      </c>
      <c r="I5336" s="105" t="str">
        <f t="array" ref="I5336">XLOOKUP('Joining Lists'!$H5336,'Joining Lists'!$D$4:$D$75,'Joining Lists'!$E$4:$E$75)</f>
        <v>South</v>
      </c>
      <c r="J5336" s="105" t="s">
        <v>245</v>
      </c>
      <c r="K5336" s="105">
        <v>3.0</v>
      </c>
      <c r="L5336" s="104">
        <f t="array" ref="L5336">XLOOKUP('Joining Lists'!$J5336,'Joining Lists'!$A$4:$A$15,'Joining Lists'!$B$4:$B$15)</f>
        <v>23.5</v>
      </c>
      <c r="M5336" s="105">
        <f>'Joining Lists'!$K5336*'Joining Lists'!$L5336</f>
        <v>70.5</v>
      </c>
    </row>
    <row r="5337" ht="14.25" customHeight="1">
      <c r="G5337" s="111">
        <v>44190.0</v>
      </c>
      <c r="H5337" s="110" t="s">
        <v>295</v>
      </c>
      <c r="I5337" s="110" t="str">
        <f t="array" ref="I5337">XLOOKUP('Joining Lists'!$H5337,'Joining Lists'!$D$4:$D$75,'Joining Lists'!$E$4:$E$75)</f>
        <v>MidWest</v>
      </c>
      <c r="J5337" s="110" t="s">
        <v>218</v>
      </c>
      <c r="K5337" s="110">
        <v>2.0</v>
      </c>
      <c r="L5337" s="109">
        <f t="array" ref="L5337">XLOOKUP('Joining Lists'!$J5337,'Joining Lists'!$A$4:$A$15,'Joining Lists'!$B$4:$B$15)</f>
        <v>22.95</v>
      </c>
      <c r="M5337" s="110">
        <f>'Joining Lists'!$K5337*'Joining Lists'!$L5337</f>
        <v>45.9</v>
      </c>
    </row>
    <row r="5338" ht="14.25" customHeight="1">
      <c r="G5338" s="106">
        <v>44189.0</v>
      </c>
      <c r="H5338" s="105" t="s">
        <v>308</v>
      </c>
      <c r="I5338" s="105" t="str">
        <f t="array" ref="I5338">XLOOKUP('Joining Lists'!$H5338,'Joining Lists'!$D$4:$D$75,'Joining Lists'!$E$4:$E$75)</f>
        <v>West</v>
      </c>
      <c r="J5338" s="105" t="s">
        <v>240</v>
      </c>
      <c r="K5338" s="105">
        <v>2.0</v>
      </c>
      <c r="L5338" s="104">
        <f t="array" ref="L5338">XLOOKUP('Joining Lists'!$J5338,'Joining Lists'!$A$4:$A$15,'Joining Lists'!$B$4:$B$15)</f>
        <v>34</v>
      </c>
      <c r="M5338" s="105">
        <f>'Joining Lists'!$K5338*'Joining Lists'!$L5338</f>
        <v>68</v>
      </c>
    </row>
    <row r="5339" ht="14.25" customHeight="1">
      <c r="G5339" s="111">
        <v>44189.0</v>
      </c>
      <c r="H5339" s="110" t="s">
        <v>250</v>
      </c>
      <c r="I5339" s="110" t="str">
        <f t="array" ref="I5339">XLOOKUP('Joining Lists'!$H5339,'Joining Lists'!$D$4:$D$75,'Joining Lists'!$E$4:$E$75)</f>
        <v>West</v>
      </c>
      <c r="J5339" s="110" t="s">
        <v>212</v>
      </c>
      <c r="K5339" s="110">
        <v>1.0</v>
      </c>
      <c r="L5339" s="109">
        <f t="array" ref="L5339">XLOOKUP('Joining Lists'!$J5339,'Joining Lists'!$A$4:$A$15,'Joining Lists'!$B$4:$B$15)</f>
        <v>21</v>
      </c>
      <c r="M5339" s="110">
        <f>'Joining Lists'!$K5339*'Joining Lists'!$L5339</f>
        <v>21</v>
      </c>
    </row>
    <row r="5340" ht="14.25" customHeight="1">
      <c r="G5340" s="106">
        <v>44189.0</v>
      </c>
      <c r="H5340" s="105" t="s">
        <v>309</v>
      </c>
      <c r="I5340" s="105" t="str">
        <f t="array" ref="I5340">XLOOKUP('Joining Lists'!$H5340,'Joining Lists'!$D$4:$D$75,'Joining Lists'!$E$4:$E$75)</f>
        <v>South</v>
      </c>
      <c r="J5340" s="105" t="s">
        <v>240</v>
      </c>
      <c r="K5340" s="105">
        <v>1.0</v>
      </c>
      <c r="L5340" s="104">
        <f t="array" ref="L5340">XLOOKUP('Joining Lists'!$J5340,'Joining Lists'!$A$4:$A$15,'Joining Lists'!$B$4:$B$15)</f>
        <v>34</v>
      </c>
      <c r="M5340" s="105">
        <f>'Joining Lists'!$K5340*'Joining Lists'!$L5340</f>
        <v>34</v>
      </c>
    </row>
    <row r="5341" ht="14.25" customHeight="1">
      <c r="G5341" s="111">
        <v>44189.0</v>
      </c>
      <c r="H5341" s="110" t="s">
        <v>312</v>
      </c>
      <c r="I5341" s="110" t="str">
        <f t="array" ref="I5341">XLOOKUP('Joining Lists'!$H5341,'Joining Lists'!$D$4:$D$75,'Joining Lists'!$E$4:$E$75)</f>
        <v>East</v>
      </c>
      <c r="J5341" s="110" t="s">
        <v>240</v>
      </c>
      <c r="K5341" s="110">
        <v>3.0</v>
      </c>
      <c r="L5341" s="109">
        <f t="array" ref="L5341">XLOOKUP('Joining Lists'!$J5341,'Joining Lists'!$A$4:$A$15,'Joining Lists'!$B$4:$B$15)</f>
        <v>34</v>
      </c>
      <c r="M5341" s="110">
        <f>'Joining Lists'!$K5341*'Joining Lists'!$L5341</f>
        <v>102</v>
      </c>
    </row>
    <row r="5342" ht="14.25" customHeight="1">
      <c r="G5342" s="106">
        <v>44189.0</v>
      </c>
      <c r="H5342" s="105" t="s">
        <v>297</v>
      </c>
      <c r="I5342" s="105" t="str">
        <f t="array" ref="I5342">XLOOKUP('Joining Lists'!$H5342,'Joining Lists'!$D$4:$D$75,'Joining Lists'!$E$4:$E$75)</f>
        <v>MidWest</v>
      </c>
      <c r="J5342" s="105" t="s">
        <v>245</v>
      </c>
      <c r="K5342" s="105">
        <v>3.0</v>
      </c>
      <c r="L5342" s="104">
        <f t="array" ref="L5342">XLOOKUP('Joining Lists'!$J5342,'Joining Lists'!$A$4:$A$15,'Joining Lists'!$B$4:$B$15)</f>
        <v>23.5</v>
      </c>
      <c r="M5342" s="105">
        <f>'Joining Lists'!$K5342*'Joining Lists'!$L5342</f>
        <v>70.5</v>
      </c>
    </row>
    <row r="5343" ht="14.25" customHeight="1">
      <c r="G5343" s="111">
        <v>44189.0</v>
      </c>
      <c r="H5343" s="110" t="s">
        <v>269</v>
      </c>
      <c r="I5343" s="110" t="str">
        <f t="array" ref="I5343">XLOOKUP('Joining Lists'!$H5343,'Joining Lists'!$D$4:$D$75,'Joining Lists'!$E$4:$E$75)</f>
        <v>MidWest</v>
      </c>
      <c r="J5343" s="110" t="s">
        <v>218</v>
      </c>
      <c r="K5343" s="110">
        <v>19.0</v>
      </c>
      <c r="L5343" s="109">
        <f t="array" ref="L5343">XLOOKUP('Joining Lists'!$J5343,'Joining Lists'!$A$4:$A$15,'Joining Lists'!$B$4:$B$15)</f>
        <v>22.95</v>
      </c>
      <c r="M5343" s="110">
        <f>'Joining Lists'!$K5343*'Joining Lists'!$L5343</f>
        <v>436.05</v>
      </c>
    </row>
    <row r="5344" ht="14.25" customHeight="1">
      <c r="G5344" s="106">
        <v>44189.0</v>
      </c>
      <c r="H5344" s="105" t="s">
        <v>213</v>
      </c>
      <c r="I5344" s="105" t="str">
        <f t="array" ref="I5344">XLOOKUP('Joining Lists'!$H5344,'Joining Lists'!$D$4:$D$75,'Joining Lists'!$E$4:$E$75)</f>
        <v>MidWest</v>
      </c>
      <c r="J5344" s="105" t="s">
        <v>216</v>
      </c>
      <c r="K5344" s="105">
        <v>2.0</v>
      </c>
      <c r="L5344" s="104">
        <f t="array" ref="L5344">XLOOKUP('Joining Lists'!$J5344,'Joining Lists'!$A$4:$A$15,'Joining Lists'!$B$4:$B$15)</f>
        <v>22.95</v>
      </c>
      <c r="M5344" s="105">
        <f>'Joining Lists'!$K5344*'Joining Lists'!$L5344</f>
        <v>45.9</v>
      </c>
    </row>
    <row r="5345" ht="14.25" customHeight="1">
      <c r="G5345" s="111">
        <v>44189.0</v>
      </c>
      <c r="H5345" s="110" t="s">
        <v>241</v>
      </c>
      <c r="I5345" s="110" t="str">
        <f t="array" ref="I5345">XLOOKUP('Joining Lists'!$H5345,'Joining Lists'!$D$4:$D$75,'Joining Lists'!$E$4:$E$75)</f>
        <v>MidWest</v>
      </c>
      <c r="J5345" s="110" t="s">
        <v>230</v>
      </c>
      <c r="K5345" s="110">
        <v>2.0</v>
      </c>
      <c r="L5345" s="109">
        <f t="array" ref="L5345">XLOOKUP('Joining Lists'!$J5345,'Joining Lists'!$A$4:$A$15,'Joining Lists'!$B$4:$B$15)</f>
        <v>79.95</v>
      </c>
      <c r="M5345" s="110">
        <f>'Joining Lists'!$K5345*'Joining Lists'!$L5345</f>
        <v>159.9</v>
      </c>
    </row>
    <row r="5346" ht="14.25" customHeight="1">
      <c r="G5346" s="106">
        <v>44189.0</v>
      </c>
      <c r="H5346" s="105" t="s">
        <v>242</v>
      </c>
      <c r="I5346" s="105" t="str">
        <f t="array" ref="I5346">XLOOKUP('Joining Lists'!$H5346,'Joining Lists'!$D$4:$D$75,'Joining Lists'!$E$4:$E$75)</f>
        <v>MidWest</v>
      </c>
      <c r="J5346" s="105" t="s">
        <v>236</v>
      </c>
      <c r="K5346" s="105">
        <v>4.0</v>
      </c>
      <c r="L5346" s="104">
        <f t="array" ref="L5346">XLOOKUP('Joining Lists'!$J5346,'Joining Lists'!$A$4:$A$15,'Joining Lists'!$B$4:$B$15)</f>
        <v>30</v>
      </c>
      <c r="M5346" s="105">
        <f>'Joining Lists'!$K5346*'Joining Lists'!$L5346</f>
        <v>120</v>
      </c>
    </row>
    <row r="5347" ht="14.25" customHeight="1">
      <c r="G5347" s="111">
        <v>44189.0</v>
      </c>
      <c r="H5347" s="110" t="s">
        <v>255</v>
      </c>
      <c r="I5347" s="110" t="str">
        <f t="array" ref="I5347">XLOOKUP('Joining Lists'!$H5347,'Joining Lists'!$D$4:$D$75,'Joining Lists'!$E$4:$E$75)</f>
        <v>MidWest</v>
      </c>
      <c r="J5347" s="110" t="s">
        <v>240</v>
      </c>
      <c r="K5347" s="110">
        <v>2.0</v>
      </c>
      <c r="L5347" s="109">
        <f t="array" ref="L5347">XLOOKUP('Joining Lists'!$J5347,'Joining Lists'!$A$4:$A$15,'Joining Lists'!$B$4:$B$15)</f>
        <v>34</v>
      </c>
      <c r="M5347" s="110">
        <f>'Joining Lists'!$K5347*'Joining Lists'!$L5347</f>
        <v>68</v>
      </c>
    </row>
    <row r="5348" ht="14.25" customHeight="1">
      <c r="G5348" s="106">
        <v>44189.0</v>
      </c>
      <c r="H5348" s="105" t="s">
        <v>269</v>
      </c>
      <c r="I5348" s="105" t="str">
        <f t="array" ref="I5348">XLOOKUP('Joining Lists'!$H5348,'Joining Lists'!$D$4:$D$75,'Joining Lists'!$E$4:$E$75)</f>
        <v>MidWest</v>
      </c>
      <c r="J5348" s="105" t="s">
        <v>218</v>
      </c>
      <c r="K5348" s="105">
        <v>3.0</v>
      </c>
      <c r="L5348" s="104">
        <f t="array" ref="L5348">XLOOKUP('Joining Lists'!$J5348,'Joining Lists'!$A$4:$A$15,'Joining Lists'!$B$4:$B$15)</f>
        <v>22.95</v>
      </c>
      <c r="M5348" s="105">
        <f>'Joining Lists'!$K5348*'Joining Lists'!$L5348</f>
        <v>68.85</v>
      </c>
    </row>
    <row r="5349" ht="14.25" customHeight="1">
      <c r="G5349" s="111">
        <v>44189.0</v>
      </c>
      <c r="H5349" s="110" t="s">
        <v>256</v>
      </c>
      <c r="I5349" s="110" t="str">
        <f t="array" ref="I5349">XLOOKUP('Joining Lists'!$H5349,'Joining Lists'!$D$4:$D$75,'Joining Lists'!$E$4:$E$75)</f>
        <v>MidWest</v>
      </c>
      <c r="J5349" s="110" t="s">
        <v>239</v>
      </c>
      <c r="K5349" s="110">
        <v>3.0</v>
      </c>
      <c r="L5349" s="109">
        <f t="array" ref="L5349">XLOOKUP('Joining Lists'!$J5349,'Joining Lists'!$A$4:$A$15,'Joining Lists'!$B$4:$B$15)</f>
        <v>19</v>
      </c>
      <c r="M5349" s="110">
        <f>'Joining Lists'!$K5349*'Joining Lists'!$L5349</f>
        <v>57</v>
      </c>
    </row>
    <row r="5350" ht="14.25" customHeight="1">
      <c r="G5350" s="106">
        <v>44189.0</v>
      </c>
      <c r="H5350" s="105" t="s">
        <v>234</v>
      </c>
      <c r="I5350" s="105" t="str">
        <f t="array" ref="I5350">XLOOKUP('Joining Lists'!$H5350,'Joining Lists'!$D$4:$D$75,'Joining Lists'!$E$4:$E$75)</f>
        <v>East</v>
      </c>
      <c r="J5350" s="105" t="s">
        <v>236</v>
      </c>
      <c r="K5350" s="105">
        <v>3.0</v>
      </c>
      <c r="L5350" s="104">
        <f t="array" ref="L5350">XLOOKUP('Joining Lists'!$J5350,'Joining Lists'!$A$4:$A$15,'Joining Lists'!$B$4:$B$15)</f>
        <v>30</v>
      </c>
      <c r="M5350" s="105">
        <f>'Joining Lists'!$K5350*'Joining Lists'!$L5350</f>
        <v>90</v>
      </c>
    </row>
    <row r="5351" ht="14.25" customHeight="1">
      <c r="G5351" s="111">
        <v>44189.0</v>
      </c>
      <c r="H5351" s="110" t="s">
        <v>292</v>
      </c>
      <c r="I5351" s="110" t="str">
        <f t="array" ref="I5351">XLOOKUP('Joining Lists'!$H5351,'Joining Lists'!$D$4:$D$75,'Joining Lists'!$E$4:$E$75)</f>
        <v>East</v>
      </c>
      <c r="J5351" s="110" t="s">
        <v>235</v>
      </c>
      <c r="K5351" s="110">
        <v>2.0</v>
      </c>
      <c r="L5351" s="109">
        <f t="array" ref="L5351">XLOOKUP('Joining Lists'!$J5351,'Joining Lists'!$A$4:$A$15,'Joining Lists'!$B$4:$B$15)</f>
        <v>19.95</v>
      </c>
      <c r="M5351" s="110">
        <f>'Joining Lists'!$K5351*'Joining Lists'!$L5351</f>
        <v>39.9</v>
      </c>
    </row>
    <row r="5352" ht="14.25" customHeight="1">
      <c r="G5352" s="106">
        <v>44189.0</v>
      </c>
      <c r="H5352" s="105" t="s">
        <v>238</v>
      </c>
      <c r="I5352" s="105" t="str">
        <f t="array" ref="I5352">XLOOKUP('Joining Lists'!$H5352,'Joining Lists'!$D$4:$D$75,'Joining Lists'!$E$4:$E$75)</f>
        <v>West</v>
      </c>
      <c r="J5352" s="105" t="s">
        <v>240</v>
      </c>
      <c r="K5352" s="105">
        <v>9.0</v>
      </c>
      <c r="L5352" s="104">
        <f t="array" ref="L5352">XLOOKUP('Joining Lists'!$J5352,'Joining Lists'!$A$4:$A$15,'Joining Lists'!$B$4:$B$15)</f>
        <v>34</v>
      </c>
      <c r="M5352" s="105">
        <f>'Joining Lists'!$K5352*'Joining Lists'!$L5352</f>
        <v>306</v>
      </c>
    </row>
    <row r="5353" ht="14.25" customHeight="1">
      <c r="G5353" s="111">
        <v>44189.0</v>
      </c>
      <c r="H5353" s="110" t="s">
        <v>286</v>
      </c>
      <c r="I5353" s="110" t="str">
        <f t="array" ref="I5353">XLOOKUP('Joining Lists'!$H5353,'Joining Lists'!$D$4:$D$75,'Joining Lists'!$E$4:$E$75)</f>
        <v>South</v>
      </c>
      <c r="J5353" s="110" t="s">
        <v>235</v>
      </c>
      <c r="K5353" s="110">
        <v>1.0</v>
      </c>
      <c r="L5353" s="109">
        <f t="array" ref="L5353">XLOOKUP('Joining Lists'!$J5353,'Joining Lists'!$A$4:$A$15,'Joining Lists'!$B$4:$B$15)</f>
        <v>19.95</v>
      </c>
      <c r="M5353" s="110">
        <f>'Joining Lists'!$K5353*'Joining Lists'!$L5353</f>
        <v>19.95</v>
      </c>
    </row>
    <row r="5354" ht="14.25" customHeight="1">
      <c r="G5354" s="106">
        <v>44189.0</v>
      </c>
      <c r="H5354" s="105" t="s">
        <v>225</v>
      </c>
      <c r="I5354" s="105" t="str">
        <f t="array" ref="I5354">XLOOKUP('Joining Lists'!$H5354,'Joining Lists'!$D$4:$D$75,'Joining Lists'!$E$4:$E$75)</f>
        <v>South</v>
      </c>
      <c r="J5354" s="105" t="s">
        <v>212</v>
      </c>
      <c r="K5354" s="105">
        <v>2.0</v>
      </c>
      <c r="L5354" s="104">
        <f t="array" ref="L5354">XLOOKUP('Joining Lists'!$J5354,'Joining Lists'!$A$4:$A$15,'Joining Lists'!$B$4:$B$15)</f>
        <v>21</v>
      </c>
      <c r="M5354" s="105">
        <f>'Joining Lists'!$K5354*'Joining Lists'!$L5354</f>
        <v>42</v>
      </c>
    </row>
    <row r="5355" ht="14.25" customHeight="1">
      <c r="G5355" s="111">
        <v>44189.0</v>
      </c>
      <c r="H5355" s="110" t="s">
        <v>244</v>
      </c>
      <c r="I5355" s="110" t="str">
        <f t="array" ref="I5355">XLOOKUP('Joining Lists'!$H5355,'Joining Lists'!$D$4:$D$75,'Joining Lists'!$E$4:$E$75)</f>
        <v>MidWest</v>
      </c>
      <c r="J5355" s="110" t="s">
        <v>235</v>
      </c>
      <c r="K5355" s="110">
        <v>18.0</v>
      </c>
      <c r="L5355" s="109">
        <f t="array" ref="L5355">XLOOKUP('Joining Lists'!$J5355,'Joining Lists'!$A$4:$A$15,'Joining Lists'!$B$4:$B$15)</f>
        <v>19.95</v>
      </c>
      <c r="M5355" s="110">
        <f>'Joining Lists'!$K5355*'Joining Lists'!$L5355</f>
        <v>359.1</v>
      </c>
    </row>
    <row r="5356" ht="14.25" customHeight="1">
      <c r="G5356" s="106">
        <v>44189.0</v>
      </c>
      <c r="H5356" s="105" t="s">
        <v>251</v>
      </c>
      <c r="I5356" s="105" t="str">
        <f t="array" ref="I5356">XLOOKUP('Joining Lists'!$H5356,'Joining Lists'!$D$4:$D$75,'Joining Lists'!$E$4:$E$75)</f>
        <v>MidWest</v>
      </c>
      <c r="J5356" s="105" t="s">
        <v>227</v>
      </c>
      <c r="K5356" s="105">
        <v>1.0</v>
      </c>
      <c r="L5356" s="104">
        <f t="array" ref="L5356">XLOOKUP('Joining Lists'!$J5356,'Joining Lists'!$A$4:$A$15,'Joining Lists'!$B$4:$B$15)</f>
        <v>25</v>
      </c>
      <c r="M5356" s="105">
        <f>'Joining Lists'!$K5356*'Joining Lists'!$L5356</f>
        <v>25</v>
      </c>
    </row>
    <row r="5357" ht="14.25" customHeight="1">
      <c r="G5357" s="111">
        <v>44189.0</v>
      </c>
      <c r="H5357" s="110" t="s">
        <v>297</v>
      </c>
      <c r="I5357" s="110" t="str">
        <f t="array" ref="I5357">XLOOKUP('Joining Lists'!$H5357,'Joining Lists'!$D$4:$D$75,'Joining Lists'!$E$4:$E$75)</f>
        <v>MidWest</v>
      </c>
      <c r="J5357" s="110" t="s">
        <v>212</v>
      </c>
      <c r="K5357" s="110">
        <v>3.0</v>
      </c>
      <c r="L5357" s="109">
        <f t="array" ref="L5357">XLOOKUP('Joining Lists'!$J5357,'Joining Lists'!$A$4:$A$15,'Joining Lists'!$B$4:$B$15)</f>
        <v>21</v>
      </c>
      <c r="M5357" s="110">
        <f>'Joining Lists'!$K5357*'Joining Lists'!$L5357</f>
        <v>63</v>
      </c>
    </row>
    <row r="5358" ht="14.25" customHeight="1">
      <c r="G5358" s="106">
        <v>44189.0</v>
      </c>
      <c r="H5358" s="105" t="s">
        <v>252</v>
      </c>
      <c r="I5358" s="105" t="str">
        <f t="array" ref="I5358">XLOOKUP('Joining Lists'!$H5358,'Joining Lists'!$D$4:$D$75,'Joining Lists'!$E$4:$E$75)</f>
        <v>West</v>
      </c>
      <c r="J5358" s="105" t="s">
        <v>216</v>
      </c>
      <c r="K5358" s="105">
        <v>2.0</v>
      </c>
      <c r="L5358" s="104">
        <f t="array" ref="L5358">XLOOKUP('Joining Lists'!$J5358,'Joining Lists'!$A$4:$A$15,'Joining Lists'!$B$4:$B$15)</f>
        <v>22.95</v>
      </c>
      <c r="M5358" s="105">
        <f>'Joining Lists'!$K5358*'Joining Lists'!$L5358</f>
        <v>45.9</v>
      </c>
    </row>
    <row r="5359" ht="14.25" customHeight="1">
      <c r="G5359" s="111">
        <v>44189.0</v>
      </c>
      <c r="H5359" s="110" t="s">
        <v>303</v>
      </c>
      <c r="I5359" s="110" t="str">
        <f t="array" ref="I5359">XLOOKUP('Joining Lists'!$H5359,'Joining Lists'!$D$4:$D$75,'Joining Lists'!$E$4:$E$75)</f>
        <v>West</v>
      </c>
      <c r="J5359" s="110" t="s">
        <v>212</v>
      </c>
      <c r="K5359" s="110">
        <v>18.0</v>
      </c>
      <c r="L5359" s="109">
        <f t="array" ref="L5359">XLOOKUP('Joining Lists'!$J5359,'Joining Lists'!$A$4:$A$15,'Joining Lists'!$B$4:$B$15)</f>
        <v>21</v>
      </c>
      <c r="M5359" s="110">
        <f>'Joining Lists'!$K5359*'Joining Lists'!$L5359</f>
        <v>378</v>
      </c>
    </row>
    <row r="5360" ht="14.25" customHeight="1">
      <c r="G5360" s="106">
        <v>44189.0</v>
      </c>
      <c r="H5360" s="105" t="s">
        <v>306</v>
      </c>
      <c r="I5360" s="105" t="str">
        <f t="array" ref="I5360">XLOOKUP('Joining Lists'!$H5360,'Joining Lists'!$D$4:$D$75,'Joining Lists'!$E$4:$E$75)</f>
        <v>West</v>
      </c>
      <c r="J5360" s="105" t="s">
        <v>227</v>
      </c>
      <c r="K5360" s="105">
        <v>11.0</v>
      </c>
      <c r="L5360" s="104">
        <f t="array" ref="L5360">XLOOKUP('Joining Lists'!$J5360,'Joining Lists'!$A$4:$A$15,'Joining Lists'!$B$4:$B$15)</f>
        <v>25</v>
      </c>
      <c r="M5360" s="105">
        <f>'Joining Lists'!$K5360*'Joining Lists'!$L5360</f>
        <v>275</v>
      </c>
    </row>
    <row r="5361" ht="14.25" customHeight="1">
      <c r="G5361" s="111">
        <v>44189.0</v>
      </c>
      <c r="H5361" s="110" t="s">
        <v>298</v>
      </c>
      <c r="I5361" s="110" t="str">
        <f t="array" ref="I5361">XLOOKUP('Joining Lists'!$H5361,'Joining Lists'!$D$4:$D$75,'Joining Lists'!$E$4:$E$75)</f>
        <v>West</v>
      </c>
      <c r="J5361" s="110" t="s">
        <v>216</v>
      </c>
      <c r="K5361" s="110">
        <v>16.0</v>
      </c>
      <c r="L5361" s="109">
        <f t="array" ref="L5361">XLOOKUP('Joining Lists'!$J5361,'Joining Lists'!$A$4:$A$15,'Joining Lists'!$B$4:$B$15)</f>
        <v>22.95</v>
      </c>
      <c r="M5361" s="110">
        <f>'Joining Lists'!$K5361*'Joining Lists'!$L5361</f>
        <v>367.2</v>
      </c>
    </row>
    <row r="5362" ht="14.25" customHeight="1">
      <c r="G5362" s="106">
        <v>44189.0</v>
      </c>
      <c r="H5362" s="105" t="s">
        <v>251</v>
      </c>
      <c r="I5362" s="105" t="str">
        <f t="array" ref="I5362">XLOOKUP('Joining Lists'!$H5362,'Joining Lists'!$D$4:$D$75,'Joining Lists'!$E$4:$E$75)</f>
        <v>MidWest</v>
      </c>
      <c r="J5362" s="105" t="s">
        <v>240</v>
      </c>
      <c r="K5362" s="105">
        <v>3.0</v>
      </c>
      <c r="L5362" s="104">
        <f t="array" ref="L5362">XLOOKUP('Joining Lists'!$J5362,'Joining Lists'!$A$4:$A$15,'Joining Lists'!$B$4:$B$15)</f>
        <v>34</v>
      </c>
      <c r="M5362" s="105">
        <f>'Joining Lists'!$K5362*'Joining Lists'!$L5362</f>
        <v>102</v>
      </c>
    </row>
    <row r="5363" ht="14.25" customHeight="1">
      <c r="G5363" s="111">
        <v>44189.0</v>
      </c>
      <c r="H5363" s="110" t="s">
        <v>296</v>
      </c>
      <c r="I5363" s="110" t="str">
        <f t="array" ref="I5363">XLOOKUP('Joining Lists'!$H5363,'Joining Lists'!$D$4:$D$75,'Joining Lists'!$E$4:$E$75)</f>
        <v>West</v>
      </c>
      <c r="J5363" s="110" t="s">
        <v>235</v>
      </c>
      <c r="K5363" s="110">
        <v>4.0</v>
      </c>
      <c r="L5363" s="109">
        <f t="array" ref="L5363">XLOOKUP('Joining Lists'!$J5363,'Joining Lists'!$A$4:$A$15,'Joining Lists'!$B$4:$B$15)</f>
        <v>19.95</v>
      </c>
      <c r="M5363" s="110">
        <f>'Joining Lists'!$K5363*'Joining Lists'!$L5363</f>
        <v>79.8</v>
      </c>
    </row>
    <row r="5364" ht="14.25" customHeight="1">
      <c r="G5364" s="106">
        <v>44189.0</v>
      </c>
      <c r="H5364" s="105" t="s">
        <v>256</v>
      </c>
      <c r="I5364" s="105" t="str">
        <f t="array" ref="I5364">XLOOKUP('Joining Lists'!$H5364,'Joining Lists'!$D$4:$D$75,'Joining Lists'!$E$4:$E$75)</f>
        <v>MidWest</v>
      </c>
      <c r="J5364" s="105" t="s">
        <v>240</v>
      </c>
      <c r="K5364" s="105">
        <v>23.0</v>
      </c>
      <c r="L5364" s="104">
        <f t="array" ref="L5364">XLOOKUP('Joining Lists'!$J5364,'Joining Lists'!$A$4:$A$15,'Joining Lists'!$B$4:$B$15)</f>
        <v>34</v>
      </c>
      <c r="M5364" s="105">
        <f>'Joining Lists'!$K5364*'Joining Lists'!$L5364</f>
        <v>782</v>
      </c>
    </row>
    <row r="5365" ht="14.25" customHeight="1">
      <c r="G5365" s="111">
        <v>44189.0</v>
      </c>
      <c r="H5365" s="110" t="s">
        <v>264</v>
      </c>
      <c r="I5365" s="110" t="str">
        <f t="array" ref="I5365">XLOOKUP('Joining Lists'!$H5365,'Joining Lists'!$D$4:$D$75,'Joining Lists'!$E$4:$E$75)</f>
        <v>MidWest</v>
      </c>
      <c r="J5365" s="110" t="s">
        <v>235</v>
      </c>
      <c r="K5365" s="110">
        <v>1.0</v>
      </c>
      <c r="L5365" s="109">
        <f t="array" ref="L5365">XLOOKUP('Joining Lists'!$J5365,'Joining Lists'!$A$4:$A$15,'Joining Lists'!$B$4:$B$15)</f>
        <v>19.95</v>
      </c>
      <c r="M5365" s="110">
        <f>'Joining Lists'!$K5365*'Joining Lists'!$L5365</f>
        <v>19.95</v>
      </c>
    </row>
    <row r="5366" ht="14.25" customHeight="1">
      <c r="G5366" s="106">
        <v>44189.0</v>
      </c>
      <c r="H5366" s="105" t="s">
        <v>219</v>
      </c>
      <c r="I5366" s="105" t="str">
        <f t="array" ref="I5366">XLOOKUP('Joining Lists'!$H5366,'Joining Lists'!$D$4:$D$75,'Joining Lists'!$E$4:$E$75)</f>
        <v>West</v>
      </c>
      <c r="J5366" s="105" t="s">
        <v>233</v>
      </c>
      <c r="K5366" s="105">
        <v>2.0</v>
      </c>
      <c r="L5366" s="104">
        <f t="array" ref="L5366">XLOOKUP('Joining Lists'!$J5366,'Joining Lists'!$A$4:$A$15,'Joining Lists'!$B$4:$B$15)</f>
        <v>27.5</v>
      </c>
      <c r="M5366" s="105">
        <f>'Joining Lists'!$K5366*'Joining Lists'!$L5366</f>
        <v>55</v>
      </c>
    </row>
    <row r="5367" ht="14.25" customHeight="1">
      <c r="G5367" s="111">
        <v>44189.0</v>
      </c>
      <c r="H5367" s="110" t="s">
        <v>257</v>
      </c>
      <c r="I5367" s="110" t="str">
        <f t="array" ref="I5367">XLOOKUP('Joining Lists'!$H5367,'Joining Lists'!$D$4:$D$75,'Joining Lists'!$E$4:$E$75)</f>
        <v>South</v>
      </c>
      <c r="J5367" s="110" t="s">
        <v>216</v>
      </c>
      <c r="K5367" s="110">
        <v>2.0</v>
      </c>
      <c r="L5367" s="109">
        <f t="array" ref="L5367">XLOOKUP('Joining Lists'!$J5367,'Joining Lists'!$A$4:$A$15,'Joining Lists'!$B$4:$B$15)</f>
        <v>22.95</v>
      </c>
      <c r="M5367" s="110">
        <f>'Joining Lists'!$K5367*'Joining Lists'!$L5367</f>
        <v>45.9</v>
      </c>
    </row>
    <row r="5368" ht="14.25" customHeight="1">
      <c r="G5368" s="106">
        <v>44189.0</v>
      </c>
      <c r="H5368" s="105" t="s">
        <v>231</v>
      </c>
      <c r="I5368" s="105" t="str">
        <f t="array" ref="I5368">XLOOKUP('Joining Lists'!$H5368,'Joining Lists'!$D$4:$D$75,'Joining Lists'!$E$4:$E$75)</f>
        <v>West</v>
      </c>
      <c r="J5368" s="105" t="s">
        <v>239</v>
      </c>
      <c r="K5368" s="105">
        <v>2.0</v>
      </c>
      <c r="L5368" s="104">
        <f t="array" ref="L5368">XLOOKUP('Joining Lists'!$J5368,'Joining Lists'!$A$4:$A$15,'Joining Lists'!$B$4:$B$15)</f>
        <v>19</v>
      </c>
      <c r="M5368" s="105">
        <f>'Joining Lists'!$K5368*'Joining Lists'!$L5368</f>
        <v>38</v>
      </c>
    </row>
    <row r="5369" ht="14.25" customHeight="1">
      <c r="G5369" s="111">
        <v>44189.0</v>
      </c>
      <c r="H5369" s="110" t="s">
        <v>215</v>
      </c>
      <c r="I5369" s="110" t="str">
        <f t="array" ref="I5369">XLOOKUP('Joining Lists'!$H5369,'Joining Lists'!$D$4:$D$75,'Joining Lists'!$E$4:$E$75)</f>
        <v>East</v>
      </c>
      <c r="J5369" s="110" t="s">
        <v>243</v>
      </c>
      <c r="K5369" s="110">
        <v>1.0</v>
      </c>
      <c r="L5369" s="109">
        <f t="array" ref="L5369">XLOOKUP('Joining Lists'!$J5369,'Joining Lists'!$A$4:$A$15,'Joining Lists'!$B$4:$B$15)</f>
        <v>25</v>
      </c>
      <c r="M5369" s="110">
        <f>'Joining Lists'!$K5369*'Joining Lists'!$L5369</f>
        <v>25</v>
      </c>
    </row>
    <row r="5370" ht="14.25" customHeight="1">
      <c r="G5370" s="106">
        <v>44189.0</v>
      </c>
      <c r="H5370" s="105" t="s">
        <v>292</v>
      </c>
      <c r="I5370" s="105" t="str">
        <f t="array" ref="I5370">XLOOKUP('Joining Lists'!$H5370,'Joining Lists'!$D$4:$D$75,'Joining Lists'!$E$4:$E$75)</f>
        <v>East</v>
      </c>
      <c r="J5370" s="105" t="s">
        <v>240</v>
      </c>
      <c r="K5370" s="105">
        <v>1.0</v>
      </c>
      <c r="L5370" s="104">
        <f t="array" ref="L5370">XLOOKUP('Joining Lists'!$J5370,'Joining Lists'!$A$4:$A$15,'Joining Lists'!$B$4:$B$15)</f>
        <v>34</v>
      </c>
      <c r="M5370" s="105">
        <f>'Joining Lists'!$K5370*'Joining Lists'!$L5370</f>
        <v>34</v>
      </c>
    </row>
    <row r="5371" ht="14.25" customHeight="1">
      <c r="G5371" s="111">
        <v>44189.0</v>
      </c>
      <c r="H5371" s="110" t="s">
        <v>251</v>
      </c>
      <c r="I5371" s="110" t="str">
        <f t="array" ref="I5371">XLOOKUP('Joining Lists'!$H5371,'Joining Lists'!$D$4:$D$75,'Joining Lists'!$E$4:$E$75)</f>
        <v>MidWest</v>
      </c>
      <c r="J5371" s="110" t="s">
        <v>218</v>
      </c>
      <c r="K5371" s="110">
        <v>4.0</v>
      </c>
      <c r="L5371" s="109">
        <f t="array" ref="L5371">XLOOKUP('Joining Lists'!$J5371,'Joining Lists'!$A$4:$A$15,'Joining Lists'!$B$4:$B$15)</f>
        <v>22.95</v>
      </c>
      <c r="M5371" s="110">
        <f>'Joining Lists'!$K5371*'Joining Lists'!$L5371</f>
        <v>91.8</v>
      </c>
    </row>
    <row r="5372" ht="14.25" customHeight="1">
      <c r="G5372" s="106">
        <v>44189.0</v>
      </c>
      <c r="H5372" s="105" t="s">
        <v>309</v>
      </c>
      <c r="I5372" s="105" t="str">
        <f t="array" ref="I5372">XLOOKUP('Joining Lists'!$H5372,'Joining Lists'!$D$4:$D$75,'Joining Lists'!$E$4:$E$75)</f>
        <v>South</v>
      </c>
      <c r="J5372" s="105" t="s">
        <v>239</v>
      </c>
      <c r="K5372" s="105">
        <v>2.0</v>
      </c>
      <c r="L5372" s="104">
        <f t="array" ref="L5372">XLOOKUP('Joining Lists'!$J5372,'Joining Lists'!$A$4:$A$15,'Joining Lists'!$B$4:$B$15)</f>
        <v>19</v>
      </c>
      <c r="M5372" s="105">
        <f>'Joining Lists'!$K5372*'Joining Lists'!$L5372</f>
        <v>38</v>
      </c>
    </row>
    <row r="5373" ht="14.25" customHeight="1">
      <c r="G5373" s="111">
        <v>44189.0</v>
      </c>
      <c r="H5373" s="110" t="s">
        <v>219</v>
      </c>
      <c r="I5373" s="110" t="str">
        <f t="array" ref="I5373">XLOOKUP('Joining Lists'!$H5373,'Joining Lists'!$D$4:$D$75,'Joining Lists'!$E$4:$E$75)</f>
        <v>West</v>
      </c>
      <c r="J5373" s="110" t="s">
        <v>233</v>
      </c>
      <c r="K5373" s="110">
        <v>2.0</v>
      </c>
      <c r="L5373" s="109">
        <f t="array" ref="L5373">XLOOKUP('Joining Lists'!$J5373,'Joining Lists'!$A$4:$A$15,'Joining Lists'!$B$4:$B$15)</f>
        <v>27.5</v>
      </c>
      <c r="M5373" s="110">
        <f>'Joining Lists'!$K5373*'Joining Lists'!$L5373</f>
        <v>55</v>
      </c>
    </row>
    <row r="5374" ht="14.25" customHeight="1">
      <c r="G5374" s="106">
        <v>44189.0</v>
      </c>
      <c r="H5374" s="105" t="s">
        <v>292</v>
      </c>
      <c r="I5374" s="105" t="str">
        <f t="array" ref="I5374">XLOOKUP('Joining Lists'!$H5374,'Joining Lists'!$D$4:$D$75,'Joining Lists'!$E$4:$E$75)</f>
        <v>East</v>
      </c>
      <c r="J5374" s="105" t="s">
        <v>240</v>
      </c>
      <c r="K5374" s="105">
        <v>1.0</v>
      </c>
      <c r="L5374" s="104">
        <f t="array" ref="L5374">XLOOKUP('Joining Lists'!$J5374,'Joining Lists'!$A$4:$A$15,'Joining Lists'!$B$4:$B$15)</f>
        <v>34</v>
      </c>
      <c r="M5374" s="105">
        <f>'Joining Lists'!$K5374*'Joining Lists'!$L5374</f>
        <v>34</v>
      </c>
    </row>
    <row r="5375" ht="14.25" customHeight="1">
      <c r="G5375" s="111">
        <v>44189.0</v>
      </c>
      <c r="H5375" s="110" t="s">
        <v>293</v>
      </c>
      <c r="I5375" s="110" t="str">
        <f t="array" ref="I5375">XLOOKUP('Joining Lists'!$H5375,'Joining Lists'!$D$4:$D$75,'Joining Lists'!$E$4:$E$75)</f>
        <v>West</v>
      </c>
      <c r="J5375" s="110" t="s">
        <v>240</v>
      </c>
      <c r="K5375" s="110">
        <v>3.0</v>
      </c>
      <c r="L5375" s="109">
        <f t="array" ref="L5375">XLOOKUP('Joining Lists'!$J5375,'Joining Lists'!$A$4:$A$15,'Joining Lists'!$B$4:$B$15)</f>
        <v>34</v>
      </c>
      <c r="M5375" s="110">
        <f>'Joining Lists'!$K5375*'Joining Lists'!$L5375</f>
        <v>102</v>
      </c>
    </row>
    <row r="5376" ht="14.25" customHeight="1">
      <c r="G5376" s="106">
        <v>44189.0</v>
      </c>
      <c r="H5376" s="105" t="s">
        <v>313</v>
      </c>
      <c r="I5376" s="105" t="str">
        <f t="array" ref="I5376">XLOOKUP('Joining Lists'!$H5376,'Joining Lists'!$D$4:$D$75,'Joining Lists'!$E$4:$E$75)</f>
        <v>West</v>
      </c>
      <c r="J5376" s="105" t="s">
        <v>245</v>
      </c>
      <c r="K5376" s="105">
        <v>2.0</v>
      </c>
      <c r="L5376" s="104">
        <f t="array" ref="L5376">XLOOKUP('Joining Lists'!$J5376,'Joining Lists'!$A$4:$A$15,'Joining Lists'!$B$4:$B$15)</f>
        <v>23.5</v>
      </c>
      <c r="M5376" s="105">
        <f>'Joining Lists'!$K5376*'Joining Lists'!$L5376</f>
        <v>47</v>
      </c>
    </row>
    <row r="5377" ht="14.25" customHeight="1">
      <c r="G5377" s="111">
        <v>44189.0</v>
      </c>
      <c r="H5377" s="110" t="s">
        <v>255</v>
      </c>
      <c r="I5377" s="110" t="str">
        <f t="array" ref="I5377">XLOOKUP('Joining Lists'!$H5377,'Joining Lists'!$D$4:$D$75,'Joining Lists'!$E$4:$E$75)</f>
        <v>MidWest</v>
      </c>
      <c r="J5377" s="110" t="s">
        <v>245</v>
      </c>
      <c r="K5377" s="110">
        <v>23.0</v>
      </c>
      <c r="L5377" s="109">
        <f t="array" ref="L5377">XLOOKUP('Joining Lists'!$J5377,'Joining Lists'!$A$4:$A$15,'Joining Lists'!$B$4:$B$15)</f>
        <v>23.5</v>
      </c>
      <c r="M5377" s="110">
        <f>'Joining Lists'!$K5377*'Joining Lists'!$L5377</f>
        <v>540.5</v>
      </c>
    </row>
    <row r="5378" ht="14.25" customHeight="1">
      <c r="G5378" s="106">
        <v>44189.0</v>
      </c>
      <c r="H5378" s="105" t="s">
        <v>264</v>
      </c>
      <c r="I5378" s="105" t="str">
        <f t="array" ref="I5378">XLOOKUP('Joining Lists'!$H5378,'Joining Lists'!$D$4:$D$75,'Joining Lists'!$E$4:$E$75)</f>
        <v>MidWest</v>
      </c>
      <c r="J5378" s="105" t="s">
        <v>243</v>
      </c>
      <c r="K5378" s="105">
        <v>2.0</v>
      </c>
      <c r="L5378" s="104">
        <f t="array" ref="L5378">XLOOKUP('Joining Lists'!$J5378,'Joining Lists'!$A$4:$A$15,'Joining Lists'!$B$4:$B$15)</f>
        <v>25</v>
      </c>
      <c r="M5378" s="105">
        <f>'Joining Lists'!$K5378*'Joining Lists'!$L5378</f>
        <v>50</v>
      </c>
    </row>
    <row r="5379" ht="14.25" customHeight="1">
      <c r="G5379" s="111">
        <v>44189.0</v>
      </c>
      <c r="H5379" s="110" t="s">
        <v>268</v>
      </c>
      <c r="I5379" s="110" t="str">
        <f t="array" ref="I5379">XLOOKUP('Joining Lists'!$H5379,'Joining Lists'!$D$4:$D$75,'Joining Lists'!$E$4:$E$75)</f>
        <v>East</v>
      </c>
      <c r="J5379" s="110" t="s">
        <v>216</v>
      </c>
      <c r="K5379" s="110">
        <v>3.0</v>
      </c>
      <c r="L5379" s="109">
        <f t="array" ref="L5379">XLOOKUP('Joining Lists'!$J5379,'Joining Lists'!$A$4:$A$15,'Joining Lists'!$B$4:$B$15)</f>
        <v>22.95</v>
      </c>
      <c r="M5379" s="110">
        <f>'Joining Lists'!$K5379*'Joining Lists'!$L5379</f>
        <v>68.85</v>
      </c>
    </row>
    <row r="5380" ht="14.25" customHeight="1">
      <c r="G5380" s="106">
        <v>44189.0</v>
      </c>
      <c r="H5380" s="105" t="s">
        <v>255</v>
      </c>
      <c r="I5380" s="105" t="str">
        <f t="array" ref="I5380">XLOOKUP('Joining Lists'!$H5380,'Joining Lists'!$D$4:$D$75,'Joining Lists'!$E$4:$E$75)</f>
        <v>MidWest</v>
      </c>
      <c r="J5380" s="105" t="s">
        <v>216</v>
      </c>
      <c r="K5380" s="105">
        <v>4.0</v>
      </c>
      <c r="L5380" s="104">
        <f t="array" ref="L5380">XLOOKUP('Joining Lists'!$J5380,'Joining Lists'!$A$4:$A$15,'Joining Lists'!$B$4:$B$15)</f>
        <v>22.95</v>
      </c>
      <c r="M5380" s="105">
        <f>'Joining Lists'!$K5380*'Joining Lists'!$L5380</f>
        <v>91.8</v>
      </c>
    </row>
    <row r="5381" ht="14.25" customHeight="1">
      <c r="G5381" s="111">
        <v>44189.0</v>
      </c>
      <c r="H5381" s="110" t="s">
        <v>221</v>
      </c>
      <c r="I5381" s="110" t="str">
        <f t="array" ref="I5381">XLOOKUP('Joining Lists'!$H5381,'Joining Lists'!$D$4:$D$75,'Joining Lists'!$E$4:$E$75)</f>
        <v>East</v>
      </c>
      <c r="J5381" s="110" t="s">
        <v>243</v>
      </c>
      <c r="K5381" s="110">
        <v>2.0</v>
      </c>
      <c r="L5381" s="109">
        <f t="array" ref="L5381">XLOOKUP('Joining Lists'!$J5381,'Joining Lists'!$A$4:$A$15,'Joining Lists'!$B$4:$B$15)</f>
        <v>25</v>
      </c>
      <c r="M5381" s="110">
        <f>'Joining Lists'!$K5381*'Joining Lists'!$L5381</f>
        <v>50</v>
      </c>
    </row>
    <row r="5382" ht="14.25" customHeight="1">
      <c r="G5382" s="106">
        <v>44189.0</v>
      </c>
      <c r="H5382" s="105" t="s">
        <v>255</v>
      </c>
      <c r="I5382" s="105" t="str">
        <f t="array" ref="I5382">XLOOKUP('Joining Lists'!$H5382,'Joining Lists'!$D$4:$D$75,'Joining Lists'!$E$4:$E$75)</f>
        <v>MidWest</v>
      </c>
      <c r="J5382" s="105" t="s">
        <v>218</v>
      </c>
      <c r="K5382" s="105">
        <v>2.0</v>
      </c>
      <c r="L5382" s="104">
        <f t="array" ref="L5382">XLOOKUP('Joining Lists'!$J5382,'Joining Lists'!$A$4:$A$15,'Joining Lists'!$B$4:$B$15)</f>
        <v>22.95</v>
      </c>
      <c r="M5382" s="105">
        <f>'Joining Lists'!$K5382*'Joining Lists'!$L5382</f>
        <v>45.9</v>
      </c>
    </row>
    <row r="5383" ht="14.25" customHeight="1">
      <c r="G5383" s="111">
        <v>44189.0</v>
      </c>
      <c r="H5383" s="110" t="s">
        <v>269</v>
      </c>
      <c r="I5383" s="110" t="str">
        <f t="array" ref="I5383">XLOOKUP('Joining Lists'!$H5383,'Joining Lists'!$D$4:$D$75,'Joining Lists'!$E$4:$E$75)</f>
        <v>MidWest</v>
      </c>
      <c r="J5383" s="110" t="s">
        <v>239</v>
      </c>
      <c r="K5383" s="110">
        <v>2.0</v>
      </c>
      <c r="L5383" s="109">
        <f t="array" ref="L5383">XLOOKUP('Joining Lists'!$J5383,'Joining Lists'!$A$4:$A$15,'Joining Lists'!$B$4:$B$15)</f>
        <v>19</v>
      </c>
      <c r="M5383" s="110">
        <f>'Joining Lists'!$K5383*'Joining Lists'!$L5383</f>
        <v>38</v>
      </c>
    </row>
    <row r="5384" ht="14.25" customHeight="1">
      <c r="G5384" s="106">
        <v>44189.0</v>
      </c>
      <c r="H5384" s="105" t="s">
        <v>268</v>
      </c>
      <c r="I5384" s="105" t="str">
        <f t="array" ref="I5384">XLOOKUP('Joining Lists'!$H5384,'Joining Lists'!$D$4:$D$75,'Joining Lists'!$E$4:$E$75)</f>
        <v>East</v>
      </c>
      <c r="J5384" s="105" t="s">
        <v>216</v>
      </c>
      <c r="K5384" s="105">
        <v>16.0</v>
      </c>
      <c r="L5384" s="104">
        <f t="array" ref="L5384">XLOOKUP('Joining Lists'!$J5384,'Joining Lists'!$A$4:$A$15,'Joining Lists'!$B$4:$B$15)</f>
        <v>22.95</v>
      </c>
      <c r="M5384" s="105">
        <f>'Joining Lists'!$K5384*'Joining Lists'!$L5384</f>
        <v>367.2</v>
      </c>
    </row>
    <row r="5385" ht="14.25" customHeight="1">
      <c r="G5385" s="111">
        <v>44189.0</v>
      </c>
      <c r="H5385" s="110" t="s">
        <v>251</v>
      </c>
      <c r="I5385" s="110" t="str">
        <f t="array" ref="I5385">XLOOKUP('Joining Lists'!$H5385,'Joining Lists'!$D$4:$D$75,'Joining Lists'!$E$4:$E$75)</f>
        <v>MidWest</v>
      </c>
      <c r="J5385" s="110" t="s">
        <v>243</v>
      </c>
      <c r="K5385" s="110">
        <v>2.0</v>
      </c>
      <c r="L5385" s="109">
        <f t="array" ref="L5385">XLOOKUP('Joining Lists'!$J5385,'Joining Lists'!$A$4:$A$15,'Joining Lists'!$B$4:$B$15)</f>
        <v>25</v>
      </c>
      <c r="M5385" s="110">
        <f>'Joining Lists'!$K5385*'Joining Lists'!$L5385</f>
        <v>50</v>
      </c>
    </row>
    <row r="5386" ht="14.25" customHeight="1">
      <c r="G5386" s="106">
        <v>44189.0</v>
      </c>
      <c r="H5386" s="105" t="s">
        <v>298</v>
      </c>
      <c r="I5386" s="105" t="str">
        <f t="array" ref="I5386">XLOOKUP('Joining Lists'!$H5386,'Joining Lists'!$D$4:$D$75,'Joining Lists'!$E$4:$E$75)</f>
        <v>West</v>
      </c>
      <c r="J5386" s="105" t="s">
        <v>212</v>
      </c>
      <c r="K5386" s="105">
        <v>3.0</v>
      </c>
      <c r="L5386" s="104">
        <f t="array" ref="L5386">XLOOKUP('Joining Lists'!$J5386,'Joining Lists'!$A$4:$A$15,'Joining Lists'!$B$4:$B$15)</f>
        <v>21</v>
      </c>
      <c r="M5386" s="105">
        <f>'Joining Lists'!$K5386*'Joining Lists'!$L5386</f>
        <v>63</v>
      </c>
    </row>
    <row r="5387" ht="14.25" customHeight="1">
      <c r="G5387" s="111">
        <v>44189.0</v>
      </c>
      <c r="H5387" s="110" t="s">
        <v>286</v>
      </c>
      <c r="I5387" s="110" t="str">
        <f t="array" ref="I5387">XLOOKUP('Joining Lists'!$H5387,'Joining Lists'!$D$4:$D$75,'Joining Lists'!$E$4:$E$75)</f>
        <v>South</v>
      </c>
      <c r="J5387" s="110" t="s">
        <v>240</v>
      </c>
      <c r="K5387" s="110">
        <v>11.0</v>
      </c>
      <c r="L5387" s="109">
        <f t="array" ref="L5387">XLOOKUP('Joining Lists'!$J5387,'Joining Lists'!$A$4:$A$15,'Joining Lists'!$B$4:$B$15)</f>
        <v>34</v>
      </c>
      <c r="M5387" s="110">
        <f>'Joining Lists'!$K5387*'Joining Lists'!$L5387</f>
        <v>374</v>
      </c>
    </row>
    <row r="5388" ht="14.25" customHeight="1">
      <c r="G5388" s="106">
        <v>44189.0</v>
      </c>
      <c r="H5388" s="105" t="s">
        <v>215</v>
      </c>
      <c r="I5388" s="105" t="str">
        <f t="array" ref="I5388">XLOOKUP('Joining Lists'!$H5388,'Joining Lists'!$D$4:$D$75,'Joining Lists'!$E$4:$E$75)</f>
        <v>East</v>
      </c>
      <c r="J5388" s="105" t="s">
        <v>230</v>
      </c>
      <c r="K5388" s="105">
        <v>4.0</v>
      </c>
      <c r="L5388" s="104">
        <f t="array" ref="L5388">XLOOKUP('Joining Lists'!$J5388,'Joining Lists'!$A$4:$A$15,'Joining Lists'!$B$4:$B$15)</f>
        <v>79.95</v>
      </c>
      <c r="M5388" s="105">
        <f>'Joining Lists'!$K5388*'Joining Lists'!$L5388</f>
        <v>319.8</v>
      </c>
    </row>
    <row r="5389" ht="14.25" customHeight="1">
      <c r="G5389" s="111">
        <v>44189.0</v>
      </c>
      <c r="H5389" s="110" t="s">
        <v>297</v>
      </c>
      <c r="I5389" s="110" t="str">
        <f t="array" ref="I5389">XLOOKUP('Joining Lists'!$H5389,'Joining Lists'!$D$4:$D$75,'Joining Lists'!$E$4:$E$75)</f>
        <v>MidWest</v>
      </c>
      <c r="J5389" s="110" t="s">
        <v>235</v>
      </c>
      <c r="K5389" s="110">
        <v>2.0</v>
      </c>
      <c r="L5389" s="109">
        <f t="array" ref="L5389">XLOOKUP('Joining Lists'!$J5389,'Joining Lists'!$A$4:$A$15,'Joining Lists'!$B$4:$B$15)</f>
        <v>19.95</v>
      </c>
      <c r="M5389" s="110">
        <f>'Joining Lists'!$K5389*'Joining Lists'!$L5389</f>
        <v>39.9</v>
      </c>
    </row>
    <row r="5390" ht="14.25" customHeight="1">
      <c r="G5390" s="106">
        <v>44189.0</v>
      </c>
      <c r="H5390" s="105" t="s">
        <v>234</v>
      </c>
      <c r="I5390" s="105" t="str">
        <f t="array" ref="I5390">XLOOKUP('Joining Lists'!$H5390,'Joining Lists'!$D$4:$D$75,'Joining Lists'!$E$4:$E$75)</f>
        <v>East</v>
      </c>
      <c r="J5390" s="105" t="s">
        <v>236</v>
      </c>
      <c r="K5390" s="105">
        <v>3.0</v>
      </c>
      <c r="L5390" s="104">
        <f t="array" ref="L5390">XLOOKUP('Joining Lists'!$J5390,'Joining Lists'!$A$4:$A$15,'Joining Lists'!$B$4:$B$15)</f>
        <v>30</v>
      </c>
      <c r="M5390" s="105">
        <f>'Joining Lists'!$K5390*'Joining Lists'!$L5390</f>
        <v>90</v>
      </c>
    </row>
    <row r="5391" ht="14.25" customHeight="1">
      <c r="G5391" s="111">
        <v>44189.0</v>
      </c>
      <c r="H5391" s="110" t="s">
        <v>252</v>
      </c>
      <c r="I5391" s="110" t="str">
        <f t="array" ref="I5391">XLOOKUP('Joining Lists'!$H5391,'Joining Lists'!$D$4:$D$75,'Joining Lists'!$E$4:$E$75)</f>
        <v>West</v>
      </c>
      <c r="J5391" s="110" t="s">
        <v>218</v>
      </c>
      <c r="K5391" s="110">
        <v>2.0</v>
      </c>
      <c r="L5391" s="109">
        <f t="array" ref="L5391">XLOOKUP('Joining Lists'!$J5391,'Joining Lists'!$A$4:$A$15,'Joining Lists'!$B$4:$B$15)</f>
        <v>22.95</v>
      </c>
      <c r="M5391" s="110">
        <f>'Joining Lists'!$K5391*'Joining Lists'!$L5391</f>
        <v>45.9</v>
      </c>
    </row>
    <row r="5392" ht="14.25" customHeight="1">
      <c r="G5392" s="106">
        <v>44189.0</v>
      </c>
      <c r="H5392" s="105" t="s">
        <v>269</v>
      </c>
      <c r="I5392" s="105" t="str">
        <f t="array" ref="I5392">XLOOKUP('Joining Lists'!$H5392,'Joining Lists'!$D$4:$D$75,'Joining Lists'!$E$4:$E$75)</f>
        <v>MidWest</v>
      </c>
      <c r="J5392" s="105" t="s">
        <v>240</v>
      </c>
      <c r="K5392" s="105">
        <v>1.0</v>
      </c>
      <c r="L5392" s="104">
        <f t="array" ref="L5392">XLOOKUP('Joining Lists'!$J5392,'Joining Lists'!$A$4:$A$15,'Joining Lists'!$B$4:$B$15)</f>
        <v>34</v>
      </c>
      <c r="M5392" s="105">
        <f>'Joining Lists'!$K5392*'Joining Lists'!$L5392</f>
        <v>34</v>
      </c>
    </row>
    <row r="5393" ht="14.25" customHeight="1">
      <c r="G5393" s="111">
        <v>44189.0</v>
      </c>
      <c r="H5393" s="110" t="s">
        <v>303</v>
      </c>
      <c r="I5393" s="110" t="str">
        <f t="array" ref="I5393">XLOOKUP('Joining Lists'!$H5393,'Joining Lists'!$D$4:$D$75,'Joining Lists'!$E$4:$E$75)</f>
        <v>West</v>
      </c>
      <c r="J5393" s="110" t="s">
        <v>240</v>
      </c>
      <c r="K5393" s="110">
        <v>3.0</v>
      </c>
      <c r="L5393" s="109">
        <f t="array" ref="L5393">XLOOKUP('Joining Lists'!$J5393,'Joining Lists'!$A$4:$A$15,'Joining Lists'!$B$4:$B$15)</f>
        <v>34</v>
      </c>
      <c r="M5393" s="110">
        <f>'Joining Lists'!$K5393*'Joining Lists'!$L5393</f>
        <v>102</v>
      </c>
    </row>
    <row r="5394" ht="14.25" customHeight="1">
      <c r="G5394" s="106">
        <v>44189.0</v>
      </c>
      <c r="H5394" s="105" t="s">
        <v>250</v>
      </c>
      <c r="I5394" s="105" t="str">
        <f t="array" ref="I5394">XLOOKUP('Joining Lists'!$H5394,'Joining Lists'!$D$4:$D$75,'Joining Lists'!$E$4:$E$75)</f>
        <v>West</v>
      </c>
      <c r="J5394" s="105" t="s">
        <v>243</v>
      </c>
      <c r="K5394" s="105">
        <v>3.0</v>
      </c>
      <c r="L5394" s="104">
        <f t="array" ref="L5394">XLOOKUP('Joining Lists'!$J5394,'Joining Lists'!$A$4:$A$15,'Joining Lists'!$B$4:$B$15)</f>
        <v>25</v>
      </c>
      <c r="M5394" s="105">
        <f>'Joining Lists'!$K5394*'Joining Lists'!$L5394</f>
        <v>75</v>
      </c>
    </row>
    <row r="5395" ht="14.25" customHeight="1">
      <c r="G5395" s="111">
        <v>44189.0</v>
      </c>
      <c r="H5395" s="110" t="s">
        <v>273</v>
      </c>
      <c r="I5395" s="110" t="str">
        <f t="array" ref="I5395">XLOOKUP('Joining Lists'!$H5395,'Joining Lists'!$D$4:$D$75,'Joining Lists'!$E$4:$E$75)</f>
        <v>West</v>
      </c>
      <c r="J5395" s="110" t="s">
        <v>240</v>
      </c>
      <c r="K5395" s="110">
        <v>3.0</v>
      </c>
      <c r="L5395" s="109">
        <f t="array" ref="L5395">XLOOKUP('Joining Lists'!$J5395,'Joining Lists'!$A$4:$A$15,'Joining Lists'!$B$4:$B$15)</f>
        <v>34</v>
      </c>
      <c r="M5395" s="110">
        <f>'Joining Lists'!$K5395*'Joining Lists'!$L5395</f>
        <v>102</v>
      </c>
    </row>
    <row r="5396" ht="14.25" customHeight="1">
      <c r="G5396" s="106">
        <v>44188.0</v>
      </c>
      <c r="H5396" s="105" t="s">
        <v>261</v>
      </c>
      <c r="I5396" s="105" t="str">
        <f t="array" ref="I5396">XLOOKUP('Joining Lists'!$H5396,'Joining Lists'!$D$4:$D$75,'Joining Lists'!$E$4:$E$75)</f>
        <v>South</v>
      </c>
      <c r="J5396" s="105" t="s">
        <v>218</v>
      </c>
      <c r="K5396" s="105">
        <v>1.0</v>
      </c>
      <c r="L5396" s="104">
        <f t="array" ref="L5396">XLOOKUP('Joining Lists'!$J5396,'Joining Lists'!$A$4:$A$15,'Joining Lists'!$B$4:$B$15)</f>
        <v>22.95</v>
      </c>
      <c r="M5396" s="105">
        <f>'Joining Lists'!$K5396*'Joining Lists'!$L5396</f>
        <v>22.95</v>
      </c>
    </row>
    <row r="5397" ht="14.25" customHeight="1">
      <c r="G5397" s="111">
        <v>44188.0</v>
      </c>
      <c r="H5397" s="110" t="s">
        <v>301</v>
      </c>
      <c r="I5397" s="110" t="str">
        <f t="array" ref="I5397">XLOOKUP('Joining Lists'!$H5397,'Joining Lists'!$D$4:$D$75,'Joining Lists'!$E$4:$E$75)</f>
        <v>East</v>
      </c>
      <c r="J5397" s="110" t="s">
        <v>216</v>
      </c>
      <c r="K5397" s="110">
        <v>1.0</v>
      </c>
      <c r="L5397" s="109">
        <f t="array" ref="L5397">XLOOKUP('Joining Lists'!$J5397,'Joining Lists'!$A$4:$A$15,'Joining Lists'!$B$4:$B$15)</f>
        <v>22.95</v>
      </c>
      <c r="M5397" s="110">
        <f>'Joining Lists'!$K5397*'Joining Lists'!$L5397</f>
        <v>22.95</v>
      </c>
    </row>
    <row r="5398" ht="14.25" customHeight="1">
      <c r="G5398" s="106">
        <v>44188.0</v>
      </c>
      <c r="H5398" s="105" t="s">
        <v>303</v>
      </c>
      <c r="I5398" s="105" t="str">
        <f t="array" ref="I5398">XLOOKUP('Joining Lists'!$H5398,'Joining Lists'!$D$4:$D$75,'Joining Lists'!$E$4:$E$75)</f>
        <v>West</v>
      </c>
      <c r="J5398" s="105" t="s">
        <v>218</v>
      </c>
      <c r="K5398" s="105">
        <v>2.0</v>
      </c>
      <c r="L5398" s="104">
        <f t="array" ref="L5398">XLOOKUP('Joining Lists'!$J5398,'Joining Lists'!$A$4:$A$15,'Joining Lists'!$B$4:$B$15)</f>
        <v>22.95</v>
      </c>
      <c r="M5398" s="105">
        <f>'Joining Lists'!$K5398*'Joining Lists'!$L5398</f>
        <v>45.9</v>
      </c>
    </row>
    <row r="5399" ht="14.25" customHeight="1">
      <c r="G5399" s="111">
        <v>44188.0</v>
      </c>
      <c r="H5399" s="110" t="s">
        <v>305</v>
      </c>
      <c r="I5399" s="110" t="str">
        <f t="array" ref="I5399">XLOOKUP('Joining Lists'!$H5399,'Joining Lists'!$D$4:$D$75,'Joining Lists'!$E$4:$E$75)</f>
        <v>East</v>
      </c>
      <c r="J5399" s="110" t="s">
        <v>218</v>
      </c>
      <c r="K5399" s="110">
        <v>1.0</v>
      </c>
      <c r="L5399" s="109">
        <f t="array" ref="L5399">XLOOKUP('Joining Lists'!$J5399,'Joining Lists'!$A$4:$A$15,'Joining Lists'!$B$4:$B$15)</f>
        <v>22.95</v>
      </c>
      <c r="M5399" s="110">
        <f>'Joining Lists'!$K5399*'Joining Lists'!$L5399</f>
        <v>22.95</v>
      </c>
    </row>
    <row r="5400" ht="14.25" customHeight="1">
      <c r="G5400" s="106">
        <v>44188.0</v>
      </c>
      <c r="H5400" s="105" t="s">
        <v>306</v>
      </c>
      <c r="I5400" s="105" t="str">
        <f t="array" ref="I5400">XLOOKUP('Joining Lists'!$H5400,'Joining Lists'!$D$4:$D$75,'Joining Lists'!$E$4:$E$75)</f>
        <v>West</v>
      </c>
      <c r="J5400" s="105" t="s">
        <v>227</v>
      </c>
      <c r="K5400" s="105">
        <v>2.0</v>
      </c>
      <c r="L5400" s="104">
        <f t="array" ref="L5400">XLOOKUP('Joining Lists'!$J5400,'Joining Lists'!$A$4:$A$15,'Joining Lists'!$B$4:$B$15)</f>
        <v>25</v>
      </c>
      <c r="M5400" s="105">
        <f>'Joining Lists'!$K5400*'Joining Lists'!$L5400</f>
        <v>50</v>
      </c>
    </row>
    <row r="5401" ht="14.25" customHeight="1">
      <c r="G5401" s="111">
        <v>44188.0</v>
      </c>
      <c r="H5401" s="110" t="s">
        <v>223</v>
      </c>
      <c r="I5401" s="110" t="str">
        <f t="array" ref="I5401">XLOOKUP('Joining Lists'!$H5401,'Joining Lists'!$D$4:$D$75,'Joining Lists'!$E$4:$E$75)</f>
        <v>East</v>
      </c>
      <c r="J5401" s="110" t="s">
        <v>243</v>
      </c>
      <c r="K5401" s="110">
        <v>2.0</v>
      </c>
      <c r="L5401" s="109">
        <f t="array" ref="L5401">XLOOKUP('Joining Lists'!$J5401,'Joining Lists'!$A$4:$A$15,'Joining Lists'!$B$4:$B$15)</f>
        <v>25</v>
      </c>
      <c r="M5401" s="110">
        <f>'Joining Lists'!$K5401*'Joining Lists'!$L5401</f>
        <v>50</v>
      </c>
    </row>
    <row r="5402" ht="14.25" customHeight="1">
      <c r="G5402" s="106">
        <v>44188.0</v>
      </c>
      <c r="H5402" s="105" t="s">
        <v>253</v>
      </c>
      <c r="I5402" s="105" t="str">
        <f t="array" ref="I5402">XLOOKUP('Joining Lists'!$H5402,'Joining Lists'!$D$4:$D$75,'Joining Lists'!$E$4:$E$75)</f>
        <v>MidWest</v>
      </c>
      <c r="J5402" s="105" t="s">
        <v>218</v>
      </c>
      <c r="K5402" s="105">
        <v>3.0</v>
      </c>
      <c r="L5402" s="104">
        <f t="array" ref="L5402">XLOOKUP('Joining Lists'!$J5402,'Joining Lists'!$A$4:$A$15,'Joining Lists'!$B$4:$B$15)</f>
        <v>22.95</v>
      </c>
      <c r="M5402" s="105">
        <f>'Joining Lists'!$K5402*'Joining Lists'!$L5402</f>
        <v>68.85</v>
      </c>
    </row>
    <row r="5403" ht="14.25" customHeight="1">
      <c r="G5403" s="111">
        <v>44188.0</v>
      </c>
      <c r="H5403" s="110" t="s">
        <v>244</v>
      </c>
      <c r="I5403" s="110" t="str">
        <f t="array" ref="I5403">XLOOKUP('Joining Lists'!$H5403,'Joining Lists'!$D$4:$D$75,'Joining Lists'!$E$4:$E$75)</f>
        <v>MidWest</v>
      </c>
      <c r="J5403" s="110" t="s">
        <v>239</v>
      </c>
      <c r="K5403" s="110">
        <v>2.0</v>
      </c>
      <c r="L5403" s="109">
        <f t="array" ref="L5403">XLOOKUP('Joining Lists'!$J5403,'Joining Lists'!$A$4:$A$15,'Joining Lists'!$B$4:$B$15)</f>
        <v>19</v>
      </c>
      <c r="M5403" s="110">
        <f>'Joining Lists'!$K5403*'Joining Lists'!$L5403</f>
        <v>38</v>
      </c>
    </row>
    <row r="5404" ht="14.25" customHeight="1">
      <c r="G5404" s="106">
        <v>44188.0</v>
      </c>
      <c r="H5404" s="105" t="s">
        <v>292</v>
      </c>
      <c r="I5404" s="105" t="str">
        <f t="array" ref="I5404">XLOOKUP('Joining Lists'!$H5404,'Joining Lists'!$D$4:$D$75,'Joining Lists'!$E$4:$E$75)</f>
        <v>East</v>
      </c>
      <c r="J5404" s="105" t="s">
        <v>243</v>
      </c>
      <c r="K5404" s="105">
        <v>1.0</v>
      </c>
      <c r="L5404" s="104">
        <f t="array" ref="L5404">XLOOKUP('Joining Lists'!$J5404,'Joining Lists'!$A$4:$A$15,'Joining Lists'!$B$4:$B$15)</f>
        <v>25</v>
      </c>
      <c r="M5404" s="105">
        <f>'Joining Lists'!$K5404*'Joining Lists'!$L5404</f>
        <v>25</v>
      </c>
    </row>
    <row r="5405" ht="14.25" customHeight="1">
      <c r="G5405" s="111">
        <v>44188.0</v>
      </c>
      <c r="H5405" s="110" t="s">
        <v>269</v>
      </c>
      <c r="I5405" s="110" t="str">
        <f t="array" ref="I5405">XLOOKUP('Joining Lists'!$H5405,'Joining Lists'!$D$4:$D$75,'Joining Lists'!$E$4:$E$75)</f>
        <v>MidWest</v>
      </c>
      <c r="J5405" s="110" t="s">
        <v>233</v>
      </c>
      <c r="K5405" s="110">
        <v>1.0</v>
      </c>
      <c r="L5405" s="109">
        <f t="array" ref="L5405">XLOOKUP('Joining Lists'!$J5405,'Joining Lists'!$A$4:$A$15,'Joining Lists'!$B$4:$B$15)</f>
        <v>27.5</v>
      </c>
      <c r="M5405" s="110">
        <f>'Joining Lists'!$K5405*'Joining Lists'!$L5405</f>
        <v>27.5</v>
      </c>
    </row>
    <row r="5406" ht="14.25" customHeight="1">
      <c r="G5406" s="106">
        <v>44188.0</v>
      </c>
      <c r="H5406" s="105" t="s">
        <v>252</v>
      </c>
      <c r="I5406" s="105" t="str">
        <f t="array" ref="I5406">XLOOKUP('Joining Lists'!$H5406,'Joining Lists'!$D$4:$D$75,'Joining Lists'!$E$4:$E$75)</f>
        <v>West</v>
      </c>
      <c r="J5406" s="105" t="s">
        <v>216</v>
      </c>
      <c r="K5406" s="105">
        <v>1.0</v>
      </c>
      <c r="L5406" s="104">
        <f t="array" ref="L5406">XLOOKUP('Joining Lists'!$J5406,'Joining Lists'!$A$4:$A$15,'Joining Lists'!$B$4:$B$15)</f>
        <v>22.95</v>
      </c>
      <c r="M5406" s="105">
        <f>'Joining Lists'!$K5406*'Joining Lists'!$L5406</f>
        <v>22.95</v>
      </c>
    </row>
    <row r="5407" ht="14.25" customHeight="1">
      <c r="G5407" s="111">
        <v>44188.0</v>
      </c>
      <c r="H5407" s="110" t="s">
        <v>296</v>
      </c>
      <c r="I5407" s="110" t="str">
        <f t="array" ref="I5407">XLOOKUP('Joining Lists'!$H5407,'Joining Lists'!$D$4:$D$75,'Joining Lists'!$E$4:$E$75)</f>
        <v>West</v>
      </c>
      <c r="J5407" s="110" t="s">
        <v>212</v>
      </c>
      <c r="K5407" s="110">
        <v>2.0</v>
      </c>
      <c r="L5407" s="109">
        <f t="array" ref="L5407">XLOOKUP('Joining Lists'!$J5407,'Joining Lists'!$A$4:$A$15,'Joining Lists'!$B$4:$B$15)</f>
        <v>21</v>
      </c>
      <c r="M5407" s="110">
        <f>'Joining Lists'!$K5407*'Joining Lists'!$L5407</f>
        <v>42</v>
      </c>
    </row>
    <row r="5408" ht="14.25" customHeight="1">
      <c r="G5408" s="106">
        <v>44188.0</v>
      </c>
      <c r="H5408" s="105" t="s">
        <v>255</v>
      </c>
      <c r="I5408" s="105" t="str">
        <f t="array" ref="I5408">XLOOKUP('Joining Lists'!$H5408,'Joining Lists'!$D$4:$D$75,'Joining Lists'!$E$4:$E$75)</f>
        <v>MidWest</v>
      </c>
      <c r="J5408" s="105" t="s">
        <v>235</v>
      </c>
      <c r="K5408" s="105">
        <v>2.0</v>
      </c>
      <c r="L5408" s="104">
        <f t="array" ref="L5408">XLOOKUP('Joining Lists'!$J5408,'Joining Lists'!$A$4:$A$15,'Joining Lists'!$B$4:$B$15)</f>
        <v>19.95</v>
      </c>
      <c r="M5408" s="105">
        <f>'Joining Lists'!$K5408*'Joining Lists'!$L5408</f>
        <v>39.9</v>
      </c>
    </row>
    <row r="5409" ht="14.25" customHeight="1">
      <c r="G5409" s="111">
        <v>44188.0</v>
      </c>
      <c r="H5409" s="110" t="s">
        <v>244</v>
      </c>
      <c r="I5409" s="110" t="str">
        <f t="array" ref="I5409">XLOOKUP('Joining Lists'!$H5409,'Joining Lists'!$D$4:$D$75,'Joining Lists'!$E$4:$E$75)</f>
        <v>MidWest</v>
      </c>
      <c r="J5409" s="110" t="s">
        <v>233</v>
      </c>
      <c r="K5409" s="110">
        <v>2.0</v>
      </c>
      <c r="L5409" s="109">
        <f t="array" ref="L5409">XLOOKUP('Joining Lists'!$J5409,'Joining Lists'!$A$4:$A$15,'Joining Lists'!$B$4:$B$15)</f>
        <v>27.5</v>
      </c>
      <c r="M5409" s="110">
        <f>'Joining Lists'!$K5409*'Joining Lists'!$L5409</f>
        <v>55</v>
      </c>
    </row>
    <row r="5410" ht="14.25" customHeight="1">
      <c r="G5410" s="106">
        <v>44188.0</v>
      </c>
      <c r="H5410" s="105" t="s">
        <v>268</v>
      </c>
      <c r="I5410" s="105" t="str">
        <f t="array" ref="I5410">XLOOKUP('Joining Lists'!$H5410,'Joining Lists'!$D$4:$D$75,'Joining Lists'!$E$4:$E$75)</f>
        <v>East</v>
      </c>
      <c r="J5410" s="105" t="s">
        <v>218</v>
      </c>
      <c r="K5410" s="105">
        <v>3.0</v>
      </c>
      <c r="L5410" s="104">
        <f t="array" ref="L5410">XLOOKUP('Joining Lists'!$J5410,'Joining Lists'!$A$4:$A$15,'Joining Lists'!$B$4:$B$15)</f>
        <v>22.95</v>
      </c>
      <c r="M5410" s="105">
        <f>'Joining Lists'!$K5410*'Joining Lists'!$L5410</f>
        <v>68.85</v>
      </c>
    </row>
    <row r="5411" ht="14.25" customHeight="1">
      <c r="G5411" s="111">
        <v>44188.0</v>
      </c>
      <c r="H5411" s="110" t="s">
        <v>241</v>
      </c>
      <c r="I5411" s="110" t="str">
        <f t="array" ref="I5411">XLOOKUP('Joining Lists'!$H5411,'Joining Lists'!$D$4:$D$75,'Joining Lists'!$E$4:$E$75)</f>
        <v>MidWest</v>
      </c>
      <c r="J5411" s="110" t="s">
        <v>218</v>
      </c>
      <c r="K5411" s="110">
        <v>3.0</v>
      </c>
      <c r="L5411" s="109">
        <f t="array" ref="L5411">XLOOKUP('Joining Lists'!$J5411,'Joining Lists'!$A$4:$A$15,'Joining Lists'!$B$4:$B$15)</f>
        <v>22.95</v>
      </c>
      <c r="M5411" s="110">
        <f>'Joining Lists'!$K5411*'Joining Lists'!$L5411</f>
        <v>68.85</v>
      </c>
    </row>
    <row r="5412" ht="14.25" customHeight="1">
      <c r="G5412" s="106">
        <v>44188.0</v>
      </c>
      <c r="H5412" s="105" t="s">
        <v>219</v>
      </c>
      <c r="I5412" s="105" t="str">
        <f t="array" ref="I5412">XLOOKUP('Joining Lists'!$H5412,'Joining Lists'!$D$4:$D$75,'Joining Lists'!$E$4:$E$75)</f>
        <v>West</v>
      </c>
      <c r="J5412" s="105" t="s">
        <v>212</v>
      </c>
      <c r="K5412" s="105">
        <v>2.0</v>
      </c>
      <c r="L5412" s="104">
        <f t="array" ref="L5412">XLOOKUP('Joining Lists'!$J5412,'Joining Lists'!$A$4:$A$15,'Joining Lists'!$B$4:$B$15)</f>
        <v>21</v>
      </c>
      <c r="M5412" s="105">
        <f>'Joining Lists'!$K5412*'Joining Lists'!$L5412</f>
        <v>42</v>
      </c>
    </row>
    <row r="5413" ht="14.25" customHeight="1">
      <c r="G5413" s="111">
        <v>44188.0</v>
      </c>
      <c r="H5413" s="110" t="s">
        <v>273</v>
      </c>
      <c r="I5413" s="110" t="str">
        <f t="array" ref="I5413">XLOOKUP('Joining Lists'!$H5413,'Joining Lists'!$D$4:$D$75,'Joining Lists'!$E$4:$E$75)</f>
        <v>West</v>
      </c>
      <c r="J5413" s="110" t="s">
        <v>236</v>
      </c>
      <c r="K5413" s="110">
        <v>3.0</v>
      </c>
      <c r="L5413" s="109">
        <f t="array" ref="L5413">XLOOKUP('Joining Lists'!$J5413,'Joining Lists'!$A$4:$A$15,'Joining Lists'!$B$4:$B$15)</f>
        <v>30</v>
      </c>
      <c r="M5413" s="110">
        <f>'Joining Lists'!$K5413*'Joining Lists'!$L5413</f>
        <v>90</v>
      </c>
    </row>
    <row r="5414" ht="14.25" customHeight="1">
      <c r="G5414" s="106">
        <v>44188.0</v>
      </c>
      <c r="H5414" s="105" t="s">
        <v>269</v>
      </c>
      <c r="I5414" s="105" t="str">
        <f t="array" ref="I5414">XLOOKUP('Joining Lists'!$H5414,'Joining Lists'!$D$4:$D$75,'Joining Lists'!$E$4:$E$75)</f>
        <v>MidWest</v>
      </c>
      <c r="J5414" s="105" t="s">
        <v>240</v>
      </c>
      <c r="K5414" s="105">
        <v>1.0</v>
      </c>
      <c r="L5414" s="104">
        <f t="array" ref="L5414">XLOOKUP('Joining Lists'!$J5414,'Joining Lists'!$A$4:$A$15,'Joining Lists'!$B$4:$B$15)</f>
        <v>34</v>
      </c>
      <c r="M5414" s="105">
        <f>'Joining Lists'!$K5414*'Joining Lists'!$L5414</f>
        <v>34</v>
      </c>
    </row>
    <row r="5415" ht="14.25" customHeight="1">
      <c r="G5415" s="111">
        <v>44188.0</v>
      </c>
      <c r="H5415" s="110" t="s">
        <v>242</v>
      </c>
      <c r="I5415" s="110" t="str">
        <f t="array" ref="I5415">XLOOKUP('Joining Lists'!$H5415,'Joining Lists'!$D$4:$D$75,'Joining Lists'!$E$4:$E$75)</f>
        <v>MidWest</v>
      </c>
      <c r="J5415" s="110" t="s">
        <v>218</v>
      </c>
      <c r="K5415" s="110">
        <v>2.0</v>
      </c>
      <c r="L5415" s="109">
        <f t="array" ref="L5415">XLOOKUP('Joining Lists'!$J5415,'Joining Lists'!$A$4:$A$15,'Joining Lists'!$B$4:$B$15)</f>
        <v>22.95</v>
      </c>
      <c r="M5415" s="110">
        <f>'Joining Lists'!$K5415*'Joining Lists'!$L5415</f>
        <v>45.9</v>
      </c>
    </row>
    <row r="5416" ht="14.25" customHeight="1">
      <c r="G5416" s="106">
        <v>44188.0</v>
      </c>
      <c r="H5416" s="105" t="s">
        <v>296</v>
      </c>
      <c r="I5416" s="105" t="str">
        <f t="array" ref="I5416">XLOOKUP('Joining Lists'!$H5416,'Joining Lists'!$D$4:$D$75,'Joining Lists'!$E$4:$E$75)</f>
        <v>West</v>
      </c>
      <c r="J5416" s="105" t="s">
        <v>235</v>
      </c>
      <c r="K5416" s="105">
        <v>2.0</v>
      </c>
      <c r="L5416" s="104">
        <f t="array" ref="L5416">XLOOKUP('Joining Lists'!$J5416,'Joining Lists'!$A$4:$A$15,'Joining Lists'!$B$4:$B$15)</f>
        <v>19.95</v>
      </c>
      <c r="M5416" s="105">
        <f>'Joining Lists'!$K5416*'Joining Lists'!$L5416</f>
        <v>39.9</v>
      </c>
    </row>
    <row r="5417" ht="14.25" customHeight="1">
      <c r="G5417" s="111">
        <v>44188.0</v>
      </c>
      <c r="H5417" s="110" t="s">
        <v>316</v>
      </c>
      <c r="I5417" s="110" t="str">
        <f t="array" ref="I5417">XLOOKUP('Joining Lists'!$H5417,'Joining Lists'!$D$4:$D$75,'Joining Lists'!$E$4:$E$75)</f>
        <v>West</v>
      </c>
      <c r="J5417" s="110" t="s">
        <v>218</v>
      </c>
      <c r="K5417" s="110">
        <v>2.0</v>
      </c>
      <c r="L5417" s="109">
        <f t="array" ref="L5417">XLOOKUP('Joining Lists'!$J5417,'Joining Lists'!$A$4:$A$15,'Joining Lists'!$B$4:$B$15)</f>
        <v>22.95</v>
      </c>
      <c r="M5417" s="110">
        <f>'Joining Lists'!$K5417*'Joining Lists'!$L5417</f>
        <v>45.9</v>
      </c>
    </row>
    <row r="5418" ht="14.25" customHeight="1">
      <c r="G5418" s="106">
        <v>44188.0</v>
      </c>
      <c r="H5418" s="105" t="s">
        <v>261</v>
      </c>
      <c r="I5418" s="105" t="str">
        <f t="array" ref="I5418">XLOOKUP('Joining Lists'!$H5418,'Joining Lists'!$D$4:$D$75,'Joining Lists'!$E$4:$E$75)</f>
        <v>South</v>
      </c>
      <c r="J5418" s="105" t="s">
        <v>240</v>
      </c>
      <c r="K5418" s="105">
        <v>3.0</v>
      </c>
      <c r="L5418" s="104">
        <f t="array" ref="L5418">XLOOKUP('Joining Lists'!$J5418,'Joining Lists'!$A$4:$A$15,'Joining Lists'!$B$4:$B$15)</f>
        <v>34</v>
      </c>
      <c r="M5418" s="105">
        <f>'Joining Lists'!$K5418*'Joining Lists'!$L5418</f>
        <v>102</v>
      </c>
    </row>
    <row r="5419" ht="14.25" customHeight="1">
      <c r="G5419" s="111">
        <v>44188.0</v>
      </c>
      <c r="H5419" s="110" t="s">
        <v>264</v>
      </c>
      <c r="I5419" s="110" t="str">
        <f t="array" ref="I5419">XLOOKUP('Joining Lists'!$H5419,'Joining Lists'!$D$4:$D$75,'Joining Lists'!$E$4:$E$75)</f>
        <v>MidWest</v>
      </c>
      <c r="J5419" s="110" t="s">
        <v>236</v>
      </c>
      <c r="K5419" s="110">
        <v>2.0</v>
      </c>
      <c r="L5419" s="109">
        <f t="array" ref="L5419">XLOOKUP('Joining Lists'!$J5419,'Joining Lists'!$A$4:$A$15,'Joining Lists'!$B$4:$B$15)</f>
        <v>30</v>
      </c>
      <c r="M5419" s="110">
        <f>'Joining Lists'!$K5419*'Joining Lists'!$L5419</f>
        <v>60</v>
      </c>
    </row>
    <row r="5420" ht="14.25" customHeight="1">
      <c r="G5420" s="106">
        <v>44188.0</v>
      </c>
      <c r="H5420" s="105" t="s">
        <v>260</v>
      </c>
      <c r="I5420" s="105" t="str">
        <f t="array" ref="I5420">XLOOKUP('Joining Lists'!$H5420,'Joining Lists'!$D$4:$D$75,'Joining Lists'!$E$4:$E$75)</f>
        <v>MidWest</v>
      </c>
      <c r="J5420" s="105" t="s">
        <v>218</v>
      </c>
      <c r="K5420" s="105">
        <v>1.0</v>
      </c>
      <c r="L5420" s="104">
        <f t="array" ref="L5420">XLOOKUP('Joining Lists'!$J5420,'Joining Lists'!$A$4:$A$15,'Joining Lists'!$B$4:$B$15)</f>
        <v>22.95</v>
      </c>
      <c r="M5420" s="105">
        <f>'Joining Lists'!$K5420*'Joining Lists'!$L5420</f>
        <v>22.95</v>
      </c>
    </row>
    <row r="5421" ht="14.25" customHeight="1">
      <c r="G5421" s="111">
        <v>44188.0</v>
      </c>
      <c r="H5421" s="110" t="s">
        <v>296</v>
      </c>
      <c r="I5421" s="110" t="str">
        <f t="array" ref="I5421">XLOOKUP('Joining Lists'!$H5421,'Joining Lists'!$D$4:$D$75,'Joining Lists'!$E$4:$E$75)</f>
        <v>West</v>
      </c>
      <c r="J5421" s="110" t="s">
        <v>218</v>
      </c>
      <c r="K5421" s="110">
        <v>2.0</v>
      </c>
      <c r="L5421" s="109">
        <f t="array" ref="L5421">XLOOKUP('Joining Lists'!$J5421,'Joining Lists'!$A$4:$A$15,'Joining Lists'!$B$4:$B$15)</f>
        <v>22.95</v>
      </c>
      <c r="M5421" s="110">
        <f>'Joining Lists'!$K5421*'Joining Lists'!$L5421</f>
        <v>45.9</v>
      </c>
    </row>
    <row r="5422" ht="14.25" customHeight="1">
      <c r="G5422" s="106">
        <v>44188.0</v>
      </c>
      <c r="H5422" s="105" t="s">
        <v>254</v>
      </c>
      <c r="I5422" s="105" t="str">
        <f t="array" ref="I5422">XLOOKUP('Joining Lists'!$H5422,'Joining Lists'!$D$4:$D$75,'Joining Lists'!$E$4:$E$75)</f>
        <v>South</v>
      </c>
      <c r="J5422" s="105" t="s">
        <v>235</v>
      </c>
      <c r="K5422" s="105">
        <v>3.0</v>
      </c>
      <c r="L5422" s="104">
        <f t="array" ref="L5422">XLOOKUP('Joining Lists'!$J5422,'Joining Lists'!$A$4:$A$15,'Joining Lists'!$B$4:$B$15)</f>
        <v>19.95</v>
      </c>
      <c r="M5422" s="105">
        <f>'Joining Lists'!$K5422*'Joining Lists'!$L5422</f>
        <v>59.85</v>
      </c>
    </row>
    <row r="5423" ht="14.25" customHeight="1">
      <c r="G5423" s="111">
        <v>44188.0</v>
      </c>
      <c r="H5423" s="110" t="s">
        <v>304</v>
      </c>
      <c r="I5423" s="110" t="str">
        <f t="array" ref="I5423">XLOOKUP('Joining Lists'!$H5423,'Joining Lists'!$D$4:$D$75,'Joining Lists'!$E$4:$E$75)</f>
        <v>South</v>
      </c>
      <c r="J5423" s="110" t="s">
        <v>235</v>
      </c>
      <c r="K5423" s="110">
        <v>19.0</v>
      </c>
      <c r="L5423" s="109">
        <f t="array" ref="L5423">XLOOKUP('Joining Lists'!$J5423,'Joining Lists'!$A$4:$A$15,'Joining Lists'!$B$4:$B$15)</f>
        <v>19.95</v>
      </c>
      <c r="M5423" s="110">
        <f>'Joining Lists'!$K5423*'Joining Lists'!$L5423</f>
        <v>379.05</v>
      </c>
    </row>
    <row r="5424" ht="14.25" customHeight="1">
      <c r="G5424" s="106">
        <v>44188.0</v>
      </c>
      <c r="H5424" s="105" t="s">
        <v>302</v>
      </c>
      <c r="I5424" s="105" t="str">
        <f t="array" ref="I5424">XLOOKUP('Joining Lists'!$H5424,'Joining Lists'!$D$4:$D$75,'Joining Lists'!$E$4:$E$75)</f>
        <v>MidWest</v>
      </c>
      <c r="J5424" s="105" t="s">
        <v>218</v>
      </c>
      <c r="K5424" s="105">
        <v>4.0</v>
      </c>
      <c r="L5424" s="104">
        <f t="array" ref="L5424">XLOOKUP('Joining Lists'!$J5424,'Joining Lists'!$A$4:$A$15,'Joining Lists'!$B$4:$B$15)</f>
        <v>22.95</v>
      </c>
      <c r="M5424" s="105">
        <f>'Joining Lists'!$K5424*'Joining Lists'!$L5424</f>
        <v>91.8</v>
      </c>
    </row>
    <row r="5425" ht="14.25" customHeight="1">
      <c r="G5425" s="111">
        <v>44188.0</v>
      </c>
      <c r="H5425" s="110" t="s">
        <v>257</v>
      </c>
      <c r="I5425" s="110" t="str">
        <f t="array" ref="I5425">XLOOKUP('Joining Lists'!$H5425,'Joining Lists'!$D$4:$D$75,'Joining Lists'!$E$4:$E$75)</f>
        <v>South</v>
      </c>
      <c r="J5425" s="110" t="s">
        <v>216</v>
      </c>
      <c r="K5425" s="110">
        <v>2.0</v>
      </c>
      <c r="L5425" s="109">
        <f t="array" ref="L5425">XLOOKUP('Joining Lists'!$J5425,'Joining Lists'!$A$4:$A$15,'Joining Lists'!$B$4:$B$15)</f>
        <v>22.95</v>
      </c>
      <c r="M5425" s="110">
        <f>'Joining Lists'!$K5425*'Joining Lists'!$L5425</f>
        <v>45.9</v>
      </c>
    </row>
    <row r="5426" ht="14.25" customHeight="1">
      <c r="G5426" s="106">
        <v>44188.0</v>
      </c>
      <c r="H5426" s="105" t="s">
        <v>215</v>
      </c>
      <c r="I5426" s="105" t="str">
        <f t="array" ref="I5426">XLOOKUP('Joining Lists'!$H5426,'Joining Lists'!$D$4:$D$75,'Joining Lists'!$E$4:$E$75)</f>
        <v>East</v>
      </c>
      <c r="J5426" s="105" t="s">
        <v>227</v>
      </c>
      <c r="K5426" s="105">
        <v>2.0</v>
      </c>
      <c r="L5426" s="104">
        <f t="array" ref="L5426">XLOOKUP('Joining Lists'!$J5426,'Joining Lists'!$A$4:$A$15,'Joining Lists'!$B$4:$B$15)</f>
        <v>25</v>
      </c>
      <c r="M5426" s="105">
        <f>'Joining Lists'!$K5426*'Joining Lists'!$L5426</f>
        <v>50</v>
      </c>
    </row>
    <row r="5427" ht="14.25" customHeight="1">
      <c r="G5427" s="111">
        <v>44188.0</v>
      </c>
      <c r="H5427" s="110" t="s">
        <v>250</v>
      </c>
      <c r="I5427" s="110" t="str">
        <f t="array" ref="I5427">XLOOKUP('Joining Lists'!$H5427,'Joining Lists'!$D$4:$D$75,'Joining Lists'!$E$4:$E$75)</f>
        <v>West</v>
      </c>
      <c r="J5427" s="110" t="s">
        <v>243</v>
      </c>
      <c r="K5427" s="110">
        <v>2.0</v>
      </c>
      <c r="L5427" s="109">
        <f t="array" ref="L5427">XLOOKUP('Joining Lists'!$J5427,'Joining Lists'!$A$4:$A$15,'Joining Lists'!$B$4:$B$15)</f>
        <v>25</v>
      </c>
      <c r="M5427" s="110">
        <f>'Joining Lists'!$K5427*'Joining Lists'!$L5427</f>
        <v>50</v>
      </c>
    </row>
    <row r="5428" ht="14.25" customHeight="1">
      <c r="G5428" s="106">
        <v>44188.0</v>
      </c>
      <c r="H5428" s="105" t="s">
        <v>315</v>
      </c>
      <c r="I5428" s="105" t="str">
        <f t="array" ref="I5428">XLOOKUP('Joining Lists'!$H5428,'Joining Lists'!$D$4:$D$75,'Joining Lists'!$E$4:$E$75)</f>
        <v>MidWest</v>
      </c>
      <c r="J5428" s="105" t="s">
        <v>240</v>
      </c>
      <c r="K5428" s="105">
        <v>2.0</v>
      </c>
      <c r="L5428" s="104">
        <f t="array" ref="L5428">XLOOKUP('Joining Lists'!$J5428,'Joining Lists'!$A$4:$A$15,'Joining Lists'!$B$4:$B$15)</f>
        <v>34</v>
      </c>
      <c r="M5428" s="105">
        <f>'Joining Lists'!$K5428*'Joining Lists'!$L5428</f>
        <v>68</v>
      </c>
    </row>
    <row r="5429" ht="14.25" customHeight="1">
      <c r="G5429" s="111">
        <v>44188.0</v>
      </c>
      <c r="H5429" s="110" t="s">
        <v>244</v>
      </c>
      <c r="I5429" s="110" t="str">
        <f t="array" ref="I5429">XLOOKUP('Joining Lists'!$H5429,'Joining Lists'!$D$4:$D$75,'Joining Lists'!$E$4:$E$75)</f>
        <v>MidWest</v>
      </c>
      <c r="J5429" s="110" t="s">
        <v>239</v>
      </c>
      <c r="K5429" s="110">
        <v>2.0</v>
      </c>
      <c r="L5429" s="109">
        <f t="array" ref="L5429">XLOOKUP('Joining Lists'!$J5429,'Joining Lists'!$A$4:$A$15,'Joining Lists'!$B$4:$B$15)</f>
        <v>19</v>
      </c>
      <c r="M5429" s="110">
        <f>'Joining Lists'!$K5429*'Joining Lists'!$L5429</f>
        <v>38</v>
      </c>
    </row>
    <row r="5430" ht="14.25" customHeight="1">
      <c r="G5430" s="106">
        <v>44188.0</v>
      </c>
      <c r="H5430" s="105" t="s">
        <v>313</v>
      </c>
      <c r="I5430" s="105" t="str">
        <f t="array" ref="I5430">XLOOKUP('Joining Lists'!$H5430,'Joining Lists'!$D$4:$D$75,'Joining Lists'!$E$4:$E$75)</f>
        <v>West</v>
      </c>
      <c r="J5430" s="105" t="s">
        <v>230</v>
      </c>
      <c r="K5430" s="105">
        <v>3.0</v>
      </c>
      <c r="L5430" s="104">
        <f t="array" ref="L5430">XLOOKUP('Joining Lists'!$J5430,'Joining Lists'!$A$4:$A$15,'Joining Lists'!$B$4:$B$15)</f>
        <v>79.95</v>
      </c>
      <c r="M5430" s="105">
        <f>'Joining Lists'!$K5430*'Joining Lists'!$L5430</f>
        <v>239.85</v>
      </c>
    </row>
    <row r="5431" ht="14.25" customHeight="1">
      <c r="G5431" s="111">
        <v>44188.0</v>
      </c>
      <c r="H5431" s="110" t="s">
        <v>244</v>
      </c>
      <c r="I5431" s="110" t="str">
        <f t="array" ref="I5431">XLOOKUP('Joining Lists'!$H5431,'Joining Lists'!$D$4:$D$75,'Joining Lists'!$E$4:$E$75)</f>
        <v>MidWest</v>
      </c>
      <c r="J5431" s="110" t="s">
        <v>243</v>
      </c>
      <c r="K5431" s="110">
        <v>3.0</v>
      </c>
      <c r="L5431" s="109">
        <f t="array" ref="L5431">XLOOKUP('Joining Lists'!$J5431,'Joining Lists'!$A$4:$A$15,'Joining Lists'!$B$4:$B$15)</f>
        <v>25</v>
      </c>
      <c r="M5431" s="110">
        <f>'Joining Lists'!$K5431*'Joining Lists'!$L5431</f>
        <v>75</v>
      </c>
    </row>
    <row r="5432" ht="14.25" customHeight="1">
      <c r="G5432" s="106">
        <v>44188.0</v>
      </c>
      <c r="H5432" s="105" t="s">
        <v>260</v>
      </c>
      <c r="I5432" s="105" t="str">
        <f t="array" ref="I5432">XLOOKUP('Joining Lists'!$H5432,'Joining Lists'!$D$4:$D$75,'Joining Lists'!$E$4:$E$75)</f>
        <v>MidWest</v>
      </c>
      <c r="J5432" s="105" t="s">
        <v>235</v>
      </c>
      <c r="K5432" s="105">
        <v>3.0</v>
      </c>
      <c r="L5432" s="104">
        <f t="array" ref="L5432">XLOOKUP('Joining Lists'!$J5432,'Joining Lists'!$A$4:$A$15,'Joining Lists'!$B$4:$B$15)</f>
        <v>19.95</v>
      </c>
      <c r="M5432" s="105">
        <f>'Joining Lists'!$K5432*'Joining Lists'!$L5432</f>
        <v>59.85</v>
      </c>
    </row>
    <row r="5433" ht="14.25" customHeight="1">
      <c r="G5433" s="111">
        <v>44188.0</v>
      </c>
      <c r="H5433" s="110" t="s">
        <v>303</v>
      </c>
      <c r="I5433" s="110" t="str">
        <f t="array" ref="I5433">XLOOKUP('Joining Lists'!$H5433,'Joining Lists'!$D$4:$D$75,'Joining Lists'!$E$4:$E$75)</f>
        <v>West</v>
      </c>
      <c r="J5433" s="110" t="s">
        <v>235</v>
      </c>
      <c r="K5433" s="110">
        <v>3.0</v>
      </c>
      <c r="L5433" s="109">
        <f t="array" ref="L5433">XLOOKUP('Joining Lists'!$J5433,'Joining Lists'!$A$4:$A$15,'Joining Lists'!$B$4:$B$15)</f>
        <v>19.95</v>
      </c>
      <c r="M5433" s="110">
        <f>'Joining Lists'!$K5433*'Joining Lists'!$L5433</f>
        <v>59.85</v>
      </c>
    </row>
    <row r="5434" ht="14.25" customHeight="1">
      <c r="G5434" s="106">
        <v>44188.0</v>
      </c>
      <c r="H5434" s="105" t="s">
        <v>248</v>
      </c>
      <c r="I5434" s="105" t="str">
        <f t="array" ref="I5434">XLOOKUP('Joining Lists'!$H5434,'Joining Lists'!$D$4:$D$75,'Joining Lists'!$E$4:$E$75)</f>
        <v>MidWest</v>
      </c>
      <c r="J5434" s="105" t="s">
        <v>227</v>
      </c>
      <c r="K5434" s="105">
        <v>1.0</v>
      </c>
      <c r="L5434" s="104">
        <f t="array" ref="L5434">XLOOKUP('Joining Lists'!$J5434,'Joining Lists'!$A$4:$A$15,'Joining Lists'!$B$4:$B$15)</f>
        <v>25</v>
      </c>
      <c r="M5434" s="105">
        <f>'Joining Lists'!$K5434*'Joining Lists'!$L5434</f>
        <v>25</v>
      </c>
    </row>
    <row r="5435" ht="14.25" customHeight="1">
      <c r="G5435" s="111">
        <v>44188.0</v>
      </c>
      <c r="H5435" s="110" t="s">
        <v>308</v>
      </c>
      <c r="I5435" s="110" t="str">
        <f t="array" ref="I5435">XLOOKUP('Joining Lists'!$H5435,'Joining Lists'!$D$4:$D$75,'Joining Lists'!$E$4:$E$75)</f>
        <v>West</v>
      </c>
      <c r="J5435" s="110" t="s">
        <v>218</v>
      </c>
      <c r="K5435" s="110">
        <v>3.0</v>
      </c>
      <c r="L5435" s="109">
        <f t="array" ref="L5435">XLOOKUP('Joining Lists'!$J5435,'Joining Lists'!$A$4:$A$15,'Joining Lists'!$B$4:$B$15)</f>
        <v>22.95</v>
      </c>
      <c r="M5435" s="110">
        <f>'Joining Lists'!$K5435*'Joining Lists'!$L5435</f>
        <v>68.85</v>
      </c>
    </row>
    <row r="5436" ht="14.25" customHeight="1">
      <c r="G5436" s="106">
        <v>44188.0</v>
      </c>
      <c r="H5436" s="105" t="s">
        <v>307</v>
      </c>
      <c r="I5436" s="105" t="str">
        <f t="array" ref="I5436">XLOOKUP('Joining Lists'!$H5436,'Joining Lists'!$D$4:$D$75,'Joining Lists'!$E$4:$E$75)</f>
        <v>East</v>
      </c>
      <c r="J5436" s="105" t="s">
        <v>218</v>
      </c>
      <c r="K5436" s="105">
        <v>2.0</v>
      </c>
      <c r="L5436" s="104">
        <f t="array" ref="L5436">XLOOKUP('Joining Lists'!$J5436,'Joining Lists'!$A$4:$A$15,'Joining Lists'!$B$4:$B$15)</f>
        <v>22.95</v>
      </c>
      <c r="M5436" s="105">
        <f>'Joining Lists'!$K5436*'Joining Lists'!$L5436</f>
        <v>45.9</v>
      </c>
    </row>
    <row r="5437" ht="14.25" customHeight="1">
      <c r="G5437" s="111">
        <v>44188.0</v>
      </c>
      <c r="H5437" s="110" t="s">
        <v>228</v>
      </c>
      <c r="I5437" s="110" t="str">
        <f t="array" ref="I5437">XLOOKUP('Joining Lists'!$H5437,'Joining Lists'!$D$4:$D$75,'Joining Lists'!$E$4:$E$75)</f>
        <v>MidWest</v>
      </c>
      <c r="J5437" s="110" t="s">
        <v>240</v>
      </c>
      <c r="K5437" s="110">
        <v>3.0</v>
      </c>
      <c r="L5437" s="109">
        <f t="array" ref="L5437">XLOOKUP('Joining Lists'!$J5437,'Joining Lists'!$A$4:$A$15,'Joining Lists'!$B$4:$B$15)</f>
        <v>34</v>
      </c>
      <c r="M5437" s="110">
        <f>'Joining Lists'!$K5437*'Joining Lists'!$L5437</f>
        <v>102</v>
      </c>
    </row>
    <row r="5438" ht="14.25" customHeight="1">
      <c r="G5438" s="106">
        <v>44188.0</v>
      </c>
      <c r="H5438" s="105" t="s">
        <v>269</v>
      </c>
      <c r="I5438" s="105" t="str">
        <f t="array" ref="I5438">XLOOKUP('Joining Lists'!$H5438,'Joining Lists'!$D$4:$D$75,'Joining Lists'!$E$4:$E$75)</f>
        <v>MidWest</v>
      </c>
      <c r="J5438" s="105" t="s">
        <v>243</v>
      </c>
      <c r="K5438" s="105">
        <v>3.0</v>
      </c>
      <c r="L5438" s="104">
        <f t="array" ref="L5438">XLOOKUP('Joining Lists'!$J5438,'Joining Lists'!$A$4:$A$15,'Joining Lists'!$B$4:$B$15)</f>
        <v>25</v>
      </c>
      <c r="M5438" s="105">
        <f>'Joining Lists'!$K5438*'Joining Lists'!$L5438</f>
        <v>75</v>
      </c>
    </row>
    <row r="5439" ht="14.25" customHeight="1">
      <c r="G5439" s="111">
        <v>44188.0</v>
      </c>
      <c r="H5439" s="110" t="s">
        <v>268</v>
      </c>
      <c r="I5439" s="110" t="str">
        <f t="array" ref="I5439">XLOOKUP('Joining Lists'!$H5439,'Joining Lists'!$D$4:$D$75,'Joining Lists'!$E$4:$E$75)</f>
        <v>East</v>
      </c>
      <c r="J5439" s="110" t="s">
        <v>212</v>
      </c>
      <c r="K5439" s="110">
        <v>3.0</v>
      </c>
      <c r="L5439" s="109">
        <f t="array" ref="L5439">XLOOKUP('Joining Lists'!$J5439,'Joining Lists'!$A$4:$A$15,'Joining Lists'!$B$4:$B$15)</f>
        <v>21</v>
      </c>
      <c r="M5439" s="110">
        <f>'Joining Lists'!$K5439*'Joining Lists'!$L5439</f>
        <v>63</v>
      </c>
    </row>
    <row r="5440" ht="14.25" customHeight="1">
      <c r="G5440" s="106">
        <v>44188.0</v>
      </c>
      <c r="H5440" s="105" t="s">
        <v>251</v>
      </c>
      <c r="I5440" s="105" t="str">
        <f t="array" ref="I5440">XLOOKUP('Joining Lists'!$H5440,'Joining Lists'!$D$4:$D$75,'Joining Lists'!$E$4:$E$75)</f>
        <v>MidWest</v>
      </c>
      <c r="J5440" s="105" t="s">
        <v>230</v>
      </c>
      <c r="K5440" s="105">
        <v>2.0</v>
      </c>
      <c r="L5440" s="104">
        <f t="array" ref="L5440">XLOOKUP('Joining Lists'!$J5440,'Joining Lists'!$A$4:$A$15,'Joining Lists'!$B$4:$B$15)</f>
        <v>79.95</v>
      </c>
      <c r="M5440" s="105">
        <f>'Joining Lists'!$K5440*'Joining Lists'!$L5440</f>
        <v>159.9</v>
      </c>
    </row>
    <row r="5441" ht="14.25" customHeight="1">
      <c r="G5441" s="111">
        <v>44188.0</v>
      </c>
      <c r="H5441" s="110" t="s">
        <v>293</v>
      </c>
      <c r="I5441" s="110" t="str">
        <f t="array" ref="I5441">XLOOKUP('Joining Lists'!$H5441,'Joining Lists'!$D$4:$D$75,'Joining Lists'!$E$4:$E$75)</f>
        <v>West</v>
      </c>
      <c r="J5441" s="110" t="s">
        <v>212</v>
      </c>
      <c r="K5441" s="110">
        <v>1.0</v>
      </c>
      <c r="L5441" s="109">
        <f t="array" ref="L5441">XLOOKUP('Joining Lists'!$J5441,'Joining Lists'!$A$4:$A$15,'Joining Lists'!$B$4:$B$15)</f>
        <v>21</v>
      </c>
      <c r="M5441" s="110">
        <f>'Joining Lists'!$K5441*'Joining Lists'!$L5441</f>
        <v>21</v>
      </c>
    </row>
    <row r="5442" ht="14.25" customHeight="1">
      <c r="G5442" s="106">
        <v>44188.0</v>
      </c>
      <c r="H5442" s="105" t="s">
        <v>292</v>
      </c>
      <c r="I5442" s="105" t="str">
        <f t="array" ref="I5442">XLOOKUP('Joining Lists'!$H5442,'Joining Lists'!$D$4:$D$75,'Joining Lists'!$E$4:$E$75)</f>
        <v>East</v>
      </c>
      <c r="J5442" s="105" t="s">
        <v>236</v>
      </c>
      <c r="K5442" s="105">
        <v>3.0</v>
      </c>
      <c r="L5442" s="104">
        <f t="array" ref="L5442">XLOOKUP('Joining Lists'!$J5442,'Joining Lists'!$A$4:$A$15,'Joining Lists'!$B$4:$B$15)</f>
        <v>30</v>
      </c>
      <c r="M5442" s="105">
        <f>'Joining Lists'!$K5442*'Joining Lists'!$L5442</f>
        <v>90</v>
      </c>
    </row>
    <row r="5443" ht="14.25" customHeight="1">
      <c r="G5443" s="111">
        <v>44188.0</v>
      </c>
      <c r="H5443" s="110" t="s">
        <v>269</v>
      </c>
      <c r="I5443" s="110" t="str">
        <f t="array" ref="I5443">XLOOKUP('Joining Lists'!$H5443,'Joining Lists'!$D$4:$D$75,'Joining Lists'!$E$4:$E$75)</f>
        <v>MidWest</v>
      </c>
      <c r="J5443" s="110" t="s">
        <v>216</v>
      </c>
      <c r="K5443" s="110">
        <v>3.0</v>
      </c>
      <c r="L5443" s="109">
        <f t="array" ref="L5443">XLOOKUP('Joining Lists'!$J5443,'Joining Lists'!$A$4:$A$15,'Joining Lists'!$B$4:$B$15)</f>
        <v>22.95</v>
      </c>
      <c r="M5443" s="110">
        <f>'Joining Lists'!$K5443*'Joining Lists'!$L5443</f>
        <v>68.85</v>
      </c>
    </row>
    <row r="5444" ht="14.25" customHeight="1">
      <c r="G5444" s="106">
        <v>44188.0</v>
      </c>
      <c r="H5444" s="105" t="s">
        <v>292</v>
      </c>
      <c r="I5444" s="105" t="str">
        <f t="array" ref="I5444">XLOOKUP('Joining Lists'!$H5444,'Joining Lists'!$D$4:$D$75,'Joining Lists'!$E$4:$E$75)</f>
        <v>East</v>
      </c>
      <c r="J5444" s="105" t="s">
        <v>245</v>
      </c>
      <c r="K5444" s="105">
        <v>1.0</v>
      </c>
      <c r="L5444" s="104">
        <f t="array" ref="L5444">XLOOKUP('Joining Lists'!$J5444,'Joining Lists'!$A$4:$A$15,'Joining Lists'!$B$4:$B$15)</f>
        <v>23.5</v>
      </c>
      <c r="M5444" s="105">
        <f>'Joining Lists'!$K5444*'Joining Lists'!$L5444</f>
        <v>23.5</v>
      </c>
    </row>
    <row r="5445" ht="14.25" customHeight="1">
      <c r="G5445" s="111">
        <v>44188.0</v>
      </c>
      <c r="H5445" s="110" t="s">
        <v>309</v>
      </c>
      <c r="I5445" s="110" t="str">
        <f t="array" ref="I5445">XLOOKUP('Joining Lists'!$H5445,'Joining Lists'!$D$4:$D$75,'Joining Lists'!$E$4:$E$75)</f>
        <v>South</v>
      </c>
      <c r="J5445" s="110" t="s">
        <v>216</v>
      </c>
      <c r="K5445" s="110">
        <v>3.0</v>
      </c>
      <c r="L5445" s="109">
        <f t="array" ref="L5445">XLOOKUP('Joining Lists'!$J5445,'Joining Lists'!$A$4:$A$15,'Joining Lists'!$B$4:$B$15)</f>
        <v>22.95</v>
      </c>
      <c r="M5445" s="110">
        <f>'Joining Lists'!$K5445*'Joining Lists'!$L5445</f>
        <v>68.85</v>
      </c>
    </row>
    <row r="5446" ht="14.25" customHeight="1">
      <c r="G5446" s="106">
        <v>44188.0</v>
      </c>
      <c r="H5446" s="105" t="s">
        <v>223</v>
      </c>
      <c r="I5446" s="105" t="str">
        <f t="array" ref="I5446">XLOOKUP('Joining Lists'!$H5446,'Joining Lists'!$D$4:$D$75,'Joining Lists'!$E$4:$E$75)</f>
        <v>East</v>
      </c>
      <c r="J5446" s="105" t="s">
        <v>240</v>
      </c>
      <c r="K5446" s="105">
        <v>14.0</v>
      </c>
      <c r="L5446" s="104">
        <f t="array" ref="L5446">XLOOKUP('Joining Lists'!$J5446,'Joining Lists'!$A$4:$A$15,'Joining Lists'!$B$4:$B$15)</f>
        <v>34</v>
      </c>
      <c r="M5446" s="105">
        <f>'Joining Lists'!$K5446*'Joining Lists'!$L5446</f>
        <v>476</v>
      </c>
    </row>
    <row r="5447" ht="14.25" customHeight="1">
      <c r="G5447" s="111">
        <v>44188.0</v>
      </c>
      <c r="H5447" s="110" t="s">
        <v>255</v>
      </c>
      <c r="I5447" s="110" t="str">
        <f t="array" ref="I5447">XLOOKUP('Joining Lists'!$H5447,'Joining Lists'!$D$4:$D$75,'Joining Lists'!$E$4:$E$75)</f>
        <v>MidWest</v>
      </c>
      <c r="J5447" s="110" t="s">
        <v>245</v>
      </c>
      <c r="K5447" s="110">
        <v>3.0</v>
      </c>
      <c r="L5447" s="109">
        <f t="array" ref="L5447">XLOOKUP('Joining Lists'!$J5447,'Joining Lists'!$A$4:$A$15,'Joining Lists'!$B$4:$B$15)</f>
        <v>23.5</v>
      </c>
      <c r="M5447" s="110">
        <f>'Joining Lists'!$K5447*'Joining Lists'!$L5447</f>
        <v>70.5</v>
      </c>
    </row>
    <row r="5448" ht="14.25" customHeight="1">
      <c r="G5448" s="106">
        <v>44188.0</v>
      </c>
      <c r="H5448" s="105" t="s">
        <v>238</v>
      </c>
      <c r="I5448" s="105" t="str">
        <f t="array" ref="I5448">XLOOKUP('Joining Lists'!$H5448,'Joining Lists'!$D$4:$D$75,'Joining Lists'!$E$4:$E$75)</f>
        <v>West</v>
      </c>
      <c r="J5448" s="105" t="s">
        <v>218</v>
      </c>
      <c r="K5448" s="105">
        <v>3.0</v>
      </c>
      <c r="L5448" s="104">
        <f t="array" ref="L5448">XLOOKUP('Joining Lists'!$J5448,'Joining Lists'!$A$4:$A$15,'Joining Lists'!$B$4:$B$15)</f>
        <v>22.95</v>
      </c>
      <c r="M5448" s="105">
        <f>'Joining Lists'!$K5448*'Joining Lists'!$L5448</f>
        <v>68.85</v>
      </c>
    </row>
    <row r="5449" ht="14.25" customHeight="1">
      <c r="G5449" s="111">
        <v>44188.0</v>
      </c>
      <c r="H5449" s="110" t="s">
        <v>308</v>
      </c>
      <c r="I5449" s="110" t="str">
        <f t="array" ref="I5449">XLOOKUP('Joining Lists'!$H5449,'Joining Lists'!$D$4:$D$75,'Joining Lists'!$E$4:$E$75)</f>
        <v>West</v>
      </c>
      <c r="J5449" s="110" t="s">
        <v>230</v>
      </c>
      <c r="K5449" s="110">
        <v>19.0</v>
      </c>
      <c r="L5449" s="109">
        <f t="array" ref="L5449">XLOOKUP('Joining Lists'!$J5449,'Joining Lists'!$A$4:$A$15,'Joining Lists'!$B$4:$B$15)</f>
        <v>79.95</v>
      </c>
      <c r="M5449" s="110">
        <f>'Joining Lists'!$K5449*'Joining Lists'!$L5449</f>
        <v>1519.05</v>
      </c>
    </row>
    <row r="5450" ht="14.25" customHeight="1">
      <c r="G5450" s="106">
        <v>44188.0</v>
      </c>
      <c r="H5450" s="105" t="s">
        <v>251</v>
      </c>
      <c r="I5450" s="105" t="str">
        <f t="array" ref="I5450">XLOOKUP('Joining Lists'!$H5450,'Joining Lists'!$D$4:$D$75,'Joining Lists'!$E$4:$E$75)</f>
        <v>MidWest</v>
      </c>
      <c r="J5450" s="105" t="s">
        <v>240</v>
      </c>
      <c r="K5450" s="105">
        <v>1.0</v>
      </c>
      <c r="L5450" s="104">
        <f t="array" ref="L5450">XLOOKUP('Joining Lists'!$J5450,'Joining Lists'!$A$4:$A$15,'Joining Lists'!$B$4:$B$15)</f>
        <v>34</v>
      </c>
      <c r="M5450" s="105">
        <f>'Joining Lists'!$K5450*'Joining Lists'!$L5450</f>
        <v>34</v>
      </c>
    </row>
    <row r="5451" ht="14.25" customHeight="1">
      <c r="G5451" s="111">
        <v>44188.0</v>
      </c>
      <c r="H5451" s="110" t="s">
        <v>288</v>
      </c>
      <c r="I5451" s="110" t="str">
        <f t="array" ref="I5451">XLOOKUP('Joining Lists'!$H5451,'Joining Lists'!$D$4:$D$75,'Joining Lists'!$E$4:$E$75)</f>
        <v>MidWest</v>
      </c>
      <c r="J5451" s="110" t="s">
        <v>243</v>
      </c>
      <c r="K5451" s="110">
        <v>2.0</v>
      </c>
      <c r="L5451" s="109">
        <f t="array" ref="L5451">XLOOKUP('Joining Lists'!$J5451,'Joining Lists'!$A$4:$A$15,'Joining Lists'!$B$4:$B$15)</f>
        <v>25</v>
      </c>
      <c r="M5451" s="110">
        <f>'Joining Lists'!$K5451*'Joining Lists'!$L5451</f>
        <v>50</v>
      </c>
    </row>
    <row r="5452" ht="14.25" customHeight="1">
      <c r="G5452" s="106">
        <v>44188.0</v>
      </c>
      <c r="H5452" s="105" t="s">
        <v>242</v>
      </c>
      <c r="I5452" s="105" t="str">
        <f t="array" ref="I5452">XLOOKUP('Joining Lists'!$H5452,'Joining Lists'!$D$4:$D$75,'Joining Lists'!$E$4:$E$75)</f>
        <v>MidWest</v>
      </c>
      <c r="J5452" s="105" t="s">
        <v>218</v>
      </c>
      <c r="K5452" s="105">
        <v>2.0</v>
      </c>
      <c r="L5452" s="104">
        <f t="array" ref="L5452">XLOOKUP('Joining Lists'!$J5452,'Joining Lists'!$A$4:$A$15,'Joining Lists'!$B$4:$B$15)</f>
        <v>22.95</v>
      </c>
      <c r="M5452" s="105">
        <f>'Joining Lists'!$K5452*'Joining Lists'!$L5452</f>
        <v>45.9</v>
      </c>
    </row>
    <row r="5453" ht="14.25" customHeight="1">
      <c r="G5453" s="111">
        <v>44188.0</v>
      </c>
      <c r="H5453" s="110" t="s">
        <v>286</v>
      </c>
      <c r="I5453" s="110" t="str">
        <f t="array" ref="I5453">XLOOKUP('Joining Lists'!$H5453,'Joining Lists'!$D$4:$D$75,'Joining Lists'!$E$4:$E$75)</f>
        <v>South</v>
      </c>
      <c r="J5453" s="110" t="s">
        <v>218</v>
      </c>
      <c r="K5453" s="110">
        <v>2.0</v>
      </c>
      <c r="L5453" s="109">
        <f t="array" ref="L5453">XLOOKUP('Joining Lists'!$J5453,'Joining Lists'!$A$4:$A$15,'Joining Lists'!$B$4:$B$15)</f>
        <v>22.95</v>
      </c>
      <c r="M5453" s="110">
        <f>'Joining Lists'!$K5453*'Joining Lists'!$L5453</f>
        <v>45.9</v>
      </c>
    </row>
    <row r="5454" ht="14.25" customHeight="1">
      <c r="G5454" s="106">
        <v>44188.0</v>
      </c>
      <c r="H5454" s="105" t="s">
        <v>297</v>
      </c>
      <c r="I5454" s="105" t="str">
        <f t="array" ref="I5454">XLOOKUP('Joining Lists'!$H5454,'Joining Lists'!$D$4:$D$75,'Joining Lists'!$E$4:$E$75)</f>
        <v>MidWest</v>
      </c>
      <c r="J5454" s="105" t="s">
        <v>235</v>
      </c>
      <c r="K5454" s="105">
        <v>2.0</v>
      </c>
      <c r="L5454" s="104">
        <f t="array" ref="L5454">XLOOKUP('Joining Lists'!$J5454,'Joining Lists'!$A$4:$A$15,'Joining Lists'!$B$4:$B$15)</f>
        <v>19.95</v>
      </c>
      <c r="M5454" s="105">
        <f>'Joining Lists'!$K5454*'Joining Lists'!$L5454</f>
        <v>39.9</v>
      </c>
    </row>
    <row r="5455" ht="14.25" customHeight="1">
      <c r="G5455" s="111">
        <v>44187.0</v>
      </c>
      <c r="H5455" s="110" t="s">
        <v>292</v>
      </c>
      <c r="I5455" s="110" t="str">
        <f t="array" ref="I5455">XLOOKUP('Joining Lists'!$H5455,'Joining Lists'!$D$4:$D$75,'Joining Lists'!$E$4:$E$75)</f>
        <v>East</v>
      </c>
      <c r="J5455" s="110" t="s">
        <v>240</v>
      </c>
      <c r="K5455" s="110">
        <v>17.0</v>
      </c>
      <c r="L5455" s="109">
        <f t="array" ref="L5455">XLOOKUP('Joining Lists'!$J5455,'Joining Lists'!$A$4:$A$15,'Joining Lists'!$B$4:$B$15)</f>
        <v>34</v>
      </c>
      <c r="M5455" s="110">
        <f>'Joining Lists'!$K5455*'Joining Lists'!$L5455</f>
        <v>578</v>
      </c>
    </row>
    <row r="5456" ht="14.25" customHeight="1">
      <c r="G5456" s="106">
        <v>44187.0</v>
      </c>
      <c r="H5456" s="105" t="s">
        <v>263</v>
      </c>
      <c r="I5456" s="105" t="str">
        <f t="array" ref="I5456">XLOOKUP('Joining Lists'!$H5456,'Joining Lists'!$D$4:$D$75,'Joining Lists'!$E$4:$E$75)</f>
        <v>West</v>
      </c>
      <c r="J5456" s="105" t="s">
        <v>216</v>
      </c>
      <c r="K5456" s="105">
        <v>2.0</v>
      </c>
      <c r="L5456" s="104">
        <f t="array" ref="L5456">XLOOKUP('Joining Lists'!$J5456,'Joining Lists'!$A$4:$A$15,'Joining Lists'!$B$4:$B$15)</f>
        <v>22.95</v>
      </c>
      <c r="M5456" s="105">
        <f>'Joining Lists'!$K5456*'Joining Lists'!$L5456</f>
        <v>45.9</v>
      </c>
    </row>
    <row r="5457" ht="14.25" customHeight="1">
      <c r="G5457" s="111">
        <v>44187.0</v>
      </c>
      <c r="H5457" s="110" t="s">
        <v>263</v>
      </c>
      <c r="I5457" s="110" t="str">
        <f t="array" ref="I5457">XLOOKUP('Joining Lists'!$H5457,'Joining Lists'!$D$4:$D$75,'Joining Lists'!$E$4:$E$75)</f>
        <v>West</v>
      </c>
      <c r="J5457" s="110" t="s">
        <v>216</v>
      </c>
      <c r="K5457" s="110">
        <v>2.0</v>
      </c>
      <c r="L5457" s="109">
        <f t="array" ref="L5457">XLOOKUP('Joining Lists'!$J5457,'Joining Lists'!$A$4:$A$15,'Joining Lists'!$B$4:$B$15)</f>
        <v>22.95</v>
      </c>
      <c r="M5457" s="110">
        <f>'Joining Lists'!$K5457*'Joining Lists'!$L5457</f>
        <v>45.9</v>
      </c>
    </row>
    <row r="5458" ht="14.25" customHeight="1">
      <c r="G5458" s="106">
        <v>44187.0</v>
      </c>
      <c r="H5458" s="105" t="s">
        <v>223</v>
      </c>
      <c r="I5458" s="105" t="str">
        <f t="array" ref="I5458">XLOOKUP('Joining Lists'!$H5458,'Joining Lists'!$D$4:$D$75,'Joining Lists'!$E$4:$E$75)</f>
        <v>East</v>
      </c>
      <c r="J5458" s="105" t="s">
        <v>212</v>
      </c>
      <c r="K5458" s="105">
        <v>1.0</v>
      </c>
      <c r="L5458" s="104">
        <f t="array" ref="L5458">XLOOKUP('Joining Lists'!$J5458,'Joining Lists'!$A$4:$A$15,'Joining Lists'!$B$4:$B$15)</f>
        <v>21</v>
      </c>
      <c r="M5458" s="105">
        <f>'Joining Lists'!$K5458*'Joining Lists'!$L5458</f>
        <v>21</v>
      </c>
    </row>
    <row r="5459" ht="14.25" customHeight="1">
      <c r="G5459" s="111">
        <v>44187.0</v>
      </c>
      <c r="H5459" s="110" t="s">
        <v>269</v>
      </c>
      <c r="I5459" s="110" t="str">
        <f t="array" ref="I5459">XLOOKUP('Joining Lists'!$H5459,'Joining Lists'!$D$4:$D$75,'Joining Lists'!$E$4:$E$75)</f>
        <v>MidWest</v>
      </c>
      <c r="J5459" s="110" t="s">
        <v>245</v>
      </c>
      <c r="K5459" s="110">
        <v>2.0</v>
      </c>
      <c r="L5459" s="109">
        <f t="array" ref="L5459">XLOOKUP('Joining Lists'!$J5459,'Joining Lists'!$A$4:$A$15,'Joining Lists'!$B$4:$B$15)</f>
        <v>23.5</v>
      </c>
      <c r="M5459" s="110">
        <f>'Joining Lists'!$K5459*'Joining Lists'!$L5459</f>
        <v>47</v>
      </c>
    </row>
    <row r="5460" ht="14.25" customHeight="1">
      <c r="G5460" s="106">
        <v>44187.0</v>
      </c>
      <c r="H5460" s="105" t="s">
        <v>299</v>
      </c>
      <c r="I5460" s="105" t="str">
        <f t="array" ref="I5460">XLOOKUP('Joining Lists'!$H5460,'Joining Lists'!$D$4:$D$75,'Joining Lists'!$E$4:$E$75)</f>
        <v>South</v>
      </c>
      <c r="J5460" s="105" t="s">
        <v>240</v>
      </c>
      <c r="K5460" s="105">
        <v>3.0</v>
      </c>
      <c r="L5460" s="104">
        <f t="array" ref="L5460">XLOOKUP('Joining Lists'!$J5460,'Joining Lists'!$A$4:$A$15,'Joining Lists'!$B$4:$B$15)</f>
        <v>34</v>
      </c>
      <c r="M5460" s="105">
        <f>'Joining Lists'!$K5460*'Joining Lists'!$L5460</f>
        <v>102</v>
      </c>
    </row>
    <row r="5461" ht="14.25" customHeight="1">
      <c r="G5461" s="111">
        <v>44187.0</v>
      </c>
      <c r="H5461" s="110" t="s">
        <v>303</v>
      </c>
      <c r="I5461" s="110" t="str">
        <f t="array" ref="I5461">XLOOKUP('Joining Lists'!$H5461,'Joining Lists'!$D$4:$D$75,'Joining Lists'!$E$4:$E$75)</f>
        <v>West</v>
      </c>
      <c r="J5461" s="110" t="s">
        <v>233</v>
      </c>
      <c r="K5461" s="110">
        <v>1.0</v>
      </c>
      <c r="L5461" s="109">
        <f t="array" ref="L5461">XLOOKUP('Joining Lists'!$J5461,'Joining Lists'!$A$4:$A$15,'Joining Lists'!$B$4:$B$15)</f>
        <v>27.5</v>
      </c>
      <c r="M5461" s="110">
        <f>'Joining Lists'!$K5461*'Joining Lists'!$L5461</f>
        <v>27.5</v>
      </c>
    </row>
    <row r="5462" ht="14.25" customHeight="1">
      <c r="G5462" s="106">
        <v>44187.0</v>
      </c>
      <c r="H5462" s="105" t="s">
        <v>297</v>
      </c>
      <c r="I5462" s="105" t="str">
        <f t="array" ref="I5462">XLOOKUP('Joining Lists'!$H5462,'Joining Lists'!$D$4:$D$75,'Joining Lists'!$E$4:$E$75)</f>
        <v>MidWest</v>
      </c>
      <c r="J5462" s="105" t="s">
        <v>216</v>
      </c>
      <c r="K5462" s="105">
        <v>2.0</v>
      </c>
      <c r="L5462" s="104">
        <f t="array" ref="L5462">XLOOKUP('Joining Lists'!$J5462,'Joining Lists'!$A$4:$A$15,'Joining Lists'!$B$4:$B$15)</f>
        <v>22.95</v>
      </c>
      <c r="M5462" s="105">
        <f>'Joining Lists'!$K5462*'Joining Lists'!$L5462</f>
        <v>45.9</v>
      </c>
    </row>
    <row r="5463" ht="14.25" customHeight="1">
      <c r="G5463" s="111">
        <v>44187.0</v>
      </c>
      <c r="H5463" s="110" t="s">
        <v>237</v>
      </c>
      <c r="I5463" s="110" t="str">
        <f t="array" ref="I5463">XLOOKUP('Joining Lists'!$H5463,'Joining Lists'!$D$4:$D$75,'Joining Lists'!$E$4:$E$75)</f>
        <v>West</v>
      </c>
      <c r="J5463" s="110" t="s">
        <v>240</v>
      </c>
      <c r="K5463" s="110">
        <v>8.0</v>
      </c>
      <c r="L5463" s="109">
        <f t="array" ref="L5463">XLOOKUP('Joining Lists'!$J5463,'Joining Lists'!$A$4:$A$15,'Joining Lists'!$B$4:$B$15)</f>
        <v>34</v>
      </c>
      <c r="M5463" s="110">
        <f>'Joining Lists'!$K5463*'Joining Lists'!$L5463</f>
        <v>272</v>
      </c>
    </row>
    <row r="5464" ht="14.25" customHeight="1">
      <c r="G5464" s="106">
        <v>44187.0</v>
      </c>
      <c r="H5464" s="105" t="s">
        <v>268</v>
      </c>
      <c r="I5464" s="105" t="str">
        <f t="array" ref="I5464">XLOOKUP('Joining Lists'!$H5464,'Joining Lists'!$D$4:$D$75,'Joining Lists'!$E$4:$E$75)</f>
        <v>East</v>
      </c>
      <c r="J5464" s="105" t="s">
        <v>240</v>
      </c>
      <c r="K5464" s="105">
        <v>2.0</v>
      </c>
      <c r="L5464" s="104">
        <f t="array" ref="L5464">XLOOKUP('Joining Lists'!$J5464,'Joining Lists'!$A$4:$A$15,'Joining Lists'!$B$4:$B$15)</f>
        <v>34</v>
      </c>
      <c r="M5464" s="105">
        <f>'Joining Lists'!$K5464*'Joining Lists'!$L5464</f>
        <v>68</v>
      </c>
    </row>
    <row r="5465" ht="14.25" customHeight="1">
      <c r="G5465" s="111">
        <v>44187.0</v>
      </c>
      <c r="H5465" s="110" t="s">
        <v>219</v>
      </c>
      <c r="I5465" s="110" t="str">
        <f t="array" ref="I5465">XLOOKUP('Joining Lists'!$H5465,'Joining Lists'!$D$4:$D$75,'Joining Lists'!$E$4:$E$75)</f>
        <v>West</v>
      </c>
      <c r="J5465" s="110" t="s">
        <v>240</v>
      </c>
      <c r="K5465" s="110">
        <v>2.0</v>
      </c>
      <c r="L5465" s="109">
        <f t="array" ref="L5465">XLOOKUP('Joining Lists'!$J5465,'Joining Lists'!$A$4:$A$15,'Joining Lists'!$B$4:$B$15)</f>
        <v>34</v>
      </c>
      <c r="M5465" s="110">
        <f>'Joining Lists'!$K5465*'Joining Lists'!$L5465</f>
        <v>68</v>
      </c>
    </row>
    <row r="5466" ht="14.25" customHeight="1">
      <c r="G5466" s="106">
        <v>44187.0</v>
      </c>
      <c r="H5466" s="105" t="s">
        <v>305</v>
      </c>
      <c r="I5466" s="105" t="str">
        <f t="array" ref="I5466">XLOOKUP('Joining Lists'!$H5466,'Joining Lists'!$D$4:$D$75,'Joining Lists'!$E$4:$E$75)</f>
        <v>East</v>
      </c>
      <c r="J5466" s="105" t="s">
        <v>243</v>
      </c>
      <c r="K5466" s="105">
        <v>1.0</v>
      </c>
      <c r="L5466" s="104">
        <f t="array" ref="L5466">XLOOKUP('Joining Lists'!$J5466,'Joining Lists'!$A$4:$A$15,'Joining Lists'!$B$4:$B$15)</f>
        <v>25</v>
      </c>
      <c r="M5466" s="105">
        <f>'Joining Lists'!$K5466*'Joining Lists'!$L5466</f>
        <v>25</v>
      </c>
    </row>
    <row r="5467" ht="14.25" customHeight="1">
      <c r="G5467" s="111">
        <v>44187.0</v>
      </c>
      <c r="H5467" s="110" t="s">
        <v>225</v>
      </c>
      <c r="I5467" s="110" t="str">
        <f t="array" ref="I5467">XLOOKUP('Joining Lists'!$H5467,'Joining Lists'!$D$4:$D$75,'Joining Lists'!$E$4:$E$75)</f>
        <v>South</v>
      </c>
      <c r="J5467" s="110" t="s">
        <v>235</v>
      </c>
      <c r="K5467" s="110">
        <v>4.0</v>
      </c>
      <c r="L5467" s="109">
        <f t="array" ref="L5467">XLOOKUP('Joining Lists'!$J5467,'Joining Lists'!$A$4:$A$15,'Joining Lists'!$B$4:$B$15)</f>
        <v>19.95</v>
      </c>
      <c r="M5467" s="110">
        <f>'Joining Lists'!$K5467*'Joining Lists'!$L5467</f>
        <v>79.8</v>
      </c>
    </row>
    <row r="5468" ht="14.25" customHeight="1">
      <c r="G5468" s="106">
        <v>44187.0</v>
      </c>
      <c r="H5468" s="105" t="s">
        <v>273</v>
      </c>
      <c r="I5468" s="105" t="str">
        <f t="array" ref="I5468">XLOOKUP('Joining Lists'!$H5468,'Joining Lists'!$D$4:$D$75,'Joining Lists'!$E$4:$E$75)</f>
        <v>West</v>
      </c>
      <c r="J5468" s="105" t="s">
        <v>216</v>
      </c>
      <c r="K5468" s="105">
        <v>3.0</v>
      </c>
      <c r="L5468" s="104">
        <f t="array" ref="L5468">XLOOKUP('Joining Lists'!$J5468,'Joining Lists'!$A$4:$A$15,'Joining Lists'!$B$4:$B$15)</f>
        <v>22.95</v>
      </c>
      <c r="M5468" s="105">
        <f>'Joining Lists'!$K5468*'Joining Lists'!$L5468</f>
        <v>68.85</v>
      </c>
    </row>
    <row r="5469" ht="14.25" customHeight="1">
      <c r="G5469" s="111">
        <v>44187.0</v>
      </c>
      <c r="H5469" s="110" t="s">
        <v>249</v>
      </c>
      <c r="I5469" s="110" t="str">
        <f t="array" ref="I5469">XLOOKUP('Joining Lists'!$H5469,'Joining Lists'!$D$4:$D$75,'Joining Lists'!$E$4:$E$75)</f>
        <v>East</v>
      </c>
      <c r="J5469" s="110" t="s">
        <v>212</v>
      </c>
      <c r="K5469" s="110">
        <v>3.0</v>
      </c>
      <c r="L5469" s="109">
        <f t="array" ref="L5469">XLOOKUP('Joining Lists'!$J5469,'Joining Lists'!$A$4:$A$15,'Joining Lists'!$B$4:$B$15)</f>
        <v>21</v>
      </c>
      <c r="M5469" s="110">
        <f>'Joining Lists'!$K5469*'Joining Lists'!$L5469</f>
        <v>63</v>
      </c>
    </row>
    <row r="5470" ht="14.25" customHeight="1">
      <c r="G5470" s="106">
        <v>44187.0</v>
      </c>
      <c r="H5470" s="105" t="s">
        <v>259</v>
      </c>
      <c r="I5470" s="105" t="str">
        <f t="array" ref="I5470">XLOOKUP('Joining Lists'!$H5470,'Joining Lists'!$D$4:$D$75,'Joining Lists'!$E$4:$E$75)</f>
        <v>West</v>
      </c>
      <c r="J5470" s="105" t="s">
        <v>235</v>
      </c>
      <c r="K5470" s="105">
        <v>1.0</v>
      </c>
      <c r="L5470" s="104">
        <f t="array" ref="L5470">XLOOKUP('Joining Lists'!$J5470,'Joining Lists'!$A$4:$A$15,'Joining Lists'!$B$4:$B$15)</f>
        <v>19.95</v>
      </c>
      <c r="M5470" s="105">
        <f>'Joining Lists'!$K5470*'Joining Lists'!$L5470</f>
        <v>19.95</v>
      </c>
    </row>
    <row r="5471" ht="14.25" customHeight="1">
      <c r="G5471" s="111">
        <v>44187.0</v>
      </c>
      <c r="H5471" s="110" t="s">
        <v>268</v>
      </c>
      <c r="I5471" s="110" t="str">
        <f t="array" ref="I5471">XLOOKUP('Joining Lists'!$H5471,'Joining Lists'!$D$4:$D$75,'Joining Lists'!$E$4:$E$75)</f>
        <v>East</v>
      </c>
      <c r="J5471" s="110" t="s">
        <v>218</v>
      </c>
      <c r="K5471" s="110">
        <v>1.0</v>
      </c>
      <c r="L5471" s="109">
        <f t="array" ref="L5471">XLOOKUP('Joining Lists'!$J5471,'Joining Lists'!$A$4:$A$15,'Joining Lists'!$B$4:$B$15)</f>
        <v>22.95</v>
      </c>
      <c r="M5471" s="110">
        <f>'Joining Lists'!$K5471*'Joining Lists'!$L5471</f>
        <v>22.95</v>
      </c>
    </row>
    <row r="5472" ht="14.25" customHeight="1">
      <c r="G5472" s="106">
        <v>44187.0</v>
      </c>
      <c r="H5472" s="105" t="s">
        <v>288</v>
      </c>
      <c r="I5472" s="105" t="str">
        <f t="array" ref="I5472">XLOOKUP('Joining Lists'!$H5472,'Joining Lists'!$D$4:$D$75,'Joining Lists'!$E$4:$E$75)</f>
        <v>MidWest</v>
      </c>
      <c r="J5472" s="105" t="s">
        <v>245</v>
      </c>
      <c r="K5472" s="105">
        <v>3.0</v>
      </c>
      <c r="L5472" s="104">
        <f t="array" ref="L5472">XLOOKUP('Joining Lists'!$J5472,'Joining Lists'!$A$4:$A$15,'Joining Lists'!$B$4:$B$15)</f>
        <v>23.5</v>
      </c>
      <c r="M5472" s="105">
        <f>'Joining Lists'!$K5472*'Joining Lists'!$L5472</f>
        <v>70.5</v>
      </c>
    </row>
    <row r="5473" ht="14.25" customHeight="1">
      <c r="G5473" s="111">
        <v>44187.0</v>
      </c>
      <c r="H5473" s="110" t="s">
        <v>258</v>
      </c>
      <c r="I5473" s="110" t="str">
        <f t="array" ref="I5473">XLOOKUP('Joining Lists'!$H5473,'Joining Lists'!$D$4:$D$75,'Joining Lists'!$E$4:$E$75)</f>
        <v>MidWest</v>
      </c>
      <c r="J5473" s="110" t="s">
        <v>243</v>
      </c>
      <c r="K5473" s="110">
        <v>3.0</v>
      </c>
      <c r="L5473" s="109">
        <f t="array" ref="L5473">XLOOKUP('Joining Lists'!$J5473,'Joining Lists'!$A$4:$A$15,'Joining Lists'!$B$4:$B$15)</f>
        <v>25</v>
      </c>
      <c r="M5473" s="110">
        <f>'Joining Lists'!$K5473*'Joining Lists'!$L5473</f>
        <v>75</v>
      </c>
    </row>
    <row r="5474" ht="14.25" customHeight="1">
      <c r="G5474" s="106">
        <v>44187.0</v>
      </c>
      <c r="H5474" s="105" t="s">
        <v>228</v>
      </c>
      <c r="I5474" s="105" t="str">
        <f t="array" ref="I5474">XLOOKUP('Joining Lists'!$H5474,'Joining Lists'!$D$4:$D$75,'Joining Lists'!$E$4:$E$75)</f>
        <v>MidWest</v>
      </c>
      <c r="J5474" s="105" t="s">
        <v>240</v>
      </c>
      <c r="K5474" s="105">
        <v>3.0</v>
      </c>
      <c r="L5474" s="104">
        <f t="array" ref="L5474">XLOOKUP('Joining Lists'!$J5474,'Joining Lists'!$A$4:$A$15,'Joining Lists'!$B$4:$B$15)</f>
        <v>34</v>
      </c>
      <c r="M5474" s="105">
        <f>'Joining Lists'!$K5474*'Joining Lists'!$L5474</f>
        <v>102</v>
      </c>
    </row>
    <row r="5475" ht="14.25" customHeight="1">
      <c r="G5475" s="111">
        <v>44187.0</v>
      </c>
      <c r="H5475" s="110" t="s">
        <v>268</v>
      </c>
      <c r="I5475" s="110" t="str">
        <f t="array" ref="I5475">XLOOKUP('Joining Lists'!$H5475,'Joining Lists'!$D$4:$D$75,'Joining Lists'!$E$4:$E$75)</f>
        <v>East</v>
      </c>
      <c r="J5475" s="110" t="s">
        <v>239</v>
      </c>
      <c r="K5475" s="110">
        <v>3.0</v>
      </c>
      <c r="L5475" s="109">
        <f t="array" ref="L5475">XLOOKUP('Joining Lists'!$J5475,'Joining Lists'!$A$4:$A$15,'Joining Lists'!$B$4:$B$15)</f>
        <v>19</v>
      </c>
      <c r="M5475" s="110">
        <f>'Joining Lists'!$K5475*'Joining Lists'!$L5475</f>
        <v>57</v>
      </c>
    </row>
    <row r="5476" ht="14.25" customHeight="1">
      <c r="G5476" s="106">
        <v>44187.0</v>
      </c>
      <c r="H5476" s="105" t="s">
        <v>268</v>
      </c>
      <c r="I5476" s="105" t="str">
        <f t="array" ref="I5476">XLOOKUP('Joining Lists'!$H5476,'Joining Lists'!$D$4:$D$75,'Joining Lists'!$E$4:$E$75)</f>
        <v>East</v>
      </c>
      <c r="J5476" s="105" t="s">
        <v>243</v>
      </c>
      <c r="K5476" s="105">
        <v>16.0</v>
      </c>
      <c r="L5476" s="104">
        <f t="array" ref="L5476">XLOOKUP('Joining Lists'!$J5476,'Joining Lists'!$A$4:$A$15,'Joining Lists'!$B$4:$B$15)</f>
        <v>25</v>
      </c>
      <c r="M5476" s="105">
        <f>'Joining Lists'!$K5476*'Joining Lists'!$L5476</f>
        <v>400</v>
      </c>
    </row>
    <row r="5477" ht="14.25" customHeight="1">
      <c r="G5477" s="111">
        <v>44187.0</v>
      </c>
      <c r="H5477" s="110" t="s">
        <v>306</v>
      </c>
      <c r="I5477" s="110" t="str">
        <f t="array" ref="I5477">XLOOKUP('Joining Lists'!$H5477,'Joining Lists'!$D$4:$D$75,'Joining Lists'!$E$4:$E$75)</f>
        <v>West</v>
      </c>
      <c r="J5477" s="110" t="s">
        <v>243</v>
      </c>
      <c r="K5477" s="110">
        <v>2.0</v>
      </c>
      <c r="L5477" s="109">
        <f t="array" ref="L5477">XLOOKUP('Joining Lists'!$J5477,'Joining Lists'!$A$4:$A$15,'Joining Lists'!$B$4:$B$15)</f>
        <v>25</v>
      </c>
      <c r="M5477" s="110">
        <f>'Joining Lists'!$K5477*'Joining Lists'!$L5477</f>
        <v>50</v>
      </c>
    </row>
    <row r="5478" ht="14.25" customHeight="1">
      <c r="G5478" s="106">
        <v>44187.0</v>
      </c>
      <c r="H5478" s="105" t="s">
        <v>278</v>
      </c>
      <c r="I5478" s="105" t="str">
        <f t="array" ref="I5478">XLOOKUP('Joining Lists'!$H5478,'Joining Lists'!$D$4:$D$75,'Joining Lists'!$E$4:$E$75)</f>
        <v>MidWest</v>
      </c>
      <c r="J5478" s="105" t="s">
        <v>212</v>
      </c>
      <c r="K5478" s="105">
        <v>2.0</v>
      </c>
      <c r="L5478" s="104">
        <f t="array" ref="L5478">XLOOKUP('Joining Lists'!$J5478,'Joining Lists'!$A$4:$A$15,'Joining Lists'!$B$4:$B$15)</f>
        <v>21</v>
      </c>
      <c r="M5478" s="105">
        <f>'Joining Lists'!$K5478*'Joining Lists'!$L5478</f>
        <v>42</v>
      </c>
    </row>
    <row r="5479" ht="14.25" customHeight="1">
      <c r="G5479" s="111">
        <v>44187.0</v>
      </c>
      <c r="H5479" s="110" t="s">
        <v>294</v>
      </c>
      <c r="I5479" s="110" t="str">
        <f t="array" ref="I5479">XLOOKUP('Joining Lists'!$H5479,'Joining Lists'!$D$4:$D$75,'Joining Lists'!$E$4:$E$75)</f>
        <v>West</v>
      </c>
      <c r="J5479" s="110" t="s">
        <v>216</v>
      </c>
      <c r="K5479" s="110">
        <v>3.0</v>
      </c>
      <c r="L5479" s="109">
        <f t="array" ref="L5479">XLOOKUP('Joining Lists'!$J5479,'Joining Lists'!$A$4:$A$15,'Joining Lists'!$B$4:$B$15)</f>
        <v>22.95</v>
      </c>
      <c r="M5479" s="110">
        <f>'Joining Lists'!$K5479*'Joining Lists'!$L5479</f>
        <v>68.85</v>
      </c>
    </row>
    <row r="5480" ht="14.25" customHeight="1">
      <c r="G5480" s="106">
        <v>44187.0</v>
      </c>
      <c r="H5480" s="105" t="s">
        <v>255</v>
      </c>
      <c r="I5480" s="105" t="str">
        <f t="array" ref="I5480">XLOOKUP('Joining Lists'!$H5480,'Joining Lists'!$D$4:$D$75,'Joining Lists'!$E$4:$E$75)</f>
        <v>MidWest</v>
      </c>
      <c r="J5480" s="105" t="s">
        <v>235</v>
      </c>
      <c r="K5480" s="105">
        <v>2.0</v>
      </c>
      <c r="L5480" s="104">
        <f t="array" ref="L5480">XLOOKUP('Joining Lists'!$J5480,'Joining Lists'!$A$4:$A$15,'Joining Lists'!$B$4:$B$15)</f>
        <v>19.95</v>
      </c>
      <c r="M5480" s="105">
        <f>'Joining Lists'!$K5480*'Joining Lists'!$L5480</f>
        <v>39.9</v>
      </c>
    </row>
    <row r="5481" ht="14.25" customHeight="1">
      <c r="G5481" s="111">
        <v>44187.0</v>
      </c>
      <c r="H5481" s="110" t="s">
        <v>225</v>
      </c>
      <c r="I5481" s="110" t="str">
        <f t="array" ref="I5481">XLOOKUP('Joining Lists'!$H5481,'Joining Lists'!$D$4:$D$75,'Joining Lists'!$E$4:$E$75)</f>
        <v>South</v>
      </c>
      <c r="J5481" s="110" t="s">
        <v>243</v>
      </c>
      <c r="K5481" s="110">
        <v>3.0</v>
      </c>
      <c r="L5481" s="109">
        <f t="array" ref="L5481">XLOOKUP('Joining Lists'!$J5481,'Joining Lists'!$A$4:$A$15,'Joining Lists'!$B$4:$B$15)</f>
        <v>25</v>
      </c>
      <c r="M5481" s="110">
        <f>'Joining Lists'!$K5481*'Joining Lists'!$L5481</f>
        <v>75</v>
      </c>
    </row>
    <row r="5482" ht="14.25" customHeight="1">
      <c r="G5482" s="106">
        <v>44187.0</v>
      </c>
      <c r="H5482" s="105" t="s">
        <v>302</v>
      </c>
      <c r="I5482" s="105" t="str">
        <f t="array" ref="I5482">XLOOKUP('Joining Lists'!$H5482,'Joining Lists'!$D$4:$D$75,'Joining Lists'!$E$4:$E$75)</f>
        <v>MidWest</v>
      </c>
      <c r="J5482" s="105" t="s">
        <v>218</v>
      </c>
      <c r="K5482" s="105">
        <v>1.0</v>
      </c>
      <c r="L5482" s="104">
        <f t="array" ref="L5482">XLOOKUP('Joining Lists'!$J5482,'Joining Lists'!$A$4:$A$15,'Joining Lists'!$B$4:$B$15)</f>
        <v>22.95</v>
      </c>
      <c r="M5482" s="105">
        <f>'Joining Lists'!$K5482*'Joining Lists'!$L5482</f>
        <v>22.95</v>
      </c>
    </row>
    <row r="5483" ht="14.25" customHeight="1">
      <c r="G5483" s="111">
        <v>44187.0</v>
      </c>
      <c r="H5483" s="110" t="s">
        <v>304</v>
      </c>
      <c r="I5483" s="110" t="str">
        <f t="array" ref="I5483">XLOOKUP('Joining Lists'!$H5483,'Joining Lists'!$D$4:$D$75,'Joining Lists'!$E$4:$E$75)</f>
        <v>South</v>
      </c>
      <c r="J5483" s="110" t="s">
        <v>216</v>
      </c>
      <c r="K5483" s="110">
        <v>3.0</v>
      </c>
      <c r="L5483" s="109">
        <f t="array" ref="L5483">XLOOKUP('Joining Lists'!$J5483,'Joining Lists'!$A$4:$A$15,'Joining Lists'!$B$4:$B$15)</f>
        <v>22.95</v>
      </c>
      <c r="M5483" s="110">
        <f>'Joining Lists'!$K5483*'Joining Lists'!$L5483</f>
        <v>68.85</v>
      </c>
    </row>
    <row r="5484" ht="14.25" customHeight="1">
      <c r="G5484" s="106">
        <v>44187.0</v>
      </c>
      <c r="H5484" s="105" t="s">
        <v>281</v>
      </c>
      <c r="I5484" s="105" t="str">
        <f t="array" ref="I5484">XLOOKUP('Joining Lists'!$H5484,'Joining Lists'!$D$4:$D$75,'Joining Lists'!$E$4:$E$75)</f>
        <v>MidWest</v>
      </c>
      <c r="J5484" s="105" t="s">
        <v>218</v>
      </c>
      <c r="K5484" s="105">
        <v>2.0</v>
      </c>
      <c r="L5484" s="104">
        <f t="array" ref="L5484">XLOOKUP('Joining Lists'!$J5484,'Joining Lists'!$A$4:$A$15,'Joining Lists'!$B$4:$B$15)</f>
        <v>22.95</v>
      </c>
      <c r="M5484" s="105">
        <f>'Joining Lists'!$K5484*'Joining Lists'!$L5484</f>
        <v>45.9</v>
      </c>
    </row>
    <row r="5485" ht="14.25" customHeight="1">
      <c r="G5485" s="111">
        <v>44187.0</v>
      </c>
      <c r="H5485" s="110" t="s">
        <v>292</v>
      </c>
      <c r="I5485" s="110" t="str">
        <f t="array" ref="I5485">XLOOKUP('Joining Lists'!$H5485,'Joining Lists'!$D$4:$D$75,'Joining Lists'!$E$4:$E$75)</f>
        <v>East</v>
      </c>
      <c r="J5485" s="110" t="s">
        <v>212</v>
      </c>
      <c r="K5485" s="110">
        <v>3.0</v>
      </c>
      <c r="L5485" s="109">
        <f t="array" ref="L5485">XLOOKUP('Joining Lists'!$J5485,'Joining Lists'!$A$4:$A$15,'Joining Lists'!$B$4:$B$15)</f>
        <v>21</v>
      </c>
      <c r="M5485" s="110">
        <f>'Joining Lists'!$K5485*'Joining Lists'!$L5485</f>
        <v>63</v>
      </c>
    </row>
    <row r="5486" ht="14.25" customHeight="1">
      <c r="G5486" s="106">
        <v>44187.0</v>
      </c>
      <c r="H5486" s="105" t="s">
        <v>312</v>
      </c>
      <c r="I5486" s="105" t="str">
        <f t="array" ref="I5486">XLOOKUP('Joining Lists'!$H5486,'Joining Lists'!$D$4:$D$75,'Joining Lists'!$E$4:$E$75)</f>
        <v>East</v>
      </c>
      <c r="J5486" s="105" t="s">
        <v>216</v>
      </c>
      <c r="K5486" s="105">
        <v>4.0</v>
      </c>
      <c r="L5486" s="104">
        <f t="array" ref="L5486">XLOOKUP('Joining Lists'!$J5486,'Joining Lists'!$A$4:$A$15,'Joining Lists'!$B$4:$B$15)</f>
        <v>22.95</v>
      </c>
      <c r="M5486" s="105">
        <f>'Joining Lists'!$K5486*'Joining Lists'!$L5486</f>
        <v>91.8</v>
      </c>
    </row>
    <row r="5487" ht="14.25" customHeight="1">
      <c r="G5487" s="111">
        <v>44187.0</v>
      </c>
      <c r="H5487" s="110" t="s">
        <v>254</v>
      </c>
      <c r="I5487" s="110" t="str">
        <f t="array" ref="I5487">XLOOKUP('Joining Lists'!$H5487,'Joining Lists'!$D$4:$D$75,'Joining Lists'!$E$4:$E$75)</f>
        <v>South</v>
      </c>
      <c r="J5487" s="110" t="s">
        <v>212</v>
      </c>
      <c r="K5487" s="110">
        <v>3.0</v>
      </c>
      <c r="L5487" s="109">
        <f t="array" ref="L5487">XLOOKUP('Joining Lists'!$J5487,'Joining Lists'!$A$4:$A$15,'Joining Lists'!$B$4:$B$15)</f>
        <v>21</v>
      </c>
      <c r="M5487" s="110">
        <f>'Joining Lists'!$K5487*'Joining Lists'!$L5487</f>
        <v>63</v>
      </c>
    </row>
    <row r="5488" ht="14.25" customHeight="1">
      <c r="G5488" s="106">
        <v>44187.0</v>
      </c>
      <c r="H5488" s="105" t="s">
        <v>225</v>
      </c>
      <c r="I5488" s="105" t="str">
        <f t="array" ref="I5488">XLOOKUP('Joining Lists'!$H5488,'Joining Lists'!$D$4:$D$75,'Joining Lists'!$E$4:$E$75)</f>
        <v>South</v>
      </c>
      <c r="J5488" s="105" t="s">
        <v>218</v>
      </c>
      <c r="K5488" s="105">
        <v>3.0</v>
      </c>
      <c r="L5488" s="104">
        <f t="array" ref="L5488">XLOOKUP('Joining Lists'!$J5488,'Joining Lists'!$A$4:$A$15,'Joining Lists'!$B$4:$B$15)</f>
        <v>22.95</v>
      </c>
      <c r="M5488" s="105">
        <f>'Joining Lists'!$K5488*'Joining Lists'!$L5488</f>
        <v>68.85</v>
      </c>
    </row>
    <row r="5489" ht="14.25" customHeight="1">
      <c r="G5489" s="111">
        <v>44187.0</v>
      </c>
      <c r="H5489" s="110" t="s">
        <v>225</v>
      </c>
      <c r="I5489" s="110" t="str">
        <f t="array" ref="I5489">XLOOKUP('Joining Lists'!$H5489,'Joining Lists'!$D$4:$D$75,'Joining Lists'!$E$4:$E$75)</f>
        <v>South</v>
      </c>
      <c r="J5489" s="110" t="s">
        <v>240</v>
      </c>
      <c r="K5489" s="110">
        <v>3.0</v>
      </c>
      <c r="L5489" s="109">
        <f t="array" ref="L5489">XLOOKUP('Joining Lists'!$J5489,'Joining Lists'!$A$4:$A$15,'Joining Lists'!$B$4:$B$15)</f>
        <v>34</v>
      </c>
      <c r="M5489" s="110">
        <f>'Joining Lists'!$K5489*'Joining Lists'!$L5489</f>
        <v>102</v>
      </c>
    </row>
    <row r="5490" ht="14.25" customHeight="1">
      <c r="G5490" s="106">
        <v>44187.0</v>
      </c>
      <c r="H5490" s="105" t="s">
        <v>302</v>
      </c>
      <c r="I5490" s="105" t="str">
        <f t="array" ref="I5490">XLOOKUP('Joining Lists'!$H5490,'Joining Lists'!$D$4:$D$75,'Joining Lists'!$E$4:$E$75)</f>
        <v>MidWest</v>
      </c>
      <c r="J5490" s="105" t="s">
        <v>245</v>
      </c>
      <c r="K5490" s="105">
        <v>3.0</v>
      </c>
      <c r="L5490" s="104">
        <f t="array" ref="L5490">XLOOKUP('Joining Lists'!$J5490,'Joining Lists'!$A$4:$A$15,'Joining Lists'!$B$4:$B$15)</f>
        <v>23.5</v>
      </c>
      <c r="M5490" s="105">
        <f>'Joining Lists'!$K5490*'Joining Lists'!$L5490</f>
        <v>70.5</v>
      </c>
    </row>
    <row r="5491" ht="14.25" customHeight="1">
      <c r="G5491" s="111">
        <v>44187.0</v>
      </c>
      <c r="H5491" s="110" t="s">
        <v>307</v>
      </c>
      <c r="I5491" s="110" t="str">
        <f t="array" ref="I5491">XLOOKUP('Joining Lists'!$H5491,'Joining Lists'!$D$4:$D$75,'Joining Lists'!$E$4:$E$75)</f>
        <v>East</v>
      </c>
      <c r="J5491" s="110" t="s">
        <v>227</v>
      </c>
      <c r="K5491" s="110">
        <v>2.0</v>
      </c>
      <c r="L5491" s="109">
        <f t="array" ref="L5491">XLOOKUP('Joining Lists'!$J5491,'Joining Lists'!$A$4:$A$15,'Joining Lists'!$B$4:$B$15)</f>
        <v>25</v>
      </c>
      <c r="M5491" s="110">
        <f>'Joining Lists'!$K5491*'Joining Lists'!$L5491</f>
        <v>50</v>
      </c>
    </row>
    <row r="5492" ht="14.25" customHeight="1">
      <c r="G5492" s="106">
        <v>44187.0</v>
      </c>
      <c r="H5492" s="105" t="s">
        <v>313</v>
      </c>
      <c r="I5492" s="105" t="str">
        <f t="array" ref="I5492">XLOOKUP('Joining Lists'!$H5492,'Joining Lists'!$D$4:$D$75,'Joining Lists'!$E$4:$E$75)</f>
        <v>West</v>
      </c>
      <c r="J5492" s="105" t="s">
        <v>240</v>
      </c>
      <c r="K5492" s="105">
        <v>2.0</v>
      </c>
      <c r="L5492" s="104">
        <f t="array" ref="L5492">XLOOKUP('Joining Lists'!$J5492,'Joining Lists'!$A$4:$A$15,'Joining Lists'!$B$4:$B$15)</f>
        <v>34</v>
      </c>
      <c r="M5492" s="105">
        <f>'Joining Lists'!$K5492*'Joining Lists'!$L5492</f>
        <v>68</v>
      </c>
    </row>
    <row r="5493" ht="14.25" customHeight="1">
      <c r="G5493" s="111">
        <v>44187.0</v>
      </c>
      <c r="H5493" s="110" t="s">
        <v>309</v>
      </c>
      <c r="I5493" s="110" t="str">
        <f t="array" ref="I5493">XLOOKUP('Joining Lists'!$H5493,'Joining Lists'!$D$4:$D$75,'Joining Lists'!$E$4:$E$75)</f>
        <v>South</v>
      </c>
      <c r="J5493" s="110" t="s">
        <v>218</v>
      </c>
      <c r="K5493" s="110">
        <v>2.0</v>
      </c>
      <c r="L5493" s="109">
        <f t="array" ref="L5493">XLOOKUP('Joining Lists'!$J5493,'Joining Lists'!$A$4:$A$15,'Joining Lists'!$B$4:$B$15)</f>
        <v>22.95</v>
      </c>
      <c r="M5493" s="110">
        <f>'Joining Lists'!$K5493*'Joining Lists'!$L5493</f>
        <v>45.9</v>
      </c>
    </row>
    <row r="5494" ht="14.25" customHeight="1">
      <c r="G5494" s="106">
        <v>44187.0</v>
      </c>
      <c r="H5494" s="105" t="s">
        <v>297</v>
      </c>
      <c r="I5494" s="105" t="str">
        <f t="array" ref="I5494">XLOOKUP('Joining Lists'!$H5494,'Joining Lists'!$D$4:$D$75,'Joining Lists'!$E$4:$E$75)</f>
        <v>MidWest</v>
      </c>
      <c r="J5494" s="105" t="s">
        <v>236</v>
      </c>
      <c r="K5494" s="105">
        <v>2.0</v>
      </c>
      <c r="L5494" s="104">
        <f t="array" ref="L5494">XLOOKUP('Joining Lists'!$J5494,'Joining Lists'!$A$4:$A$15,'Joining Lists'!$B$4:$B$15)</f>
        <v>30</v>
      </c>
      <c r="M5494" s="105">
        <f>'Joining Lists'!$K5494*'Joining Lists'!$L5494</f>
        <v>60</v>
      </c>
    </row>
    <row r="5495" ht="14.25" customHeight="1">
      <c r="G5495" s="111">
        <v>44187.0</v>
      </c>
      <c r="H5495" s="110" t="s">
        <v>289</v>
      </c>
      <c r="I5495" s="110" t="str">
        <f t="array" ref="I5495">XLOOKUP('Joining Lists'!$H5495,'Joining Lists'!$D$4:$D$75,'Joining Lists'!$E$4:$E$75)</f>
        <v>West</v>
      </c>
      <c r="J5495" s="110" t="s">
        <v>235</v>
      </c>
      <c r="K5495" s="110">
        <v>2.0</v>
      </c>
      <c r="L5495" s="109">
        <f t="array" ref="L5495">XLOOKUP('Joining Lists'!$J5495,'Joining Lists'!$A$4:$A$15,'Joining Lists'!$B$4:$B$15)</f>
        <v>19.95</v>
      </c>
      <c r="M5495" s="110">
        <f>'Joining Lists'!$K5495*'Joining Lists'!$L5495</f>
        <v>39.9</v>
      </c>
    </row>
    <row r="5496" ht="14.25" customHeight="1">
      <c r="G5496" s="106">
        <v>44187.0</v>
      </c>
      <c r="H5496" s="105" t="s">
        <v>242</v>
      </c>
      <c r="I5496" s="105" t="str">
        <f t="array" ref="I5496">XLOOKUP('Joining Lists'!$H5496,'Joining Lists'!$D$4:$D$75,'Joining Lists'!$E$4:$E$75)</f>
        <v>MidWest</v>
      </c>
      <c r="J5496" s="105" t="s">
        <v>243</v>
      </c>
      <c r="K5496" s="105">
        <v>1.0</v>
      </c>
      <c r="L5496" s="104">
        <f t="array" ref="L5496">XLOOKUP('Joining Lists'!$J5496,'Joining Lists'!$A$4:$A$15,'Joining Lists'!$B$4:$B$15)</f>
        <v>25</v>
      </c>
      <c r="M5496" s="105">
        <f>'Joining Lists'!$K5496*'Joining Lists'!$L5496</f>
        <v>25</v>
      </c>
    </row>
    <row r="5497" ht="14.25" customHeight="1">
      <c r="G5497" s="111">
        <v>44187.0</v>
      </c>
      <c r="H5497" s="110" t="s">
        <v>264</v>
      </c>
      <c r="I5497" s="110" t="str">
        <f t="array" ref="I5497">XLOOKUP('Joining Lists'!$H5497,'Joining Lists'!$D$4:$D$75,'Joining Lists'!$E$4:$E$75)</f>
        <v>MidWest</v>
      </c>
      <c r="J5497" s="110" t="s">
        <v>216</v>
      </c>
      <c r="K5497" s="110">
        <v>2.0</v>
      </c>
      <c r="L5497" s="109">
        <f t="array" ref="L5497">XLOOKUP('Joining Lists'!$J5497,'Joining Lists'!$A$4:$A$15,'Joining Lists'!$B$4:$B$15)</f>
        <v>22.95</v>
      </c>
      <c r="M5497" s="110">
        <f>'Joining Lists'!$K5497*'Joining Lists'!$L5497</f>
        <v>45.9</v>
      </c>
    </row>
    <row r="5498" ht="14.25" customHeight="1">
      <c r="G5498" s="106">
        <v>44187.0</v>
      </c>
      <c r="H5498" s="105" t="s">
        <v>268</v>
      </c>
      <c r="I5498" s="105" t="str">
        <f t="array" ref="I5498">XLOOKUP('Joining Lists'!$H5498,'Joining Lists'!$D$4:$D$75,'Joining Lists'!$E$4:$E$75)</f>
        <v>East</v>
      </c>
      <c r="J5498" s="105" t="s">
        <v>218</v>
      </c>
      <c r="K5498" s="105">
        <v>2.0</v>
      </c>
      <c r="L5498" s="104">
        <f t="array" ref="L5498">XLOOKUP('Joining Lists'!$J5498,'Joining Lists'!$A$4:$A$15,'Joining Lists'!$B$4:$B$15)</f>
        <v>22.95</v>
      </c>
      <c r="M5498" s="105">
        <f>'Joining Lists'!$K5498*'Joining Lists'!$L5498</f>
        <v>45.9</v>
      </c>
    </row>
    <row r="5499" ht="14.25" customHeight="1">
      <c r="G5499" s="111">
        <v>44187.0</v>
      </c>
      <c r="H5499" s="110" t="s">
        <v>223</v>
      </c>
      <c r="I5499" s="110" t="str">
        <f t="array" ref="I5499">XLOOKUP('Joining Lists'!$H5499,'Joining Lists'!$D$4:$D$75,'Joining Lists'!$E$4:$E$75)</f>
        <v>East</v>
      </c>
      <c r="J5499" s="110" t="s">
        <v>212</v>
      </c>
      <c r="K5499" s="110">
        <v>2.0</v>
      </c>
      <c r="L5499" s="109">
        <f t="array" ref="L5499">XLOOKUP('Joining Lists'!$J5499,'Joining Lists'!$A$4:$A$15,'Joining Lists'!$B$4:$B$15)</f>
        <v>21</v>
      </c>
      <c r="M5499" s="110">
        <f>'Joining Lists'!$K5499*'Joining Lists'!$L5499</f>
        <v>42</v>
      </c>
    </row>
    <row r="5500" ht="14.25" customHeight="1">
      <c r="G5500" s="106">
        <v>44187.0</v>
      </c>
      <c r="H5500" s="105" t="s">
        <v>297</v>
      </c>
      <c r="I5500" s="105" t="str">
        <f t="array" ref="I5500">XLOOKUP('Joining Lists'!$H5500,'Joining Lists'!$D$4:$D$75,'Joining Lists'!$E$4:$E$75)</f>
        <v>MidWest</v>
      </c>
      <c r="J5500" s="105" t="s">
        <v>245</v>
      </c>
      <c r="K5500" s="105">
        <v>1.0</v>
      </c>
      <c r="L5500" s="104">
        <f t="array" ref="L5500">XLOOKUP('Joining Lists'!$J5500,'Joining Lists'!$A$4:$A$15,'Joining Lists'!$B$4:$B$15)</f>
        <v>23.5</v>
      </c>
      <c r="M5500" s="105">
        <f>'Joining Lists'!$K5500*'Joining Lists'!$L5500</f>
        <v>23.5</v>
      </c>
    </row>
    <row r="5501" ht="14.25" customHeight="1">
      <c r="G5501" s="111">
        <v>44187.0</v>
      </c>
      <c r="H5501" s="110" t="s">
        <v>302</v>
      </c>
      <c r="I5501" s="110" t="str">
        <f t="array" ref="I5501">XLOOKUP('Joining Lists'!$H5501,'Joining Lists'!$D$4:$D$75,'Joining Lists'!$E$4:$E$75)</f>
        <v>MidWest</v>
      </c>
      <c r="J5501" s="110" t="s">
        <v>235</v>
      </c>
      <c r="K5501" s="110">
        <v>2.0</v>
      </c>
      <c r="L5501" s="109">
        <f t="array" ref="L5501">XLOOKUP('Joining Lists'!$J5501,'Joining Lists'!$A$4:$A$15,'Joining Lists'!$B$4:$B$15)</f>
        <v>19.95</v>
      </c>
      <c r="M5501" s="110">
        <f>'Joining Lists'!$K5501*'Joining Lists'!$L5501</f>
        <v>39.9</v>
      </c>
    </row>
    <row r="5502" ht="14.25" customHeight="1">
      <c r="G5502" s="106">
        <v>44187.0</v>
      </c>
      <c r="H5502" s="105" t="s">
        <v>303</v>
      </c>
      <c r="I5502" s="105" t="str">
        <f t="array" ref="I5502">XLOOKUP('Joining Lists'!$H5502,'Joining Lists'!$D$4:$D$75,'Joining Lists'!$E$4:$E$75)</f>
        <v>West</v>
      </c>
      <c r="J5502" s="105" t="s">
        <v>218</v>
      </c>
      <c r="K5502" s="105">
        <v>1.0</v>
      </c>
      <c r="L5502" s="104">
        <f t="array" ref="L5502">XLOOKUP('Joining Lists'!$J5502,'Joining Lists'!$A$4:$A$15,'Joining Lists'!$B$4:$B$15)</f>
        <v>22.95</v>
      </c>
      <c r="M5502" s="105">
        <f>'Joining Lists'!$K5502*'Joining Lists'!$L5502</f>
        <v>22.95</v>
      </c>
    </row>
    <row r="5503" ht="14.25" customHeight="1">
      <c r="G5503" s="111">
        <v>44187.0</v>
      </c>
      <c r="H5503" s="110" t="s">
        <v>242</v>
      </c>
      <c r="I5503" s="110" t="str">
        <f t="array" ref="I5503">XLOOKUP('Joining Lists'!$H5503,'Joining Lists'!$D$4:$D$75,'Joining Lists'!$E$4:$E$75)</f>
        <v>MidWest</v>
      </c>
      <c r="J5503" s="110" t="s">
        <v>239</v>
      </c>
      <c r="K5503" s="110">
        <v>1.0</v>
      </c>
      <c r="L5503" s="109">
        <f t="array" ref="L5503">XLOOKUP('Joining Lists'!$J5503,'Joining Lists'!$A$4:$A$15,'Joining Lists'!$B$4:$B$15)</f>
        <v>19</v>
      </c>
      <c r="M5503" s="110">
        <f>'Joining Lists'!$K5503*'Joining Lists'!$L5503</f>
        <v>19</v>
      </c>
    </row>
    <row r="5504" ht="14.25" customHeight="1">
      <c r="G5504" s="106">
        <v>44187.0</v>
      </c>
      <c r="H5504" s="105" t="s">
        <v>255</v>
      </c>
      <c r="I5504" s="105" t="str">
        <f t="array" ref="I5504">XLOOKUP('Joining Lists'!$H5504,'Joining Lists'!$D$4:$D$75,'Joining Lists'!$E$4:$E$75)</f>
        <v>MidWest</v>
      </c>
      <c r="J5504" s="105" t="s">
        <v>218</v>
      </c>
      <c r="K5504" s="105">
        <v>1.0</v>
      </c>
      <c r="L5504" s="104">
        <f t="array" ref="L5504">XLOOKUP('Joining Lists'!$J5504,'Joining Lists'!$A$4:$A$15,'Joining Lists'!$B$4:$B$15)</f>
        <v>22.95</v>
      </c>
      <c r="M5504" s="105">
        <f>'Joining Lists'!$K5504*'Joining Lists'!$L5504</f>
        <v>22.95</v>
      </c>
    </row>
    <row r="5505" ht="14.25" customHeight="1">
      <c r="G5505" s="111">
        <v>44187.0</v>
      </c>
      <c r="H5505" s="110" t="s">
        <v>316</v>
      </c>
      <c r="I5505" s="110" t="str">
        <f t="array" ref="I5505">XLOOKUP('Joining Lists'!$H5505,'Joining Lists'!$D$4:$D$75,'Joining Lists'!$E$4:$E$75)</f>
        <v>West</v>
      </c>
      <c r="J5505" s="110" t="s">
        <v>245</v>
      </c>
      <c r="K5505" s="110">
        <v>15.0</v>
      </c>
      <c r="L5505" s="109">
        <f t="array" ref="L5505">XLOOKUP('Joining Lists'!$J5505,'Joining Lists'!$A$4:$A$15,'Joining Lists'!$B$4:$B$15)</f>
        <v>23.5</v>
      </c>
      <c r="M5505" s="110">
        <f>'Joining Lists'!$K5505*'Joining Lists'!$L5505</f>
        <v>352.5</v>
      </c>
    </row>
    <row r="5506" ht="14.25" customHeight="1">
      <c r="G5506" s="106">
        <v>44187.0</v>
      </c>
      <c r="H5506" s="105" t="s">
        <v>244</v>
      </c>
      <c r="I5506" s="105" t="str">
        <f t="array" ref="I5506">XLOOKUP('Joining Lists'!$H5506,'Joining Lists'!$D$4:$D$75,'Joining Lists'!$E$4:$E$75)</f>
        <v>MidWest</v>
      </c>
      <c r="J5506" s="105" t="s">
        <v>216</v>
      </c>
      <c r="K5506" s="105">
        <v>3.0</v>
      </c>
      <c r="L5506" s="104">
        <f t="array" ref="L5506">XLOOKUP('Joining Lists'!$J5506,'Joining Lists'!$A$4:$A$15,'Joining Lists'!$B$4:$B$15)</f>
        <v>22.95</v>
      </c>
      <c r="M5506" s="105">
        <f>'Joining Lists'!$K5506*'Joining Lists'!$L5506</f>
        <v>68.85</v>
      </c>
    </row>
    <row r="5507" ht="14.25" customHeight="1">
      <c r="G5507" s="111">
        <v>44187.0</v>
      </c>
      <c r="H5507" s="110" t="s">
        <v>300</v>
      </c>
      <c r="I5507" s="110" t="str">
        <f t="array" ref="I5507">XLOOKUP('Joining Lists'!$H5507,'Joining Lists'!$D$4:$D$75,'Joining Lists'!$E$4:$E$75)</f>
        <v>MidWest</v>
      </c>
      <c r="J5507" s="110" t="s">
        <v>236</v>
      </c>
      <c r="K5507" s="110">
        <v>3.0</v>
      </c>
      <c r="L5507" s="109">
        <f t="array" ref="L5507">XLOOKUP('Joining Lists'!$J5507,'Joining Lists'!$A$4:$A$15,'Joining Lists'!$B$4:$B$15)</f>
        <v>30</v>
      </c>
      <c r="M5507" s="110">
        <f>'Joining Lists'!$K5507*'Joining Lists'!$L5507</f>
        <v>90</v>
      </c>
    </row>
    <row r="5508" ht="14.25" customHeight="1">
      <c r="G5508" s="106">
        <v>44187.0</v>
      </c>
      <c r="H5508" s="105" t="s">
        <v>219</v>
      </c>
      <c r="I5508" s="105" t="str">
        <f t="array" ref="I5508">XLOOKUP('Joining Lists'!$H5508,'Joining Lists'!$D$4:$D$75,'Joining Lists'!$E$4:$E$75)</f>
        <v>West</v>
      </c>
      <c r="J5508" s="105" t="s">
        <v>218</v>
      </c>
      <c r="K5508" s="105">
        <v>2.0</v>
      </c>
      <c r="L5508" s="104">
        <f t="array" ref="L5508">XLOOKUP('Joining Lists'!$J5508,'Joining Lists'!$A$4:$A$15,'Joining Lists'!$B$4:$B$15)</f>
        <v>22.95</v>
      </c>
      <c r="M5508" s="105">
        <f>'Joining Lists'!$K5508*'Joining Lists'!$L5508</f>
        <v>45.9</v>
      </c>
    </row>
    <row r="5509" ht="14.25" customHeight="1">
      <c r="G5509" s="111">
        <v>44186.0</v>
      </c>
      <c r="H5509" s="110" t="s">
        <v>311</v>
      </c>
      <c r="I5509" s="110" t="str">
        <f t="array" ref="I5509">XLOOKUP('Joining Lists'!$H5509,'Joining Lists'!$D$4:$D$75,'Joining Lists'!$E$4:$E$75)</f>
        <v>MidWest</v>
      </c>
      <c r="J5509" s="110" t="s">
        <v>212</v>
      </c>
      <c r="K5509" s="110">
        <v>2.0</v>
      </c>
      <c r="L5509" s="109">
        <f t="array" ref="L5509">XLOOKUP('Joining Lists'!$J5509,'Joining Lists'!$A$4:$A$15,'Joining Lists'!$B$4:$B$15)</f>
        <v>21</v>
      </c>
      <c r="M5509" s="110">
        <f>'Joining Lists'!$K5509*'Joining Lists'!$L5509</f>
        <v>42</v>
      </c>
    </row>
    <row r="5510" ht="14.25" customHeight="1">
      <c r="G5510" s="106">
        <v>44186.0</v>
      </c>
      <c r="H5510" s="105" t="s">
        <v>265</v>
      </c>
      <c r="I5510" s="105" t="str">
        <f t="array" ref="I5510">XLOOKUP('Joining Lists'!$H5510,'Joining Lists'!$D$4:$D$75,'Joining Lists'!$E$4:$E$75)</f>
        <v>MidWest</v>
      </c>
      <c r="J5510" s="105" t="s">
        <v>235</v>
      </c>
      <c r="K5510" s="105">
        <v>1.0</v>
      </c>
      <c r="L5510" s="104">
        <f t="array" ref="L5510">XLOOKUP('Joining Lists'!$J5510,'Joining Lists'!$A$4:$A$15,'Joining Lists'!$B$4:$B$15)</f>
        <v>19.95</v>
      </c>
      <c r="M5510" s="105">
        <f>'Joining Lists'!$K5510*'Joining Lists'!$L5510</f>
        <v>19.95</v>
      </c>
    </row>
    <row r="5511" ht="14.25" customHeight="1">
      <c r="G5511" s="111">
        <v>44186.0</v>
      </c>
      <c r="H5511" s="110" t="s">
        <v>296</v>
      </c>
      <c r="I5511" s="110" t="str">
        <f t="array" ref="I5511">XLOOKUP('Joining Lists'!$H5511,'Joining Lists'!$D$4:$D$75,'Joining Lists'!$E$4:$E$75)</f>
        <v>West</v>
      </c>
      <c r="J5511" s="110" t="s">
        <v>236</v>
      </c>
      <c r="K5511" s="110">
        <v>1.0</v>
      </c>
      <c r="L5511" s="109">
        <f t="array" ref="L5511">XLOOKUP('Joining Lists'!$J5511,'Joining Lists'!$A$4:$A$15,'Joining Lists'!$B$4:$B$15)</f>
        <v>30</v>
      </c>
      <c r="M5511" s="110">
        <f>'Joining Lists'!$K5511*'Joining Lists'!$L5511</f>
        <v>30</v>
      </c>
    </row>
    <row r="5512" ht="14.25" customHeight="1">
      <c r="G5512" s="106">
        <v>44186.0</v>
      </c>
      <c r="H5512" s="105" t="s">
        <v>291</v>
      </c>
      <c r="I5512" s="105" t="str">
        <f t="array" ref="I5512">XLOOKUP('Joining Lists'!$H5512,'Joining Lists'!$D$4:$D$75,'Joining Lists'!$E$4:$E$75)</f>
        <v>West</v>
      </c>
      <c r="J5512" s="105" t="s">
        <v>243</v>
      </c>
      <c r="K5512" s="105">
        <v>3.0</v>
      </c>
      <c r="L5512" s="104">
        <f t="array" ref="L5512">XLOOKUP('Joining Lists'!$J5512,'Joining Lists'!$A$4:$A$15,'Joining Lists'!$B$4:$B$15)</f>
        <v>25</v>
      </c>
      <c r="M5512" s="105">
        <f>'Joining Lists'!$K5512*'Joining Lists'!$L5512</f>
        <v>75</v>
      </c>
    </row>
    <row r="5513" ht="14.25" customHeight="1">
      <c r="G5513" s="111">
        <v>44186.0</v>
      </c>
      <c r="H5513" s="110" t="s">
        <v>268</v>
      </c>
      <c r="I5513" s="110" t="str">
        <f t="array" ref="I5513">XLOOKUP('Joining Lists'!$H5513,'Joining Lists'!$D$4:$D$75,'Joining Lists'!$E$4:$E$75)</f>
        <v>East</v>
      </c>
      <c r="J5513" s="110" t="s">
        <v>218</v>
      </c>
      <c r="K5513" s="110">
        <v>1.0</v>
      </c>
      <c r="L5513" s="109">
        <f t="array" ref="L5513">XLOOKUP('Joining Lists'!$J5513,'Joining Lists'!$A$4:$A$15,'Joining Lists'!$B$4:$B$15)</f>
        <v>22.95</v>
      </c>
      <c r="M5513" s="110">
        <f>'Joining Lists'!$K5513*'Joining Lists'!$L5513</f>
        <v>22.95</v>
      </c>
    </row>
    <row r="5514" ht="14.25" customHeight="1">
      <c r="G5514" s="106">
        <v>44186.0</v>
      </c>
      <c r="H5514" s="105" t="s">
        <v>303</v>
      </c>
      <c r="I5514" s="105" t="str">
        <f t="array" ref="I5514">XLOOKUP('Joining Lists'!$H5514,'Joining Lists'!$D$4:$D$75,'Joining Lists'!$E$4:$E$75)</f>
        <v>West</v>
      </c>
      <c r="J5514" s="105" t="s">
        <v>227</v>
      </c>
      <c r="K5514" s="105">
        <v>3.0</v>
      </c>
      <c r="L5514" s="104">
        <f t="array" ref="L5514">XLOOKUP('Joining Lists'!$J5514,'Joining Lists'!$A$4:$A$15,'Joining Lists'!$B$4:$B$15)</f>
        <v>25</v>
      </c>
      <c r="M5514" s="105">
        <f>'Joining Lists'!$K5514*'Joining Lists'!$L5514</f>
        <v>75</v>
      </c>
    </row>
    <row r="5515" ht="14.25" customHeight="1">
      <c r="G5515" s="111">
        <v>44186.0</v>
      </c>
      <c r="H5515" s="110" t="s">
        <v>292</v>
      </c>
      <c r="I5515" s="110" t="str">
        <f t="array" ref="I5515">XLOOKUP('Joining Lists'!$H5515,'Joining Lists'!$D$4:$D$75,'Joining Lists'!$E$4:$E$75)</f>
        <v>East</v>
      </c>
      <c r="J5515" s="110" t="s">
        <v>243</v>
      </c>
      <c r="K5515" s="110">
        <v>2.0</v>
      </c>
      <c r="L5515" s="109">
        <f t="array" ref="L5515">XLOOKUP('Joining Lists'!$J5515,'Joining Lists'!$A$4:$A$15,'Joining Lists'!$B$4:$B$15)</f>
        <v>25</v>
      </c>
      <c r="M5515" s="110">
        <f>'Joining Lists'!$K5515*'Joining Lists'!$L5515</f>
        <v>50</v>
      </c>
    </row>
    <row r="5516" ht="14.25" customHeight="1">
      <c r="G5516" s="106">
        <v>44186.0</v>
      </c>
      <c r="H5516" s="105" t="s">
        <v>251</v>
      </c>
      <c r="I5516" s="105" t="str">
        <f t="array" ref="I5516">XLOOKUP('Joining Lists'!$H5516,'Joining Lists'!$D$4:$D$75,'Joining Lists'!$E$4:$E$75)</f>
        <v>MidWest</v>
      </c>
      <c r="J5516" s="105" t="s">
        <v>245</v>
      </c>
      <c r="K5516" s="105">
        <v>1.0</v>
      </c>
      <c r="L5516" s="104">
        <f t="array" ref="L5516">XLOOKUP('Joining Lists'!$J5516,'Joining Lists'!$A$4:$A$15,'Joining Lists'!$B$4:$B$15)</f>
        <v>23.5</v>
      </c>
      <c r="M5516" s="105">
        <f>'Joining Lists'!$K5516*'Joining Lists'!$L5516</f>
        <v>23.5</v>
      </c>
    </row>
    <row r="5517" ht="14.25" customHeight="1">
      <c r="G5517" s="111">
        <v>44186.0</v>
      </c>
      <c r="H5517" s="110" t="s">
        <v>215</v>
      </c>
      <c r="I5517" s="110" t="str">
        <f t="array" ref="I5517">XLOOKUP('Joining Lists'!$H5517,'Joining Lists'!$D$4:$D$75,'Joining Lists'!$E$4:$E$75)</f>
        <v>East</v>
      </c>
      <c r="J5517" s="110" t="s">
        <v>233</v>
      </c>
      <c r="K5517" s="110">
        <v>3.0</v>
      </c>
      <c r="L5517" s="109">
        <f t="array" ref="L5517">XLOOKUP('Joining Lists'!$J5517,'Joining Lists'!$A$4:$A$15,'Joining Lists'!$B$4:$B$15)</f>
        <v>27.5</v>
      </c>
      <c r="M5517" s="110">
        <f>'Joining Lists'!$K5517*'Joining Lists'!$L5517</f>
        <v>82.5</v>
      </c>
    </row>
    <row r="5518" ht="14.25" customHeight="1">
      <c r="G5518" s="106">
        <v>44186.0</v>
      </c>
      <c r="H5518" s="105" t="s">
        <v>307</v>
      </c>
      <c r="I5518" s="105" t="str">
        <f t="array" ref="I5518">XLOOKUP('Joining Lists'!$H5518,'Joining Lists'!$D$4:$D$75,'Joining Lists'!$E$4:$E$75)</f>
        <v>East</v>
      </c>
      <c r="J5518" s="105" t="s">
        <v>212</v>
      </c>
      <c r="K5518" s="105">
        <v>3.0</v>
      </c>
      <c r="L5518" s="104">
        <f t="array" ref="L5518">XLOOKUP('Joining Lists'!$J5518,'Joining Lists'!$A$4:$A$15,'Joining Lists'!$B$4:$B$15)</f>
        <v>21</v>
      </c>
      <c r="M5518" s="105">
        <f>'Joining Lists'!$K5518*'Joining Lists'!$L5518</f>
        <v>63</v>
      </c>
    </row>
    <row r="5519" ht="14.25" customHeight="1">
      <c r="G5519" s="111">
        <v>44186.0</v>
      </c>
      <c r="H5519" s="110" t="s">
        <v>269</v>
      </c>
      <c r="I5519" s="110" t="str">
        <f t="array" ref="I5519">XLOOKUP('Joining Lists'!$H5519,'Joining Lists'!$D$4:$D$75,'Joining Lists'!$E$4:$E$75)</f>
        <v>MidWest</v>
      </c>
      <c r="J5519" s="110" t="s">
        <v>230</v>
      </c>
      <c r="K5519" s="110">
        <v>2.0</v>
      </c>
      <c r="L5519" s="109">
        <f t="array" ref="L5519">XLOOKUP('Joining Lists'!$J5519,'Joining Lists'!$A$4:$A$15,'Joining Lists'!$B$4:$B$15)</f>
        <v>79.95</v>
      </c>
      <c r="M5519" s="110">
        <f>'Joining Lists'!$K5519*'Joining Lists'!$L5519</f>
        <v>159.9</v>
      </c>
    </row>
    <row r="5520" ht="14.25" customHeight="1">
      <c r="G5520" s="106">
        <v>44186.0</v>
      </c>
      <c r="H5520" s="105" t="s">
        <v>255</v>
      </c>
      <c r="I5520" s="105" t="str">
        <f t="array" ref="I5520">XLOOKUP('Joining Lists'!$H5520,'Joining Lists'!$D$4:$D$75,'Joining Lists'!$E$4:$E$75)</f>
        <v>MidWest</v>
      </c>
      <c r="J5520" s="105" t="s">
        <v>245</v>
      </c>
      <c r="K5520" s="105">
        <v>4.0</v>
      </c>
      <c r="L5520" s="104">
        <f t="array" ref="L5520">XLOOKUP('Joining Lists'!$J5520,'Joining Lists'!$A$4:$A$15,'Joining Lists'!$B$4:$B$15)</f>
        <v>23.5</v>
      </c>
      <c r="M5520" s="105">
        <f>'Joining Lists'!$K5520*'Joining Lists'!$L5520</f>
        <v>94</v>
      </c>
    </row>
    <row r="5521" ht="14.25" customHeight="1">
      <c r="G5521" s="111">
        <v>44186.0</v>
      </c>
      <c r="H5521" s="110" t="s">
        <v>299</v>
      </c>
      <c r="I5521" s="110" t="str">
        <f t="array" ref="I5521">XLOOKUP('Joining Lists'!$H5521,'Joining Lists'!$D$4:$D$75,'Joining Lists'!$E$4:$E$75)</f>
        <v>South</v>
      </c>
      <c r="J5521" s="110" t="s">
        <v>233</v>
      </c>
      <c r="K5521" s="110">
        <v>2.0</v>
      </c>
      <c r="L5521" s="109">
        <f t="array" ref="L5521">XLOOKUP('Joining Lists'!$J5521,'Joining Lists'!$A$4:$A$15,'Joining Lists'!$B$4:$B$15)</f>
        <v>27.5</v>
      </c>
      <c r="M5521" s="110">
        <f>'Joining Lists'!$K5521*'Joining Lists'!$L5521</f>
        <v>55</v>
      </c>
    </row>
    <row r="5522" ht="14.25" customHeight="1">
      <c r="G5522" s="106">
        <v>44186.0</v>
      </c>
      <c r="H5522" s="105" t="s">
        <v>223</v>
      </c>
      <c r="I5522" s="105" t="str">
        <f t="array" ref="I5522">XLOOKUP('Joining Lists'!$H5522,'Joining Lists'!$D$4:$D$75,'Joining Lists'!$E$4:$E$75)</f>
        <v>East</v>
      </c>
      <c r="J5522" s="105" t="s">
        <v>216</v>
      </c>
      <c r="K5522" s="105">
        <v>2.0</v>
      </c>
      <c r="L5522" s="104">
        <f t="array" ref="L5522">XLOOKUP('Joining Lists'!$J5522,'Joining Lists'!$A$4:$A$15,'Joining Lists'!$B$4:$B$15)</f>
        <v>22.95</v>
      </c>
      <c r="M5522" s="105">
        <f>'Joining Lists'!$K5522*'Joining Lists'!$L5522</f>
        <v>45.9</v>
      </c>
    </row>
    <row r="5523" ht="14.25" customHeight="1">
      <c r="G5523" s="111">
        <v>44186.0</v>
      </c>
      <c r="H5523" s="110" t="s">
        <v>266</v>
      </c>
      <c r="I5523" s="110" t="str">
        <f t="array" ref="I5523">XLOOKUP('Joining Lists'!$H5523,'Joining Lists'!$D$4:$D$75,'Joining Lists'!$E$4:$E$75)</f>
        <v>West</v>
      </c>
      <c r="J5523" s="110" t="s">
        <v>235</v>
      </c>
      <c r="K5523" s="110">
        <v>1.0</v>
      </c>
      <c r="L5523" s="109">
        <f t="array" ref="L5523">XLOOKUP('Joining Lists'!$J5523,'Joining Lists'!$A$4:$A$15,'Joining Lists'!$B$4:$B$15)</f>
        <v>19.95</v>
      </c>
      <c r="M5523" s="110">
        <f>'Joining Lists'!$K5523*'Joining Lists'!$L5523</f>
        <v>19.95</v>
      </c>
    </row>
    <row r="5524" ht="14.25" customHeight="1">
      <c r="G5524" s="106">
        <v>44186.0</v>
      </c>
      <c r="H5524" s="105" t="s">
        <v>312</v>
      </c>
      <c r="I5524" s="105" t="str">
        <f t="array" ref="I5524">XLOOKUP('Joining Lists'!$H5524,'Joining Lists'!$D$4:$D$75,'Joining Lists'!$E$4:$E$75)</f>
        <v>East</v>
      </c>
      <c r="J5524" s="105" t="s">
        <v>227</v>
      </c>
      <c r="K5524" s="105">
        <v>1.0</v>
      </c>
      <c r="L5524" s="104">
        <f t="array" ref="L5524">XLOOKUP('Joining Lists'!$J5524,'Joining Lists'!$A$4:$A$15,'Joining Lists'!$B$4:$B$15)</f>
        <v>25</v>
      </c>
      <c r="M5524" s="105">
        <f>'Joining Lists'!$K5524*'Joining Lists'!$L5524</f>
        <v>25</v>
      </c>
    </row>
    <row r="5525" ht="14.25" customHeight="1">
      <c r="G5525" s="111">
        <v>44186.0</v>
      </c>
      <c r="H5525" s="110" t="s">
        <v>316</v>
      </c>
      <c r="I5525" s="110" t="str">
        <f t="array" ref="I5525">XLOOKUP('Joining Lists'!$H5525,'Joining Lists'!$D$4:$D$75,'Joining Lists'!$E$4:$E$75)</f>
        <v>West</v>
      </c>
      <c r="J5525" s="110" t="s">
        <v>235</v>
      </c>
      <c r="K5525" s="110">
        <v>3.0</v>
      </c>
      <c r="L5525" s="109">
        <f t="array" ref="L5525">XLOOKUP('Joining Lists'!$J5525,'Joining Lists'!$A$4:$A$15,'Joining Lists'!$B$4:$B$15)</f>
        <v>19.95</v>
      </c>
      <c r="M5525" s="110">
        <f>'Joining Lists'!$K5525*'Joining Lists'!$L5525</f>
        <v>59.85</v>
      </c>
    </row>
    <row r="5526" ht="14.25" customHeight="1">
      <c r="G5526" s="106">
        <v>44186.0</v>
      </c>
      <c r="H5526" s="105" t="s">
        <v>251</v>
      </c>
      <c r="I5526" s="105" t="str">
        <f t="array" ref="I5526">XLOOKUP('Joining Lists'!$H5526,'Joining Lists'!$D$4:$D$75,'Joining Lists'!$E$4:$E$75)</f>
        <v>MidWest</v>
      </c>
      <c r="J5526" s="105" t="s">
        <v>216</v>
      </c>
      <c r="K5526" s="105">
        <v>2.0</v>
      </c>
      <c r="L5526" s="104">
        <f t="array" ref="L5526">XLOOKUP('Joining Lists'!$J5526,'Joining Lists'!$A$4:$A$15,'Joining Lists'!$B$4:$B$15)</f>
        <v>22.95</v>
      </c>
      <c r="M5526" s="105">
        <f>'Joining Lists'!$K5526*'Joining Lists'!$L5526</f>
        <v>45.9</v>
      </c>
    </row>
    <row r="5527" ht="14.25" customHeight="1">
      <c r="G5527" s="111">
        <v>44186.0</v>
      </c>
      <c r="H5527" s="110" t="s">
        <v>260</v>
      </c>
      <c r="I5527" s="110" t="str">
        <f t="array" ref="I5527">XLOOKUP('Joining Lists'!$H5527,'Joining Lists'!$D$4:$D$75,'Joining Lists'!$E$4:$E$75)</f>
        <v>MidWest</v>
      </c>
      <c r="J5527" s="110" t="s">
        <v>240</v>
      </c>
      <c r="K5527" s="110">
        <v>2.0</v>
      </c>
      <c r="L5527" s="109">
        <f t="array" ref="L5527">XLOOKUP('Joining Lists'!$J5527,'Joining Lists'!$A$4:$A$15,'Joining Lists'!$B$4:$B$15)</f>
        <v>34</v>
      </c>
      <c r="M5527" s="110">
        <f>'Joining Lists'!$K5527*'Joining Lists'!$L5527</f>
        <v>68</v>
      </c>
    </row>
    <row r="5528" ht="14.25" customHeight="1">
      <c r="G5528" s="106">
        <v>44186.0</v>
      </c>
      <c r="H5528" s="105" t="s">
        <v>242</v>
      </c>
      <c r="I5528" s="105" t="str">
        <f t="array" ref="I5528">XLOOKUP('Joining Lists'!$H5528,'Joining Lists'!$D$4:$D$75,'Joining Lists'!$E$4:$E$75)</f>
        <v>MidWest</v>
      </c>
      <c r="J5528" s="105" t="s">
        <v>245</v>
      </c>
      <c r="K5528" s="105">
        <v>1.0</v>
      </c>
      <c r="L5528" s="104">
        <f t="array" ref="L5528">XLOOKUP('Joining Lists'!$J5528,'Joining Lists'!$A$4:$A$15,'Joining Lists'!$B$4:$B$15)</f>
        <v>23.5</v>
      </c>
      <c r="M5528" s="105">
        <f>'Joining Lists'!$K5528*'Joining Lists'!$L5528</f>
        <v>23.5</v>
      </c>
    </row>
    <row r="5529" ht="14.25" customHeight="1">
      <c r="G5529" s="111">
        <v>44186.0</v>
      </c>
      <c r="H5529" s="110" t="s">
        <v>280</v>
      </c>
      <c r="I5529" s="110" t="str">
        <f t="array" ref="I5529">XLOOKUP('Joining Lists'!$H5529,'Joining Lists'!$D$4:$D$75,'Joining Lists'!$E$4:$E$75)</f>
        <v>South</v>
      </c>
      <c r="J5529" s="110" t="s">
        <v>240</v>
      </c>
      <c r="K5529" s="110">
        <v>3.0</v>
      </c>
      <c r="L5529" s="109">
        <f t="array" ref="L5529">XLOOKUP('Joining Lists'!$J5529,'Joining Lists'!$A$4:$A$15,'Joining Lists'!$B$4:$B$15)</f>
        <v>34</v>
      </c>
      <c r="M5529" s="110">
        <f>'Joining Lists'!$K5529*'Joining Lists'!$L5529</f>
        <v>102</v>
      </c>
    </row>
    <row r="5530" ht="14.25" customHeight="1">
      <c r="G5530" s="106">
        <v>44186.0</v>
      </c>
      <c r="H5530" s="105" t="s">
        <v>296</v>
      </c>
      <c r="I5530" s="105" t="str">
        <f t="array" ref="I5530">XLOOKUP('Joining Lists'!$H5530,'Joining Lists'!$D$4:$D$75,'Joining Lists'!$E$4:$E$75)</f>
        <v>West</v>
      </c>
      <c r="J5530" s="105" t="s">
        <v>230</v>
      </c>
      <c r="K5530" s="105">
        <v>2.0</v>
      </c>
      <c r="L5530" s="104">
        <f t="array" ref="L5530">XLOOKUP('Joining Lists'!$J5530,'Joining Lists'!$A$4:$A$15,'Joining Lists'!$B$4:$B$15)</f>
        <v>79.95</v>
      </c>
      <c r="M5530" s="105">
        <f>'Joining Lists'!$K5530*'Joining Lists'!$L5530</f>
        <v>159.9</v>
      </c>
    </row>
    <row r="5531" ht="14.25" customHeight="1">
      <c r="G5531" s="111">
        <v>44186.0</v>
      </c>
      <c r="H5531" s="110" t="s">
        <v>255</v>
      </c>
      <c r="I5531" s="110" t="str">
        <f t="array" ref="I5531">XLOOKUP('Joining Lists'!$H5531,'Joining Lists'!$D$4:$D$75,'Joining Lists'!$E$4:$E$75)</f>
        <v>MidWest</v>
      </c>
      <c r="J5531" s="110" t="s">
        <v>239</v>
      </c>
      <c r="K5531" s="110">
        <v>11.0</v>
      </c>
      <c r="L5531" s="109">
        <f t="array" ref="L5531">XLOOKUP('Joining Lists'!$J5531,'Joining Lists'!$A$4:$A$15,'Joining Lists'!$B$4:$B$15)</f>
        <v>19</v>
      </c>
      <c r="M5531" s="110">
        <f>'Joining Lists'!$K5531*'Joining Lists'!$L5531</f>
        <v>209</v>
      </c>
    </row>
    <row r="5532" ht="14.25" customHeight="1">
      <c r="G5532" s="106">
        <v>44186.0</v>
      </c>
      <c r="H5532" s="105" t="s">
        <v>264</v>
      </c>
      <c r="I5532" s="105" t="str">
        <f t="array" ref="I5532">XLOOKUP('Joining Lists'!$H5532,'Joining Lists'!$D$4:$D$75,'Joining Lists'!$E$4:$E$75)</f>
        <v>MidWest</v>
      </c>
      <c r="J5532" s="105" t="s">
        <v>216</v>
      </c>
      <c r="K5532" s="105">
        <v>1.0</v>
      </c>
      <c r="L5532" s="104">
        <f t="array" ref="L5532">XLOOKUP('Joining Lists'!$J5532,'Joining Lists'!$A$4:$A$15,'Joining Lists'!$B$4:$B$15)</f>
        <v>22.95</v>
      </c>
      <c r="M5532" s="105">
        <f>'Joining Lists'!$K5532*'Joining Lists'!$L5532</f>
        <v>22.95</v>
      </c>
    </row>
    <row r="5533" ht="14.25" customHeight="1">
      <c r="G5533" s="111">
        <v>44186.0</v>
      </c>
      <c r="H5533" s="110" t="s">
        <v>258</v>
      </c>
      <c r="I5533" s="110" t="str">
        <f t="array" ref="I5533">XLOOKUP('Joining Lists'!$H5533,'Joining Lists'!$D$4:$D$75,'Joining Lists'!$E$4:$E$75)</f>
        <v>MidWest</v>
      </c>
      <c r="J5533" s="110" t="s">
        <v>230</v>
      </c>
      <c r="K5533" s="110">
        <v>3.0</v>
      </c>
      <c r="L5533" s="109">
        <f t="array" ref="L5533">XLOOKUP('Joining Lists'!$J5533,'Joining Lists'!$A$4:$A$15,'Joining Lists'!$B$4:$B$15)</f>
        <v>79.95</v>
      </c>
      <c r="M5533" s="110">
        <f>'Joining Lists'!$K5533*'Joining Lists'!$L5533</f>
        <v>239.85</v>
      </c>
    </row>
    <row r="5534" ht="14.25" customHeight="1">
      <c r="G5534" s="106">
        <v>44186.0</v>
      </c>
      <c r="H5534" s="105" t="s">
        <v>299</v>
      </c>
      <c r="I5534" s="105" t="str">
        <f t="array" ref="I5534">XLOOKUP('Joining Lists'!$H5534,'Joining Lists'!$D$4:$D$75,'Joining Lists'!$E$4:$E$75)</f>
        <v>South</v>
      </c>
      <c r="J5534" s="105" t="s">
        <v>218</v>
      </c>
      <c r="K5534" s="105">
        <v>3.0</v>
      </c>
      <c r="L5534" s="104">
        <f t="array" ref="L5534">XLOOKUP('Joining Lists'!$J5534,'Joining Lists'!$A$4:$A$15,'Joining Lists'!$B$4:$B$15)</f>
        <v>22.95</v>
      </c>
      <c r="M5534" s="105">
        <f>'Joining Lists'!$K5534*'Joining Lists'!$L5534</f>
        <v>68.85</v>
      </c>
    </row>
    <row r="5535" ht="14.25" customHeight="1">
      <c r="G5535" s="111">
        <v>44186.0</v>
      </c>
      <c r="H5535" s="110" t="s">
        <v>315</v>
      </c>
      <c r="I5535" s="110" t="str">
        <f t="array" ref="I5535">XLOOKUP('Joining Lists'!$H5535,'Joining Lists'!$D$4:$D$75,'Joining Lists'!$E$4:$E$75)</f>
        <v>MidWest</v>
      </c>
      <c r="J5535" s="110" t="s">
        <v>245</v>
      </c>
      <c r="K5535" s="110">
        <v>2.0</v>
      </c>
      <c r="L5535" s="109">
        <f t="array" ref="L5535">XLOOKUP('Joining Lists'!$J5535,'Joining Lists'!$A$4:$A$15,'Joining Lists'!$B$4:$B$15)</f>
        <v>23.5</v>
      </c>
      <c r="M5535" s="110">
        <f>'Joining Lists'!$K5535*'Joining Lists'!$L5535</f>
        <v>47</v>
      </c>
    </row>
    <row r="5536" ht="14.25" customHeight="1">
      <c r="G5536" s="106">
        <v>44186.0</v>
      </c>
      <c r="H5536" s="105" t="s">
        <v>281</v>
      </c>
      <c r="I5536" s="105" t="str">
        <f t="array" ref="I5536">XLOOKUP('Joining Lists'!$H5536,'Joining Lists'!$D$4:$D$75,'Joining Lists'!$E$4:$E$75)</f>
        <v>MidWest</v>
      </c>
      <c r="J5536" s="105" t="s">
        <v>240</v>
      </c>
      <c r="K5536" s="105">
        <v>3.0</v>
      </c>
      <c r="L5536" s="104">
        <f t="array" ref="L5536">XLOOKUP('Joining Lists'!$J5536,'Joining Lists'!$A$4:$A$15,'Joining Lists'!$B$4:$B$15)</f>
        <v>34</v>
      </c>
      <c r="M5536" s="105">
        <f>'Joining Lists'!$K5536*'Joining Lists'!$L5536</f>
        <v>102</v>
      </c>
    </row>
    <row r="5537" ht="14.25" customHeight="1">
      <c r="G5537" s="111">
        <v>44186.0</v>
      </c>
      <c r="H5537" s="110" t="s">
        <v>231</v>
      </c>
      <c r="I5537" s="110" t="str">
        <f t="array" ref="I5537">XLOOKUP('Joining Lists'!$H5537,'Joining Lists'!$D$4:$D$75,'Joining Lists'!$E$4:$E$75)</f>
        <v>West</v>
      </c>
      <c r="J5537" s="110" t="s">
        <v>218</v>
      </c>
      <c r="K5537" s="110">
        <v>5.0</v>
      </c>
      <c r="L5537" s="109">
        <f t="array" ref="L5537">XLOOKUP('Joining Lists'!$J5537,'Joining Lists'!$A$4:$A$15,'Joining Lists'!$B$4:$B$15)</f>
        <v>22.95</v>
      </c>
      <c r="M5537" s="110">
        <f>'Joining Lists'!$K5537*'Joining Lists'!$L5537</f>
        <v>114.75</v>
      </c>
    </row>
    <row r="5538" ht="14.25" customHeight="1">
      <c r="G5538" s="106">
        <v>44186.0</v>
      </c>
      <c r="H5538" s="105" t="s">
        <v>258</v>
      </c>
      <c r="I5538" s="105" t="str">
        <f t="array" ref="I5538">XLOOKUP('Joining Lists'!$H5538,'Joining Lists'!$D$4:$D$75,'Joining Lists'!$E$4:$E$75)</f>
        <v>MidWest</v>
      </c>
      <c r="J5538" s="105" t="s">
        <v>235</v>
      </c>
      <c r="K5538" s="105">
        <v>1.0</v>
      </c>
      <c r="L5538" s="104">
        <f t="array" ref="L5538">XLOOKUP('Joining Lists'!$J5538,'Joining Lists'!$A$4:$A$15,'Joining Lists'!$B$4:$B$15)</f>
        <v>19.95</v>
      </c>
      <c r="M5538" s="105">
        <f>'Joining Lists'!$K5538*'Joining Lists'!$L5538</f>
        <v>19.95</v>
      </c>
    </row>
    <row r="5539" ht="14.25" customHeight="1">
      <c r="G5539" s="111">
        <v>44186.0</v>
      </c>
      <c r="H5539" s="110" t="s">
        <v>314</v>
      </c>
      <c r="I5539" s="110" t="str">
        <f t="array" ref="I5539">XLOOKUP('Joining Lists'!$H5539,'Joining Lists'!$D$4:$D$75,'Joining Lists'!$E$4:$E$75)</f>
        <v>West</v>
      </c>
      <c r="J5539" s="110" t="s">
        <v>218</v>
      </c>
      <c r="K5539" s="110">
        <v>2.0</v>
      </c>
      <c r="L5539" s="109">
        <f t="array" ref="L5539">XLOOKUP('Joining Lists'!$J5539,'Joining Lists'!$A$4:$A$15,'Joining Lists'!$B$4:$B$15)</f>
        <v>22.95</v>
      </c>
      <c r="M5539" s="110">
        <f>'Joining Lists'!$K5539*'Joining Lists'!$L5539</f>
        <v>45.9</v>
      </c>
    </row>
    <row r="5540" ht="14.25" customHeight="1">
      <c r="G5540" s="106">
        <v>44186.0</v>
      </c>
      <c r="H5540" s="105" t="s">
        <v>306</v>
      </c>
      <c r="I5540" s="105" t="str">
        <f t="array" ref="I5540">XLOOKUP('Joining Lists'!$H5540,'Joining Lists'!$D$4:$D$75,'Joining Lists'!$E$4:$E$75)</f>
        <v>West</v>
      </c>
      <c r="J5540" s="105" t="s">
        <v>212</v>
      </c>
      <c r="K5540" s="105">
        <v>10.0</v>
      </c>
      <c r="L5540" s="104">
        <f t="array" ref="L5540">XLOOKUP('Joining Lists'!$J5540,'Joining Lists'!$A$4:$A$15,'Joining Lists'!$B$4:$B$15)</f>
        <v>21</v>
      </c>
      <c r="M5540" s="105">
        <f>'Joining Lists'!$K5540*'Joining Lists'!$L5540</f>
        <v>210</v>
      </c>
    </row>
    <row r="5541" ht="14.25" customHeight="1">
      <c r="G5541" s="111">
        <v>44186.0</v>
      </c>
      <c r="H5541" s="110" t="s">
        <v>255</v>
      </c>
      <c r="I5541" s="110" t="str">
        <f t="array" ref="I5541">XLOOKUP('Joining Lists'!$H5541,'Joining Lists'!$D$4:$D$75,'Joining Lists'!$E$4:$E$75)</f>
        <v>MidWest</v>
      </c>
      <c r="J5541" s="110" t="s">
        <v>235</v>
      </c>
      <c r="K5541" s="110">
        <v>2.0</v>
      </c>
      <c r="L5541" s="109">
        <f t="array" ref="L5541">XLOOKUP('Joining Lists'!$J5541,'Joining Lists'!$A$4:$A$15,'Joining Lists'!$B$4:$B$15)</f>
        <v>19.95</v>
      </c>
      <c r="M5541" s="110">
        <f>'Joining Lists'!$K5541*'Joining Lists'!$L5541</f>
        <v>39.9</v>
      </c>
    </row>
    <row r="5542" ht="14.25" customHeight="1">
      <c r="G5542" s="106">
        <v>44186.0</v>
      </c>
      <c r="H5542" s="105" t="s">
        <v>261</v>
      </c>
      <c r="I5542" s="105" t="str">
        <f t="array" ref="I5542">XLOOKUP('Joining Lists'!$H5542,'Joining Lists'!$D$4:$D$75,'Joining Lists'!$E$4:$E$75)</f>
        <v>South</v>
      </c>
      <c r="J5542" s="105" t="s">
        <v>216</v>
      </c>
      <c r="K5542" s="105">
        <v>2.0</v>
      </c>
      <c r="L5542" s="104">
        <f t="array" ref="L5542">XLOOKUP('Joining Lists'!$J5542,'Joining Lists'!$A$4:$A$15,'Joining Lists'!$B$4:$B$15)</f>
        <v>22.95</v>
      </c>
      <c r="M5542" s="105">
        <f>'Joining Lists'!$K5542*'Joining Lists'!$L5542</f>
        <v>45.9</v>
      </c>
    </row>
    <row r="5543" ht="14.25" customHeight="1">
      <c r="G5543" s="111">
        <v>44186.0</v>
      </c>
      <c r="H5543" s="110" t="s">
        <v>281</v>
      </c>
      <c r="I5543" s="110" t="str">
        <f t="array" ref="I5543">XLOOKUP('Joining Lists'!$H5543,'Joining Lists'!$D$4:$D$75,'Joining Lists'!$E$4:$E$75)</f>
        <v>MidWest</v>
      </c>
      <c r="J5543" s="110" t="s">
        <v>236</v>
      </c>
      <c r="K5543" s="110">
        <v>4.0</v>
      </c>
      <c r="L5543" s="109">
        <f t="array" ref="L5543">XLOOKUP('Joining Lists'!$J5543,'Joining Lists'!$A$4:$A$15,'Joining Lists'!$B$4:$B$15)</f>
        <v>30</v>
      </c>
      <c r="M5543" s="110">
        <f>'Joining Lists'!$K5543*'Joining Lists'!$L5543</f>
        <v>120</v>
      </c>
    </row>
    <row r="5544" ht="14.25" customHeight="1">
      <c r="G5544" s="106">
        <v>44186.0</v>
      </c>
      <c r="H5544" s="105" t="s">
        <v>237</v>
      </c>
      <c r="I5544" s="105" t="str">
        <f t="array" ref="I5544">XLOOKUP('Joining Lists'!$H5544,'Joining Lists'!$D$4:$D$75,'Joining Lists'!$E$4:$E$75)</f>
        <v>West</v>
      </c>
      <c r="J5544" s="105" t="s">
        <v>216</v>
      </c>
      <c r="K5544" s="105">
        <v>1.0</v>
      </c>
      <c r="L5544" s="104">
        <f t="array" ref="L5544">XLOOKUP('Joining Lists'!$J5544,'Joining Lists'!$A$4:$A$15,'Joining Lists'!$B$4:$B$15)</f>
        <v>22.95</v>
      </c>
      <c r="M5544" s="105">
        <f>'Joining Lists'!$K5544*'Joining Lists'!$L5544</f>
        <v>22.95</v>
      </c>
    </row>
    <row r="5545" ht="14.25" customHeight="1">
      <c r="G5545" s="111">
        <v>44186.0</v>
      </c>
      <c r="H5545" s="110" t="s">
        <v>313</v>
      </c>
      <c r="I5545" s="110" t="str">
        <f t="array" ref="I5545">XLOOKUP('Joining Lists'!$H5545,'Joining Lists'!$D$4:$D$75,'Joining Lists'!$E$4:$E$75)</f>
        <v>West</v>
      </c>
      <c r="J5545" s="110" t="s">
        <v>216</v>
      </c>
      <c r="K5545" s="110">
        <v>2.0</v>
      </c>
      <c r="L5545" s="109">
        <f t="array" ref="L5545">XLOOKUP('Joining Lists'!$J5545,'Joining Lists'!$A$4:$A$15,'Joining Lists'!$B$4:$B$15)</f>
        <v>22.95</v>
      </c>
      <c r="M5545" s="110">
        <f>'Joining Lists'!$K5545*'Joining Lists'!$L5545</f>
        <v>45.9</v>
      </c>
    </row>
    <row r="5546" ht="14.25" customHeight="1">
      <c r="G5546" s="106">
        <v>44186.0</v>
      </c>
      <c r="H5546" s="105" t="s">
        <v>300</v>
      </c>
      <c r="I5546" s="105" t="str">
        <f t="array" ref="I5546">XLOOKUP('Joining Lists'!$H5546,'Joining Lists'!$D$4:$D$75,'Joining Lists'!$E$4:$E$75)</f>
        <v>MidWest</v>
      </c>
      <c r="J5546" s="105" t="s">
        <v>245</v>
      </c>
      <c r="K5546" s="105">
        <v>3.0</v>
      </c>
      <c r="L5546" s="104">
        <f t="array" ref="L5546">XLOOKUP('Joining Lists'!$J5546,'Joining Lists'!$A$4:$A$15,'Joining Lists'!$B$4:$B$15)</f>
        <v>23.5</v>
      </c>
      <c r="M5546" s="105">
        <f>'Joining Lists'!$K5546*'Joining Lists'!$L5546</f>
        <v>70.5</v>
      </c>
    </row>
    <row r="5547" ht="14.25" customHeight="1">
      <c r="G5547" s="111">
        <v>44186.0</v>
      </c>
      <c r="H5547" s="110" t="s">
        <v>289</v>
      </c>
      <c r="I5547" s="110" t="str">
        <f t="array" ref="I5547">XLOOKUP('Joining Lists'!$H5547,'Joining Lists'!$D$4:$D$75,'Joining Lists'!$E$4:$E$75)</f>
        <v>West</v>
      </c>
      <c r="J5547" s="110" t="s">
        <v>230</v>
      </c>
      <c r="K5547" s="110">
        <v>3.0</v>
      </c>
      <c r="L5547" s="109">
        <f t="array" ref="L5547">XLOOKUP('Joining Lists'!$J5547,'Joining Lists'!$A$4:$A$15,'Joining Lists'!$B$4:$B$15)</f>
        <v>79.95</v>
      </c>
      <c r="M5547" s="110">
        <f>'Joining Lists'!$K5547*'Joining Lists'!$L5547</f>
        <v>239.85</v>
      </c>
    </row>
    <row r="5548" ht="14.25" customHeight="1">
      <c r="G5548" s="106">
        <v>44186.0</v>
      </c>
      <c r="H5548" s="105" t="s">
        <v>261</v>
      </c>
      <c r="I5548" s="105" t="str">
        <f t="array" ref="I5548">XLOOKUP('Joining Lists'!$H5548,'Joining Lists'!$D$4:$D$75,'Joining Lists'!$E$4:$E$75)</f>
        <v>South</v>
      </c>
      <c r="J5548" s="105" t="s">
        <v>235</v>
      </c>
      <c r="K5548" s="105">
        <v>13.0</v>
      </c>
      <c r="L5548" s="104">
        <f t="array" ref="L5548">XLOOKUP('Joining Lists'!$J5548,'Joining Lists'!$A$4:$A$15,'Joining Lists'!$B$4:$B$15)</f>
        <v>19.95</v>
      </c>
      <c r="M5548" s="105">
        <f>'Joining Lists'!$K5548*'Joining Lists'!$L5548</f>
        <v>259.35</v>
      </c>
    </row>
    <row r="5549" ht="14.25" customHeight="1">
      <c r="G5549" s="111">
        <v>44186.0</v>
      </c>
      <c r="H5549" s="110" t="s">
        <v>225</v>
      </c>
      <c r="I5549" s="110" t="str">
        <f t="array" ref="I5549">XLOOKUP('Joining Lists'!$H5549,'Joining Lists'!$D$4:$D$75,'Joining Lists'!$E$4:$E$75)</f>
        <v>South</v>
      </c>
      <c r="J5549" s="110" t="s">
        <v>243</v>
      </c>
      <c r="K5549" s="110">
        <v>2.0</v>
      </c>
      <c r="L5549" s="109">
        <f t="array" ref="L5549">XLOOKUP('Joining Lists'!$J5549,'Joining Lists'!$A$4:$A$15,'Joining Lists'!$B$4:$B$15)</f>
        <v>25</v>
      </c>
      <c r="M5549" s="110">
        <f>'Joining Lists'!$K5549*'Joining Lists'!$L5549</f>
        <v>50</v>
      </c>
    </row>
    <row r="5550" ht="14.25" customHeight="1">
      <c r="G5550" s="106">
        <v>44186.0</v>
      </c>
      <c r="H5550" s="105" t="s">
        <v>219</v>
      </c>
      <c r="I5550" s="105" t="str">
        <f t="array" ref="I5550">XLOOKUP('Joining Lists'!$H5550,'Joining Lists'!$D$4:$D$75,'Joining Lists'!$E$4:$E$75)</f>
        <v>West</v>
      </c>
      <c r="J5550" s="105" t="s">
        <v>240</v>
      </c>
      <c r="K5550" s="105">
        <v>1.0</v>
      </c>
      <c r="L5550" s="104">
        <f t="array" ref="L5550">XLOOKUP('Joining Lists'!$J5550,'Joining Lists'!$A$4:$A$15,'Joining Lists'!$B$4:$B$15)</f>
        <v>34</v>
      </c>
      <c r="M5550" s="105">
        <f>'Joining Lists'!$K5550*'Joining Lists'!$L5550</f>
        <v>34</v>
      </c>
    </row>
    <row r="5551" ht="14.25" customHeight="1">
      <c r="G5551" s="111">
        <v>44186.0</v>
      </c>
      <c r="H5551" s="110" t="s">
        <v>257</v>
      </c>
      <c r="I5551" s="110" t="str">
        <f t="array" ref="I5551">XLOOKUP('Joining Lists'!$H5551,'Joining Lists'!$D$4:$D$75,'Joining Lists'!$E$4:$E$75)</f>
        <v>South</v>
      </c>
      <c r="J5551" s="110" t="s">
        <v>218</v>
      </c>
      <c r="K5551" s="110">
        <v>10.0</v>
      </c>
      <c r="L5551" s="109">
        <f t="array" ref="L5551">XLOOKUP('Joining Lists'!$J5551,'Joining Lists'!$A$4:$A$15,'Joining Lists'!$B$4:$B$15)</f>
        <v>22.95</v>
      </c>
      <c r="M5551" s="110">
        <f>'Joining Lists'!$K5551*'Joining Lists'!$L5551</f>
        <v>229.5</v>
      </c>
    </row>
    <row r="5552" ht="14.25" customHeight="1">
      <c r="G5552" s="106">
        <v>44186.0</v>
      </c>
      <c r="H5552" s="105" t="s">
        <v>225</v>
      </c>
      <c r="I5552" s="105" t="str">
        <f t="array" ref="I5552">XLOOKUP('Joining Lists'!$H5552,'Joining Lists'!$D$4:$D$75,'Joining Lists'!$E$4:$E$75)</f>
        <v>South</v>
      </c>
      <c r="J5552" s="105" t="s">
        <v>243</v>
      </c>
      <c r="K5552" s="105">
        <v>1.0</v>
      </c>
      <c r="L5552" s="104">
        <f t="array" ref="L5552">XLOOKUP('Joining Lists'!$J5552,'Joining Lists'!$A$4:$A$15,'Joining Lists'!$B$4:$B$15)</f>
        <v>25</v>
      </c>
      <c r="M5552" s="105">
        <f>'Joining Lists'!$K5552*'Joining Lists'!$L5552</f>
        <v>25</v>
      </c>
    </row>
    <row r="5553" ht="14.25" customHeight="1">
      <c r="G5553" s="111">
        <v>44186.0</v>
      </c>
      <c r="H5553" s="110" t="s">
        <v>253</v>
      </c>
      <c r="I5553" s="110" t="str">
        <f t="array" ref="I5553">XLOOKUP('Joining Lists'!$H5553,'Joining Lists'!$D$4:$D$75,'Joining Lists'!$E$4:$E$75)</f>
        <v>MidWest</v>
      </c>
      <c r="J5553" s="110" t="s">
        <v>212</v>
      </c>
      <c r="K5553" s="110">
        <v>2.0</v>
      </c>
      <c r="L5553" s="109">
        <f t="array" ref="L5553">XLOOKUP('Joining Lists'!$J5553,'Joining Lists'!$A$4:$A$15,'Joining Lists'!$B$4:$B$15)</f>
        <v>21</v>
      </c>
      <c r="M5553" s="110">
        <f>'Joining Lists'!$K5553*'Joining Lists'!$L5553</f>
        <v>42</v>
      </c>
    </row>
    <row r="5554" ht="14.25" customHeight="1">
      <c r="G5554" s="106">
        <v>44186.0</v>
      </c>
      <c r="H5554" s="105" t="s">
        <v>316</v>
      </c>
      <c r="I5554" s="105" t="str">
        <f t="array" ref="I5554">XLOOKUP('Joining Lists'!$H5554,'Joining Lists'!$D$4:$D$75,'Joining Lists'!$E$4:$E$75)</f>
        <v>West</v>
      </c>
      <c r="J5554" s="105" t="s">
        <v>233</v>
      </c>
      <c r="K5554" s="105">
        <v>2.0</v>
      </c>
      <c r="L5554" s="104">
        <f t="array" ref="L5554">XLOOKUP('Joining Lists'!$J5554,'Joining Lists'!$A$4:$A$15,'Joining Lists'!$B$4:$B$15)</f>
        <v>27.5</v>
      </c>
      <c r="M5554" s="105">
        <f>'Joining Lists'!$K5554*'Joining Lists'!$L5554</f>
        <v>55</v>
      </c>
    </row>
    <row r="5555" ht="14.25" customHeight="1">
      <c r="G5555" s="111">
        <v>44186.0</v>
      </c>
      <c r="H5555" s="110" t="s">
        <v>253</v>
      </c>
      <c r="I5555" s="110" t="str">
        <f t="array" ref="I5555">XLOOKUP('Joining Lists'!$H5555,'Joining Lists'!$D$4:$D$75,'Joining Lists'!$E$4:$E$75)</f>
        <v>MidWest</v>
      </c>
      <c r="J5555" s="110" t="s">
        <v>212</v>
      </c>
      <c r="K5555" s="110">
        <v>1.0</v>
      </c>
      <c r="L5555" s="109">
        <f t="array" ref="L5555">XLOOKUP('Joining Lists'!$J5555,'Joining Lists'!$A$4:$A$15,'Joining Lists'!$B$4:$B$15)</f>
        <v>21</v>
      </c>
      <c r="M5555" s="110">
        <f>'Joining Lists'!$K5555*'Joining Lists'!$L5555</f>
        <v>21</v>
      </c>
    </row>
    <row r="5556" ht="14.25" customHeight="1">
      <c r="G5556" s="106">
        <v>44185.0</v>
      </c>
      <c r="H5556" s="105" t="s">
        <v>225</v>
      </c>
      <c r="I5556" s="105" t="str">
        <f t="array" ref="I5556">XLOOKUP('Joining Lists'!$H5556,'Joining Lists'!$D$4:$D$75,'Joining Lists'!$E$4:$E$75)</f>
        <v>South</v>
      </c>
      <c r="J5556" s="105" t="s">
        <v>235</v>
      </c>
      <c r="K5556" s="105">
        <v>20.0</v>
      </c>
      <c r="L5556" s="104">
        <f t="array" ref="L5556">XLOOKUP('Joining Lists'!$J5556,'Joining Lists'!$A$4:$A$15,'Joining Lists'!$B$4:$B$15)</f>
        <v>19.95</v>
      </c>
      <c r="M5556" s="105">
        <f>'Joining Lists'!$K5556*'Joining Lists'!$L5556</f>
        <v>399</v>
      </c>
    </row>
    <row r="5557" ht="14.25" customHeight="1">
      <c r="G5557" s="111">
        <v>44185.0</v>
      </c>
      <c r="H5557" s="110" t="s">
        <v>254</v>
      </c>
      <c r="I5557" s="110" t="str">
        <f t="array" ref="I5557">XLOOKUP('Joining Lists'!$H5557,'Joining Lists'!$D$4:$D$75,'Joining Lists'!$E$4:$E$75)</f>
        <v>South</v>
      </c>
      <c r="J5557" s="110" t="s">
        <v>240</v>
      </c>
      <c r="K5557" s="110">
        <v>1.0</v>
      </c>
      <c r="L5557" s="109">
        <f t="array" ref="L5557">XLOOKUP('Joining Lists'!$J5557,'Joining Lists'!$A$4:$A$15,'Joining Lists'!$B$4:$B$15)</f>
        <v>34</v>
      </c>
      <c r="M5557" s="110">
        <f>'Joining Lists'!$K5557*'Joining Lists'!$L5557</f>
        <v>34</v>
      </c>
    </row>
    <row r="5558" ht="14.25" customHeight="1">
      <c r="G5558" s="106">
        <v>44185.0</v>
      </c>
      <c r="H5558" s="105" t="s">
        <v>269</v>
      </c>
      <c r="I5558" s="105" t="str">
        <f t="array" ref="I5558">XLOOKUP('Joining Lists'!$H5558,'Joining Lists'!$D$4:$D$75,'Joining Lists'!$E$4:$E$75)</f>
        <v>MidWest</v>
      </c>
      <c r="J5558" s="105" t="s">
        <v>245</v>
      </c>
      <c r="K5558" s="105">
        <v>4.0</v>
      </c>
      <c r="L5558" s="104">
        <f t="array" ref="L5558">XLOOKUP('Joining Lists'!$J5558,'Joining Lists'!$A$4:$A$15,'Joining Lists'!$B$4:$B$15)</f>
        <v>23.5</v>
      </c>
      <c r="M5558" s="105">
        <f>'Joining Lists'!$K5558*'Joining Lists'!$L5558</f>
        <v>94</v>
      </c>
    </row>
    <row r="5559" ht="14.25" customHeight="1">
      <c r="G5559" s="111">
        <v>44185.0</v>
      </c>
      <c r="H5559" s="110" t="s">
        <v>213</v>
      </c>
      <c r="I5559" s="110" t="str">
        <f t="array" ref="I5559">XLOOKUP('Joining Lists'!$H5559,'Joining Lists'!$D$4:$D$75,'Joining Lists'!$E$4:$E$75)</f>
        <v>MidWest</v>
      </c>
      <c r="J5559" s="110" t="s">
        <v>235</v>
      </c>
      <c r="K5559" s="110">
        <v>2.0</v>
      </c>
      <c r="L5559" s="109">
        <f t="array" ref="L5559">XLOOKUP('Joining Lists'!$J5559,'Joining Lists'!$A$4:$A$15,'Joining Lists'!$B$4:$B$15)</f>
        <v>19.95</v>
      </c>
      <c r="M5559" s="110">
        <f>'Joining Lists'!$K5559*'Joining Lists'!$L5559</f>
        <v>39.9</v>
      </c>
    </row>
    <row r="5560" ht="14.25" customHeight="1">
      <c r="G5560" s="106">
        <v>44185.0</v>
      </c>
      <c r="H5560" s="105" t="s">
        <v>289</v>
      </c>
      <c r="I5560" s="105" t="str">
        <f t="array" ref="I5560">XLOOKUP('Joining Lists'!$H5560,'Joining Lists'!$D$4:$D$75,'Joining Lists'!$E$4:$E$75)</f>
        <v>West</v>
      </c>
      <c r="J5560" s="105" t="s">
        <v>216</v>
      </c>
      <c r="K5560" s="105">
        <v>2.0</v>
      </c>
      <c r="L5560" s="104">
        <f t="array" ref="L5560">XLOOKUP('Joining Lists'!$J5560,'Joining Lists'!$A$4:$A$15,'Joining Lists'!$B$4:$B$15)</f>
        <v>22.95</v>
      </c>
      <c r="M5560" s="105">
        <f>'Joining Lists'!$K5560*'Joining Lists'!$L5560</f>
        <v>45.9</v>
      </c>
    </row>
    <row r="5561" ht="14.25" customHeight="1">
      <c r="G5561" s="111">
        <v>44185.0</v>
      </c>
      <c r="H5561" s="110" t="s">
        <v>316</v>
      </c>
      <c r="I5561" s="110" t="str">
        <f t="array" ref="I5561">XLOOKUP('Joining Lists'!$H5561,'Joining Lists'!$D$4:$D$75,'Joining Lists'!$E$4:$E$75)</f>
        <v>West</v>
      </c>
      <c r="J5561" s="110" t="s">
        <v>243</v>
      </c>
      <c r="K5561" s="110">
        <v>2.0</v>
      </c>
      <c r="L5561" s="109">
        <f t="array" ref="L5561">XLOOKUP('Joining Lists'!$J5561,'Joining Lists'!$A$4:$A$15,'Joining Lists'!$B$4:$B$15)</f>
        <v>25</v>
      </c>
      <c r="M5561" s="110">
        <f>'Joining Lists'!$K5561*'Joining Lists'!$L5561</f>
        <v>50</v>
      </c>
    </row>
    <row r="5562" ht="14.25" customHeight="1">
      <c r="G5562" s="106">
        <v>44185.0</v>
      </c>
      <c r="H5562" s="105" t="s">
        <v>231</v>
      </c>
      <c r="I5562" s="105" t="str">
        <f t="array" ref="I5562">XLOOKUP('Joining Lists'!$H5562,'Joining Lists'!$D$4:$D$75,'Joining Lists'!$E$4:$E$75)</f>
        <v>West</v>
      </c>
      <c r="J5562" s="105" t="s">
        <v>218</v>
      </c>
      <c r="K5562" s="105">
        <v>1.0</v>
      </c>
      <c r="L5562" s="104">
        <f t="array" ref="L5562">XLOOKUP('Joining Lists'!$J5562,'Joining Lists'!$A$4:$A$15,'Joining Lists'!$B$4:$B$15)</f>
        <v>22.95</v>
      </c>
      <c r="M5562" s="105">
        <f>'Joining Lists'!$K5562*'Joining Lists'!$L5562</f>
        <v>22.95</v>
      </c>
    </row>
    <row r="5563" ht="14.25" customHeight="1">
      <c r="G5563" s="111">
        <v>44185.0</v>
      </c>
      <c r="H5563" s="110" t="s">
        <v>256</v>
      </c>
      <c r="I5563" s="110" t="str">
        <f t="array" ref="I5563">XLOOKUP('Joining Lists'!$H5563,'Joining Lists'!$D$4:$D$75,'Joining Lists'!$E$4:$E$75)</f>
        <v>MidWest</v>
      </c>
      <c r="J5563" s="110" t="s">
        <v>212</v>
      </c>
      <c r="K5563" s="110">
        <v>3.0</v>
      </c>
      <c r="L5563" s="109">
        <f t="array" ref="L5563">XLOOKUP('Joining Lists'!$J5563,'Joining Lists'!$A$4:$A$15,'Joining Lists'!$B$4:$B$15)</f>
        <v>21</v>
      </c>
      <c r="M5563" s="110">
        <f>'Joining Lists'!$K5563*'Joining Lists'!$L5563</f>
        <v>63</v>
      </c>
    </row>
    <row r="5564" ht="14.25" customHeight="1">
      <c r="G5564" s="106">
        <v>44185.0</v>
      </c>
      <c r="H5564" s="105" t="s">
        <v>292</v>
      </c>
      <c r="I5564" s="105" t="str">
        <f t="array" ref="I5564">XLOOKUP('Joining Lists'!$H5564,'Joining Lists'!$D$4:$D$75,'Joining Lists'!$E$4:$E$75)</f>
        <v>East</v>
      </c>
      <c r="J5564" s="105" t="s">
        <v>240</v>
      </c>
      <c r="K5564" s="105">
        <v>4.0</v>
      </c>
      <c r="L5564" s="104">
        <f t="array" ref="L5564">XLOOKUP('Joining Lists'!$J5564,'Joining Lists'!$A$4:$A$15,'Joining Lists'!$B$4:$B$15)</f>
        <v>34</v>
      </c>
      <c r="M5564" s="105">
        <f>'Joining Lists'!$K5564*'Joining Lists'!$L5564</f>
        <v>136</v>
      </c>
    </row>
    <row r="5565" ht="14.25" customHeight="1">
      <c r="G5565" s="111">
        <v>44185.0</v>
      </c>
      <c r="H5565" s="110" t="s">
        <v>269</v>
      </c>
      <c r="I5565" s="110" t="str">
        <f t="array" ref="I5565">XLOOKUP('Joining Lists'!$H5565,'Joining Lists'!$D$4:$D$75,'Joining Lists'!$E$4:$E$75)</f>
        <v>MidWest</v>
      </c>
      <c r="J5565" s="110" t="s">
        <v>227</v>
      </c>
      <c r="K5565" s="110">
        <v>3.0</v>
      </c>
      <c r="L5565" s="109">
        <f t="array" ref="L5565">XLOOKUP('Joining Lists'!$J5565,'Joining Lists'!$A$4:$A$15,'Joining Lists'!$B$4:$B$15)</f>
        <v>25</v>
      </c>
      <c r="M5565" s="110">
        <f>'Joining Lists'!$K5565*'Joining Lists'!$L5565</f>
        <v>75</v>
      </c>
    </row>
    <row r="5566" ht="14.25" customHeight="1">
      <c r="G5566" s="106">
        <v>44185.0</v>
      </c>
      <c r="H5566" s="105" t="s">
        <v>312</v>
      </c>
      <c r="I5566" s="105" t="str">
        <f t="array" ref="I5566">XLOOKUP('Joining Lists'!$H5566,'Joining Lists'!$D$4:$D$75,'Joining Lists'!$E$4:$E$75)</f>
        <v>East</v>
      </c>
      <c r="J5566" s="105" t="s">
        <v>236</v>
      </c>
      <c r="K5566" s="105">
        <v>1.0</v>
      </c>
      <c r="L5566" s="104">
        <f t="array" ref="L5566">XLOOKUP('Joining Lists'!$J5566,'Joining Lists'!$A$4:$A$15,'Joining Lists'!$B$4:$B$15)</f>
        <v>30</v>
      </c>
      <c r="M5566" s="105">
        <f>'Joining Lists'!$K5566*'Joining Lists'!$L5566</f>
        <v>30</v>
      </c>
    </row>
    <row r="5567" ht="14.25" customHeight="1">
      <c r="G5567" s="111">
        <v>44185.0</v>
      </c>
      <c r="H5567" s="110" t="s">
        <v>305</v>
      </c>
      <c r="I5567" s="110" t="str">
        <f t="array" ref="I5567">XLOOKUP('Joining Lists'!$H5567,'Joining Lists'!$D$4:$D$75,'Joining Lists'!$E$4:$E$75)</f>
        <v>East</v>
      </c>
      <c r="J5567" s="110" t="s">
        <v>235</v>
      </c>
      <c r="K5567" s="110">
        <v>2.0</v>
      </c>
      <c r="L5567" s="109">
        <f t="array" ref="L5567">XLOOKUP('Joining Lists'!$J5567,'Joining Lists'!$A$4:$A$15,'Joining Lists'!$B$4:$B$15)</f>
        <v>19.95</v>
      </c>
      <c r="M5567" s="110">
        <f>'Joining Lists'!$K5567*'Joining Lists'!$L5567</f>
        <v>39.9</v>
      </c>
    </row>
    <row r="5568" ht="14.25" customHeight="1">
      <c r="G5568" s="106">
        <v>44185.0</v>
      </c>
      <c r="H5568" s="105" t="s">
        <v>296</v>
      </c>
      <c r="I5568" s="105" t="str">
        <f t="array" ref="I5568">XLOOKUP('Joining Lists'!$H5568,'Joining Lists'!$D$4:$D$75,'Joining Lists'!$E$4:$E$75)</f>
        <v>West</v>
      </c>
      <c r="J5568" s="105" t="s">
        <v>227</v>
      </c>
      <c r="K5568" s="105">
        <v>3.0</v>
      </c>
      <c r="L5568" s="104">
        <f t="array" ref="L5568">XLOOKUP('Joining Lists'!$J5568,'Joining Lists'!$A$4:$A$15,'Joining Lists'!$B$4:$B$15)</f>
        <v>25</v>
      </c>
      <c r="M5568" s="105">
        <f>'Joining Lists'!$K5568*'Joining Lists'!$L5568</f>
        <v>75</v>
      </c>
    </row>
    <row r="5569" ht="14.25" customHeight="1">
      <c r="G5569" s="111">
        <v>44185.0</v>
      </c>
      <c r="H5569" s="110" t="s">
        <v>225</v>
      </c>
      <c r="I5569" s="110" t="str">
        <f t="array" ref="I5569">XLOOKUP('Joining Lists'!$H5569,'Joining Lists'!$D$4:$D$75,'Joining Lists'!$E$4:$E$75)</f>
        <v>South</v>
      </c>
      <c r="J5569" s="110" t="s">
        <v>212</v>
      </c>
      <c r="K5569" s="110">
        <v>1.0</v>
      </c>
      <c r="L5569" s="109">
        <f t="array" ref="L5569">XLOOKUP('Joining Lists'!$J5569,'Joining Lists'!$A$4:$A$15,'Joining Lists'!$B$4:$B$15)</f>
        <v>21</v>
      </c>
      <c r="M5569" s="110">
        <f>'Joining Lists'!$K5569*'Joining Lists'!$L5569</f>
        <v>21</v>
      </c>
    </row>
    <row r="5570" ht="14.25" customHeight="1">
      <c r="G5570" s="106">
        <v>44185.0</v>
      </c>
      <c r="H5570" s="105" t="s">
        <v>308</v>
      </c>
      <c r="I5570" s="105" t="str">
        <f t="array" ref="I5570">XLOOKUP('Joining Lists'!$H5570,'Joining Lists'!$D$4:$D$75,'Joining Lists'!$E$4:$E$75)</f>
        <v>West</v>
      </c>
      <c r="J5570" s="105" t="s">
        <v>227</v>
      </c>
      <c r="K5570" s="105">
        <v>13.0</v>
      </c>
      <c r="L5570" s="104">
        <f t="array" ref="L5570">XLOOKUP('Joining Lists'!$J5570,'Joining Lists'!$A$4:$A$15,'Joining Lists'!$B$4:$B$15)</f>
        <v>25</v>
      </c>
      <c r="M5570" s="105">
        <f>'Joining Lists'!$K5570*'Joining Lists'!$L5570</f>
        <v>325</v>
      </c>
    </row>
    <row r="5571" ht="14.25" customHeight="1">
      <c r="G5571" s="111">
        <v>44185.0</v>
      </c>
      <c r="H5571" s="110" t="s">
        <v>257</v>
      </c>
      <c r="I5571" s="110" t="str">
        <f t="array" ref="I5571">XLOOKUP('Joining Lists'!$H5571,'Joining Lists'!$D$4:$D$75,'Joining Lists'!$E$4:$E$75)</f>
        <v>South</v>
      </c>
      <c r="J5571" s="110" t="s">
        <v>227</v>
      </c>
      <c r="K5571" s="110">
        <v>3.0</v>
      </c>
      <c r="L5571" s="109">
        <f t="array" ref="L5571">XLOOKUP('Joining Lists'!$J5571,'Joining Lists'!$A$4:$A$15,'Joining Lists'!$B$4:$B$15)</f>
        <v>25</v>
      </c>
      <c r="M5571" s="110">
        <f>'Joining Lists'!$K5571*'Joining Lists'!$L5571</f>
        <v>75</v>
      </c>
    </row>
    <row r="5572" ht="14.25" customHeight="1">
      <c r="G5572" s="106">
        <v>44185.0</v>
      </c>
      <c r="H5572" s="105" t="s">
        <v>238</v>
      </c>
      <c r="I5572" s="105" t="str">
        <f t="array" ref="I5572">XLOOKUP('Joining Lists'!$H5572,'Joining Lists'!$D$4:$D$75,'Joining Lists'!$E$4:$E$75)</f>
        <v>West</v>
      </c>
      <c r="J5572" s="105" t="s">
        <v>233</v>
      </c>
      <c r="K5572" s="105">
        <v>2.0</v>
      </c>
      <c r="L5572" s="104">
        <f t="array" ref="L5572">XLOOKUP('Joining Lists'!$J5572,'Joining Lists'!$A$4:$A$15,'Joining Lists'!$B$4:$B$15)</f>
        <v>27.5</v>
      </c>
      <c r="M5572" s="105">
        <f>'Joining Lists'!$K5572*'Joining Lists'!$L5572</f>
        <v>55</v>
      </c>
    </row>
    <row r="5573" ht="14.25" customHeight="1">
      <c r="G5573" s="111">
        <v>44185.0</v>
      </c>
      <c r="H5573" s="110" t="s">
        <v>307</v>
      </c>
      <c r="I5573" s="110" t="str">
        <f t="array" ref="I5573">XLOOKUP('Joining Lists'!$H5573,'Joining Lists'!$D$4:$D$75,'Joining Lists'!$E$4:$E$75)</f>
        <v>East</v>
      </c>
      <c r="J5573" s="110" t="s">
        <v>227</v>
      </c>
      <c r="K5573" s="110">
        <v>2.0</v>
      </c>
      <c r="L5573" s="109">
        <f t="array" ref="L5573">XLOOKUP('Joining Lists'!$J5573,'Joining Lists'!$A$4:$A$15,'Joining Lists'!$B$4:$B$15)</f>
        <v>25</v>
      </c>
      <c r="M5573" s="110">
        <f>'Joining Lists'!$K5573*'Joining Lists'!$L5573</f>
        <v>50</v>
      </c>
    </row>
    <row r="5574" ht="14.25" customHeight="1">
      <c r="G5574" s="106">
        <v>44185.0</v>
      </c>
      <c r="H5574" s="105" t="s">
        <v>268</v>
      </c>
      <c r="I5574" s="105" t="str">
        <f t="array" ref="I5574">XLOOKUP('Joining Lists'!$H5574,'Joining Lists'!$D$4:$D$75,'Joining Lists'!$E$4:$E$75)</f>
        <v>East</v>
      </c>
      <c r="J5574" s="105" t="s">
        <v>227</v>
      </c>
      <c r="K5574" s="105">
        <v>3.0</v>
      </c>
      <c r="L5574" s="104">
        <f t="array" ref="L5574">XLOOKUP('Joining Lists'!$J5574,'Joining Lists'!$A$4:$A$15,'Joining Lists'!$B$4:$B$15)</f>
        <v>25</v>
      </c>
      <c r="M5574" s="105">
        <f>'Joining Lists'!$K5574*'Joining Lists'!$L5574</f>
        <v>75</v>
      </c>
    </row>
    <row r="5575" ht="14.25" customHeight="1">
      <c r="G5575" s="111">
        <v>44185.0</v>
      </c>
      <c r="H5575" s="110" t="s">
        <v>248</v>
      </c>
      <c r="I5575" s="110" t="str">
        <f t="array" ref="I5575">XLOOKUP('Joining Lists'!$H5575,'Joining Lists'!$D$4:$D$75,'Joining Lists'!$E$4:$E$75)</f>
        <v>MidWest</v>
      </c>
      <c r="J5575" s="110" t="s">
        <v>240</v>
      </c>
      <c r="K5575" s="110">
        <v>1.0</v>
      </c>
      <c r="L5575" s="109">
        <f t="array" ref="L5575">XLOOKUP('Joining Lists'!$J5575,'Joining Lists'!$A$4:$A$15,'Joining Lists'!$B$4:$B$15)</f>
        <v>34</v>
      </c>
      <c r="M5575" s="110">
        <f>'Joining Lists'!$K5575*'Joining Lists'!$L5575</f>
        <v>34</v>
      </c>
    </row>
    <row r="5576" ht="14.25" customHeight="1">
      <c r="G5576" s="106">
        <v>44185.0</v>
      </c>
      <c r="H5576" s="105" t="s">
        <v>316</v>
      </c>
      <c r="I5576" s="105" t="str">
        <f t="array" ref="I5576">XLOOKUP('Joining Lists'!$H5576,'Joining Lists'!$D$4:$D$75,'Joining Lists'!$E$4:$E$75)</f>
        <v>West</v>
      </c>
      <c r="J5576" s="105" t="s">
        <v>243</v>
      </c>
      <c r="K5576" s="105">
        <v>3.0</v>
      </c>
      <c r="L5576" s="104">
        <f t="array" ref="L5576">XLOOKUP('Joining Lists'!$J5576,'Joining Lists'!$A$4:$A$15,'Joining Lists'!$B$4:$B$15)</f>
        <v>25</v>
      </c>
      <c r="M5576" s="105">
        <f>'Joining Lists'!$K5576*'Joining Lists'!$L5576</f>
        <v>75</v>
      </c>
    </row>
    <row r="5577" ht="14.25" customHeight="1">
      <c r="G5577" s="111">
        <v>44185.0</v>
      </c>
      <c r="H5577" s="110" t="s">
        <v>228</v>
      </c>
      <c r="I5577" s="110" t="str">
        <f t="array" ref="I5577">XLOOKUP('Joining Lists'!$H5577,'Joining Lists'!$D$4:$D$75,'Joining Lists'!$E$4:$E$75)</f>
        <v>MidWest</v>
      </c>
      <c r="J5577" s="110" t="s">
        <v>227</v>
      </c>
      <c r="K5577" s="110">
        <v>1.0</v>
      </c>
      <c r="L5577" s="109">
        <f t="array" ref="L5577">XLOOKUP('Joining Lists'!$J5577,'Joining Lists'!$A$4:$A$15,'Joining Lists'!$B$4:$B$15)</f>
        <v>25</v>
      </c>
      <c r="M5577" s="110">
        <f>'Joining Lists'!$K5577*'Joining Lists'!$L5577</f>
        <v>25</v>
      </c>
    </row>
    <row r="5578" ht="14.25" customHeight="1">
      <c r="G5578" s="106">
        <v>44185.0</v>
      </c>
      <c r="H5578" s="105" t="s">
        <v>252</v>
      </c>
      <c r="I5578" s="105" t="str">
        <f t="array" ref="I5578">XLOOKUP('Joining Lists'!$H5578,'Joining Lists'!$D$4:$D$75,'Joining Lists'!$E$4:$E$75)</f>
        <v>West</v>
      </c>
      <c r="J5578" s="105" t="s">
        <v>243</v>
      </c>
      <c r="K5578" s="105">
        <v>1.0</v>
      </c>
      <c r="L5578" s="104">
        <f t="array" ref="L5578">XLOOKUP('Joining Lists'!$J5578,'Joining Lists'!$A$4:$A$15,'Joining Lists'!$B$4:$B$15)</f>
        <v>25</v>
      </c>
      <c r="M5578" s="105">
        <f>'Joining Lists'!$K5578*'Joining Lists'!$L5578</f>
        <v>25</v>
      </c>
    </row>
    <row r="5579" ht="14.25" customHeight="1">
      <c r="G5579" s="111">
        <v>44185.0</v>
      </c>
      <c r="H5579" s="110" t="s">
        <v>264</v>
      </c>
      <c r="I5579" s="110" t="str">
        <f t="array" ref="I5579">XLOOKUP('Joining Lists'!$H5579,'Joining Lists'!$D$4:$D$75,'Joining Lists'!$E$4:$E$75)</f>
        <v>MidWest</v>
      </c>
      <c r="J5579" s="110" t="s">
        <v>235</v>
      </c>
      <c r="K5579" s="110">
        <v>3.0</v>
      </c>
      <c r="L5579" s="109">
        <f t="array" ref="L5579">XLOOKUP('Joining Lists'!$J5579,'Joining Lists'!$A$4:$A$15,'Joining Lists'!$B$4:$B$15)</f>
        <v>19.95</v>
      </c>
      <c r="M5579" s="110">
        <f>'Joining Lists'!$K5579*'Joining Lists'!$L5579</f>
        <v>59.85</v>
      </c>
    </row>
    <row r="5580" ht="14.25" customHeight="1">
      <c r="G5580" s="106">
        <v>44185.0</v>
      </c>
      <c r="H5580" s="105" t="s">
        <v>300</v>
      </c>
      <c r="I5580" s="105" t="str">
        <f t="array" ref="I5580">XLOOKUP('Joining Lists'!$H5580,'Joining Lists'!$D$4:$D$75,'Joining Lists'!$E$4:$E$75)</f>
        <v>MidWest</v>
      </c>
      <c r="J5580" s="105" t="s">
        <v>218</v>
      </c>
      <c r="K5580" s="105">
        <v>1.0</v>
      </c>
      <c r="L5580" s="104">
        <f t="array" ref="L5580">XLOOKUP('Joining Lists'!$J5580,'Joining Lists'!$A$4:$A$15,'Joining Lists'!$B$4:$B$15)</f>
        <v>22.95</v>
      </c>
      <c r="M5580" s="105">
        <f>'Joining Lists'!$K5580*'Joining Lists'!$L5580</f>
        <v>22.95</v>
      </c>
    </row>
    <row r="5581" ht="14.25" customHeight="1">
      <c r="G5581" s="111">
        <v>44185.0</v>
      </c>
      <c r="H5581" s="110" t="s">
        <v>293</v>
      </c>
      <c r="I5581" s="110" t="str">
        <f t="array" ref="I5581">XLOOKUP('Joining Lists'!$H5581,'Joining Lists'!$D$4:$D$75,'Joining Lists'!$E$4:$E$75)</f>
        <v>West</v>
      </c>
      <c r="J5581" s="110" t="s">
        <v>218</v>
      </c>
      <c r="K5581" s="110">
        <v>25.0</v>
      </c>
      <c r="L5581" s="109">
        <f t="array" ref="L5581">XLOOKUP('Joining Lists'!$J5581,'Joining Lists'!$A$4:$A$15,'Joining Lists'!$B$4:$B$15)</f>
        <v>22.95</v>
      </c>
      <c r="M5581" s="110">
        <f>'Joining Lists'!$K5581*'Joining Lists'!$L5581</f>
        <v>573.75</v>
      </c>
    </row>
    <row r="5582" ht="14.25" customHeight="1">
      <c r="G5582" s="106">
        <v>44185.0</v>
      </c>
      <c r="H5582" s="105" t="s">
        <v>294</v>
      </c>
      <c r="I5582" s="105" t="str">
        <f t="array" ref="I5582">XLOOKUP('Joining Lists'!$H5582,'Joining Lists'!$D$4:$D$75,'Joining Lists'!$E$4:$E$75)</f>
        <v>West</v>
      </c>
      <c r="J5582" s="105" t="s">
        <v>218</v>
      </c>
      <c r="K5582" s="105">
        <v>2.0</v>
      </c>
      <c r="L5582" s="104">
        <f t="array" ref="L5582">XLOOKUP('Joining Lists'!$J5582,'Joining Lists'!$A$4:$A$15,'Joining Lists'!$B$4:$B$15)</f>
        <v>22.95</v>
      </c>
      <c r="M5582" s="105">
        <f>'Joining Lists'!$K5582*'Joining Lists'!$L5582</f>
        <v>45.9</v>
      </c>
    </row>
    <row r="5583" ht="14.25" customHeight="1">
      <c r="G5583" s="111">
        <v>44185.0</v>
      </c>
      <c r="H5583" s="110" t="s">
        <v>225</v>
      </c>
      <c r="I5583" s="110" t="str">
        <f t="array" ref="I5583">XLOOKUP('Joining Lists'!$H5583,'Joining Lists'!$D$4:$D$75,'Joining Lists'!$E$4:$E$75)</f>
        <v>South</v>
      </c>
      <c r="J5583" s="110" t="s">
        <v>218</v>
      </c>
      <c r="K5583" s="110">
        <v>2.0</v>
      </c>
      <c r="L5583" s="109">
        <f t="array" ref="L5583">XLOOKUP('Joining Lists'!$J5583,'Joining Lists'!$A$4:$A$15,'Joining Lists'!$B$4:$B$15)</f>
        <v>22.95</v>
      </c>
      <c r="M5583" s="110">
        <f>'Joining Lists'!$K5583*'Joining Lists'!$L5583</f>
        <v>45.9</v>
      </c>
    </row>
    <row r="5584" ht="14.25" customHeight="1">
      <c r="G5584" s="106">
        <v>44185.0</v>
      </c>
      <c r="H5584" s="105" t="s">
        <v>215</v>
      </c>
      <c r="I5584" s="105" t="str">
        <f t="array" ref="I5584">XLOOKUP('Joining Lists'!$H5584,'Joining Lists'!$D$4:$D$75,'Joining Lists'!$E$4:$E$75)</f>
        <v>East</v>
      </c>
      <c r="J5584" s="105" t="s">
        <v>243</v>
      </c>
      <c r="K5584" s="105">
        <v>4.0</v>
      </c>
      <c r="L5584" s="104">
        <f t="array" ref="L5584">XLOOKUP('Joining Lists'!$J5584,'Joining Lists'!$A$4:$A$15,'Joining Lists'!$B$4:$B$15)</f>
        <v>25</v>
      </c>
      <c r="M5584" s="105">
        <f>'Joining Lists'!$K5584*'Joining Lists'!$L5584</f>
        <v>100</v>
      </c>
    </row>
    <row r="5585" ht="14.25" customHeight="1">
      <c r="G5585" s="111">
        <v>44185.0</v>
      </c>
      <c r="H5585" s="110" t="s">
        <v>257</v>
      </c>
      <c r="I5585" s="110" t="str">
        <f t="array" ref="I5585">XLOOKUP('Joining Lists'!$H5585,'Joining Lists'!$D$4:$D$75,'Joining Lists'!$E$4:$E$75)</f>
        <v>South</v>
      </c>
      <c r="J5585" s="110" t="s">
        <v>245</v>
      </c>
      <c r="K5585" s="110">
        <v>3.0</v>
      </c>
      <c r="L5585" s="109">
        <f t="array" ref="L5585">XLOOKUP('Joining Lists'!$J5585,'Joining Lists'!$A$4:$A$15,'Joining Lists'!$B$4:$B$15)</f>
        <v>23.5</v>
      </c>
      <c r="M5585" s="110">
        <f>'Joining Lists'!$K5585*'Joining Lists'!$L5585</f>
        <v>70.5</v>
      </c>
    </row>
    <row r="5586" ht="14.25" customHeight="1">
      <c r="G5586" s="106">
        <v>44185.0</v>
      </c>
      <c r="H5586" s="105" t="s">
        <v>302</v>
      </c>
      <c r="I5586" s="105" t="str">
        <f t="array" ref="I5586">XLOOKUP('Joining Lists'!$H5586,'Joining Lists'!$D$4:$D$75,'Joining Lists'!$E$4:$E$75)</f>
        <v>MidWest</v>
      </c>
      <c r="J5586" s="105" t="s">
        <v>239</v>
      </c>
      <c r="K5586" s="105">
        <v>2.0</v>
      </c>
      <c r="L5586" s="104">
        <f t="array" ref="L5586">XLOOKUP('Joining Lists'!$J5586,'Joining Lists'!$A$4:$A$15,'Joining Lists'!$B$4:$B$15)</f>
        <v>19</v>
      </c>
      <c r="M5586" s="105">
        <f>'Joining Lists'!$K5586*'Joining Lists'!$L5586</f>
        <v>38</v>
      </c>
    </row>
    <row r="5587" ht="14.25" customHeight="1">
      <c r="G5587" s="111">
        <v>44185.0</v>
      </c>
      <c r="H5587" s="110" t="s">
        <v>221</v>
      </c>
      <c r="I5587" s="110" t="str">
        <f t="array" ref="I5587">XLOOKUP('Joining Lists'!$H5587,'Joining Lists'!$D$4:$D$75,'Joining Lists'!$E$4:$E$75)</f>
        <v>East</v>
      </c>
      <c r="J5587" s="110" t="s">
        <v>240</v>
      </c>
      <c r="K5587" s="110">
        <v>12.0</v>
      </c>
      <c r="L5587" s="109">
        <f t="array" ref="L5587">XLOOKUP('Joining Lists'!$J5587,'Joining Lists'!$A$4:$A$15,'Joining Lists'!$B$4:$B$15)</f>
        <v>34</v>
      </c>
      <c r="M5587" s="110">
        <f>'Joining Lists'!$K5587*'Joining Lists'!$L5587</f>
        <v>408</v>
      </c>
    </row>
    <row r="5588" ht="14.25" customHeight="1">
      <c r="G5588" s="106">
        <v>44185.0</v>
      </c>
      <c r="H5588" s="105" t="s">
        <v>298</v>
      </c>
      <c r="I5588" s="105" t="str">
        <f t="array" ref="I5588">XLOOKUP('Joining Lists'!$H5588,'Joining Lists'!$D$4:$D$75,'Joining Lists'!$E$4:$E$75)</f>
        <v>West</v>
      </c>
      <c r="J5588" s="105" t="s">
        <v>216</v>
      </c>
      <c r="K5588" s="105">
        <v>11.0</v>
      </c>
      <c r="L5588" s="104">
        <f t="array" ref="L5588">XLOOKUP('Joining Lists'!$J5588,'Joining Lists'!$A$4:$A$15,'Joining Lists'!$B$4:$B$15)</f>
        <v>22.95</v>
      </c>
      <c r="M5588" s="105">
        <f>'Joining Lists'!$K5588*'Joining Lists'!$L5588</f>
        <v>252.45</v>
      </c>
    </row>
    <row r="5589" ht="14.25" customHeight="1">
      <c r="G5589" s="111">
        <v>44185.0</v>
      </c>
      <c r="H5589" s="110" t="s">
        <v>315</v>
      </c>
      <c r="I5589" s="110" t="str">
        <f t="array" ref="I5589">XLOOKUP('Joining Lists'!$H5589,'Joining Lists'!$D$4:$D$75,'Joining Lists'!$E$4:$E$75)</f>
        <v>MidWest</v>
      </c>
      <c r="J5589" s="110" t="s">
        <v>235</v>
      </c>
      <c r="K5589" s="110">
        <v>3.0</v>
      </c>
      <c r="L5589" s="109">
        <f t="array" ref="L5589">XLOOKUP('Joining Lists'!$J5589,'Joining Lists'!$A$4:$A$15,'Joining Lists'!$B$4:$B$15)</f>
        <v>19.95</v>
      </c>
      <c r="M5589" s="110">
        <f>'Joining Lists'!$K5589*'Joining Lists'!$L5589</f>
        <v>59.85</v>
      </c>
    </row>
    <row r="5590" ht="14.25" customHeight="1">
      <c r="G5590" s="106">
        <v>44185.0</v>
      </c>
      <c r="H5590" s="105" t="s">
        <v>286</v>
      </c>
      <c r="I5590" s="105" t="str">
        <f t="array" ref="I5590">XLOOKUP('Joining Lists'!$H5590,'Joining Lists'!$D$4:$D$75,'Joining Lists'!$E$4:$E$75)</f>
        <v>South</v>
      </c>
      <c r="J5590" s="105" t="s">
        <v>243</v>
      </c>
      <c r="K5590" s="105">
        <v>2.0</v>
      </c>
      <c r="L5590" s="104">
        <f t="array" ref="L5590">XLOOKUP('Joining Lists'!$J5590,'Joining Lists'!$A$4:$A$15,'Joining Lists'!$B$4:$B$15)</f>
        <v>25</v>
      </c>
      <c r="M5590" s="105">
        <f>'Joining Lists'!$K5590*'Joining Lists'!$L5590</f>
        <v>50</v>
      </c>
    </row>
    <row r="5591" ht="14.25" customHeight="1">
      <c r="G5591" s="111">
        <v>44185.0</v>
      </c>
      <c r="H5591" s="110" t="s">
        <v>315</v>
      </c>
      <c r="I5591" s="110" t="str">
        <f t="array" ref="I5591">XLOOKUP('Joining Lists'!$H5591,'Joining Lists'!$D$4:$D$75,'Joining Lists'!$E$4:$E$75)</f>
        <v>MidWest</v>
      </c>
      <c r="J5591" s="110" t="s">
        <v>245</v>
      </c>
      <c r="K5591" s="110">
        <v>3.0</v>
      </c>
      <c r="L5591" s="109">
        <f t="array" ref="L5591">XLOOKUP('Joining Lists'!$J5591,'Joining Lists'!$A$4:$A$15,'Joining Lists'!$B$4:$B$15)</f>
        <v>23.5</v>
      </c>
      <c r="M5591" s="110">
        <f>'Joining Lists'!$K5591*'Joining Lists'!$L5591</f>
        <v>70.5</v>
      </c>
    </row>
    <row r="5592" ht="14.25" customHeight="1">
      <c r="G5592" s="106">
        <v>44185.0</v>
      </c>
      <c r="H5592" s="105" t="s">
        <v>253</v>
      </c>
      <c r="I5592" s="105" t="str">
        <f t="array" ref="I5592">XLOOKUP('Joining Lists'!$H5592,'Joining Lists'!$D$4:$D$75,'Joining Lists'!$E$4:$E$75)</f>
        <v>MidWest</v>
      </c>
      <c r="J5592" s="105" t="s">
        <v>227</v>
      </c>
      <c r="K5592" s="105">
        <v>1.0</v>
      </c>
      <c r="L5592" s="104">
        <f t="array" ref="L5592">XLOOKUP('Joining Lists'!$J5592,'Joining Lists'!$A$4:$A$15,'Joining Lists'!$B$4:$B$15)</f>
        <v>25</v>
      </c>
      <c r="M5592" s="105">
        <f>'Joining Lists'!$K5592*'Joining Lists'!$L5592</f>
        <v>25</v>
      </c>
    </row>
    <row r="5593" ht="14.25" customHeight="1">
      <c r="G5593" s="111">
        <v>44185.0</v>
      </c>
      <c r="H5593" s="110" t="s">
        <v>296</v>
      </c>
      <c r="I5593" s="110" t="str">
        <f t="array" ref="I5593">XLOOKUP('Joining Lists'!$H5593,'Joining Lists'!$D$4:$D$75,'Joining Lists'!$E$4:$E$75)</f>
        <v>West</v>
      </c>
      <c r="J5593" s="110" t="s">
        <v>227</v>
      </c>
      <c r="K5593" s="110">
        <v>1.0</v>
      </c>
      <c r="L5593" s="109">
        <f t="array" ref="L5593">XLOOKUP('Joining Lists'!$J5593,'Joining Lists'!$A$4:$A$15,'Joining Lists'!$B$4:$B$15)</f>
        <v>25</v>
      </c>
      <c r="M5593" s="110">
        <f>'Joining Lists'!$K5593*'Joining Lists'!$L5593</f>
        <v>25</v>
      </c>
    </row>
    <row r="5594" ht="14.25" customHeight="1">
      <c r="G5594" s="106">
        <v>44185.0</v>
      </c>
      <c r="H5594" s="105" t="s">
        <v>269</v>
      </c>
      <c r="I5594" s="105" t="str">
        <f t="array" ref="I5594">XLOOKUP('Joining Lists'!$H5594,'Joining Lists'!$D$4:$D$75,'Joining Lists'!$E$4:$E$75)</f>
        <v>MidWest</v>
      </c>
      <c r="J5594" s="105" t="s">
        <v>216</v>
      </c>
      <c r="K5594" s="105">
        <v>4.0</v>
      </c>
      <c r="L5594" s="104">
        <f t="array" ref="L5594">XLOOKUP('Joining Lists'!$J5594,'Joining Lists'!$A$4:$A$15,'Joining Lists'!$B$4:$B$15)</f>
        <v>22.95</v>
      </c>
      <c r="M5594" s="105">
        <f>'Joining Lists'!$K5594*'Joining Lists'!$L5594</f>
        <v>91.8</v>
      </c>
    </row>
    <row r="5595" ht="14.25" customHeight="1">
      <c r="G5595" s="111">
        <v>44185.0</v>
      </c>
      <c r="H5595" s="110" t="s">
        <v>304</v>
      </c>
      <c r="I5595" s="110" t="str">
        <f t="array" ref="I5595">XLOOKUP('Joining Lists'!$H5595,'Joining Lists'!$D$4:$D$75,'Joining Lists'!$E$4:$E$75)</f>
        <v>South</v>
      </c>
      <c r="J5595" s="110" t="s">
        <v>233</v>
      </c>
      <c r="K5595" s="110">
        <v>2.0</v>
      </c>
      <c r="L5595" s="109">
        <f t="array" ref="L5595">XLOOKUP('Joining Lists'!$J5595,'Joining Lists'!$A$4:$A$15,'Joining Lists'!$B$4:$B$15)</f>
        <v>27.5</v>
      </c>
      <c r="M5595" s="110">
        <f>'Joining Lists'!$K5595*'Joining Lists'!$L5595</f>
        <v>55</v>
      </c>
    </row>
    <row r="5596" ht="14.25" customHeight="1">
      <c r="G5596" s="106">
        <v>44185.0</v>
      </c>
      <c r="H5596" s="105" t="s">
        <v>308</v>
      </c>
      <c r="I5596" s="105" t="str">
        <f t="array" ref="I5596">XLOOKUP('Joining Lists'!$H5596,'Joining Lists'!$D$4:$D$75,'Joining Lists'!$E$4:$E$75)</f>
        <v>West</v>
      </c>
      <c r="J5596" s="105" t="s">
        <v>227</v>
      </c>
      <c r="K5596" s="105">
        <v>1.0</v>
      </c>
      <c r="L5596" s="104">
        <f t="array" ref="L5596">XLOOKUP('Joining Lists'!$J5596,'Joining Lists'!$A$4:$A$15,'Joining Lists'!$B$4:$B$15)</f>
        <v>25</v>
      </c>
      <c r="M5596" s="105">
        <f>'Joining Lists'!$K5596*'Joining Lists'!$L5596</f>
        <v>25</v>
      </c>
    </row>
    <row r="5597" ht="14.25" customHeight="1">
      <c r="G5597" s="111">
        <v>44185.0</v>
      </c>
      <c r="H5597" s="110" t="s">
        <v>281</v>
      </c>
      <c r="I5597" s="110" t="str">
        <f t="array" ref="I5597">XLOOKUP('Joining Lists'!$H5597,'Joining Lists'!$D$4:$D$75,'Joining Lists'!$E$4:$E$75)</f>
        <v>MidWest</v>
      </c>
      <c r="J5597" s="110" t="s">
        <v>216</v>
      </c>
      <c r="K5597" s="110">
        <v>2.0</v>
      </c>
      <c r="L5597" s="109">
        <f t="array" ref="L5597">XLOOKUP('Joining Lists'!$J5597,'Joining Lists'!$A$4:$A$15,'Joining Lists'!$B$4:$B$15)</f>
        <v>22.95</v>
      </c>
      <c r="M5597" s="110">
        <f>'Joining Lists'!$K5597*'Joining Lists'!$L5597</f>
        <v>45.9</v>
      </c>
    </row>
    <row r="5598" ht="14.25" customHeight="1">
      <c r="G5598" s="106">
        <v>44185.0</v>
      </c>
      <c r="H5598" s="105" t="s">
        <v>225</v>
      </c>
      <c r="I5598" s="105" t="str">
        <f t="array" ref="I5598">XLOOKUP('Joining Lists'!$H5598,'Joining Lists'!$D$4:$D$75,'Joining Lists'!$E$4:$E$75)</f>
        <v>South</v>
      </c>
      <c r="J5598" s="105" t="s">
        <v>235</v>
      </c>
      <c r="K5598" s="105">
        <v>1.0</v>
      </c>
      <c r="L5598" s="104">
        <f t="array" ref="L5598">XLOOKUP('Joining Lists'!$J5598,'Joining Lists'!$A$4:$A$15,'Joining Lists'!$B$4:$B$15)</f>
        <v>19.95</v>
      </c>
      <c r="M5598" s="105">
        <f>'Joining Lists'!$K5598*'Joining Lists'!$L5598</f>
        <v>19.95</v>
      </c>
    </row>
    <row r="5599" ht="14.25" customHeight="1">
      <c r="G5599" s="111">
        <v>44185.0</v>
      </c>
      <c r="H5599" s="110" t="s">
        <v>305</v>
      </c>
      <c r="I5599" s="110" t="str">
        <f t="array" ref="I5599">XLOOKUP('Joining Lists'!$H5599,'Joining Lists'!$D$4:$D$75,'Joining Lists'!$E$4:$E$75)</f>
        <v>East</v>
      </c>
      <c r="J5599" s="110" t="s">
        <v>218</v>
      </c>
      <c r="K5599" s="110">
        <v>3.0</v>
      </c>
      <c r="L5599" s="109">
        <f t="array" ref="L5599">XLOOKUP('Joining Lists'!$J5599,'Joining Lists'!$A$4:$A$15,'Joining Lists'!$B$4:$B$15)</f>
        <v>22.95</v>
      </c>
      <c r="M5599" s="110">
        <f>'Joining Lists'!$K5599*'Joining Lists'!$L5599</f>
        <v>68.85</v>
      </c>
    </row>
    <row r="5600" ht="14.25" customHeight="1">
      <c r="G5600" s="106">
        <v>44185.0</v>
      </c>
      <c r="H5600" s="105" t="s">
        <v>309</v>
      </c>
      <c r="I5600" s="105" t="str">
        <f t="array" ref="I5600">XLOOKUP('Joining Lists'!$H5600,'Joining Lists'!$D$4:$D$75,'Joining Lists'!$E$4:$E$75)</f>
        <v>South</v>
      </c>
      <c r="J5600" s="105" t="s">
        <v>240</v>
      </c>
      <c r="K5600" s="105">
        <v>3.0</v>
      </c>
      <c r="L5600" s="104">
        <f t="array" ref="L5600">XLOOKUP('Joining Lists'!$J5600,'Joining Lists'!$A$4:$A$15,'Joining Lists'!$B$4:$B$15)</f>
        <v>34</v>
      </c>
      <c r="M5600" s="105">
        <f>'Joining Lists'!$K5600*'Joining Lists'!$L5600</f>
        <v>102</v>
      </c>
    </row>
    <row r="5601" ht="14.25" customHeight="1">
      <c r="G5601" s="111">
        <v>44185.0</v>
      </c>
      <c r="H5601" s="110" t="s">
        <v>276</v>
      </c>
      <c r="I5601" s="110" t="str">
        <f t="array" ref="I5601">XLOOKUP('Joining Lists'!$H5601,'Joining Lists'!$D$4:$D$75,'Joining Lists'!$E$4:$E$75)</f>
        <v>East</v>
      </c>
      <c r="J5601" s="110" t="s">
        <v>218</v>
      </c>
      <c r="K5601" s="110">
        <v>23.0</v>
      </c>
      <c r="L5601" s="109">
        <f t="array" ref="L5601">XLOOKUP('Joining Lists'!$J5601,'Joining Lists'!$A$4:$A$15,'Joining Lists'!$B$4:$B$15)</f>
        <v>22.95</v>
      </c>
      <c r="M5601" s="110">
        <f>'Joining Lists'!$K5601*'Joining Lists'!$L5601</f>
        <v>527.85</v>
      </c>
    </row>
    <row r="5602" ht="14.25" customHeight="1">
      <c r="G5602" s="106">
        <v>44185.0</v>
      </c>
      <c r="H5602" s="105" t="s">
        <v>286</v>
      </c>
      <c r="I5602" s="105" t="str">
        <f t="array" ref="I5602">XLOOKUP('Joining Lists'!$H5602,'Joining Lists'!$D$4:$D$75,'Joining Lists'!$E$4:$E$75)</f>
        <v>South</v>
      </c>
      <c r="J5602" s="105" t="s">
        <v>216</v>
      </c>
      <c r="K5602" s="105">
        <v>3.0</v>
      </c>
      <c r="L5602" s="104">
        <f t="array" ref="L5602">XLOOKUP('Joining Lists'!$J5602,'Joining Lists'!$A$4:$A$15,'Joining Lists'!$B$4:$B$15)</f>
        <v>22.95</v>
      </c>
      <c r="M5602" s="105">
        <f>'Joining Lists'!$K5602*'Joining Lists'!$L5602</f>
        <v>68.85</v>
      </c>
    </row>
    <row r="5603" ht="14.25" customHeight="1">
      <c r="G5603" s="111">
        <v>44185.0</v>
      </c>
      <c r="H5603" s="110" t="s">
        <v>296</v>
      </c>
      <c r="I5603" s="110" t="str">
        <f t="array" ref="I5603">XLOOKUP('Joining Lists'!$H5603,'Joining Lists'!$D$4:$D$75,'Joining Lists'!$E$4:$E$75)</f>
        <v>West</v>
      </c>
      <c r="J5603" s="110" t="s">
        <v>243</v>
      </c>
      <c r="K5603" s="110">
        <v>1.0</v>
      </c>
      <c r="L5603" s="109">
        <f t="array" ref="L5603">XLOOKUP('Joining Lists'!$J5603,'Joining Lists'!$A$4:$A$15,'Joining Lists'!$B$4:$B$15)</f>
        <v>25</v>
      </c>
      <c r="M5603" s="110">
        <f>'Joining Lists'!$K5603*'Joining Lists'!$L5603</f>
        <v>25</v>
      </c>
    </row>
    <row r="5604" ht="14.25" customHeight="1">
      <c r="G5604" s="106">
        <v>44185.0</v>
      </c>
      <c r="H5604" s="105" t="s">
        <v>291</v>
      </c>
      <c r="I5604" s="105" t="str">
        <f t="array" ref="I5604">XLOOKUP('Joining Lists'!$H5604,'Joining Lists'!$D$4:$D$75,'Joining Lists'!$E$4:$E$75)</f>
        <v>West</v>
      </c>
      <c r="J5604" s="105" t="s">
        <v>230</v>
      </c>
      <c r="K5604" s="105">
        <v>2.0</v>
      </c>
      <c r="L5604" s="104">
        <f t="array" ref="L5604">XLOOKUP('Joining Lists'!$J5604,'Joining Lists'!$A$4:$A$15,'Joining Lists'!$B$4:$B$15)</f>
        <v>79.95</v>
      </c>
      <c r="M5604" s="105">
        <f>'Joining Lists'!$K5604*'Joining Lists'!$L5604</f>
        <v>159.9</v>
      </c>
    </row>
    <row r="5605" ht="14.25" customHeight="1">
      <c r="G5605" s="111">
        <v>44185.0</v>
      </c>
      <c r="H5605" s="110" t="s">
        <v>289</v>
      </c>
      <c r="I5605" s="110" t="str">
        <f t="array" ref="I5605">XLOOKUP('Joining Lists'!$H5605,'Joining Lists'!$D$4:$D$75,'Joining Lists'!$E$4:$E$75)</f>
        <v>West</v>
      </c>
      <c r="J5605" s="110" t="s">
        <v>243</v>
      </c>
      <c r="K5605" s="110">
        <v>1.0</v>
      </c>
      <c r="L5605" s="109">
        <f t="array" ref="L5605">XLOOKUP('Joining Lists'!$J5605,'Joining Lists'!$A$4:$A$15,'Joining Lists'!$B$4:$B$15)</f>
        <v>25</v>
      </c>
      <c r="M5605" s="110">
        <f>'Joining Lists'!$K5605*'Joining Lists'!$L5605</f>
        <v>25</v>
      </c>
    </row>
    <row r="5606" ht="14.25" customHeight="1">
      <c r="G5606" s="106">
        <v>44185.0</v>
      </c>
      <c r="H5606" s="105" t="s">
        <v>250</v>
      </c>
      <c r="I5606" s="105" t="str">
        <f t="array" ref="I5606">XLOOKUP('Joining Lists'!$H5606,'Joining Lists'!$D$4:$D$75,'Joining Lists'!$E$4:$E$75)</f>
        <v>West</v>
      </c>
      <c r="J5606" s="105" t="s">
        <v>243</v>
      </c>
      <c r="K5606" s="105">
        <v>3.0</v>
      </c>
      <c r="L5606" s="104">
        <f t="array" ref="L5606">XLOOKUP('Joining Lists'!$J5606,'Joining Lists'!$A$4:$A$15,'Joining Lists'!$B$4:$B$15)</f>
        <v>25</v>
      </c>
      <c r="M5606" s="105">
        <f>'Joining Lists'!$K5606*'Joining Lists'!$L5606</f>
        <v>75</v>
      </c>
    </row>
    <row r="5607" ht="14.25" customHeight="1">
      <c r="G5607" s="111">
        <v>44185.0</v>
      </c>
      <c r="H5607" s="110" t="s">
        <v>223</v>
      </c>
      <c r="I5607" s="110" t="str">
        <f t="array" ref="I5607">XLOOKUP('Joining Lists'!$H5607,'Joining Lists'!$D$4:$D$75,'Joining Lists'!$E$4:$E$75)</f>
        <v>East</v>
      </c>
      <c r="J5607" s="110" t="s">
        <v>245</v>
      </c>
      <c r="K5607" s="110">
        <v>21.0</v>
      </c>
      <c r="L5607" s="109">
        <f t="array" ref="L5607">XLOOKUP('Joining Lists'!$J5607,'Joining Lists'!$A$4:$A$15,'Joining Lists'!$B$4:$B$15)</f>
        <v>23.5</v>
      </c>
      <c r="M5607" s="110">
        <f>'Joining Lists'!$K5607*'Joining Lists'!$L5607</f>
        <v>493.5</v>
      </c>
    </row>
    <row r="5608" ht="14.25" customHeight="1">
      <c r="G5608" s="106">
        <v>44185.0</v>
      </c>
      <c r="H5608" s="105" t="s">
        <v>215</v>
      </c>
      <c r="I5608" s="105" t="str">
        <f t="array" ref="I5608">XLOOKUP('Joining Lists'!$H5608,'Joining Lists'!$D$4:$D$75,'Joining Lists'!$E$4:$E$75)</f>
        <v>East</v>
      </c>
      <c r="J5608" s="105" t="s">
        <v>240</v>
      </c>
      <c r="K5608" s="105">
        <v>4.0</v>
      </c>
      <c r="L5608" s="104">
        <f t="array" ref="L5608">XLOOKUP('Joining Lists'!$J5608,'Joining Lists'!$A$4:$A$15,'Joining Lists'!$B$4:$B$15)</f>
        <v>34</v>
      </c>
      <c r="M5608" s="105">
        <f>'Joining Lists'!$K5608*'Joining Lists'!$L5608</f>
        <v>136</v>
      </c>
    </row>
    <row r="5609" ht="14.25" customHeight="1">
      <c r="G5609" s="111">
        <v>44185.0</v>
      </c>
      <c r="H5609" s="110" t="s">
        <v>297</v>
      </c>
      <c r="I5609" s="110" t="str">
        <f t="array" ref="I5609">XLOOKUP('Joining Lists'!$H5609,'Joining Lists'!$D$4:$D$75,'Joining Lists'!$E$4:$E$75)</f>
        <v>MidWest</v>
      </c>
      <c r="J5609" s="110" t="s">
        <v>243</v>
      </c>
      <c r="K5609" s="110">
        <v>2.0</v>
      </c>
      <c r="L5609" s="109">
        <f t="array" ref="L5609">XLOOKUP('Joining Lists'!$J5609,'Joining Lists'!$A$4:$A$15,'Joining Lists'!$B$4:$B$15)</f>
        <v>25</v>
      </c>
      <c r="M5609" s="110">
        <f>'Joining Lists'!$K5609*'Joining Lists'!$L5609</f>
        <v>50</v>
      </c>
    </row>
    <row r="5610" ht="14.25" customHeight="1">
      <c r="G5610" s="106">
        <v>44185.0</v>
      </c>
      <c r="H5610" s="105" t="s">
        <v>269</v>
      </c>
      <c r="I5610" s="105" t="str">
        <f t="array" ref="I5610">XLOOKUP('Joining Lists'!$H5610,'Joining Lists'!$D$4:$D$75,'Joining Lists'!$E$4:$E$75)</f>
        <v>MidWest</v>
      </c>
      <c r="J5610" s="105" t="s">
        <v>243</v>
      </c>
      <c r="K5610" s="105">
        <v>2.0</v>
      </c>
      <c r="L5610" s="104">
        <f t="array" ref="L5610">XLOOKUP('Joining Lists'!$J5610,'Joining Lists'!$A$4:$A$15,'Joining Lists'!$B$4:$B$15)</f>
        <v>25</v>
      </c>
      <c r="M5610" s="105">
        <f>'Joining Lists'!$K5610*'Joining Lists'!$L5610</f>
        <v>50</v>
      </c>
    </row>
    <row r="5611" ht="14.25" customHeight="1">
      <c r="G5611" s="111">
        <v>44185.0</v>
      </c>
      <c r="H5611" s="110" t="s">
        <v>248</v>
      </c>
      <c r="I5611" s="110" t="str">
        <f t="array" ref="I5611">XLOOKUP('Joining Lists'!$H5611,'Joining Lists'!$D$4:$D$75,'Joining Lists'!$E$4:$E$75)</f>
        <v>MidWest</v>
      </c>
      <c r="J5611" s="110" t="s">
        <v>218</v>
      </c>
      <c r="K5611" s="110">
        <v>3.0</v>
      </c>
      <c r="L5611" s="109">
        <f t="array" ref="L5611">XLOOKUP('Joining Lists'!$J5611,'Joining Lists'!$A$4:$A$15,'Joining Lists'!$B$4:$B$15)</f>
        <v>22.95</v>
      </c>
      <c r="M5611" s="110">
        <f>'Joining Lists'!$K5611*'Joining Lists'!$L5611</f>
        <v>68.85</v>
      </c>
    </row>
    <row r="5612" ht="14.25" customHeight="1">
      <c r="G5612" s="106">
        <v>44185.0</v>
      </c>
      <c r="H5612" s="105" t="s">
        <v>252</v>
      </c>
      <c r="I5612" s="105" t="str">
        <f t="array" ref="I5612">XLOOKUP('Joining Lists'!$H5612,'Joining Lists'!$D$4:$D$75,'Joining Lists'!$E$4:$E$75)</f>
        <v>West</v>
      </c>
      <c r="J5612" s="105" t="s">
        <v>235</v>
      </c>
      <c r="K5612" s="105">
        <v>3.0</v>
      </c>
      <c r="L5612" s="104">
        <f t="array" ref="L5612">XLOOKUP('Joining Lists'!$J5612,'Joining Lists'!$A$4:$A$15,'Joining Lists'!$B$4:$B$15)</f>
        <v>19.95</v>
      </c>
      <c r="M5612" s="105">
        <f>'Joining Lists'!$K5612*'Joining Lists'!$L5612</f>
        <v>59.85</v>
      </c>
    </row>
    <row r="5613" ht="14.25" customHeight="1">
      <c r="G5613" s="111">
        <v>44185.0</v>
      </c>
      <c r="H5613" s="110" t="s">
        <v>215</v>
      </c>
      <c r="I5613" s="110" t="str">
        <f t="array" ref="I5613">XLOOKUP('Joining Lists'!$H5613,'Joining Lists'!$D$4:$D$75,'Joining Lists'!$E$4:$E$75)</f>
        <v>East</v>
      </c>
      <c r="J5613" s="110" t="s">
        <v>218</v>
      </c>
      <c r="K5613" s="110">
        <v>3.0</v>
      </c>
      <c r="L5613" s="109">
        <f t="array" ref="L5613">XLOOKUP('Joining Lists'!$J5613,'Joining Lists'!$A$4:$A$15,'Joining Lists'!$B$4:$B$15)</f>
        <v>22.95</v>
      </c>
      <c r="M5613" s="110">
        <f>'Joining Lists'!$K5613*'Joining Lists'!$L5613</f>
        <v>68.85</v>
      </c>
    </row>
    <row r="5614" ht="14.25" customHeight="1">
      <c r="G5614" s="106">
        <v>44185.0</v>
      </c>
      <c r="H5614" s="105" t="s">
        <v>289</v>
      </c>
      <c r="I5614" s="105" t="str">
        <f t="array" ref="I5614">XLOOKUP('Joining Lists'!$H5614,'Joining Lists'!$D$4:$D$75,'Joining Lists'!$E$4:$E$75)</f>
        <v>West</v>
      </c>
      <c r="J5614" s="105" t="s">
        <v>243</v>
      </c>
      <c r="K5614" s="105">
        <v>2.0</v>
      </c>
      <c r="L5614" s="104">
        <f t="array" ref="L5614">XLOOKUP('Joining Lists'!$J5614,'Joining Lists'!$A$4:$A$15,'Joining Lists'!$B$4:$B$15)</f>
        <v>25</v>
      </c>
      <c r="M5614" s="105">
        <f>'Joining Lists'!$K5614*'Joining Lists'!$L5614</f>
        <v>50</v>
      </c>
    </row>
    <row r="5615" ht="14.25" customHeight="1">
      <c r="G5615" s="111">
        <v>44185.0</v>
      </c>
      <c r="H5615" s="110" t="s">
        <v>219</v>
      </c>
      <c r="I5615" s="110" t="str">
        <f t="array" ref="I5615">XLOOKUP('Joining Lists'!$H5615,'Joining Lists'!$D$4:$D$75,'Joining Lists'!$E$4:$E$75)</f>
        <v>West</v>
      </c>
      <c r="J5615" s="110" t="s">
        <v>240</v>
      </c>
      <c r="K5615" s="110">
        <v>1.0</v>
      </c>
      <c r="L5615" s="109">
        <f t="array" ref="L5615">XLOOKUP('Joining Lists'!$J5615,'Joining Lists'!$A$4:$A$15,'Joining Lists'!$B$4:$B$15)</f>
        <v>34</v>
      </c>
      <c r="M5615" s="110">
        <f>'Joining Lists'!$K5615*'Joining Lists'!$L5615</f>
        <v>34</v>
      </c>
    </row>
    <row r="5616" ht="14.25" customHeight="1">
      <c r="G5616" s="106">
        <v>44184.0</v>
      </c>
      <c r="H5616" s="105" t="s">
        <v>312</v>
      </c>
      <c r="I5616" s="105" t="str">
        <f t="array" ref="I5616">XLOOKUP('Joining Lists'!$H5616,'Joining Lists'!$D$4:$D$75,'Joining Lists'!$E$4:$E$75)</f>
        <v>East</v>
      </c>
      <c r="J5616" s="105" t="s">
        <v>240</v>
      </c>
      <c r="K5616" s="105">
        <v>1.0</v>
      </c>
      <c r="L5616" s="104">
        <f t="array" ref="L5616">XLOOKUP('Joining Lists'!$J5616,'Joining Lists'!$A$4:$A$15,'Joining Lists'!$B$4:$B$15)</f>
        <v>34</v>
      </c>
      <c r="M5616" s="105">
        <f>'Joining Lists'!$K5616*'Joining Lists'!$L5616</f>
        <v>34</v>
      </c>
    </row>
    <row r="5617" ht="14.25" customHeight="1">
      <c r="G5617" s="111">
        <v>44184.0</v>
      </c>
      <c r="H5617" s="110" t="s">
        <v>268</v>
      </c>
      <c r="I5617" s="110" t="str">
        <f t="array" ref="I5617">XLOOKUP('Joining Lists'!$H5617,'Joining Lists'!$D$4:$D$75,'Joining Lists'!$E$4:$E$75)</f>
        <v>East</v>
      </c>
      <c r="J5617" s="110" t="s">
        <v>212</v>
      </c>
      <c r="K5617" s="110">
        <v>2.0</v>
      </c>
      <c r="L5617" s="109">
        <f t="array" ref="L5617">XLOOKUP('Joining Lists'!$J5617,'Joining Lists'!$A$4:$A$15,'Joining Lists'!$B$4:$B$15)</f>
        <v>21</v>
      </c>
      <c r="M5617" s="110">
        <f>'Joining Lists'!$K5617*'Joining Lists'!$L5617</f>
        <v>42</v>
      </c>
    </row>
    <row r="5618" ht="14.25" customHeight="1">
      <c r="G5618" s="106">
        <v>44184.0</v>
      </c>
      <c r="H5618" s="105" t="s">
        <v>298</v>
      </c>
      <c r="I5618" s="105" t="str">
        <f t="array" ref="I5618">XLOOKUP('Joining Lists'!$H5618,'Joining Lists'!$D$4:$D$75,'Joining Lists'!$E$4:$E$75)</f>
        <v>West</v>
      </c>
      <c r="J5618" s="105" t="s">
        <v>212</v>
      </c>
      <c r="K5618" s="105">
        <v>3.0</v>
      </c>
      <c r="L5618" s="104">
        <f t="array" ref="L5618">XLOOKUP('Joining Lists'!$J5618,'Joining Lists'!$A$4:$A$15,'Joining Lists'!$B$4:$B$15)</f>
        <v>21</v>
      </c>
      <c r="M5618" s="105">
        <f>'Joining Lists'!$K5618*'Joining Lists'!$L5618</f>
        <v>63</v>
      </c>
    </row>
    <row r="5619" ht="14.25" customHeight="1">
      <c r="G5619" s="111">
        <v>44184.0</v>
      </c>
      <c r="H5619" s="110" t="s">
        <v>215</v>
      </c>
      <c r="I5619" s="110" t="str">
        <f t="array" ref="I5619">XLOOKUP('Joining Lists'!$H5619,'Joining Lists'!$D$4:$D$75,'Joining Lists'!$E$4:$E$75)</f>
        <v>East</v>
      </c>
      <c r="J5619" s="110" t="s">
        <v>216</v>
      </c>
      <c r="K5619" s="110">
        <v>3.0</v>
      </c>
      <c r="L5619" s="109">
        <f t="array" ref="L5619">XLOOKUP('Joining Lists'!$J5619,'Joining Lists'!$A$4:$A$15,'Joining Lists'!$B$4:$B$15)</f>
        <v>22.95</v>
      </c>
      <c r="M5619" s="110">
        <f>'Joining Lists'!$K5619*'Joining Lists'!$L5619</f>
        <v>68.85</v>
      </c>
    </row>
    <row r="5620" ht="14.25" customHeight="1">
      <c r="G5620" s="106">
        <v>44184.0</v>
      </c>
      <c r="H5620" s="105" t="s">
        <v>301</v>
      </c>
      <c r="I5620" s="105" t="str">
        <f t="array" ref="I5620">XLOOKUP('Joining Lists'!$H5620,'Joining Lists'!$D$4:$D$75,'Joining Lists'!$E$4:$E$75)</f>
        <v>East</v>
      </c>
      <c r="J5620" s="105" t="s">
        <v>240</v>
      </c>
      <c r="K5620" s="105">
        <v>2.0</v>
      </c>
      <c r="L5620" s="104">
        <f t="array" ref="L5620">XLOOKUP('Joining Lists'!$J5620,'Joining Lists'!$A$4:$A$15,'Joining Lists'!$B$4:$B$15)</f>
        <v>34</v>
      </c>
      <c r="M5620" s="105">
        <f>'Joining Lists'!$K5620*'Joining Lists'!$L5620</f>
        <v>68</v>
      </c>
    </row>
    <row r="5621" ht="14.25" customHeight="1">
      <c r="G5621" s="111">
        <v>44184.0</v>
      </c>
      <c r="H5621" s="110" t="s">
        <v>303</v>
      </c>
      <c r="I5621" s="110" t="str">
        <f t="array" ref="I5621">XLOOKUP('Joining Lists'!$H5621,'Joining Lists'!$D$4:$D$75,'Joining Lists'!$E$4:$E$75)</f>
        <v>West</v>
      </c>
      <c r="J5621" s="110" t="s">
        <v>230</v>
      </c>
      <c r="K5621" s="110">
        <v>3.0</v>
      </c>
      <c r="L5621" s="109">
        <f t="array" ref="L5621">XLOOKUP('Joining Lists'!$J5621,'Joining Lists'!$A$4:$A$15,'Joining Lists'!$B$4:$B$15)</f>
        <v>79.95</v>
      </c>
      <c r="M5621" s="110">
        <f>'Joining Lists'!$K5621*'Joining Lists'!$L5621</f>
        <v>239.85</v>
      </c>
    </row>
    <row r="5622" ht="14.25" customHeight="1">
      <c r="G5622" s="106">
        <v>44184.0</v>
      </c>
      <c r="H5622" s="105" t="s">
        <v>225</v>
      </c>
      <c r="I5622" s="105" t="str">
        <f t="array" ref="I5622">XLOOKUP('Joining Lists'!$H5622,'Joining Lists'!$D$4:$D$75,'Joining Lists'!$E$4:$E$75)</f>
        <v>South</v>
      </c>
      <c r="J5622" s="105" t="s">
        <v>218</v>
      </c>
      <c r="K5622" s="105">
        <v>3.0</v>
      </c>
      <c r="L5622" s="104">
        <f t="array" ref="L5622">XLOOKUP('Joining Lists'!$J5622,'Joining Lists'!$A$4:$A$15,'Joining Lists'!$B$4:$B$15)</f>
        <v>22.95</v>
      </c>
      <c r="M5622" s="105">
        <f>'Joining Lists'!$K5622*'Joining Lists'!$L5622</f>
        <v>68.85</v>
      </c>
    </row>
    <row r="5623" ht="14.25" customHeight="1">
      <c r="G5623" s="111">
        <v>44184.0</v>
      </c>
      <c r="H5623" s="110" t="s">
        <v>292</v>
      </c>
      <c r="I5623" s="110" t="str">
        <f t="array" ref="I5623">XLOOKUP('Joining Lists'!$H5623,'Joining Lists'!$D$4:$D$75,'Joining Lists'!$E$4:$E$75)</f>
        <v>East</v>
      </c>
      <c r="J5623" s="110" t="s">
        <v>243</v>
      </c>
      <c r="K5623" s="110">
        <v>1.0</v>
      </c>
      <c r="L5623" s="109">
        <f t="array" ref="L5623">XLOOKUP('Joining Lists'!$J5623,'Joining Lists'!$A$4:$A$15,'Joining Lists'!$B$4:$B$15)</f>
        <v>25</v>
      </c>
      <c r="M5623" s="110">
        <f>'Joining Lists'!$K5623*'Joining Lists'!$L5623</f>
        <v>25</v>
      </c>
    </row>
    <row r="5624" ht="14.25" customHeight="1">
      <c r="G5624" s="106">
        <v>44184.0</v>
      </c>
      <c r="H5624" s="105" t="s">
        <v>249</v>
      </c>
      <c r="I5624" s="105" t="str">
        <f t="array" ref="I5624">XLOOKUP('Joining Lists'!$H5624,'Joining Lists'!$D$4:$D$75,'Joining Lists'!$E$4:$E$75)</f>
        <v>East</v>
      </c>
      <c r="J5624" s="105" t="s">
        <v>245</v>
      </c>
      <c r="K5624" s="105">
        <v>1.0</v>
      </c>
      <c r="L5624" s="104">
        <f t="array" ref="L5624">XLOOKUP('Joining Lists'!$J5624,'Joining Lists'!$A$4:$A$15,'Joining Lists'!$B$4:$B$15)</f>
        <v>23.5</v>
      </c>
      <c r="M5624" s="105">
        <f>'Joining Lists'!$K5624*'Joining Lists'!$L5624</f>
        <v>23.5</v>
      </c>
    </row>
    <row r="5625" ht="14.25" customHeight="1">
      <c r="G5625" s="111">
        <v>44184.0</v>
      </c>
      <c r="H5625" s="110" t="s">
        <v>283</v>
      </c>
      <c r="I5625" s="110" t="str">
        <f t="array" ref="I5625">XLOOKUP('Joining Lists'!$H5625,'Joining Lists'!$D$4:$D$75,'Joining Lists'!$E$4:$E$75)</f>
        <v>South</v>
      </c>
      <c r="J5625" s="110" t="s">
        <v>236</v>
      </c>
      <c r="K5625" s="110">
        <v>1.0</v>
      </c>
      <c r="L5625" s="109">
        <f t="array" ref="L5625">XLOOKUP('Joining Lists'!$J5625,'Joining Lists'!$A$4:$A$15,'Joining Lists'!$B$4:$B$15)</f>
        <v>30</v>
      </c>
      <c r="M5625" s="110">
        <f>'Joining Lists'!$K5625*'Joining Lists'!$L5625</f>
        <v>30</v>
      </c>
    </row>
    <row r="5626" ht="14.25" customHeight="1">
      <c r="G5626" s="106">
        <v>44184.0</v>
      </c>
      <c r="H5626" s="105" t="s">
        <v>316</v>
      </c>
      <c r="I5626" s="105" t="str">
        <f t="array" ref="I5626">XLOOKUP('Joining Lists'!$H5626,'Joining Lists'!$D$4:$D$75,'Joining Lists'!$E$4:$E$75)</f>
        <v>West</v>
      </c>
      <c r="J5626" s="105" t="s">
        <v>245</v>
      </c>
      <c r="K5626" s="105">
        <v>4.0</v>
      </c>
      <c r="L5626" s="104">
        <f t="array" ref="L5626">XLOOKUP('Joining Lists'!$J5626,'Joining Lists'!$A$4:$A$15,'Joining Lists'!$B$4:$B$15)</f>
        <v>23.5</v>
      </c>
      <c r="M5626" s="105">
        <f>'Joining Lists'!$K5626*'Joining Lists'!$L5626</f>
        <v>94</v>
      </c>
    </row>
    <row r="5627" ht="14.25" customHeight="1">
      <c r="G5627" s="111">
        <v>44184.0</v>
      </c>
      <c r="H5627" s="110" t="s">
        <v>250</v>
      </c>
      <c r="I5627" s="110" t="str">
        <f t="array" ref="I5627">XLOOKUP('Joining Lists'!$H5627,'Joining Lists'!$D$4:$D$75,'Joining Lists'!$E$4:$E$75)</f>
        <v>West</v>
      </c>
      <c r="J5627" s="110" t="s">
        <v>218</v>
      </c>
      <c r="K5627" s="110">
        <v>2.0</v>
      </c>
      <c r="L5627" s="109">
        <f t="array" ref="L5627">XLOOKUP('Joining Lists'!$J5627,'Joining Lists'!$A$4:$A$15,'Joining Lists'!$B$4:$B$15)</f>
        <v>22.95</v>
      </c>
      <c r="M5627" s="110">
        <f>'Joining Lists'!$K5627*'Joining Lists'!$L5627</f>
        <v>45.9</v>
      </c>
    </row>
    <row r="5628" ht="14.25" customHeight="1">
      <c r="G5628" s="106">
        <v>44184.0</v>
      </c>
      <c r="H5628" s="105" t="s">
        <v>252</v>
      </c>
      <c r="I5628" s="105" t="str">
        <f t="array" ref="I5628">XLOOKUP('Joining Lists'!$H5628,'Joining Lists'!$D$4:$D$75,'Joining Lists'!$E$4:$E$75)</f>
        <v>West</v>
      </c>
      <c r="J5628" s="105" t="s">
        <v>236</v>
      </c>
      <c r="K5628" s="105">
        <v>2.0</v>
      </c>
      <c r="L5628" s="104">
        <f t="array" ref="L5628">XLOOKUP('Joining Lists'!$J5628,'Joining Lists'!$A$4:$A$15,'Joining Lists'!$B$4:$B$15)</f>
        <v>30</v>
      </c>
      <c r="M5628" s="105">
        <f>'Joining Lists'!$K5628*'Joining Lists'!$L5628</f>
        <v>60</v>
      </c>
    </row>
    <row r="5629" ht="14.25" customHeight="1">
      <c r="G5629" s="111">
        <v>44184.0</v>
      </c>
      <c r="H5629" s="110" t="s">
        <v>293</v>
      </c>
      <c r="I5629" s="110" t="str">
        <f t="array" ref="I5629">XLOOKUP('Joining Lists'!$H5629,'Joining Lists'!$D$4:$D$75,'Joining Lists'!$E$4:$E$75)</f>
        <v>West</v>
      </c>
      <c r="J5629" s="110" t="s">
        <v>236</v>
      </c>
      <c r="K5629" s="110">
        <v>2.0</v>
      </c>
      <c r="L5629" s="109">
        <f t="array" ref="L5629">XLOOKUP('Joining Lists'!$J5629,'Joining Lists'!$A$4:$A$15,'Joining Lists'!$B$4:$B$15)</f>
        <v>30</v>
      </c>
      <c r="M5629" s="110">
        <f>'Joining Lists'!$K5629*'Joining Lists'!$L5629</f>
        <v>60</v>
      </c>
    </row>
    <row r="5630" ht="14.25" customHeight="1">
      <c r="G5630" s="106">
        <v>44184.0</v>
      </c>
      <c r="H5630" s="105" t="s">
        <v>242</v>
      </c>
      <c r="I5630" s="105" t="str">
        <f t="array" ref="I5630">XLOOKUP('Joining Lists'!$H5630,'Joining Lists'!$D$4:$D$75,'Joining Lists'!$E$4:$E$75)</f>
        <v>MidWest</v>
      </c>
      <c r="J5630" s="105" t="s">
        <v>245</v>
      </c>
      <c r="K5630" s="105">
        <v>3.0</v>
      </c>
      <c r="L5630" s="104">
        <f t="array" ref="L5630">XLOOKUP('Joining Lists'!$J5630,'Joining Lists'!$A$4:$A$15,'Joining Lists'!$B$4:$B$15)</f>
        <v>23.5</v>
      </c>
      <c r="M5630" s="105">
        <f>'Joining Lists'!$K5630*'Joining Lists'!$L5630</f>
        <v>70.5</v>
      </c>
    </row>
    <row r="5631" ht="14.25" customHeight="1">
      <c r="G5631" s="111">
        <v>44184.0</v>
      </c>
      <c r="H5631" s="110" t="s">
        <v>281</v>
      </c>
      <c r="I5631" s="110" t="str">
        <f t="array" ref="I5631">XLOOKUP('Joining Lists'!$H5631,'Joining Lists'!$D$4:$D$75,'Joining Lists'!$E$4:$E$75)</f>
        <v>MidWest</v>
      </c>
      <c r="J5631" s="110" t="s">
        <v>239</v>
      </c>
      <c r="K5631" s="110">
        <v>2.0</v>
      </c>
      <c r="L5631" s="109">
        <f t="array" ref="L5631">XLOOKUP('Joining Lists'!$J5631,'Joining Lists'!$A$4:$A$15,'Joining Lists'!$B$4:$B$15)</f>
        <v>19</v>
      </c>
      <c r="M5631" s="110">
        <f>'Joining Lists'!$K5631*'Joining Lists'!$L5631</f>
        <v>38</v>
      </c>
    </row>
    <row r="5632" ht="14.25" customHeight="1">
      <c r="G5632" s="106">
        <v>44184.0</v>
      </c>
      <c r="H5632" s="105" t="s">
        <v>253</v>
      </c>
      <c r="I5632" s="105" t="str">
        <f t="array" ref="I5632">XLOOKUP('Joining Lists'!$H5632,'Joining Lists'!$D$4:$D$75,'Joining Lists'!$E$4:$E$75)</f>
        <v>MidWest</v>
      </c>
      <c r="J5632" s="105" t="s">
        <v>235</v>
      </c>
      <c r="K5632" s="105">
        <v>3.0</v>
      </c>
      <c r="L5632" s="104">
        <f t="array" ref="L5632">XLOOKUP('Joining Lists'!$J5632,'Joining Lists'!$A$4:$A$15,'Joining Lists'!$B$4:$B$15)</f>
        <v>19.95</v>
      </c>
      <c r="M5632" s="105">
        <f>'Joining Lists'!$K5632*'Joining Lists'!$L5632</f>
        <v>59.85</v>
      </c>
    </row>
    <row r="5633" ht="14.25" customHeight="1">
      <c r="G5633" s="111">
        <v>44184.0</v>
      </c>
      <c r="H5633" s="110" t="s">
        <v>312</v>
      </c>
      <c r="I5633" s="110" t="str">
        <f t="array" ref="I5633">XLOOKUP('Joining Lists'!$H5633,'Joining Lists'!$D$4:$D$75,'Joining Lists'!$E$4:$E$75)</f>
        <v>East</v>
      </c>
      <c r="J5633" s="110" t="s">
        <v>233</v>
      </c>
      <c r="K5633" s="110">
        <v>1.0</v>
      </c>
      <c r="L5633" s="109">
        <f t="array" ref="L5633">XLOOKUP('Joining Lists'!$J5633,'Joining Lists'!$A$4:$A$15,'Joining Lists'!$B$4:$B$15)</f>
        <v>27.5</v>
      </c>
      <c r="M5633" s="110">
        <f>'Joining Lists'!$K5633*'Joining Lists'!$L5633</f>
        <v>27.5</v>
      </c>
    </row>
    <row r="5634" ht="14.25" customHeight="1">
      <c r="G5634" s="106">
        <v>44184.0</v>
      </c>
      <c r="H5634" s="105" t="s">
        <v>271</v>
      </c>
      <c r="I5634" s="105" t="str">
        <f t="array" ref="I5634">XLOOKUP('Joining Lists'!$H5634,'Joining Lists'!$D$4:$D$75,'Joining Lists'!$E$4:$E$75)</f>
        <v>South</v>
      </c>
      <c r="J5634" s="105" t="s">
        <v>245</v>
      </c>
      <c r="K5634" s="105">
        <v>21.0</v>
      </c>
      <c r="L5634" s="104">
        <f t="array" ref="L5634">XLOOKUP('Joining Lists'!$J5634,'Joining Lists'!$A$4:$A$15,'Joining Lists'!$B$4:$B$15)</f>
        <v>23.5</v>
      </c>
      <c r="M5634" s="105">
        <f>'Joining Lists'!$K5634*'Joining Lists'!$L5634</f>
        <v>493.5</v>
      </c>
    </row>
    <row r="5635" ht="14.25" customHeight="1">
      <c r="G5635" s="111">
        <v>44184.0</v>
      </c>
      <c r="H5635" s="110" t="s">
        <v>306</v>
      </c>
      <c r="I5635" s="110" t="str">
        <f t="array" ref="I5635">XLOOKUP('Joining Lists'!$H5635,'Joining Lists'!$D$4:$D$75,'Joining Lists'!$E$4:$E$75)</f>
        <v>West</v>
      </c>
      <c r="J5635" s="110" t="s">
        <v>236</v>
      </c>
      <c r="K5635" s="110">
        <v>2.0</v>
      </c>
      <c r="L5635" s="109">
        <f t="array" ref="L5635">XLOOKUP('Joining Lists'!$J5635,'Joining Lists'!$A$4:$A$15,'Joining Lists'!$B$4:$B$15)</f>
        <v>30</v>
      </c>
      <c r="M5635" s="110">
        <f>'Joining Lists'!$K5635*'Joining Lists'!$L5635</f>
        <v>60</v>
      </c>
    </row>
    <row r="5636" ht="14.25" customHeight="1">
      <c r="G5636" s="106">
        <v>44184.0</v>
      </c>
      <c r="H5636" s="105" t="s">
        <v>249</v>
      </c>
      <c r="I5636" s="105" t="str">
        <f t="array" ref="I5636">XLOOKUP('Joining Lists'!$H5636,'Joining Lists'!$D$4:$D$75,'Joining Lists'!$E$4:$E$75)</f>
        <v>East</v>
      </c>
      <c r="J5636" s="105" t="s">
        <v>236</v>
      </c>
      <c r="K5636" s="105">
        <v>3.0</v>
      </c>
      <c r="L5636" s="104">
        <f t="array" ref="L5636">XLOOKUP('Joining Lists'!$J5636,'Joining Lists'!$A$4:$A$15,'Joining Lists'!$B$4:$B$15)</f>
        <v>30</v>
      </c>
      <c r="M5636" s="105">
        <f>'Joining Lists'!$K5636*'Joining Lists'!$L5636</f>
        <v>90</v>
      </c>
    </row>
    <row r="5637" ht="14.25" customHeight="1">
      <c r="G5637" s="111">
        <v>44184.0</v>
      </c>
      <c r="H5637" s="110" t="s">
        <v>241</v>
      </c>
      <c r="I5637" s="110" t="str">
        <f t="array" ref="I5637">XLOOKUP('Joining Lists'!$H5637,'Joining Lists'!$D$4:$D$75,'Joining Lists'!$E$4:$E$75)</f>
        <v>MidWest</v>
      </c>
      <c r="J5637" s="110" t="s">
        <v>240</v>
      </c>
      <c r="K5637" s="110">
        <v>1.0</v>
      </c>
      <c r="L5637" s="109">
        <f t="array" ref="L5637">XLOOKUP('Joining Lists'!$J5637,'Joining Lists'!$A$4:$A$15,'Joining Lists'!$B$4:$B$15)</f>
        <v>34</v>
      </c>
      <c r="M5637" s="110">
        <f>'Joining Lists'!$K5637*'Joining Lists'!$L5637</f>
        <v>34</v>
      </c>
    </row>
    <row r="5638" ht="14.25" customHeight="1">
      <c r="G5638" s="106">
        <v>44184.0</v>
      </c>
      <c r="H5638" s="105" t="s">
        <v>289</v>
      </c>
      <c r="I5638" s="105" t="str">
        <f t="array" ref="I5638">XLOOKUP('Joining Lists'!$H5638,'Joining Lists'!$D$4:$D$75,'Joining Lists'!$E$4:$E$75)</f>
        <v>West</v>
      </c>
      <c r="J5638" s="105" t="s">
        <v>218</v>
      </c>
      <c r="K5638" s="105">
        <v>2.0</v>
      </c>
      <c r="L5638" s="104">
        <f t="array" ref="L5638">XLOOKUP('Joining Lists'!$J5638,'Joining Lists'!$A$4:$A$15,'Joining Lists'!$B$4:$B$15)</f>
        <v>22.95</v>
      </c>
      <c r="M5638" s="105">
        <f>'Joining Lists'!$K5638*'Joining Lists'!$L5638</f>
        <v>45.9</v>
      </c>
    </row>
    <row r="5639" ht="14.25" customHeight="1">
      <c r="G5639" s="111">
        <v>44184.0</v>
      </c>
      <c r="H5639" s="110" t="s">
        <v>293</v>
      </c>
      <c r="I5639" s="110" t="str">
        <f t="array" ref="I5639">XLOOKUP('Joining Lists'!$H5639,'Joining Lists'!$D$4:$D$75,'Joining Lists'!$E$4:$E$75)</f>
        <v>West</v>
      </c>
      <c r="J5639" s="110" t="s">
        <v>216</v>
      </c>
      <c r="K5639" s="110">
        <v>2.0</v>
      </c>
      <c r="L5639" s="109">
        <f t="array" ref="L5639">XLOOKUP('Joining Lists'!$J5639,'Joining Lists'!$A$4:$A$15,'Joining Lists'!$B$4:$B$15)</f>
        <v>22.95</v>
      </c>
      <c r="M5639" s="110">
        <f>'Joining Lists'!$K5639*'Joining Lists'!$L5639</f>
        <v>45.9</v>
      </c>
    </row>
    <row r="5640" ht="14.25" customHeight="1">
      <c r="G5640" s="106">
        <v>44184.0</v>
      </c>
      <c r="H5640" s="105" t="s">
        <v>237</v>
      </c>
      <c r="I5640" s="105" t="str">
        <f t="array" ref="I5640">XLOOKUP('Joining Lists'!$H5640,'Joining Lists'!$D$4:$D$75,'Joining Lists'!$E$4:$E$75)</f>
        <v>West</v>
      </c>
      <c r="J5640" s="105" t="s">
        <v>218</v>
      </c>
      <c r="K5640" s="105">
        <v>2.0</v>
      </c>
      <c r="L5640" s="104">
        <f t="array" ref="L5640">XLOOKUP('Joining Lists'!$J5640,'Joining Lists'!$A$4:$A$15,'Joining Lists'!$B$4:$B$15)</f>
        <v>22.95</v>
      </c>
      <c r="M5640" s="105">
        <f>'Joining Lists'!$K5640*'Joining Lists'!$L5640</f>
        <v>45.9</v>
      </c>
    </row>
    <row r="5641" ht="14.25" customHeight="1">
      <c r="G5641" s="111">
        <v>44184.0</v>
      </c>
      <c r="H5641" s="110" t="s">
        <v>269</v>
      </c>
      <c r="I5641" s="110" t="str">
        <f t="array" ref="I5641">XLOOKUP('Joining Lists'!$H5641,'Joining Lists'!$D$4:$D$75,'Joining Lists'!$E$4:$E$75)</f>
        <v>MidWest</v>
      </c>
      <c r="J5641" s="110" t="s">
        <v>243</v>
      </c>
      <c r="K5641" s="110">
        <v>2.0</v>
      </c>
      <c r="L5641" s="109">
        <f t="array" ref="L5641">XLOOKUP('Joining Lists'!$J5641,'Joining Lists'!$A$4:$A$15,'Joining Lists'!$B$4:$B$15)</f>
        <v>25</v>
      </c>
      <c r="M5641" s="110">
        <f>'Joining Lists'!$K5641*'Joining Lists'!$L5641</f>
        <v>50</v>
      </c>
    </row>
    <row r="5642" ht="14.25" customHeight="1">
      <c r="G5642" s="106">
        <v>44184.0</v>
      </c>
      <c r="H5642" s="105" t="s">
        <v>225</v>
      </c>
      <c r="I5642" s="105" t="str">
        <f t="array" ref="I5642">XLOOKUP('Joining Lists'!$H5642,'Joining Lists'!$D$4:$D$75,'Joining Lists'!$E$4:$E$75)</f>
        <v>South</v>
      </c>
      <c r="J5642" s="105" t="s">
        <v>218</v>
      </c>
      <c r="K5642" s="105">
        <v>1.0</v>
      </c>
      <c r="L5642" s="104">
        <f t="array" ref="L5642">XLOOKUP('Joining Lists'!$J5642,'Joining Lists'!$A$4:$A$15,'Joining Lists'!$B$4:$B$15)</f>
        <v>22.95</v>
      </c>
      <c r="M5642" s="105">
        <f>'Joining Lists'!$K5642*'Joining Lists'!$L5642</f>
        <v>22.95</v>
      </c>
    </row>
    <row r="5643" ht="14.25" customHeight="1">
      <c r="G5643" s="111">
        <v>44184.0</v>
      </c>
      <c r="H5643" s="110" t="s">
        <v>249</v>
      </c>
      <c r="I5643" s="110" t="str">
        <f t="array" ref="I5643">XLOOKUP('Joining Lists'!$H5643,'Joining Lists'!$D$4:$D$75,'Joining Lists'!$E$4:$E$75)</f>
        <v>East</v>
      </c>
      <c r="J5643" s="110" t="s">
        <v>227</v>
      </c>
      <c r="K5643" s="110">
        <v>1.0</v>
      </c>
      <c r="L5643" s="109">
        <f t="array" ref="L5643">XLOOKUP('Joining Lists'!$J5643,'Joining Lists'!$A$4:$A$15,'Joining Lists'!$B$4:$B$15)</f>
        <v>25</v>
      </c>
      <c r="M5643" s="110">
        <f>'Joining Lists'!$K5643*'Joining Lists'!$L5643</f>
        <v>25</v>
      </c>
    </row>
    <row r="5644" ht="14.25" customHeight="1">
      <c r="G5644" s="106">
        <v>44184.0</v>
      </c>
      <c r="H5644" s="105" t="s">
        <v>223</v>
      </c>
      <c r="I5644" s="105" t="str">
        <f t="array" ref="I5644">XLOOKUP('Joining Lists'!$H5644,'Joining Lists'!$D$4:$D$75,'Joining Lists'!$E$4:$E$75)</f>
        <v>East</v>
      </c>
      <c r="J5644" s="105" t="s">
        <v>212</v>
      </c>
      <c r="K5644" s="105">
        <v>1.0</v>
      </c>
      <c r="L5644" s="104">
        <f t="array" ref="L5644">XLOOKUP('Joining Lists'!$J5644,'Joining Lists'!$A$4:$A$15,'Joining Lists'!$B$4:$B$15)</f>
        <v>21</v>
      </c>
      <c r="M5644" s="105">
        <f>'Joining Lists'!$K5644*'Joining Lists'!$L5644</f>
        <v>21</v>
      </c>
    </row>
    <row r="5645" ht="14.25" customHeight="1">
      <c r="G5645" s="111">
        <v>44184.0</v>
      </c>
      <c r="H5645" s="110" t="s">
        <v>296</v>
      </c>
      <c r="I5645" s="110" t="str">
        <f t="array" ref="I5645">XLOOKUP('Joining Lists'!$H5645,'Joining Lists'!$D$4:$D$75,'Joining Lists'!$E$4:$E$75)</f>
        <v>West</v>
      </c>
      <c r="J5645" s="110" t="s">
        <v>230</v>
      </c>
      <c r="K5645" s="110">
        <v>9.0</v>
      </c>
      <c r="L5645" s="109">
        <f t="array" ref="L5645">XLOOKUP('Joining Lists'!$J5645,'Joining Lists'!$A$4:$A$15,'Joining Lists'!$B$4:$B$15)</f>
        <v>79.95</v>
      </c>
      <c r="M5645" s="110">
        <f>'Joining Lists'!$K5645*'Joining Lists'!$L5645</f>
        <v>719.55</v>
      </c>
    </row>
    <row r="5646" ht="14.25" customHeight="1">
      <c r="G5646" s="106">
        <v>44184.0</v>
      </c>
      <c r="H5646" s="105" t="s">
        <v>252</v>
      </c>
      <c r="I5646" s="105" t="str">
        <f t="array" ref="I5646">XLOOKUP('Joining Lists'!$H5646,'Joining Lists'!$D$4:$D$75,'Joining Lists'!$E$4:$E$75)</f>
        <v>West</v>
      </c>
      <c r="J5646" s="105" t="s">
        <v>218</v>
      </c>
      <c r="K5646" s="105">
        <v>1.0</v>
      </c>
      <c r="L5646" s="104">
        <f t="array" ref="L5646">XLOOKUP('Joining Lists'!$J5646,'Joining Lists'!$A$4:$A$15,'Joining Lists'!$B$4:$B$15)</f>
        <v>22.95</v>
      </c>
      <c r="M5646" s="105">
        <f>'Joining Lists'!$K5646*'Joining Lists'!$L5646</f>
        <v>22.95</v>
      </c>
    </row>
    <row r="5647" ht="14.25" customHeight="1">
      <c r="G5647" s="111">
        <v>44184.0</v>
      </c>
      <c r="H5647" s="110" t="s">
        <v>261</v>
      </c>
      <c r="I5647" s="110" t="str">
        <f t="array" ref="I5647">XLOOKUP('Joining Lists'!$H5647,'Joining Lists'!$D$4:$D$75,'Joining Lists'!$E$4:$E$75)</f>
        <v>South</v>
      </c>
      <c r="J5647" s="110" t="s">
        <v>240</v>
      </c>
      <c r="K5647" s="110">
        <v>1.0</v>
      </c>
      <c r="L5647" s="109">
        <f t="array" ref="L5647">XLOOKUP('Joining Lists'!$J5647,'Joining Lists'!$A$4:$A$15,'Joining Lists'!$B$4:$B$15)</f>
        <v>34</v>
      </c>
      <c r="M5647" s="110">
        <f>'Joining Lists'!$K5647*'Joining Lists'!$L5647</f>
        <v>34</v>
      </c>
    </row>
    <row r="5648" ht="14.25" customHeight="1">
      <c r="G5648" s="106">
        <v>44184.0</v>
      </c>
      <c r="H5648" s="105" t="s">
        <v>299</v>
      </c>
      <c r="I5648" s="105" t="str">
        <f t="array" ref="I5648">XLOOKUP('Joining Lists'!$H5648,'Joining Lists'!$D$4:$D$75,'Joining Lists'!$E$4:$E$75)</f>
        <v>South</v>
      </c>
      <c r="J5648" s="105" t="s">
        <v>240</v>
      </c>
      <c r="K5648" s="105">
        <v>3.0</v>
      </c>
      <c r="L5648" s="104">
        <f t="array" ref="L5648">XLOOKUP('Joining Lists'!$J5648,'Joining Lists'!$A$4:$A$15,'Joining Lists'!$B$4:$B$15)</f>
        <v>34</v>
      </c>
      <c r="M5648" s="105">
        <f>'Joining Lists'!$K5648*'Joining Lists'!$L5648</f>
        <v>102</v>
      </c>
    </row>
    <row r="5649" ht="14.25" customHeight="1">
      <c r="G5649" s="111">
        <v>44184.0</v>
      </c>
      <c r="H5649" s="110" t="s">
        <v>314</v>
      </c>
      <c r="I5649" s="110" t="str">
        <f t="array" ref="I5649">XLOOKUP('Joining Lists'!$H5649,'Joining Lists'!$D$4:$D$75,'Joining Lists'!$E$4:$E$75)</f>
        <v>West</v>
      </c>
      <c r="J5649" s="110" t="s">
        <v>233</v>
      </c>
      <c r="K5649" s="110">
        <v>2.0</v>
      </c>
      <c r="L5649" s="109">
        <f t="array" ref="L5649">XLOOKUP('Joining Lists'!$J5649,'Joining Lists'!$A$4:$A$15,'Joining Lists'!$B$4:$B$15)</f>
        <v>27.5</v>
      </c>
      <c r="M5649" s="110">
        <f>'Joining Lists'!$K5649*'Joining Lists'!$L5649</f>
        <v>55</v>
      </c>
    </row>
    <row r="5650" ht="14.25" customHeight="1">
      <c r="G5650" s="106">
        <v>44184.0</v>
      </c>
      <c r="H5650" s="105" t="s">
        <v>255</v>
      </c>
      <c r="I5650" s="105" t="str">
        <f t="array" ref="I5650">XLOOKUP('Joining Lists'!$H5650,'Joining Lists'!$D$4:$D$75,'Joining Lists'!$E$4:$E$75)</f>
        <v>MidWest</v>
      </c>
      <c r="J5650" s="105" t="s">
        <v>218</v>
      </c>
      <c r="K5650" s="105">
        <v>2.0</v>
      </c>
      <c r="L5650" s="104">
        <f t="array" ref="L5650">XLOOKUP('Joining Lists'!$J5650,'Joining Lists'!$A$4:$A$15,'Joining Lists'!$B$4:$B$15)</f>
        <v>22.95</v>
      </c>
      <c r="M5650" s="105">
        <f>'Joining Lists'!$K5650*'Joining Lists'!$L5650</f>
        <v>45.9</v>
      </c>
    </row>
    <row r="5651" ht="14.25" customHeight="1">
      <c r="G5651" s="111">
        <v>44184.0</v>
      </c>
      <c r="H5651" s="110" t="s">
        <v>312</v>
      </c>
      <c r="I5651" s="110" t="str">
        <f t="array" ref="I5651">XLOOKUP('Joining Lists'!$H5651,'Joining Lists'!$D$4:$D$75,'Joining Lists'!$E$4:$E$75)</f>
        <v>East</v>
      </c>
      <c r="J5651" s="110" t="s">
        <v>218</v>
      </c>
      <c r="K5651" s="110">
        <v>2.0</v>
      </c>
      <c r="L5651" s="109">
        <f t="array" ref="L5651">XLOOKUP('Joining Lists'!$J5651,'Joining Lists'!$A$4:$A$15,'Joining Lists'!$B$4:$B$15)</f>
        <v>22.95</v>
      </c>
      <c r="M5651" s="110">
        <f>'Joining Lists'!$K5651*'Joining Lists'!$L5651</f>
        <v>45.9</v>
      </c>
    </row>
    <row r="5652" ht="14.25" customHeight="1">
      <c r="G5652" s="106">
        <v>44184.0</v>
      </c>
      <c r="H5652" s="105" t="s">
        <v>316</v>
      </c>
      <c r="I5652" s="105" t="str">
        <f t="array" ref="I5652">XLOOKUP('Joining Lists'!$H5652,'Joining Lists'!$D$4:$D$75,'Joining Lists'!$E$4:$E$75)</f>
        <v>West</v>
      </c>
      <c r="J5652" s="105" t="s">
        <v>216</v>
      </c>
      <c r="K5652" s="105">
        <v>2.0</v>
      </c>
      <c r="L5652" s="104">
        <f t="array" ref="L5652">XLOOKUP('Joining Lists'!$J5652,'Joining Lists'!$A$4:$A$15,'Joining Lists'!$B$4:$B$15)</f>
        <v>22.95</v>
      </c>
      <c r="M5652" s="105">
        <f>'Joining Lists'!$K5652*'Joining Lists'!$L5652</f>
        <v>45.9</v>
      </c>
    </row>
    <row r="5653" ht="14.25" customHeight="1">
      <c r="G5653" s="111">
        <v>44184.0</v>
      </c>
      <c r="H5653" s="110" t="s">
        <v>291</v>
      </c>
      <c r="I5653" s="110" t="str">
        <f t="array" ref="I5653">XLOOKUP('Joining Lists'!$H5653,'Joining Lists'!$D$4:$D$75,'Joining Lists'!$E$4:$E$75)</f>
        <v>West</v>
      </c>
      <c r="J5653" s="110" t="s">
        <v>235</v>
      </c>
      <c r="K5653" s="110">
        <v>3.0</v>
      </c>
      <c r="L5653" s="109">
        <f t="array" ref="L5653">XLOOKUP('Joining Lists'!$J5653,'Joining Lists'!$A$4:$A$15,'Joining Lists'!$B$4:$B$15)</f>
        <v>19.95</v>
      </c>
      <c r="M5653" s="110">
        <f>'Joining Lists'!$K5653*'Joining Lists'!$L5653</f>
        <v>59.85</v>
      </c>
    </row>
    <row r="5654" ht="14.25" customHeight="1">
      <c r="G5654" s="106">
        <v>44184.0</v>
      </c>
      <c r="H5654" s="105" t="s">
        <v>313</v>
      </c>
      <c r="I5654" s="105" t="str">
        <f t="array" ref="I5654">XLOOKUP('Joining Lists'!$H5654,'Joining Lists'!$D$4:$D$75,'Joining Lists'!$E$4:$E$75)</f>
        <v>West</v>
      </c>
      <c r="J5654" s="105" t="s">
        <v>240</v>
      </c>
      <c r="K5654" s="105">
        <v>2.0</v>
      </c>
      <c r="L5654" s="104">
        <f t="array" ref="L5654">XLOOKUP('Joining Lists'!$J5654,'Joining Lists'!$A$4:$A$15,'Joining Lists'!$B$4:$B$15)</f>
        <v>34</v>
      </c>
      <c r="M5654" s="105">
        <f>'Joining Lists'!$K5654*'Joining Lists'!$L5654</f>
        <v>68</v>
      </c>
    </row>
    <row r="5655" ht="14.25" customHeight="1">
      <c r="G5655" s="111">
        <v>44184.0</v>
      </c>
      <c r="H5655" s="110" t="s">
        <v>261</v>
      </c>
      <c r="I5655" s="110" t="str">
        <f t="array" ref="I5655">XLOOKUP('Joining Lists'!$H5655,'Joining Lists'!$D$4:$D$75,'Joining Lists'!$E$4:$E$75)</f>
        <v>South</v>
      </c>
      <c r="J5655" s="110" t="s">
        <v>240</v>
      </c>
      <c r="K5655" s="110">
        <v>3.0</v>
      </c>
      <c r="L5655" s="109">
        <f t="array" ref="L5655">XLOOKUP('Joining Lists'!$J5655,'Joining Lists'!$A$4:$A$15,'Joining Lists'!$B$4:$B$15)</f>
        <v>34</v>
      </c>
      <c r="M5655" s="110">
        <f>'Joining Lists'!$K5655*'Joining Lists'!$L5655</f>
        <v>102</v>
      </c>
    </row>
    <row r="5656" ht="14.25" customHeight="1">
      <c r="G5656" s="106">
        <v>44184.0</v>
      </c>
      <c r="H5656" s="105" t="s">
        <v>273</v>
      </c>
      <c r="I5656" s="105" t="str">
        <f t="array" ref="I5656">XLOOKUP('Joining Lists'!$H5656,'Joining Lists'!$D$4:$D$75,'Joining Lists'!$E$4:$E$75)</f>
        <v>West</v>
      </c>
      <c r="J5656" s="105" t="s">
        <v>216</v>
      </c>
      <c r="K5656" s="105">
        <v>4.0</v>
      </c>
      <c r="L5656" s="104">
        <f t="array" ref="L5656">XLOOKUP('Joining Lists'!$J5656,'Joining Lists'!$A$4:$A$15,'Joining Lists'!$B$4:$B$15)</f>
        <v>22.95</v>
      </c>
      <c r="M5656" s="105">
        <f>'Joining Lists'!$K5656*'Joining Lists'!$L5656</f>
        <v>91.8</v>
      </c>
    </row>
    <row r="5657" ht="14.25" customHeight="1">
      <c r="G5657" s="111">
        <v>44184.0</v>
      </c>
      <c r="H5657" s="110" t="s">
        <v>308</v>
      </c>
      <c r="I5657" s="110" t="str">
        <f t="array" ref="I5657">XLOOKUP('Joining Lists'!$H5657,'Joining Lists'!$D$4:$D$75,'Joining Lists'!$E$4:$E$75)</f>
        <v>West</v>
      </c>
      <c r="J5657" s="110" t="s">
        <v>235</v>
      </c>
      <c r="K5657" s="110">
        <v>2.0</v>
      </c>
      <c r="L5657" s="109">
        <f t="array" ref="L5657">XLOOKUP('Joining Lists'!$J5657,'Joining Lists'!$A$4:$A$15,'Joining Lists'!$B$4:$B$15)</f>
        <v>19.95</v>
      </c>
      <c r="M5657" s="110">
        <f>'Joining Lists'!$K5657*'Joining Lists'!$L5657</f>
        <v>39.9</v>
      </c>
    </row>
    <row r="5658" ht="14.25" customHeight="1">
      <c r="G5658" s="106">
        <v>44184.0</v>
      </c>
      <c r="H5658" s="105" t="s">
        <v>303</v>
      </c>
      <c r="I5658" s="105" t="str">
        <f t="array" ref="I5658">XLOOKUP('Joining Lists'!$H5658,'Joining Lists'!$D$4:$D$75,'Joining Lists'!$E$4:$E$75)</f>
        <v>West</v>
      </c>
      <c r="J5658" s="105" t="s">
        <v>243</v>
      </c>
      <c r="K5658" s="105">
        <v>3.0</v>
      </c>
      <c r="L5658" s="104">
        <f t="array" ref="L5658">XLOOKUP('Joining Lists'!$J5658,'Joining Lists'!$A$4:$A$15,'Joining Lists'!$B$4:$B$15)</f>
        <v>25</v>
      </c>
      <c r="M5658" s="105">
        <f>'Joining Lists'!$K5658*'Joining Lists'!$L5658</f>
        <v>75</v>
      </c>
    </row>
    <row r="5659" ht="14.25" customHeight="1">
      <c r="G5659" s="111">
        <v>44184.0</v>
      </c>
      <c r="H5659" s="110" t="s">
        <v>268</v>
      </c>
      <c r="I5659" s="110" t="str">
        <f t="array" ref="I5659">XLOOKUP('Joining Lists'!$H5659,'Joining Lists'!$D$4:$D$75,'Joining Lists'!$E$4:$E$75)</f>
        <v>East</v>
      </c>
      <c r="J5659" s="110" t="s">
        <v>243</v>
      </c>
      <c r="K5659" s="110">
        <v>2.0</v>
      </c>
      <c r="L5659" s="109">
        <f t="array" ref="L5659">XLOOKUP('Joining Lists'!$J5659,'Joining Lists'!$A$4:$A$15,'Joining Lists'!$B$4:$B$15)</f>
        <v>25</v>
      </c>
      <c r="M5659" s="110">
        <f>'Joining Lists'!$K5659*'Joining Lists'!$L5659</f>
        <v>50</v>
      </c>
    </row>
    <row r="5660" ht="14.25" customHeight="1">
      <c r="G5660" s="106">
        <v>44184.0</v>
      </c>
      <c r="H5660" s="105" t="s">
        <v>297</v>
      </c>
      <c r="I5660" s="105" t="str">
        <f t="array" ref="I5660">XLOOKUP('Joining Lists'!$H5660,'Joining Lists'!$D$4:$D$75,'Joining Lists'!$E$4:$E$75)</f>
        <v>MidWest</v>
      </c>
      <c r="J5660" s="105" t="s">
        <v>243</v>
      </c>
      <c r="K5660" s="105">
        <v>3.0</v>
      </c>
      <c r="L5660" s="104">
        <f t="array" ref="L5660">XLOOKUP('Joining Lists'!$J5660,'Joining Lists'!$A$4:$A$15,'Joining Lists'!$B$4:$B$15)</f>
        <v>25</v>
      </c>
      <c r="M5660" s="105">
        <f>'Joining Lists'!$K5660*'Joining Lists'!$L5660</f>
        <v>75</v>
      </c>
    </row>
    <row r="5661" ht="14.25" customHeight="1">
      <c r="G5661" s="111">
        <v>44184.0</v>
      </c>
      <c r="H5661" s="110" t="s">
        <v>271</v>
      </c>
      <c r="I5661" s="110" t="str">
        <f t="array" ref="I5661">XLOOKUP('Joining Lists'!$H5661,'Joining Lists'!$D$4:$D$75,'Joining Lists'!$E$4:$E$75)</f>
        <v>South</v>
      </c>
      <c r="J5661" s="110" t="s">
        <v>240</v>
      </c>
      <c r="K5661" s="110">
        <v>3.0</v>
      </c>
      <c r="L5661" s="109">
        <f t="array" ref="L5661">XLOOKUP('Joining Lists'!$J5661,'Joining Lists'!$A$4:$A$15,'Joining Lists'!$B$4:$B$15)</f>
        <v>34</v>
      </c>
      <c r="M5661" s="110">
        <f>'Joining Lists'!$K5661*'Joining Lists'!$L5661</f>
        <v>102</v>
      </c>
    </row>
    <row r="5662" ht="14.25" customHeight="1">
      <c r="G5662" s="106">
        <v>44184.0</v>
      </c>
      <c r="H5662" s="105" t="s">
        <v>281</v>
      </c>
      <c r="I5662" s="105" t="str">
        <f t="array" ref="I5662">XLOOKUP('Joining Lists'!$H5662,'Joining Lists'!$D$4:$D$75,'Joining Lists'!$E$4:$E$75)</f>
        <v>MidWest</v>
      </c>
      <c r="J5662" s="105" t="s">
        <v>240</v>
      </c>
      <c r="K5662" s="105">
        <v>1.0</v>
      </c>
      <c r="L5662" s="104">
        <f t="array" ref="L5662">XLOOKUP('Joining Lists'!$J5662,'Joining Lists'!$A$4:$A$15,'Joining Lists'!$B$4:$B$15)</f>
        <v>34</v>
      </c>
      <c r="M5662" s="105">
        <f>'Joining Lists'!$K5662*'Joining Lists'!$L5662</f>
        <v>34</v>
      </c>
    </row>
    <row r="5663" ht="14.25" customHeight="1">
      <c r="G5663" s="111">
        <v>44184.0</v>
      </c>
      <c r="H5663" s="110" t="s">
        <v>269</v>
      </c>
      <c r="I5663" s="110" t="str">
        <f t="array" ref="I5663">XLOOKUP('Joining Lists'!$H5663,'Joining Lists'!$D$4:$D$75,'Joining Lists'!$E$4:$E$75)</f>
        <v>MidWest</v>
      </c>
      <c r="J5663" s="110" t="s">
        <v>233</v>
      </c>
      <c r="K5663" s="110">
        <v>3.0</v>
      </c>
      <c r="L5663" s="109">
        <f t="array" ref="L5663">XLOOKUP('Joining Lists'!$J5663,'Joining Lists'!$A$4:$A$15,'Joining Lists'!$B$4:$B$15)</f>
        <v>27.5</v>
      </c>
      <c r="M5663" s="110">
        <f>'Joining Lists'!$K5663*'Joining Lists'!$L5663</f>
        <v>82.5</v>
      </c>
    </row>
    <row r="5664" ht="14.25" customHeight="1">
      <c r="G5664" s="106">
        <v>44184.0</v>
      </c>
      <c r="H5664" s="105" t="s">
        <v>231</v>
      </c>
      <c r="I5664" s="105" t="str">
        <f t="array" ref="I5664">XLOOKUP('Joining Lists'!$H5664,'Joining Lists'!$D$4:$D$75,'Joining Lists'!$E$4:$E$75)</f>
        <v>West</v>
      </c>
      <c r="J5664" s="105" t="s">
        <v>216</v>
      </c>
      <c r="K5664" s="105">
        <v>15.0</v>
      </c>
      <c r="L5664" s="104">
        <f t="array" ref="L5664">XLOOKUP('Joining Lists'!$J5664,'Joining Lists'!$A$4:$A$15,'Joining Lists'!$B$4:$B$15)</f>
        <v>22.95</v>
      </c>
      <c r="M5664" s="105">
        <f>'Joining Lists'!$K5664*'Joining Lists'!$L5664</f>
        <v>344.25</v>
      </c>
    </row>
    <row r="5665" ht="14.25" customHeight="1">
      <c r="G5665" s="111">
        <v>44184.0</v>
      </c>
      <c r="H5665" s="110" t="s">
        <v>281</v>
      </c>
      <c r="I5665" s="110" t="str">
        <f t="array" ref="I5665">XLOOKUP('Joining Lists'!$H5665,'Joining Lists'!$D$4:$D$75,'Joining Lists'!$E$4:$E$75)</f>
        <v>MidWest</v>
      </c>
      <c r="J5665" s="110" t="s">
        <v>240</v>
      </c>
      <c r="K5665" s="110">
        <v>2.0</v>
      </c>
      <c r="L5665" s="109">
        <f t="array" ref="L5665">XLOOKUP('Joining Lists'!$J5665,'Joining Lists'!$A$4:$A$15,'Joining Lists'!$B$4:$B$15)</f>
        <v>34</v>
      </c>
      <c r="M5665" s="110">
        <f>'Joining Lists'!$K5665*'Joining Lists'!$L5665</f>
        <v>68</v>
      </c>
    </row>
    <row r="5666" ht="14.25" customHeight="1">
      <c r="G5666" s="106">
        <v>44184.0</v>
      </c>
      <c r="H5666" s="105" t="s">
        <v>234</v>
      </c>
      <c r="I5666" s="105" t="str">
        <f t="array" ref="I5666">XLOOKUP('Joining Lists'!$H5666,'Joining Lists'!$D$4:$D$75,'Joining Lists'!$E$4:$E$75)</f>
        <v>East</v>
      </c>
      <c r="J5666" s="105" t="s">
        <v>240</v>
      </c>
      <c r="K5666" s="105">
        <v>6.0</v>
      </c>
      <c r="L5666" s="104">
        <f t="array" ref="L5666">XLOOKUP('Joining Lists'!$J5666,'Joining Lists'!$A$4:$A$15,'Joining Lists'!$B$4:$B$15)</f>
        <v>34</v>
      </c>
      <c r="M5666" s="105">
        <f>'Joining Lists'!$K5666*'Joining Lists'!$L5666</f>
        <v>204</v>
      </c>
    </row>
    <row r="5667" ht="14.25" customHeight="1">
      <c r="G5667" s="111">
        <v>44184.0</v>
      </c>
      <c r="H5667" s="110" t="s">
        <v>261</v>
      </c>
      <c r="I5667" s="110" t="str">
        <f t="array" ref="I5667">XLOOKUP('Joining Lists'!$H5667,'Joining Lists'!$D$4:$D$75,'Joining Lists'!$E$4:$E$75)</f>
        <v>South</v>
      </c>
      <c r="J5667" s="110" t="s">
        <v>227</v>
      </c>
      <c r="K5667" s="110">
        <v>7.0</v>
      </c>
      <c r="L5667" s="109">
        <f t="array" ref="L5667">XLOOKUP('Joining Lists'!$J5667,'Joining Lists'!$A$4:$A$15,'Joining Lists'!$B$4:$B$15)</f>
        <v>25</v>
      </c>
      <c r="M5667" s="110">
        <f>'Joining Lists'!$K5667*'Joining Lists'!$L5667</f>
        <v>175</v>
      </c>
    </row>
    <row r="5668" ht="14.25" customHeight="1">
      <c r="G5668" s="106">
        <v>44184.0</v>
      </c>
      <c r="H5668" s="105" t="s">
        <v>261</v>
      </c>
      <c r="I5668" s="105" t="str">
        <f t="array" ref="I5668">XLOOKUP('Joining Lists'!$H5668,'Joining Lists'!$D$4:$D$75,'Joining Lists'!$E$4:$E$75)</f>
        <v>South</v>
      </c>
      <c r="J5668" s="105" t="s">
        <v>240</v>
      </c>
      <c r="K5668" s="105">
        <v>1.0</v>
      </c>
      <c r="L5668" s="104">
        <f t="array" ref="L5668">XLOOKUP('Joining Lists'!$J5668,'Joining Lists'!$A$4:$A$15,'Joining Lists'!$B$4:$B$15)</f>
        <v>34</v>
      </c>
      <c r="M5668" s="105">
        <f>'Joining Lists'!$K5668*'Joining Lists'!$L5668</f>
        <v>34</v>
      </c>
    </row>
    <row r="5669" ht="14.25" customHeight="1">
      <c r="G5669" s="111">
        <v>44183.0</v>
      </c>
      <c r="H5669" s="110" t="s">
        <v>315</v>
      </c>
      <c r="I5669" s="110" t="str">
        <f t="array" ref="I5669">XLOOKUP('Joining Lists'!$H5669,'Joining Lists'!$D$4:$D$75,'Joining Lists'!$E$4:$E$75)</f>
        <v>MidWest</v>
      </c>
      <c r="J5669" s="110" t="s">
        <v>245</v>
      </c>
      <c r="K5669" s="110">
        <v>3.0</v>
      </c>
      <c r="L5669" s="109">
        <f t="array" ref="L5669">XLOOKUP('Joining Lists'!$J5669,'Joining Lists'!$A$4:$A$15,'Joining Lists'!$B$4:$B$15)</f>
        <v>23.5</v>
      </c>
      <c r="M5669" s="110">
        <f>'Joining Lists'!$K5669*'Joining Lists'!$L5669</f>
        <v>70.5</v>
      </c>
    </row>
    <row r="5670" ht="14.25" customHeight="1">
      <c r="G5670" s="106">
        <v>44183.0</v>
      </c>
      <c r="H5670" s="105" t="s">
        <v>296</v>
      </c>
      <c r="I5670" s="105" t="str">
        <f t="array" ref="I5670">XLOOKUP('Joining Lists'!$H5670,'Joining Lists'!$D$4:$D$75,'Joining Lists'!$E$4:$E$75)</f>
        <v>West</v>
      </c>
      <c r="J5670" s="105" t="s">
        <v>243</v>
      </c>
      <c r="K5670" s="105">
        <v>2.0</v>
      </c>
      <c r="L5670" s="104">
        <f t="array" ref="L5670">XLOOKUP('Joining Lists'!$J5670,'Joining Lists'!$A$4:$A$15,'Joining Lists'!$B$4:$B$15)</f>
        <v>25</v>
      </c>
      <c r="M5670" s="105">
        <f>'Joining Lists'!$K5670*'Joining Lists'!$L5670</f>
        <v>50</v>
      </c>
    </row>
    <row r="5671" ht="14.25" customHeight="1">
      <c r="G5671" s="111">
        <v>44183.0</v>
      </c>
      <c r="H5671" s="110" t="s">
        <v>215</v>
      </c>
      <c r="I5671" s="110" t="str">
        <f t="array" ref="I5671">XLOOKUP('Joining Lists'!$H5671,'Joining Lists'!$D$4:$D$75,'Joining Lists'!$E$4:$E$75)</f>
        <v>East</v>
      </c>
      <c r="J5671" s="110" t="s">
        <v>243</v>
      </c>
      <c r="K5671" s="110">
        <v>1.0</v>
      </c>
      <c r="L5671" s="109">
        <f t="array" ref="L5671">XLOOKUP('Joining Lists'!$J5671,'Joining Lists'!$A$4:$A$15,'Joining Lists'!$B$4:$B$15)</f>
        <v>25</v>
      </c>
      <c r="M5671" s="110">
        <f>'Joining Lists'!$K5671*'Joining Lists'!$L5671</f>
        <v>25</v>
      </c>
    </row>
    <row r="5672" ht="14.25" customHeight="1">
      <c r="G5672" s="106">
        <v>44183.0</v>
      </c>
      <c r="H5672" s="105" t="s">
        <v>223</v>
      </c>
      <c r="I5672" s="105" t="str">
        <f t="array" ref="I5672">XLOOKUP('Joining Lists'!$H5672,'Joining Lists'!$D$4:$D$75,'Joining Lists'!$E$4:$E$75)</f>
        <v>East</v>
      </c>
      <c r="J5672" s="105" t="s">
        <v>240</v>
      </c>
      <c r="K5672" s="105">
        <v>2.0</v>
      </c>
      <c r="L5672" s="104">
        <f t="array" ref="L5672">XLOOKUP('Joining Lists'!$J5672,'Joining Lists'!$A$4:$A$15,'Joining Lists'!$B$4:$B$15)</f>
        <v>34</v>
      </c>
      <c r="M5672" s="105">
        <f>'Joining Lists'!$K5672*'Joining Lists'!$L5672</f>
        <v>68</v>
      </c>
    </row>
    <row r="5673" ht="14.25" customHeight="1">
      <c r="G5673" s="111">
        <v>44183.0</v>
      </c>
      <c r="H5673" s="110" t="s">
        <v>294</v>
      </c>
      <c r="I5673" s="110" t="str">
        <f t="array" ref="I5673">XLOOKUP('Joining Lists'!$H5673,'Joining Lists'!$D$4:$D$75,'Joining Lists'!$E$4:$E$75)</f>
        <v>West</v>
      </c>
      <c r="J5673" s="110" t="s">
        <v>236</v>
      </c>
      <c r="K5673" s="110">
        <v>3.0</v>
      </c>
      <c r="L5673" s="109">
        <f t="array" ref="L5673">XLOOKUP('Joining Lists'!$J5673,'Joining Lists'!$A$4:$A$15,'Joining Lists'!$B$4:$B$15)</f>
        <v>30</v>
      </c>
      <c r="M5673" s="110">
        <f>'Joining Lists'!$K5673*'Joining Lists'!$L5673</f>
        <v>90</v>
      </c>
    </row>
    <row r="5674" ht="14.25" customHeight="1">
      <c r="G5674" s="106">
        <v>44183.0</v>
      </c>
      <c r="H5674" s="105" t="s">
        <v>252</v>
      </c>
      <c r="I5674" s="105" t="str">
        <f t="array" ref="I5674">XLOOKUP('Joining Lists'!$H5674,'Joining Lists'!$D$4:$D$75,'Joining Lists'!$E$4:$E$75)</f>
        <v>West</v>
      </c>
      <c r="J5674" s="105" t="s">
        <v>236</v>
      </c>
      <c r="K5674" s="105">
        <v>3.0</v>
      </c>
      <c r="L5674" s="104">
        <f t="array" ref="L5674">XLOOKUP('Joining Lists'!$J5674,'Joining Lists'!$A$4:$A$15,'Joining Lists'!$B$4:$B$15)</f>
        <v>30</v>
      </c>
      <c r="M5674" s="105">
        <f>'Joining Lists'!$K5674*'Joining Lists'!$L5674</f>
        <v>90</v>
      </c>
    </row>
    <row r="5675" ht="14.25" customHeight="1">
      <c r="G5675" s="111">
        <v>44183.0</v>
      </c>
      <c r="H5675" s="110" t="s">
        <v>238</v>
      </c>
      <c r="I5675" s="110" t="str">
        <f t="array" ref="I5675">XLOOKUP('Joining Lists'!$H5675,'Joining Lists'!$D$4:$D$75,'Joining Lists'!$E$4:$E$75)</f>
        <v>West</v>
      </c>
      <c r="J5675" s="110" t="s">
        <v>218</v>
      </c>
      <c r="K5675" s="110">
        <v>15.0</v>
      </c>
      <c r="L5675" s="109">
        <f t="array" ref="L5675">XLOOKUP('Joining Lists'!$J5675,'Joining Lists'!$A$4:$A$15,'Joining Lists'!$B$4:$B$15)</f>
        <v>22.95</v>
      </c>
      <c r="M5675" s="110">
        <f>'Joining Lists'!$K5675*'Joining Lists'!$L5675</f>
        <v>344.25</v>
      </c>
    </row>
    <row r="5676" ht="14.25" customHeight="1">
      <c r="G5676" s="106">
        <v>44183.0</v>
      </c>
      <c r="H5676" s="105" t="s">
        <v>251</v>
      </c>
      <c r="I5676" s="105" t="str">
        <f t="array" ref="I5676">XLOOKUP('Joining Lists'!$H5676,'Joining Lists'!$D$4:$D$75,'Joining Lists'!$E$4:$E$75)</f>
        <v>MidWest</v>
      </c>
      <c r="J5676" s="105" t="s">
        <v>240</v>
      </c>
      <c r="K5676" s="105">
        <v>2.0</v>
      </c>
      <c r="L5676" s="104">
        <f t="array" ref="L5676">XLOOKUP('Joining Lists'!$J5676,'Joining Lists'!$A$4:$A$15,'Joining Lists'!$B$4:$B$15)</f>
        <v>34</v>
      </c>
      <c r="M5676" s="105">
        <f>'Joining Lists'!$K5676*'Joining Lists'!$L5676</f>
        <v>68</v>
      </c>
    </row>
    <row r="5677" ht="14.25" customHeight="1">
      <c r="G5677" s="111">
        <v>44183.0</v>
      </c>
      <c r="H5677" s="110" t="s">
        <v>255</v>
      </c>
      <c r="I5677" s="110" t="str">
        <f t="array" ref="I5677">XLOOKUP('Joining Lists'!$H5677,'Joining Lists'!$D$4:$D$75,'Joining Lists'!$E$4:$E$75)</f>
        <v>MidWest</v>
      </c>
      <c r="J5677" s="110" t="s">
        <v>218</v>
      </c>
      <c r="K5677" s="110">
        <v>2.0</v>
      </c>
      <c r="L5677" s="109">
        <f t="array" ref="L5677">XLOOKUP('Joining Lists'!$J5677,'Joining Lists'!$A$4:$A$15,'Joining Lists'!$B$4:$B$15)</f>
        <v>22.95</v>
      </c>
      <c r="M5677" s="110">
        <f>'Joining Lists'!$K5677*'Joining Lists'!$L5677</f>
        <v>45.9</v>
      </c>
    </row>
    <row r="5678" ht="14.25" customHeight="1">
      <c r="G5678" s="106">
        <v>44183.0</v>
      </c>
      <c r="H5678" s="105" t="s">
        <v>283</v>
      </c>
      <c r="I5678" s="105" t="str">
        <f t="array" ref="I5678">XLOOKUP('Joining Lists'!$H5678,'Joining Lists'!$D$4:$D$75,'Joining Lists'!$E$4:$E$75)</f>
        <v>South</v>
      </c>
      <c r="J5678" s="105" t="s">
        <v>216</v>
      </c>
      <c r="K5678" s="105">
        <v>1.0</v>
      </c>
      <c r="L5678" s="104">
        <f t="array" ref="L5678">XLOOKUP('Joining Lists'!$J5678,'Joining Lists'!$A$4:$A$15,'Joining Lists'!$B$4:$B$15)</f>
        <v>22.95</v>
      </c>
      <c r="M5678" s="105">
        <f>'Joining Lists'!$K5678*'Joining Lists'!$L5678</f>
        <v>22.95</v>
      </c>
    </row>
    <row r="5679" ht="14.25" customHeight="1">
      <c r="G5679" s="111">
        <v>44183.0</v>
      </c>
      <c r="H5679" s="110" t="s">
        <v>306</v>
      </c>
      <c r="I5679" s="110" t="str">
        <f t="array" ref="I5679">XLOOKUP('Joining Lists'!$H5679,'Joining Lists'!$D$4:$D$75,'Joining Lists'!$E$4:$E$75)</f>
        <v>West</v>
      </c>
      <c r="J5679" s="110" t="s">
        <v>240</v>
      </c>
      <c r="K5679" s="110">
        <v>3.0</v>
      </c>
      <c r="L5679" s="109">
        <f t="array" ref="L5679">XLOOKUP('Joining Lists'!$J5679,'Joining Lists'!$A$4:$A$15,'Joining Lists'!$B$4:$B$15)</f>
        <v>34</v>
      </c>
      <c r="M5679" s="110">
        <f>'Joining Lists'!$K5679*'Joining Lists'!$L5679</f>
        <v>102</v>
      </c>
    </row>
    <row r="5680" ht="14.25" customHeight="1">
      <c r="G5680" s="106">
        <v>44183.0</v>
      </c>
      <c r="H5680" s="105" t="s">
        <v>253</v>
      </c>
      <c r="I5680" s="105" t="str">
        <f t="array" ref="I5680">XLOOKUP('Joining Lists'!$H5680,'Joining Lists'!$D$4:$D$75,'Joining Lists'!$E$4:$E$75)</f>
        <v>MidWest</v>
      </c>
      <c r="J5680" s="105" t="s">
        <v>236</v>
      </c>
      <c r="K5680" s="105">
        <v>2.0</v>
      </c>
      <c r="L5680" s="104">
        <f t="array" ref="L5680">XLOOKUP('Joining Lists'!$J5680,'Joining Lists'!$A$4:$A$15,'Joining Lists'!$B$4:$B$15)</f>
        <v>30</v>
      </c>
      <c r="M5680" s="105">
        <f>'Joining Lists'!$K5680*'Joining Lists'!$L5680</f>
        <v>60</v>
      </c>
    </row>
    <row r="5681" ht="14.25" customHeight="1">
      <c r="G5681" s="111">
        <v>44183.0</v>
      </c>
      <c r="H5681" s="110" t="s">
        <v>256</v>
      </c>
      <c r="I5681" s="110" t="str">
        <f t="array" ref="I5681">XLOOKUP('Joining Lists'!$H5681,'Joining Lists'!$D$4:$D$75,'Joining Lists'!$E$4:$E$75)</f>
        <v>MidWest</v>
      </c>
      <c r="J5681" s="110" t="s">
        <v>216</v>
      </c>
      <c r="K5681" s="110">
        <v>4.0</v>
      </c>
      <c r="L5681" s="109">
        <f t="array" ref="L5681">XLOOKUP('Joining Lists'!$J5681,'Joining Lists'!$A$4:$A$15,'Joining Lists'!$B$4:$B$15)</f>
        <v>22.95</v>
      </c>
      <c r="M5681" s="110">
        <f>'Joining Lists'!$K5681*'Joining Lists'!$L5681</f>
        <v>91.8</v>
      </c>
    </row>
    <row r="5682" ht="14.25" customHeight="1">
      <c r="G5682" s="106">
        <v>44183.0</v>
      </c>
      <c r="H5682" s="105" t="s">
        <v>260</v>
      </c>
      <c r="I5682" s="105" t="str">
        <f t="array" ref="I5682">XLOOKUP('Joining Lists'!$H5682,'Joining Lists'!$D$4:$D$75,'Joining Lists'!$E$4:$E$75)</f>
        <v>MidWest</v>
      </c>
      <c r="J5682" s="105" t="s">
        <v>245</v>
      </c>
      <c r="K5682" s="105">
        <v>2.0</v>
      </c>
      <c r="L5682" s="104">
        <f t="array" ref="L5682">XLOOKUP('Joining Lists'!$J5682,'Joining Lists'!$A$4:$A$15,'Joining Lists'!$B$4:$B$15)</f>
        <v>23.5</v>
      </c>
      <c r="M5682" s="105">
        <f>'Joining Lists'!$K5682*'Joining Lists'!$L5682</f>
        <v>47</v>
      </c>
    </row>
    <row r="5683" ht="14.25" customHeight="1">
      <c r="G5683" s="111">
        <v>44183.0</v>
      </c>
      <c r="H5683" s="110" t="s">
        <v>249</v>
      </c>
      <c r="I5683" s="110" t="str">
        <f t="array" ref="I5683">XLOOKUP('Joining Lists'!$H5683,'Joining Lists'!$D$4:$D$75,'Joining Lists'!$E$4:$E$75)</f>
        <v>East</v>
      </c>
      <c r="J5683" s="110" t="s">
        <v>236</v>
      </c>
      <c r="K5683" s="110">
        <v>2.0</v>
      </c>
      <c r="L5683" s="109">
        <f t="array" ref="L5683">XLOOKUP('Joining Lists'!$J5683,'Joining Lists'!$A$4:$A$15,'Joining Lists'!$B$4:$B$15)</f>
        <v>30</v>
      </c>
      <c r="M5683" s="110">
        <f>'Joining Lists'!$K5683*'Joining Lists'!$L5683</f>
        <v>60</v>
      </c>
    </row>
    <row r="5684" ht="14.25" customHeight="1">
      <c r="G5684" s="106">
        <v>44183.0</v>
      </c>
      <c r="H5684" s="105" t="s">
        <v>281</v>
      </c>
      <c r="I5684" s="105" t="str">
        <f t="array" ref="I5684">XLOOKUP('Joining Lists'!$H5684,'Joining Lists'!$D$4:$D$75,'Joining Lists'!$E$4:$E$75)</f>
        <v>MidWest</v>
      </c>
      <c r="J5684" s="105" t="s">
        <v>218</v>
      </c>
      <c r="K5684" s="105">
        <v>3.0</v>
      </c>
      <c r="L5684" s="104">
        <f t="array" ref="L5684">XLOOKUP('Joining Lists'!$J5684,'Joining Lists'!$A$4:$A$15,'Joining Lists'!$B$4:$B$15)</f>
        <v>22.95</v>
      </c>
      <c r="M5684" s="105">
        <f>'Joining Lists'!$K5684*'Joining Lists'!$L5684</f>
        <v>68.85</v>
      </c>
    </row>
    <row r="5685" ht="14.25" customHeight="1">
      <c r="G5685" s="111">
        <v>44183.0</v>
      </c>
      <c r="H5685" s="110" t="s">
        <v>248</v>
      </c>
      <c r="I5685" s="110" t="str">
        <f t="array" ref="I5685">XLOOKUP('Joining Lists'!$H5685,'Joining Lists'!$D$4:$D$75,'Joining Lists'!$E$4:$E$75)</f>
        <v>MidWest</v>
      </c>
      <c r="J5685" s="110" t="s">
        <v>227</v>
      </c>
      <c r="K5685" s="110">
        <v>1.0</v>
      </c>
      <c r="L5685" s="109">
        <f t="array" ref="L5685">XLOOKUP('Joining Lists'!$J5685,'Joining Lists'!$A$4:$A$15,'Joining Lists'!$B$4:$B$15)</f>
        <v>25</v>
      </c>
      <c r="M5685" s="110">
        <f>'Joining Lists'!$K5685*'Joining Lists'!$L5685</f>
        <v>25</v>
      </c>
    </row>
    <row r="5686" ht="14.25" customHeight="1">
      <c r="G5686" s="106">
        <v>44183.0</v>
      </c>
      <c r="H5686" s="105" t="s">
        <v>268</v>
      </c>
      <c r="I5686" s="105" t="str">
        <f t="array" ref="I5686">XLOOKUP('Joining Lists'!$H5686,'Joining Lists'!$D$4:$D$75,'Joining Lists'!$E$4:$E$75)</f>
        <v>East</v>
      </c>
      <c r="J5686" s="105" t="s">
        <v>245</v>
      </c>
      <c r="K5686" s="105">
        <v>3.0</v>
      </c>
      <c r="L5686" s="104">
        <f t="array" ref="L5686">XLOOKUP('Joining Lists'!$J5686,'Joining Lists'!$A$4:$A$15,'Joining Lists'!$B$4:$B$15)</f>
        <v>23.5</v>
      </c>
      <c r="M5686" s="105">
        <f>'Joining Lists'!$K5686*'Joining Lists'!$L5686</f>
        <v>70.5</v>
      </c>
    </row>
    <row r="5687" ht="14.25" customHeight="1">
      <c r="G5687" s="111">
        <v>44183.0</v>
      </c>
      <c r="H5687" s="110" t="s">
        <v>306</v>
      </c>
      <c r="I5687" s="110" t="str">
        <f t="array" ref="I5687">XLOOKUP('Joining Lists'!$H5687,'Joining Lists'!$D$4:$D$75,'Joining Lists'!$E$4:$E$75)</f>
        <v>West</v>
      </c>
      <c r="J5687" s="110" t="s">
        <v>236</v>
      </c>
      <c r="K5687" s="110">
        <v>3.0</v>
      </c>
      <c r="L5687" s="109">
        <f t="array" ref="L5687">XLOOKUP('Joining Lists'!$J5687,'Joining Lists'!$A$4:$A$15,'Joining Lists'!$B$4:$B$15)</f>
        <v>30</v>
      </c>
      <c r="M5687" s="110">
        <f>'Joining Lists'!$K5687*'Joining Lists'!$L5687</f>
        <v>90</v>
      </c>
    </row>
    <row r="5688" ht="14.25" customHeight="1">
      <c r="G5688" s="106">
        <v>44183.0</v>
      </c>
      <c r="H5688" s="105" t="s">
        <v>273</v>
      </c>
      <c r="I5688" s="105" t="str">
        <f t="array" ref="I5688">XLOOKUP('Joining Lists'!$H5688,'Joining Lists'!$D$4:$D$75,'Joining Lists'!$E$4:$E$75)</f>
        <v>West</v>
      </c>
      <c r="J5688" s="105" t="s">
        <v>243</v>
      </c>
      <c r="K5688" s="105">
        <v>7.0</v>
      </c>
      <c r="L5688" s="104">
        <f t="array" ref="L5688">XLOOKUP('Joining Lists'!$J5688,'Joining Lists'!$A$4:$A$15,'Joining Lists'!$B$4:$B$15)</f>
        <v>25</v>
      </c>
      <c r="M5688" s="105">
        <f>'Joining Lists'!$K5688*'Joining Lists'!$L5688</f>
        <v>175</v>
      </c>
    </row>
    <row r="5689" ht="14.25" customHeight="1">
      <c r="G5689" s="111">
        <v>44183.0</v>
      </c>
      <c r="H5689" s="110" t="s">
        <v>265</v>
      </c>
      <c r="I5689" s="110" t="str">
        <f t="array" ref="I5689">XLOOKUP('Joining Lists'!$H5689,'Joining Lists'!$D$4:$D$75,'Joining Lists'!$E$4:$E$75)</f>
        <v>MidWest</v>
      </c>
      <c r="J5689" s="110" t="s">
        <v>243</v>
      </c>
      <c r="K5689" s="110">
        <v>3.0</v>
      </c>
      <c r="L5689" s="109">
        <f t="array" ref="L5689">XLOOKUP('Joining Lists'!$J5689,'Joining Lists'!$A$4:$A$15,'Joining Lists'!$B$4:$B$15)</f>
        <v>25</v>
      </c>
      <c r="M5689" s="110">
        <f>'Joining Lists'!$K5689*'Joining Lists'!$L5689</f>
        <v>75</v>
      </c>
    </row>
    <row r="5690" ht="14.25" customHeight="1">
      <c r="G5690" s="106">
        <v>44183.0</v>
      </c>
      <c r="H5690" s="105" t="s">
        <v>241</v>
      </c>
      <c r="I5690" s="105" t="str">
        <f t="array" ref="I5690">XLOOKUP('Joining Lists'!$H5690,'Joining Lists'!$D$4:$D$75,'Joining Lists'!$E$4:$E$75)</f>
        <v>MidWest</v>
      </c>
      <c r="J5690" s="105" t="s">
        <v>243</v>
      </c>
      <c r="K5690" s="105">
        <v>2.0</v>
      </c>
      <c r="L5690" s="104">
        <f t="array" ref="L5690">XLOOKUP('Joining Lists'!$J5690,'Joining Lists'!$A$4:$A$15,'Joining Lists'!$B$4:$B$15)</f>
        <v>25</v>
      </c>
      <c r="M5690" s="105">
        <f>'Joining Lists'!$K5690*'Joining Lists'!$L5690</f>
        <v>50</v>
      </c>
    </row>
    <row r="5691" ht="14.25" customHeight="1">
      <c r="G5691" s="111">
        <v>44183.0</v>
      </c>
      <c r="H5691" s="110" t="s">
        <v>264</v>
      </c>
      <c r="I5691" s="110" t="str">
        <f t="array" ref="I5691">XLOOKUP('Joining Lists'!$H5691,'Joining Lists'!$D$4:$D$75,'Joining Lists'!$E$4:$E$75)</f>
        <v>MidWest</v>
      </c>
      <c r="J5691" s="110" t="s">
        <v>235</v>
      </c>
      <c r="K5691" s="110">
        <v>2.0</v>
      </c>
      <c r="L5691" s="109">
        <f t="array" ref="L5691">XLOOKUP('Joining Lists'!$J5691,'Joining Lists'!$A$4:$A$15,'Joining Lists'!$B$4:$B$15)</f>
        <v>19.95</v>
      </c>
      <c r="M5691" s="110">
        <f>'Joining Lists'!$K5691*'Joining Lists'!$L5691</f>
        <v>39.9</v>
      </c>
    </row>
    <row r="5692" ht="14.25" customHeight="1">
      <c r="G5692" s="106">
        <v>44183.0</v>
      </c>
      <c r="H5692" s="105" t="s">
        <v>288</v>
      </c>
      <c r="I5692" s="105" t="str">
        <f t="array" ref="I5692">XLOOKUP('Joining Lists'!$H5692,'Joining Lists'!$D$4:$D$75,'Joining Lists'!$E$4:$E$75)</f>
        <v>MidWest</v>
      </c>
      <c r="J5692" s="105" t="s">
        <v>235</v>
      </c>
      <c r="K5692" s="105">
        <v>2.0</v>
      </c>
      <c r="L5692" s="104">
        <f t="array" ref="L5692">XLOOKUP('Joining Lists'!$J5692,'Joining Lists'!$A$4:$A$15,'Joining Lists'!$B$4:$B$15)</f>
        <v>19.95</v>
      </c>
      <c r="M5692" s="105">
        <f>'Joining Lists'!$K5692*'Joining Lists'!$L5692</f>
        <v>39.9</v>
      </c>
    </row>
    <row r="5693" ht="14.25" customHeight="1">
      <c r="G5693" s="111">
        <v>44183.0</v>
      </c>
      <c r="H5693" s="110" t="s">
        <v>291</v>
      </c>
      <c r="I5693" s="110" t="str">
        <f t="array" ref="I5693">XLOOKUP('Joining Lists'!$H5693,'Joining Lists'!$D$4:$D$75,'Joining Lists'!$E$4:$E$75)</f>
        <v>West</v>
      </c>
      <c r="J5693" s="110" t="s">
        <v>240</v>
      </c>
      <c r="K5693" s="110">
        <v>1.0</v>
      </c>
      <c r="L5693" s="109">
        <f t="array" ref="L5693">XLOOKUP('Joining Lists'!$J5693,'Joining Lists'!$A$4:$A$15,'Joining Lists'!$B$4:$B$15)</f>
        <v>34</v>
      </c>
      <c r="M5693" s="110">
        <f>'Joining Lists'!$K5693*'Joining Lists'!$L5693</f>
        <v>34</v>
      </c>
    </row>
    <row r="5694" ht="14.25" customHeight="1">
      <c r="G5694" s="106">
        <v>44183.0</v>
      </c>
      <c r="H5694" s="105" t="s">
        <v>283</v>
      </c>
      <c r="I5694" s="105" t="str">
        <f t="array" ref="I5694">XLOOKUP('Joining Lists'!$H5694,'Joining Lists'!$D$4:$D$75,'Joining Lists'!$E$4:$E$75)</f>
        <v>South</v>
      </c>
      <c r="J5694" s="105" t="s">
        <v>218</v>
      </c>
      <c r="K5694" s="105">
        <v>2.0</v>
      </c>
      <c r="L5694" s="104">
        <f t="array" ref="L5694">XLOOKUP('Joining Lists'!$J5694,'Joining Lists'!$A$4:$A$15,'Joining Lists'!$B$4:$B$15)</f>
        <v>22.95</v>
      </c>
      <c r="M5694" s="105">
        <f>'Joining Lists'!$K5694*'Joining Lists'!$L5694</f>
        <v>45.9</v>
      </c>
    </row>
    <row r="5695" ht="14.25" customHeight="1">
      <c r="G5695" s="111">
        <v>44183.0</v>
      </c>
      <c r="H5695" s="110" t="s">
        <v>314</v>
      </c>
      <c r="I5695" s="110" t="str">
        <f t="array" ref="I5695">XLOOKUP('Joining Lists'!$H5695,'Joining Lists'!$D$4:$D$75,'Joining Lists'!$E$4:$E$75)</f>
        <v>West</v>
      </c>
      <c r="J5695" s="110" t="s">
        <v>240</v>
      </c>
      <c r="K5695" s="110">
        <v>1.0</v>
      </c>
      <c r="L5695" s="109">
        <f t="array" ref="L5695">XLOOKUP('Joining Lists'!$J5695,'Joining Lists'!$A$4:$A$15,'Joining Lists'!$B$4:$B$15)</f>
        <v>34</v>
      </c>
      <c r="M5695" s="110">
        <f>'Joining Lists'!$K5695*'Joining Lists'!$L5695</f>
        <v>34</v>
      </c>
    </row>
    <row r="5696" ht="14.25" customHeight="1">
      <c r="G5696" s="106">
        <v>44183.0</v>
      </c>
      <c r="H5696" s="105" t="s">
        <v>268</v>
      </c>
      <c r="I5696" s="105" t="str">
        <f t="array" ref="I5696">XLOOKUP('Joining Lists'!$H5696,'Joining Lists'!$D$4:$D$75,'Joining Lists'!$E$4:$E$75)</f>
        <v>East</v>
      </c>
      <c r="J5696" s="105" t="s">
        <v>235</v>
      </c>
      <c r="K5696" s="105">
        <v>4.0</v>
      </c>
      <c r="L5696" s="104">
        <f t="array" ref="L5696">XLOOKUP('Joining Lists'!$J5696,'Joining Lists'!$A$4:$A$15,'Joining Lists'!$B$4:$B$15)</f>
        <v>19.95</v>
      </c>
      <c r="M5696" s="105">
        <f>'Joining Lists'!$K5696*'Joining Lists'!$L5696</f>
        <v>79.8</v>
      </c>
    </row>
    <row r="5697" ht="14.25" customHeight="1">
      <c r="G5697" s="111">
        <v>44183.0</v>
      </c>
      <c r="H5697" s="110" t="s">
        <v>284</v>
      </c>
      <c r="I5697" s="110" t="str">
        <f t="array" ref="I5697">XLOOKUP('Joining Lists'!$H5697,'Joining Lists'!$D$4:$D$75,'Joining Lists'!$E$4:$E$75)</f>
        <v>MidWest</v>
      </c>
      <c r="J5697" s="110" t="s">
        <v>212</v>
      </c>
      <c r="K5697" s="110">
        <v>3.0</v>
      </c>
      <c r="L5697" s="109">
        <f t="array" ref="L5697">XLOOKUP('Joining Lists'!$J5697,'Joining Lists'!$A$4:$A$15,'Joining Lists'!$B$4:$B$15)</f>
        <v>21</v>
      </c>
      <c r="M5697" s="110">
        <f>'Joining Lists'!$K5697*'Joining Lists'!$L5697</f>
        <v>63</v>
      </c>
    </row>
    <row r="5698" ht="14.25" customHeight="1">
      <c r="G5698" s="106">
        <v>44183.0</v>
      </c>
      <c r="H5698" s="105" t="s">
        <v>254</v>
      </c>
      <c r="I5698" s="105" t="str">
        <f t="array" ref="I5698">XLOOKUP('Joining Lists'!$H5698,'Joining Lists'!$D$4:$D$75,'Joining Lists'!$E$4:$E$75)</f>
        <v>South</v>
      </c>
      <c r="J5698" s="105" t="s">
        <v>216</v>
      </c>
      <c r="K5698" s="105">
        <v>1.0</v>
      </c>
      <c r="L5698" s="104">
        <f t="array" ref="L5698">XLOOKUP('Joining Lists'!$J5698,'Joining Lists'!$A$4:$A$15,'Joining Lists'!$B$4:$B$15)</f>
        <v>22.95</v>
      </c>
      <c r="M5698" s="105">
        <f>'Joining Lists'!$K5698*'Joining Lists'!$L5698</f>
        <v>22.95</v>
      </c>
    </row>
    <row r="5699" ht="14.25" customHeight="1">
      <c r="G5699" s="111">
        <v>44183.0</v>
      </c>
      <c r="H5699" s="110" t="s">
        <v>252</v>
      </c>
      <c r="I5699" s="110" t="str">
        <f t="array" ref="I5699">XLOOKUP('Joining Lists'!$H5699,'Joining Lists'!$D$4:$D$75,'Joining Lists'!$E$4:$E$75)</f>
        <v>West</v>
      </c>
      <c r="J5699" s="110" t="s">
        <v>243</v>
      </c>
      <c r="K5699" s="110">
        <v>1.0</v>
      </c>
      <c r="L5699" s="109">
        <f t="array" ref="L5699">XLOOKUP('Joining Lists'!$J5699,'Joining Lists'!$A$4:$A$15,'Joining Lists'!$B$4:$B$15)</f>
        <v>25</v>
      </c>
      <c r="M5699" s="110">
        <f>'Joining Lists'!$K5699*'Joining Lists'!$L5699</f>
        <v>25</v>
      </c>
    </row>
    <row r="5700" ht="14.25" customHeight="1">
      <c r="G5700" s="106">
        <v>44183.0</v>
      </c>
      <c r="H5700" s="105" t="s">
        <v>306</v>
      </c>
      <c r="I5700" s="105" t="str">
        <f t="array" ref="I5700">XLOOKUP('Joining Lists'!$H5700,'Joining Lists'!$D$4:$D$75,'Joining Lists'!$E$4:$E$75)</f>
        <v>West</v>
      </c>
      <c r="J5700" s="105" t="s">
        <v>218</v>
      </c>
      <c r="K5700" s="105">
        <v>4.0</v>
      </c>
      <c r="L5700" s="104">
        <f t="array" ref="L5700">XLOOKUP('Joining Lists'!$J5700,'Joining Lists'!$A$4:$A$15,'Joining Lists'!$B$4:$B$15)</f>
        <v>22.95</v>
      </c>
      <c r="M5700" s="105">
        <f>'Joining Lists'!$K5700*'Joining Lists'!$L5700</f>
        <v>91.8</v>
      </c>
    </row>
    <row r="5701" ht="14.25" customHeight="1">
      <c r="G5701" s="111">
        <v>44183.0</v>
      </c>
      <c r="H5701" s="110" t="s">
        <v>306</v>
      </c>
      <c r="I5701" s="110" t="str">
        <f t="array" ref="I5701">XLOOKUP('Joining Lists'!$H5701,'Joining Lists'!$D$4:$D$75,'Joining Lists'!$E$4:$E$75)</f>
        <v>West</v>
      </c>
      <c r="J5701" s="110" t="s">
        <v>216</v>
      </c>
      <c r="K5701" s="110">
        <v>12.0</v>
      </c>
      <c r="L5701" s="109">
        <f t="array" ref="L5701">XLOOKUP('Joining Lists'!$J5701,'Joining Lists'!$A$4:$A$15,'Joining Lists'!$B$4:$B$15)</f>
        <v>22.95</v>
      </c>
      <c r="M5701" s="110">
        <f>'Joining Lists'!$K5701*'Joining Lists'!$L5701</f>
        <v>275.4</v>
      </c>
    </row>
    <row r="5702" ht="14.25" customHeight="1">
      <c r="G5702" s="106">
        <v>44183.0</v>
      </c>
      <c r="H5702" s="105" t="s">
        <v>256</v>
      </c>
      <c r="I5702" s="105" t="str">
        <f t="array" ref="I5702">XLOOKUP('Joining Lists'!$H5702,'Joining Lists'!$D$4:$D$75,'Joining Lists'!$E$4:$E$75)</f>
        <v>MidWest</v>
      </c>
      <c r="J5702" s="105" t="s">
        <v>240</v>
      </c>
      <c r="K5702" s="105">
        <v>1.0</v>
      </c>
      <c r="L5702" s="104">
        <f t="array" ref="L5702">XLOOKUP('Joining Lists'!$J5702,'Joining Lists'!$A$4:$A$15,'Joining Lists'!$B$4:$B$15)</f>
        <v>34</v>
      </c>
      <c r="M5702" s="105">
        <f>'Joining Lists'!$K5702*'Joining Lists'!$L5702</f>
        <v>34</v>
      </c>
    </row>
    <row r="5703" ht="14.25" customHeight="1">
      <c r="G5703" s="111">
        <v>44183.0</v>
      </c>
      <c r="H5703" s="110" t="s">
        <v>256</v>
      </c>
      <c r="I5703" s="110" t="str">
        <f t="array" ref="I5703">XLOOKUP('Joining Lists'!$H5703,'Joining Lists'!$D$4:$D$75,'Joining Lists'!$E$4:$E$75)</f>
        <v>MidWest</v>
      </c>
      <c r="J5703" s="110" t="s">
        <v>243</v>
      </c>
      <c r="K5703" s="110">
        <v>2.0</v>
      </c>
      <c r="L5703" s="109">
        <f t="array" ref="L5703">XLOOKUP('Joining Lists'!$J5703,'Joining Lists'!$A$4:$A$15,'Joining Lists'!$B$4:$B$15)</f>
        <v>25</v>
      </c>
      <c r="M5703" s="110">
        <f>'Joining Lists'!$K5703*'Joining Lists'!$L5703</f>
        <v>50</v>
      </c>
    </row>
    <row r="5704" ht="14.25" customHeight="1">
      <c r="G5704" s="106">
        <v>44183.0</v>
      </c>
      <c r="H5704" s="105" t="s">
        <v>281</v>
      </c>
      <c r="I5704" s="105" t="str">
        <f t="array" ref="I5704">XLOOKUP('Joining Lists'!$H5704,'Joining Lists'!$D$4:$D$75,'Joining Lists'!$E$4:$E$75)</f>
        <v>MidWest</v>
      </c>
      <c r="J5704" s="105" t="s">
        <v>212</v>
      </c>
      <c r="K5704" s="105">
        <v>1.0</v>
      </c>
      <c r="L5704" s="104">
        <f t="array" ref="L5704">XLOOKUP('Joining Lists'!$J5704,'Joining Lists'!$A$4:$A$15,'Joining Lists'!$B$4:$B$15)</f>
        <v>21</v>
      </c>
      <c r="M5704" s="105">
        <f>'Joining Lists'!$K5704*'Joining Lists'!$L5704</f>
        <v>21</v>
      </c>
    </row>
    <row r="5705" ht="14.25" customHeight="1">
      <c r="G5705" s="111">
        <v>44183.0</v>
      </c>
      <c r="H5705" s="110" t="s">
        <v>281</v>
      </c>
      <c r="I5705" s="110" t="str">
        <f t="array" ref="I5705">XLOOKUP('Joining Lists'!$H5705,'Joining Lists'!$D$4:$D$75,'Joining Lists'!$E$4:$E$75)</f>
        <v>MidWest</v>
      </c>
      <c r="J5705" s="110" t="s">
        <v>240</v>
      </c>
      <c r="K5705" s="110">
        <v>2.0</v>
      </c>
      <c r="L5705" s="109">
        <f t="array" ref="L5705">XLOOKUP('Joining Lists'!$J5705,'Joining Lists'!$A$4:$A$15,'Joining Lists'!$B$4:$B$15)</f>
        <v>34</v>
      </c>
      <c r="M5705" s="110">
        <f>'Joining Lists'!$K5705*'Joining Lists'!$L5705</f>
        <v>68</v>
      </c>
    </row>
    <row r="5706" ht="14.25" customHeight="1">
      <c r="G5706" s="106">
        <v>44183.0</v>
      </c>
      <c r="H5706" s="105" t="s">
        <v>281</v>
      </c>
      <c r="I5706" s="105" t="str">
        <f t="array" ref="I5706">XLOOKUP('Joining Lists'!$H5706,'Joining Lists'!$D$4:$D$75,'Joining Lists'!$E$4:$E$75)</f>
        <v>MidWest</v>
      </c>
      <c r="J5706" s="105" t="s">
        <v>240</v>
      </c>
      <c r="K5706" s="105">
        <v>1.0</v>
      </c>
      <c r="L5706" s="104">
        <f t="array" ref="L5706">XLOOKUP('Joining Lists'!$J5706,'Joining Lists'!$A$4:$A$15,'Joining Lists'!$B$4:$B$15)</f>
        <v>34</v>
      </c>
      <c r="M5706" s="105">
        <f>'Joining Lists'!$K5706*'Joining Lists'!$L5706</f>
        <v>34</v>
      </c>
    </row>
    <row r="5707" ht="14.25" customHeight="1">
      <c r="G5707" s="111">
        <v>44183.0</v>
      </c>
      <c r="H5707" s="110" t="s">
        <v>258</v>
      </c>
      <c r="I5707" s="110" t="str">
        <f t="array" ref="I5707">XLOOKUP('Joining Lists'!$H5707,'Joining Lists'!$D$4:$D$75,'Joining Lists'!$E$4:$E$75)</f>
        <v>MidWest</v>
      </c>
      <c r="J5707" s="110" t="s">
        <v>240</v>
      </c>
      <c r="K5707" s="110">
        <v>3.0</v>
      </c>
      <c r="L5707" s="109">
        <f t="array" ref="L5707">XLOOKUP('Joining Lists'!$J5707,'Joining Lists'!$A$4:$A$15,'Joining Lists'!$B$4:$B$15)</f>
        <v>34</v>
      </c>
      <c r="M5707" s="110">
        <f>'Joining Lists'!$K5707*'Joining Lists'!$L5707</f>
        <v>102</v>
      </c>
    </row>
    <row r="5708" ht="14.25" customHeight="1">
      <c r="G5708" s="106">
        <v>44183.0</v>
      </c>
      <c r="H5708" s="105" t="s">
        <v>309</v>
      </c>
      <c r="I5708" s="105" t="str">
        <f t="array" ref="I5708">XLOOKUP('Joining Lists'!$H5708,'Joining Lists'!$D$4:$D$75,'Joining Lists'!$E$4:$E$75)</f>
        <v>South</v>
      </c>
      <c r="J5708" s="105" t="s">
        <v>216</v>
      </c>
      <c r="K5708" s="105">
        <v>1.0</v>
      </c>
      <c r="L5708" s="104">
        <f t="array" ref="L5708">XLOOKUP('Joining Lists'!$J5708,'Joining Lists'!$A$4:$A$15,'Joining Lists'!$B$4:$B$15)</f>
        <v>22.95</v>
      </c>
      <c r="M5708" s="105">
        <f>'Joining Lists'!$K5708*'Joining Lists'!$L5708</f>
        <v>22.95</v>
      </c>
    </row>
    <row r="5709" ht="14.25" customHeight="1">
      <c r="G5709" s="111">
        <v>44183.0</v>
      </c>
      <c r="H5709" s="110" t="s">
        <v>225</v>
      </c>
      <c r="I5709" s="110" t="str">
        <f t="array" ref="I5709">XLOOKUP('Joining Lists'!$H5709,'Joining Lists'!$D$4:$D$75,'Joining Lists'!$E$4:$E$75)</f>
        <v>South</v>
      </c>
      <c r="J5709" s="110" t="s">
        <v>236</v>
      </c>
      <c r="K5709" s="110">
        <v>2.0</v>
      </c>
      <c r="L5709" s="109">
        <f t="array" ref="L5709">XLOOKUP('Joining Lists'!$J5709,'Joining Lists'!$A$4:$A$15,'Joining Lists'!$B$4:$B$15)</f>
        <v>30</v>
      </c>
      <c r="M5709" s="110">
        <f>'Joining Lists'!$K5709*'Joining Lists'!$L5709</f>
        <v>60</v>
      </c>
    </row>
    <row r="5710" ht="14.25" customHeight="1">
      <c r="G5710" s="106">
        <v>44183.0</v>
      </c>
      <c r="H5710" s="105" t="s">
        <v>296</v>
      </c>
      <c r="I5710" s="105" t="str">
        <f t="array" ref="I5710">XLOOKUP('Joining Lists'!$H5710,'Joining Lists'!$D$4:$D$75,'Joining Lists'!$E$4:$E$75)</f>
        <v>West</v>
      </c>
      <c r="J5710" s="105" t="s">
        <v>216</v>
      </c>
      <c r="K5710" s="105">
        <v>2.0</v>
      </c>
      <c r="L5710" s="104">
        <f t="array" ref="L5710">XLOOKUP('Joining Lists'!$J5710,'Joining Lists'!$A$4:$A$15,'Joining Lists'!$B$4:$B$15)</f>
        <v>22.95</v>
      </c>
      <c r="M5710" s="105">
        <f>'Joining Lists'!$K5710*'Joining Lists'!$L5710</f>
        <v>45.9</v>
      </c>
    </row>
    <row r="5711" ht="14.25" customHeight="1">
      <c r="G5711" s="111">
        <v>44183.0</v>
      </c>
      <c r="H5711" s="110" t="s">
        <v>311</v>
      </c>
      <c r="I5711" s="110" t="str">
        <f t="array" ref="I5711">XLOOKUP('Joining Lists'!$H5711,'Joining Lists'!$D$4:$D$75,'Joining Lists'!$E$4:$E$75)</f>
        <v>MidWest</v>
      </c>
      <c r="J5711" s="110" t="s">
        <v>240</v>
      </c>
      <c r="K5711" s="110">
        <v>2.0</v>
      </c>
      <c r="L5711" s="109">
        <f t="array" ref="L5711">XLOOKUP('Joining Lists'!$J5711,'Joining Lists'!$A$4:$A$15,'Joining Lists'!$B$4:$B$15)</f>
        <v>34</v>
      </c>
      <c r="M5711" s="110">
        <f>'Joining Lists'!$K5711*'Joining Lists'!$L5711</f>
        <v>68</v>
      </c>
    </row>
    <row r="5712" ht="14.25" customHeight="1">
      <c r="G5712" s="106">
        <v>44183.0</v>
      </c>
      <c r="H5712" s="105" t="s">
        <v>271</v>
      </c>
      <c r="I5712" s="105" t="str">
        <f t="array" ref="I5712">XLOOKUP('Joining Lists'!$H5712,'Joining Lists'!$D$4:$D$75,'Joining Lists'!$E$4:$E$75)</f>
        <v>South</v>
      </c>
      <c r="J5712" s="105" t="s">
        <v>218</v>
      </c>
      <c r="K5712" s="105">
        <v>2.0</v>
      </c>
      <c r="L5712" s="104">
        <f t="array" ref="L5712">XLOOKUP('Joining Lists'!$J5712,'Joining Lists'!$A$4:$A$15,'Joining Lists'!$B$4:$B$15)</f>
        <v>22.95</v>
      </c>
      <c r="M5712" s="105">
        <f>'Joining Lists'!$K5712*'Joining Lists'!$L5712</f>
        <v>45.9</v>
      </c>
    </row>
    <row r="5713" ht="14.25" customHeight="1">
      <c r="G5713" s="111">
        <v>44183.0</v>
      </c>
      <c r="H5713" s="110" t="s">
        <v>225</v>
      </c>
      <c r="I5713" s="110" t="str">
        <f t="array" ref="I5713">XLOOKUP('Joining Lists'!$H5713,'Joining Lists'!$D$4:$D$75,'Joining Lists'!$E$4:$E$75)</f>
        <v>South</v>
      </c>
      <c r="J5713" s="110" t="s">
        <v>245</v>
      </c>
      <c r="K5713" s="110">
        <v>1.0</v>
      </c>
      <c r="L5713" s="109">
        <f t="array" ref="L5713">XLOOKUP('Joining Lists'!$J5713,'Joining Lists'!$A$4:$A$15,'Joining Lists'!$B$4:$B$15)</f>
        <v>23.5</v>
      </c>
      <c r="M5713" s="110">
        <f>'Joining Lists'!$K5713*'Joining Lists'!$L5713</f>
        <v>23.5</v>
      </c>
    </row>
    <row r="5714" ht="14.25" customHeight="1">
      <c r="G5714" s="106">
        <v>44183.0</v>
      </c>
      <c r="H5714" s="105" t="s">
        <v>297</v>
      </c>
      <c r="I5714" s="105" t="str">
        <f t="array" ref="I5714">XLOOKUP('Joining Lists'!$H5714,'Joining Lists'!$D$4:$D$75,'Joining Lists'!$E$4:$E$75)</f>
        <v>MidWest</v>
      </c>
      <c r="J5714" s="105" t="s">
        <v>216</v>
      </c>
      <c r="K5714" s="105">
        <v>4.0</v>
      </c>
      <c r="L5714" s="104">
        <f t="array" ref="L5714">XLOOKUP('Joining Lists'!$J5714,'Joining Lists'!$A$4:$A$15,'Joining Lists'!$B$4:$B$15)</f>
        <v>22.95</v>
      </c>
      <c r="M5714" s="105">
        <f>'Joining Lists'!$K5714*'Joining Lists'!$L5714</f>
        <v>91.8</v>
      </c>
    </row>
    <row r="5715" ht="14.25" customHeight="1">
      <c r="G5715" s="111">
        <v>44183.0</v>
      </c>
      <c r="H5715" s="110" t="s">
        <v>281</v>
      </c>
      <c r="I5715" s="110" t="str">
        <f t="array" ref="I5715">XLOOKUP('Joining Lists'!$H5715,'Joining Lists'!$D$4:$D$75,'Joining Lists'!$E$4:$E$75)</f>
        <v>MidWest</v>
      </c>
      <c r="J5715" s="110" t="s">
        <v>240</v>
      </c>
      <c r="K5715" s="110">
        <v>25.0</v>
      </c>
      <c r="L5715" s="109">
        <f t="array" ref="L5715">XLOOKUP('Joining Lists'!$J5715,'Joining Lists'!$A$4:$A$15,'Joining Lists'!$B$4:$B$15)</f>
        <v>34</v>
      </c>
      <c r="M5715" s="110">
        <f>'Joining Lists'!$K5715*'Joining Lists'!$L5715</f>
        <v>850</v>
      </c>
    </row>
    <row r="5716" ht="14.25" customHeight="1">
      <c r="G5716" s="106">
        <v>44183.0</v>
      </c>
      <c r="H5716" s="105" t="s">
        <v>246</v>
      </c>
      <c r="I5716" s="105" t="str">
        <f t="array" ref="I5716">XLOOKUP('Joining Lists'!$H5716,'Joining Lists'!$D$4:$D$75,'Joining Lists'!$E$4:$E$75)</f>
        <v>South</v>
      </c>
      <c r="J5716" s="105" t="s">
        <v>212</v>
      </c>
      <c r="K5716" s="105">
        <v>3.0</v>
      </c>
      <c r="L5716" s="104">
        <f t="array" ref="L5716">XLOOKUP('Joining Lists'!$J5716,'Joining Lists'!$A$4:$A$15,'Joining Lists'!$B$4:$B$15)</f>
        <v>21</v>
      </c>
      <c r="M5716" s="105">
        <f>'Joining Lists'!$K5716*'Joining Lists'!$L5716</f>
        <v>63</v>
      </c>
    </row>
    <row r="5717" ht="14.25" customHeight="1">
      <c r="G5717" s="111">
        <v>44183.0</v>
      </c>
      <c r="H5717" s="110" t="s">
        <v>251</v>
      </c>
      <c r="I5717" s="110" t="str">
        <f t="array" ref="I5717">XLOOKUP('Joining Lists'!$H5717,'Joining Lists'!$D$4:$D$75,'Joining Lists'!$E$4:$E$75)</f>
        <v>MidWest</v>
      </c>
      <c r="J5717" s="110" t="s">
        <v>240</v>
      </c>
      <c r="K5717" s="110">
        <v>3.0</v>
      </c>
      <c r="L5717" s="109">
        <f t="array" ref="L5717">XLOOKUP('Joining Lists'!$J5717,'Joining Lists'!$A$4:$A$15,'Joining Lists'!$B$4:$B$15)</f>
        <v>34</v>
      </c>
      <c r="M5717" s="110">
        <f>'Joining Lists'!$K5717*'Joining Lists'!$L5717</f>
        <v>102</v>
      </c>
    </row>
    <row r="5718" ht="14.25" customHeight="1">
      <c r="G5718" s="106">
        <v>44183.0</v>
      </c>
      <c r="H5718" s="105" t="s">
        <v>219</v>
      </c>
      <c r="I5718" s="105" t="str">
        <f t="array" ref="I5718">XLOOKUP('Joining Lists'!$H5718,'Joining Lists'!$D$4:$D$75,'Joining Lists'!$E$4:$E$75)</f>
        <v>West</v>
      </c>
      <c r="J5718" s="105" t="s">
        <v>227</v>
      </c>
      <c r="K5718" s="105">
        <v>2.0</v>
      </c>
      <c r="L5718" s="104">
        <f t="array" ref="L5718">XLOOKUP('Joining Lists'!$J5718,'Joining Lists'!$A$4:$A$15,'Joining Lists'!$B$4:$B$15)</f>
        <v>25</v>
      </c>
      <c r="M5718" s="105">
        <f>'Joining Lists'!$K5718*'Joining Lists'!$L5718</f>
        <v>50</v>
      </c>
    </row>
    <row r="5719" ht="14.25" customHeight="1">
      <c r="G5719" s="111">
        <v>44183.0</v>
      </c>
      <c r="H5719" s="110" t="s">
        <v>306</v>
      </c>
      <c r="I5719" s="110" t="str">
        <f t="array" ref="I5719">XLOOKUP('Joining Lists'!$H5719,'Joining Lists'!$D$4:$D$75,'Joining Lists'!$E$4:$E$75)</f>
        <v>West</v>
      </c>
      <c r="J5719" s="110" t="s">
        <v>243</v>
      </c>
      <c r="K5719" s="110">
        <v>2.0</v>
      </c>
      <c r="L5719" s="109">
        <f t="array" ref="L5719">XLOOKUP('Joining Lists'!$J5719,'Joining Lists'!$A$4:$A$15,'Joining Lists'!$B$4:$B$15)</f>
        <v>25</v>
      </c>
      <c r="M5719" s="110">
        <f>'Joining Lists'!$K5719*'Joining Lists'!$L5719</f>
        <v>50</v>
      </c>
    </row>
    <row r="5720" ht="14.25" customHeight="1">
      <c r="G5720" s="106">
        <v>44183.0</v>
      </c>
      <c r="H5720" s="105" t="s">
        <v>281</v>
      </c>
      <c r="I5720" s="105" t="str">
        <f t="array" ref="I5720">XLOOKUP('Joining Lists'!$H5720,'Joining Lists'!$D$4:$D$75,'Joining Lists'!$E$4:$E$75)</f>
        <v>MidWest</v>
      </c>
      <c r="J5720" s="105" t="s">
        <v>240</v>
      </c>
      <c r="K5720" s="105">
        <v>4.0</v>
      </c>
      <c r="L5720" s="104">
        <f t="array" ref="L5720">XLOOKUP('Joining Lists'!$J5720,'Joining Lists'!$A$4:$A$15,'Joining Lists'!$B$4:$B$15)</f>
        <v>34</v>
      </c>
      <c r="M5720" s="105">
        <f>'Joining Lists'!$K5720*'Joining Lists'!$L5720</f>
        <v>136</v>
      </c>
    </row>
    <row r="5721" ht="14.25" customHeight="1">
      <c r="G5721" s="111">
        <v>44183.0</v>
      </c>
      <c r="H5721" s="110" t="s">
        <v>269</v>
      </c>
      <c r="I5721" s="110" t="str">
        <f t="array" ref="I5721">XLOOKUP('Joining Lists'!$H5721,'Joining Lists'!$D$4:$D$75,'Joining Lists'!$E$4:$E$75)</f>
        <v>MidWest</v>
      </c>
      <c r="J5721" s="110" t="s">
        <v>240</v>
      </c>
      <c r="K5721" s="110">
        <v>1.0</v>
      </c>
      <c r="L5721" s="109">
        <f t="array" ref="L5721">XLOOKUP('Joining Lists'!$J5721,'Joining Lists'!$A$4:$A$15,'Joining Lists'!$B$4:$B$15)</f>
        <v>34</v>
      </c>
      <c r="M5721" s="110">
        <f>'Joining Lists'!$K5721*'Joining Lists'!$L5721</f>
        <v>34</v>
      </c>
    </row>
    <row r="5722" ht="14.25" customHeight="1">
      <c r="G5722" s="106">
        <v>44183.0</v>
      </c>
      <c r="H5722" s="105" t="s">
        <v>314</v>
      </c>
      <c r="I5722" s="105" t="str">
        <f t="array" ref="I5722">XLOOKUP('Joining Lists'!$H5722,'Joining Lists'!$D$4:$D$75,'Joining Lists'!$E$4:$E$75)</f>
        <v>West</v>
      </c>
      <c r="J5722" s="105" t="s">
        <v>216</v>
      </c>
      <c r="K5722" s="105">
        <v>2.0</v>
      </c>
      <c r="L5722" s="104">
        <f t="array" ref="L5722">XLOOKUP('Joining Lists'!$J5722,'Joining Lists'!$A$4:$A$15,'Joining Lists'!$B$4:$B$15)</f>
        <v>22.95</v>
      </c>
      <c r="M5722" s="105">
        <f>'Joining Lists'!$K5722*'Joining Lists'!$L5722</f>
        <v>45.9</v>
      </c>
    </row>
    <row r="5723" ht="14.25" customHeight="1">
      <c r="G5723" s="111">
        <v>44182.0</v>
      </c>
      <c r="H5723" s="110" t="s">
        <v>307</v>
      </c>
      <c r="I5723" s="110" t="str">
        <f t="array" ref="I5723">XLOOKUP('Joining Lists'!$H5723,'Joining Lists'!$D$4:$D$75,'Joining Lists'!$E$4:$E$75)</f>
        <v>East</v>
      </c>
      <c r="J5723" s="110" t="s">
        <v>212</v>
      </c>
      <c r="K5723" s="110">
        <v>3.0</v>
      </c>
      <c r="L5723" s="109">
        <f t="array" ref="L5723">XLOOKUP('Joining Lists'!$J5723,'Joining Lists'!$A$4:$A$15,'Joining Lists'!$B$4:$B$15)</f>
        <v>21</v>
      </c>
      <c r="M5723" s="110">
        <f>'Joining Lists'!$K5723*'Joining Lists'!$L5723</f>
        <v>63</v>
      </c>
    </row>
    <row r="5724" ht="14.25" customHeight="1">
      <c r="G5724" s="106">
        <v>44182.0</v>
      </c>
      <c r="H5724" s="105" t="s">
        <v>302</v>
      </c>
      <c r="I5724" s="105" t="str">
        <f t="array" ref="I5724">XLOOKUP('Joining Lists'!$H5724,'Joining Lists'!$D$4:$D$75,'Joining Lists'!$E$4:$E$75)</f>
        <v>MidWest</v>
      </c>
      <c r="J5724" s="105" t="s">
        <v>235</v>
      </c>
      <c r="K5724" s="105">
        <v>15.0</v>
      </c>
      <c r="L5724" s="104">
        <f t="array" ref="L5724">XLOOKUP('Joining Lists'!$J5724,'Joining Lists'!$A$4:$A$15,'Joining Lists'!$B$4:$B$15)</f>
        <v>19.95</v>
      </c>
      <c r="M5724" s="105">
        <f>'Joining Lists'!$K5724*'Joining Lists'!$L5724</f>
        <v>299.25</v>
      </c>
    </row>
    <row r="5725" ht="14.25" customHeight="1">
      <c r="G5725" s="111">
        <v>44182.0</v>
      </c>
      <c r="H5725" s="110" t="s">
        <v>261</v>
      </c>
      <c r="I5725" s="110" t="str">
        <f t="array" ref="I5725">XLOOKUP('Joining Lists'!$H5725,'Joining Lists'!$D$4:$D$75,'Joining Lists'!$E$4:$E$75)</f>
        <v>South</v>
      </c>
      <c r="J5725" s="110" t="s">
        <v>216</v>
      </c>
      <c r="K5725" s="110">
        <v>3.0</v>
      </c>
      <c r="L5725" s="109">
        <f t="array" ref="L5725">XLOOKUP('Joining Lists'!$J5725,'Joining Lists'!$A$4:$A$15,'Joining Lists'!$B$4:$B$15)</f>
        <v>22.95</v>
      </c>
      <c r="M5725" s="110">
        <f>'Joining Lists'!$K5725*'Joining Lists'!$L5725</f>
        <v>68.85</v>
      </c>
    </row>
    <row r="5726" ht="14.25" customHeight="1">
      <c r="G5726" s="106">
        <v>44182.0</v>
      </c>
      <c r="H5726" s="105" t="s">
        <v>241</v>
      </c>
      <c r="I5726" s="105" t="str">
        <f t="array" ref="I5726">XLOOKUP('Joining Lists'!$H5726,'Joining Lists'!$D$4:$D$75,'Joining Lists'!$E$4:$E$75)</f>
        <v>MidWest</v>
      </c>
      <c r="J5726" s="105" t="s">
        <v>216</v>
      </c>
      <c r="K5726" s="105">
        <v>2.0</v>
      </c>
      <c r="L5726" s="104">
        <f t="array" ref="L5726">XLOOKUP('Joining Lists'!$J5726,'Joining Lists'!$A$4:$A$15,'Joining Lists'!$B$4:$B$15)</f>
        <v>22.95</v>
      </c>
      <c r="M5726" s="105">
        <f>'Joining Lists'!$K5726*'Joining Lists'!$L5726</f>
        <v>45.9</v>
      </c>
    </row>
    <row r="5727" ht="14.25" customHeight="1">
      <c r="G5727" s="111">
        <v>44182.0</v>
      </c>
      <c r="H5727" s="110" t="s">
        <v>312</v>
      </c>
      <c r="I5727" s="110" t="str">
        <f t="array" ref="I5727">XLOOKUP('Joining Lists'!$H5727,'Joining Lists'!$D$4:$D$75,'Joining Lists'!$E$4:$E$75)</f>
        <v>East</v>
      </c>
      <c r="J5727" s="110" t="s">
        <v>243</v>
      </c>
      <c r="K5727" s="110">
        <v>2.0</v>
      </c>
      <c r="L5727" s="109">
        <f t="array" ref="L5727">XLOOKUP('Joining Lists'!$J5727,'Joining Lists'!$A$4:$A$15,'Joining Lists'!$B$4:$B$15)</f>
        <v>25</v>
      </c>
      <c r="M5727" s="110">
        <f>'Joining Lists'!$K5727*'Joining Lists'!$L5727</f>
        <v>50</v>
      </c>
    </row>
    <row r="5728" ht="14.25" customHeight="1">
      <c r="G5728" s="106">
        <v>44182.0</v>
      </c>
      <c r="H5728" s="105" t="s">
        <v>309</v>
      </c>
      <c r="I5728" s="105" t="str">
        <f t="array" ref="I5728">XLOOKUP('Joining Lists'!$H5728,'Joining Lists'!$D$4:$D$75,'Joining Lists'!$E$4:$E$75)</f>
        <v>South</v>
      </c>
      <c r="J5728" s="105" t="s">
        <v>240</v>
      </c>
      <c r="K5728" s="105">
        <v>2.0</v>
      </c>
      <c r="L5728" s="104">
        <f t="array" ref="L5728">XLOOKUP('Joining Lists'!$J5728,'Joining Lists'!$A$4:$A$15,'Joining Lists'!$B$4:$B$15)</f>
        <v>34</v>
      </c>
      <c r="M5728" s="105">
        <f>'Joining Lists'!$K5728*'Joining Lists'!$L5728</f>
        <v>68</v>
      </c>
    </row>
    <row r="5729" ht="14.25" customHeight="1">
      <c r="G5729" s="111">
        <v>44182.0</v>
      </c>
      <c r="H5729" s="110" t="s">
        <v>316</v>
      </c>
      <c r="I5729" s="110" t="str">
        <f t="array" ref="I5729">XLOOKUP('Joining Lists'!$H5729,'Joining Lists'!$D$4:$D$75,'Joining Lists'!$E$4:$E$75)</f>
        <v>West</v>
      </c>
      <c r="J5729" s="110" t="s">
        <v>243</v>
      </c>
      <c r="K5729" s="110">
        <v>3.0</v>
      </c>
      <c r="L5729" s="109">
        <f t="array" ref="L5729">XLOOKUP('Joining Lists'!$J5729,'Joining Lists'!$A$4:$A$15,'Joining Lists'!$B$4:$B$15)</f>
        <v>25</v>
      </c>
      <c r="M5729" s="110">
        <f>'Joining Lists'!$K5729*'Joining Lists'!$L5729</f>
        <v>75</v>
      </c>
    </row>
    <row r="5730" ht="14.25" customHeight="1">
      <c r="G5730" s="106">
        <v>44182.0</v>
      </c>
      <c r="H5730" s="105" t="s">
        <v>268</v>
      </c>
      <c r="I5730" s="105" t="str">
        <f t="array" ref="I5730">XLOOKUP('Joining Lists'!$H5730,'Joining Lists'!$D$4:$D$75,'Joining Lists'!$E$4:$E$75)</f>
        <v>East</v>
      </c>
      <c r="J5730" s="105" t="s">
        <v>243</v>
      </c>
      <c r="K5730" s="105">
        <v>3.0</v>
      </c>
      <c r="L5730" s="104">
        <f t="array" ref="L5730">XLOOKUP('Joining Lists'!$J5730,'Joining Lists'!$A$4:$A$15,'Joining Lists'!$B$4:$B$15)</f>
        <v>25</v>
      </c>
      <c r="M5730" s="105">
        <f>'Joining Lists'!$K5730*'Joining Lists'!$L5730</f>
        <v>75</v>
      </c>
    </row>
    <row r="5731" ht="14.25" customHeight="1">
      <c r="G5731" s="111">
        <v>44182.0</v>
      </c>
      <c r="H5731" s="110" t="s">
        <v>311</v>
      </c>
      <c r="I5731" s="110" t="str">
        <f t="array" ref="I5731">XLOOKUP('Joining Lists'!$H5731,'Joining Lists'!$D$4:$D$75,'Joining Lists'!$E$4:$E$75)</f>
        <v>MidWest</v>
      </c>
      <c r="J5731" s="110" t="s">
        <v>235</v>
      </c>
      <c r="K5731" s="110">
        <v>1.0</v>
      </c>
      <c r="L5731" s="109">
        <f t="array" ref="L5731">XLOOKUP('Joining Lists'!$J5731,'Joining Lists'!$A$4:$A$15,'Joining Lists'!$B$4:$B$15)</f>
        <v>19.95</v>
      </c>
      <c r="M5731" s="110">
        <f>'Joining Lists'!$K5731*'Joining Lists'!$L5731</f>
        <v>19.95</v>
      </c>
    </row>
    <row r="5732" ht="14.25" customHeight="1">
      <c r="G5732" s="106">
        <v>44182.0</v>
      </c>
      <c r="H5732" s="105" t="s">
        <v>264</v>
      </c>
      <c r="I5732" s="105" t="str">
        <f t="array" ref="I5732">XLOOKUP('Joining Lists'!$H5732,'Joining Lists'!$D$4:$D$75,'Joining Lists'!$E$4:$E$75)</f>
        <v>MidWest</v>
      </c>
      <c r="J5732" s="105" t="s">
        <v>230</v>
      </c>
      <c r="K5732" s="105">
        <v>3.0</v>
      </c>
      <c r="L5732" s="104">
        <f t="array" ref="L5732">XLOOKUP('Joining Lists'!$J5732,'Joining Lists'!$A$4:$A$15,'Joining Lists'!$B$4:$B$15)</f>
        <v>79.95</v>
      </c>
      <c r="M5732" s="105">
        <f>'Joining Lists'!$K5732*'Joining Lists'!$L5732</f>
        <v>239.85</v>
      </c>
    </row>
    <row r="5733" ht="14.25" customHeight="1">
      <c r="G5733" s="111">
        <v>44182.0</v>
      </c>
      <c r="H5733" s="110" t="s">
        <v>259</v>
      </c>
      <c r="I5733" s="110" t="str">
        <f t="array" ref="I5733">XLOOKUP('Joining Lists'!$H5733,'Joining Lists'!$D$4:$D$75,'Joining Lists'!$E$4:$E$75)</f>
        <v>West</v>
      </c>
      <c r="J5733" s="110" t="s">
        <v>212</v>
      </c>
      <c r="K5733" s="110">
        <v>1.0</v>
      </c>
      <c r="L5733" s="109">
        <f t="array" ref="L5733">XLOOKUP('Joining Lists'!$J5733,'Joining Lists'!$A$4:$A$15,'Joining Lists'!$B$4:$B$15)</f>
        <v>21</v>
      </c>
      <c r="M5733" s="110">
        <f>'Joining Lists'!$K5733*'Joining Lists'!$L5733</f>
        <v>21</v>
      </c>
    </row>
    <row r="5734" ht="14.25" customHeight="1">
      <c r="G5734" s="106">
        <v>44182.0</v>
      </c>
      <c r="H5734" s="105" t="s">
        <v>225</v>
      </c>
      <c r="I5734" s="105" t="str">
        <f t="array" ref="I5734">XLOOKUP('Joining Lists'!$H5734,'Joining Lists'!$D$4:$D$75,'Joining Lists'!$E$4:$E$75)</f>
        <v>South</v>
      </c>
      <c r="J5734" s="105" t="s">
        <v>218</v>
      </c>
      <c r="K5734" s="105">
        <v>2.0</v>
      </c>
      <c r="L5734" s="104">
        <f t="array" ref="L5734">XLOOKUP('Joining Lists'!$J5734,'Joining Lists'!$A$4:$A$15,'Joining Lists'!$B$4:$B$15)</f>
        <v>22.95</v>
      </c>
      <c r="M5734" s="105">
        <f>'Joining Lists'!$K5734*'Joining Lists'!$L5734</f>
        <v>45.9</v>
      </c>
    </row>
    <row r="5735" ht="14.25" customHeight="1">
      <c r="G5735" s="111">
        <v>44182.0</v>
      </c>
      <c r="H5735" s="110" t="s">
        <v>252</v>
      </c>
      <c r="I5735" s="110" t="str">
        <f t="array" ref="I5735">XLOOKUP('Joining Lists'!$H5735,'Joining Lists'!$D$4:$D$75,'Joining Lists'!$E$4:$E$75)</f>
        <v>West</v>
      </c>
      <c r="J5735" s="110" t="s">
        <v>218</v>
      </c>
      <c r="K5735" s="110">
        <v>2.0</v>
      </c>
      <c r="L5735" s="109">
        <f t="array" ref="L5735">XLOOKUP('Joining Lists'!$J5735,'Joining Lists'!$A$4:$A$15,'Joining Lists'!$B$4:$B$15)</f>
        <v>22.95</v>
      </c>
      <c r="M5735" s="110">
        <f>'Joining Lists'!$K5735*'Joining Lists'!$L5735</f>
        <v>45.9</v>
      </c>
    </row>
    <row r="5736" ht="14.25" customHeight="1">
      <c r="G5736" s="106">
        <v>44182.0</v>
      </c>
      <c r="H5736" s="105" t="s">
        <v>291</v>
      </c>
      <c r="I5736" s="105" t="str">
        <f t="array" ref="I5736">XLOOKUP('Joining Lists'!$H5736,'Joining Lists'!$D$4:$D$75,'Joining Lists'!$E$4:$E$75)</f>
        <v>West</v>
      </c>
      <c r="J5736" s="105" t="s">
        <v>235</v>
      </c>
      <c r="K5736" s="105">
        <v>1.0</v>
      </c>
      <c r="L5736" s="104">
        <f t="array" ref="L5736">XLOOKUP('Joining Lists'!$J5736,'Joining Lists'!$A$4:$A$15,'Joining Lists'!$B$4:$B$15)</f>
        <v>19.95</v>
      </c>
      <c r="M5736" s="105">
        <f>'Joining Lists'!$K5736*'Joining Lists'!$L5736</f>
        <v>19.95</v>
      </c>
    </row>
    <row r="5737" ht="14.25" customHeight="1">
      <c r="G5737" s="111">
        <v>44182.0</v>
      </c>
      <c r="H5737" s="110" t="s">
        <v>307</v>
      </c>
      <c r="I5737" s="110" t="str">
        <f t="array" ref="I5737">XLOOKUP('Joining Lists'!$H5737,'Joining Lists'!$D$4:$D$75,'Joining Lists'!$E$4:$E$75)</f>
        <v>East</v>
      </c>
      <c r="J5737" s="110" t="s">
        <v>239</v>
      </c>
      <c r="K5737" s="110">
        <v>1.0</v>
      </c>
      <c r="L5737" s="109">
        <f t="array" ref="L5737">XLOOKUP('Joining Lists'!$J5737,'Joining Lists'!$A$4:$A$15,'Joining Lists'!$B$4:$B$15)</f>
        <v>19</v>
      </c>
      <c r="M5737" s="110">
        <f>'Joining Lists'!$K5737*'Joining Lists'!$L5737</f>
        <v>19</v>
      </c>
    </row>
    <row r="5738" ht="14.25" customHeight="1">
      <c r="G5738" s="106">
        <v>44182.0</v>
      </c>
      <c r="H5738" s="105" t="s">
        <v>260</v>
      </c>
      <c r="I5738" s="105" t="str">
        <f t="array" ref="I5738">XLOOKUP('Joining Lists'!$H5738,'Joining Lists'!$D$4:$D$75,'Joining Lists'!$E$4:$E$75)</f>
        <v>MidWest</v>
      </c>
      <c r="J5738" s="105" t="s">
        <v>218</v>
      </c>
      <c r="K5738" s="105">
        <v>3.0</v>
      </c>
      <c r="L5738" s="104">
        <f t="array" ref="L5738">XLOOKUP('Joining Lists'!$J5738,'Joining Lists'!$A$4:$A$15,'Joining Lists'!$B$4:$B$15)</f>
        <v>22.95</v>
      </c>
      <c r="M5738" s="105">
        <f>'Joining Lists'!$K5738*'Joining Lists'!$L5738</f>
        <v>68.85</v>
      </c>
    </row>
    <row r="5739" ht="14.25" customHeight="1">
      <c r="G5739" s="111">
        <v>44182.0</v>
      </c>
      <c r="H5739" s="110" t="s">
        <v>312</v>
      </c>
      <c r="I5739" s="110" t="str">
        <f t="array" ref="I5739">XLOOKUP('Joining Lists'!$H5739,'Joining Lists'!$D$4:$D$75,'Joining Lists'!$E$4:$E$75)</f>
        <v>East</v>
      </c>
      <c r="J5739" s="110" t="s">
        <v>245</v>
      </c>
      <c r="K5739" s="110">
        <v>3.0</v>
      </c>
      <c r="L5739" s="109">
        <f t="array" ref="L5739">XLOOKUP('Joining Lists'!$J5739,'Joining Lists'!$A$4:$A$15,'Joining Lists'!$B$4:$B$15)</f>
        <v>23.5</v>
      </c>
      <c r="M5739" s="110">
        <f>'Joining Lists'!$K5739*'Joining Lists'!$L5739</f>
        <v>70.5</v>
      </c>
    </row>
    <row r="5740" ht="14.25" customHeight="1">
      <c r="G5740" s="106">
        <v>44182.0</v>
      </c>
      <c r="H5740" s="105" t="s">
        <v>298</v>
      </c>
      <c r="I5740" s="105" t="str">
        <f t="array" ref="I5740">XLOOKUP('Joining Lists'!$H5740,'Joining Lists'!$D$4:$D$75,'Joining Lists'!$E$4:$E$75)</f>
        <v>West</v>
      </c>
      <c r="J5740" s="105" t="s">
        <v>240</v>
      </c>
      <c r="K5740" s="105">
        <v>2.0</v>
      </c>
      <c r="L5740" s="104">
        <f t="array" ref="L5740">XLOOKUP('Joining Lists'!$J5740,'Joining Lists'!$A$4:$A$15,'Joining Lists'!$B$4:$B$15)</f>
        <v>34</v>
      </c>
      <c r="M5740" s="105">
        <f>'Joining Lists'!$K5740*'Joining Lists'!$L5740</f>
        <v>68</v>
      </c>
    </row>
    <row r="5741" ht="14.25" customHeight="1">
      <c r="G5741" s="111">
        <v>44182.0</v>
      </c>
      <c r="H5741" s="110" t="s">
        <v>225</v>
      </c>
      <c r="I5741" s="110" t="str">
        <f t="array" ref="I5741">XLOOKUP('Joining Lists'!$H5741,'Joining Lists'!$D$4:$D$75,'Joining Lists'!$E$4:$E$75)</f>
        <v>South</v>
      </c>
      <c r="J5741" s="110" t="s">
        <v>239</v>
      </c>
      <c r="K5741" s="110">
        <v>15.0</v>
      </c>
      <c r="L5741" s="109">
        <f t="array" ref="L5741">XLOOKUP('Joining Lists'!$J5741,'Joining Lists'!$A$4:$A$15,'Joining Lists'!$B$4:$B$15)</f>
        <v>19</v>
      </c>
      <c r="M5741" s="110">
        <f>'Joining Lists'!$K5741*'Joining Lists'!$L5741</f>
        <v>285</v>
      </c>
    </row>
    <row r="5742" ht="14.25" customHeight="1">
      <c r="G5742" s="106">
        <v>44182.0</v>
      </c>
      <c r="H5742" s="105" t="s">
        <v>307</v>
      </c>
      <c r="I5742" s="105" t="str">
        <f t="array" ref="I5742">XLOOKUP('Joining Lists'!$H5742,'Joining Lists'!$D$4:$D$75,'Joining Lists'!$E$4:$E$75)</f>
        <v>East</v>
      </c>
      <c r="J5742" s="105" t="s">
        <v>227</v>
      </c>
      <c r="K5742" s="105">
        <v>1.0</v>
      </c>
      <c r="L5742" s="104">
        <f t="array" ref="L5742">XLOOKUP('Joining Lists'!$J5742,'Joining Lists'!$A$4:$A$15,'Joining Lists'!$B$4:$B$15)</f>
        <v>25</v>
      </c>
      <c r="M5742" s="105">
        <f>'Joining Lists'!$K5742*'Joining Lists'!$L5742</f>
        <v>25</v>
      </c>
    </row>
    <row r="5743" ht="14.25" customHeight="1">
      <c r="G5743" s="111">
        <v>44182.0</v>
      </c>
      <c r="H5743" s="110" t="s">
        <v>283</v>
      </c>
      <c r="I5743" s="110" t="str">
        <f t="array" ref="I5743">XLOOKUP('Joining Lists'!$H5743,'Joining Lists'!$D$4:$D$75,'Joining Lists'!$E$4:$E$75)</f>
        <v>South</v>
      </c>
      <c r="J5743" s="110" t="s">
        <v>240</v>
      </c>
      <c r="K5743" s="110">
        <v>1.0</v>
      </c>
      <c r="L5743" s="109">
        <f t="array" ref="L5743">XLOOKUP('Joining Lists'!$J5743,'Joining Lists'!$A$4:$A$15,'Joining Lists'!$B$4:$B$15)</f>
        <v>34</v>
      </c>
      <c r="M5743" s="110">
        <f>'Joining Lists'!$K5743*'Joining Lists'!$L5743</f>
        <v>34</v>
      </c>
    </row>
    <row r="5744" ht="14.25" customHeight="1">
      <c r="G5744" s="106">
        <v>44182.0</v>
      </c>
      <c r="H5744" s="105" t="s">
        <v>291</v>
      </c>
      <c r="I5744" s="105" t="str">
        <f t="array" ref="I5744">XLOOKUP('Joining Lists'!$H5744,'Joining Lists'!$D$4:$D$75,'Joining Lists'!$E$4:$E$75)</f>
        <v>West</v>
      </c>
      <c r="J5744" s="105" t="s">
        <v>212</v>
      </c>
      <c r="K5744" s="105">
        <v>3.0</v>
      </c>
      <c r="L5744" s="104">
        <f t="array" ref="L5744">XLOOKUP('Joining Lists'!$J5744,'Joining Lists'!$A$4:$A$15,'Joining Lists'!$B$4:$B$15)</f>
        <v>21</v>
      </c>
      <c r="M5744" s="105">
        <f>'Joining Lists'!$K5744*'Joining Lists'!$L5744</f>
        <v>63</v>
      </c>
    </row>
    <row r="5745" ht="14.25" customHeight="1">
      <c r="G5745" s="111">
        <v>44182.0</v>
      </c>
      <c r="H5745" s="110" t="s">
        <v>273</v>
      </c>
      <c r="I5745" s="110" t="str">
        <f t="array" ref="I5745">XLOOKUP('Joining Lists'!$H5745,'Joining Lists'!$D$4:$D$75,'Joining Lists'!$E$4:$E$75)</f>
        <v>West</v>
      </c>
      <c r="J5745" s="110" t="s">
        <v>243</v>
      </c>
      <c r="K5745" s="110">
        <v>2.0</v>
      </c>
      <c r="L5745" s="109">
        <f t="array" ref="L5745">XLOOKUP('Joining Lists'!$J5745,'Joining Lists'!$A$4:$A$15,'Joining Lists'!$B$4:$B$15)</f>
        <v>25</v>
      </c>
      <c r="M5745" s="110">
        <f>'Joining Lists'!$K5745*'Joining Lists'!$L5745</f>
        <v>50</v>
      </c>
    </row>
    <row r="5746" ht="14.25" customHeight="1">
      <c r="G5746" s="106">
        <v>44182.0</v>
      </c>
      <c r="H5746" s="105" t="s">
        <v>263</v>
      </c>
      <c r="I5746" s="105" t="str">
        <f t="array" ref="I5746">XLOOKUP('Joining Lists'!$H5746,'Joining Lists'!$D$4:$D$75,'Joining Lists'!$E$4:$E$75)</f>
        <v>West</v>
      </c>
      <c r="J5746" s="105" t="s">
        <v>236</v>
      </c>
      <c r="K5746" s="105">
        <v>1.0</v>
      </c>
      <c r="L5746" s="104">
        <f t="array" ref="L5746">XLOOKUP('Joining Lists'!$J5746,'Joining Lists'!$A$4:$A$15,'Joining Lists'!$B$4:$B$15)</f>
        <v>30</v>
      </c>
      <c r="M5746" s="105">
        <f>'Joining Lists'!$K5746*'Joining Lists'!$L5746</f>
        <v>30</v>
      </c>
    </row>
    <row r="5747" ht="14.25" customHeight="1">
      <c r="G5747" s="111">
        <v>44182.0</v>
      </c>
      <c r="H5747" s="110" t="s">
        <v>310</v>
      </c>
      <c r="I5747" s="110" t="str">
        <f t="array" ref="I5747">XLOOKUP('Joining Lists'!$H5747,'Joining Lists'!$D$4:$D$75,'Joining Lists'!$E$4:$E$75)</f>
        <v>West</v>
      </c>
      <c r="J5747" s="110" t="s">
        <v>240</v>
      </c>
      <c r="K5747" s="110">
        <v>3.0</v>
      </c>
      <c r="L5747" s="109">
        <f t="array" ref="L5747">XLOOKUP('Joining Lists'!$J5747,'Joining Lists'!$A$4:$A$15,'Joining Lists'!$B$4:$B$15)</f>
        <v>34</v>
      </c>
      <c r="M5747" s="110">
        <f>'Joining Lists'!$K5747*'Joining Lists'!$L5747</f>
        <v>102</v>
      </c>
    </row>
    <row r="5748" ht="14.25" customHeight="1">
      <c r="G5748" s="106">
        <v>44182.0</v>
      </c>
      <c r="H5748" s="105" t="s">
        <v>242</v>
      </c>
      <c r="I5748" s="105" t="str">
        <f t="array" ref="I5748">XLOOKUP('Joining Lists'!$H5748,'Joining Lists'!$D$4:$D$75,'Joining Lists'!$E$4:$E$75)</f>
        <v>MidWest</v>
      </c>
      <c r="J5748" s="105" t="s">
        <v>243</v>
      </c>
      <c r="K5748" s="105">
        <v>2.0</v>
      </c>
      <c r="L5748" s="104">
        <f t="array" ref="L5748">XLOOKUP('Joining Lists'!$J5748,'Joining Lists'!$A$4:$A$15,'Joining Lists'!$B$4:$B$15)</f>
        <v>25</v>
      </c>
      <c r="M5748" s="105">
        <f>'Joining Lists'!$K5748*'Joining Lists'!$L5748</f>
        <v>50</v>
      </c>
    </row>
    <row r="5749" ht="14.25" customHeight="1">
      <c r="G5749" s="111">
        <v>44182.0</v>
      </c>
      <c r="H5749" s="110" t="s">
        <v>249</v>
      </c>
      <c r="I5749" s="110" t="str">
        <f t="array" ref="I5749">XLOOKUP('Joining Lists'!$H5749,'Joining Lists'!$D$4:$D$75,'Joining Lists'!$E$4:$E$75)</f>
        <v>East</v>
      </c>
      <c r="J5749" s="110" t="s">
        <v>235</v>
      </c>
      <c r="K5749" s="110">
        <v>2.0</v>
      </c>
      <c r="L5749" s="109">
        <f t="array" ref="L5749">XLOOKUP('Joining Lists'!$J5749,'Joining Lists'!$A$4:$A$15,'Joining Lists'!$B$4:$B$15)</f>
        <v>19.95</v>
      </c>
      <c r="M5749" s="110">
        <f>'Joining Lists'!$K5749*'Joining Lists'!$L5749</f>
        <v>39.9</v>
      </c>
    </row>
    <row r="5750" ht="14.25" customHeight="1">
      <c r="G5750" s="106">
        <v>44182.0</v>
      </c>
      <c r="H5750" s="105" t="s">
        <v>264</v>
      </c>
      <c r="I5750" s="105" t="str">
        <f t="array" ref="I5750">XLOOKUP('Joining Lists'!$H5750,'Joining Lists'!$D$4:$D$75,'Joining Lists'!$E$4:$E$75)</f>
        <v>MidWest</v>
      </c>
      <c r="J5750" s="105" t="s">
        <v>243</v>
      </c>
      <c r="K5750" s="105">
        <v>3.0</v>
      </c>
      <c r="L5750" s="104">
        <f t="array" ref="L5750">XLOOKUP('Joining Lists'!$J5750,'Joining Lists'!$A$4:$A$15,'Joining Lists'!$B$4:$B$15)</f>
        <v>25</v>
      </c>
      <c r="M5750" s="105">
        <f>'Joining Lists'!$K5750*'Joining Lists'!$L5750</f>
        <v>75</v>
      </c>
    </row>
    <row r="5751" ht="14.25" customHeight="1">
      <c r="G5751" s="111">
        <v>44182.0</v>
      </c>
      <c r="H5751" s="110" t="s">
        <v>313</v>
      </c>
      <c r="I5751" s="110" t="str">
        <f t="array" ref="I5751">XLOOKUP('Joining Lists'!$H5751,'Joining Lists'!$D$4:$D$75,'Joining Lists'!$E$4:$E$75)</f>
        <v>West</v>
      </c>
      <c r="J5751" s="110" t="s">
        <v>230</v>
      </c>
      <c r="K5751" s="110">
        <v>2.0</v>
      </c>
      <c r="L5751" s="109">
        <f t="array" ref="L5751">XLOOKUP('Joining Lists'!$J5751,'Joining Lists'!$A$4:$A$15,'Joining Lists'!$B$4:$B$15)</f>
        <v>79.95</v>
      </c>
      <c r="M5751" s="110">
        <f>'Joining Lists'!$K5751*'Joining Lists'!$L5751</f>
        <v>159.9</v>
      </c>
    </row>
    <row r="5752" ht="14.25" customHeight="1">
      <c r="G5752" s="106">
        <v>44182.0</v>
      </c>
      <c r="H5752" s="105" t="s">
        <v>296</v>
      </c>
      <c r="I5752" s="105" t="str">
        <f t="array" ref="I5752">XLOOKUP('Joining Lists'!$H5752,'Joining Lists'!$D$4:$D$75,'Joining Lists'!$E$4:$E$75)</f>
        <v>West</v>
      </c>
      <c r="J5752" s="105" t="s">
        <v>218</v>
      </c>
      <c r="K5752" s="105">
        <v>3.0</v>
      </c>
      <c r="L5752" s="104">
        <f t="array" ref="L5752">XLOOKUP('Joining Lists'!$J5752,'Joining Lists'!$A$4:$A$15,'Joining Lists'!$B$4:$B$15)</f>
        <v>22.95</v>
      </c>
      <c r="M5752" s="105">
        <f>'Joining Lists'!$K5752*'Joining Lists'!$L5752</f>
        <v>68.85</v>
      </c>
    </row>
    <row r="5753" ht="14.25" customHeight="1">
      <c r="G5753" s="111">
        <v>44182.0</v>
      </c>
      <c r="H5753" s="110" t="s">
        <v>237</v>
      </c>
      <c r="I5753" s="110" t="str">
        <f t="array" ref="I5753">XLOOKUP('Joining Lists'!$H5753,'Joining Lists'!$D$4:$D$75,'Joining Lists'!$E$4:$E$75)</f>
        <v>West</v>
      </c>
      <c r="J5753" s="110" t="s">
        <v>236</v>
      </c>
      <c r="K5753" s="110">
        <v>4.0</v>
      </c>
      <c r="L5753" s="109">
        <f t="array" ref="L5753">XLOOKUP('Joining Lists'!$J5753,'Joining Lists'!$A$4:$A$15,'Joining Lists'!$B$4:$B$15)</f>
        <v>30</v>
      </c>
      <c r="M5753" s="110">
        <f>'Joining Lists'!$K5753*'Joining Lists'!$L5753</f>
        <v>120</v>
      </c>
    </row>
    <row r="5754" ht="14.25" customHeight="1">
      <c r="G5754" s="106">
        <v>44182.0</v>
      </c>
      <c r="H5754" s="105" t="s">
        <v>306</v>
      </c>
      <c r="I5754" s="105" t="str">
        <f t="array" ref="I5754">XLOOKUP('Joining Lists'!$H5754,'Joining Lists'!$D$4:$D$75,'Joining Lists'!$E$4:$E$75)</f>
        <v>West</v>
      </c>
      <c r="J5754" s="105" t="s">
        <v>216</v>
      </c>
      <c r="K5754" s="105">
        <v>2.0</v>
      </c>
      <c r="L5754" s="104">
        <f t="array" ref="L5754">XLOOKUP('Joining Lists'!$J5754,'Joining Lists'!$A$4:$A$15,'Joining Lists'!$B$4:$B$15)</f>
        <v>22.95</v>
      </c>
      <c r="M5754" s="105">
        <f>'Joining Lists'!$K5754*'Joining Lists'!$L5754</f>
        <v>45.9</v>
      </c>
    </row>
    <row r="5755" ht="14.25" customHeight="1">
      <c r="G5755" s="111">
        <v>44182.0</v>
      </c>
      <c r="H5755" s="110" t="s">
        <v>263</v>
      </c>
      <c r="I5755" s="110" t="str">
        <f t="array" ref="I5755">XLOOKUP('Joining Lists'!$H5755,'Joining Lists'!$D$4:$D$75,'Joining Lists'!$E$4:$E$75)</f>
        <v>West</v>
      </c>
      <c r="J5755" s="110" t="s">
        <v>233</v>
      </c>
      <c r="K5755" s="110">
        <v>18.0</v>
      </c>
      <c r="L5755" s="109">
        <f t="array" ref="L5755">XLOOKUP('Joining Lists'!$J5755,'Joining Lists'!$A$4:$A$15,'Joining Lists'!$B$4:$B$15)</f>
        <v>27.5</v>
      </c>
      <c r="M5755" s="110">
        <f>'Joining Lists'!$K5755*'Joining Lists'!$L5755</f>
        <v>495</v>
      </c>
    </row>
    <row r="5756" ht="14.25" customHeight="1">
      <c r="G5756" s="106">
        <v>44182.0</v>
      </c>
      <c r="H5756" s="105" t="s">
        <v>213</v>
      </c>
      <c r="I5756" s="105" t="str">
        <f t="array" ref="I5756">XLOOKUP('Joining Lists'!$H5756,'Joining Lists'!$D$4:$D$75,'Joining Lists'!$E$4:$E$75)</f>
        <v>MidWest</v>
      </c>
      <c r="J5756" s="105" t="s">
        <v>239</v>
      </c>
      <c r="K5756" s="105">
        <v>16.0</v>
      </c>
      <c r="L5756" s="104">
        <f t="array" ref="L5756">XLOOKUP('Joining Lists'!$J5756,'Joining Lists'!$A$4:$A$15,'Joining Lists'!$B$4:$B$15)</f>
        <v>19</v>
      </c>
      <c r="M5756" s="105">
        <f>'Joining Lists'!$K5756*'Joining Lists'!$L5756</f>
        <v>304</v>
      </c>
    </row>
    <row r="5757" ht="14.25" customHeight="1">
      <c r="G5757" s="111">
        <v>44182.0</v>
      </c>
      <c r="H5757" s="110" t="s">
        <v>303</v>
      </c>
      <c r="I5757" s="110" t="str">
        <f t="array" ref="I5757">XLOOKUP('Joining Lists'!$H5757,'Joining Lists'!$D$4:$D$75,'Joining Lists'!$E$4:$E$75)</f>
        <v>West</v>
      </c>
      <c r="J5757" s="110" t="s">
        <v>218</v>
      </c>
      <c r="K5757" s="110">
        <v>3.0</v>
      </c>
      <c r="L5757" s="109">
        <f t="array" ref="L5757">XLOOKUP('Joining Lists'!$J5757,'Joining Lists'!$A$4:$A$15,'Joining Lists'!$B$4:$B$15)</f>
        <v>22.95</v>
      </c>
      <c r="M5757" s="110">
        <f>'Joining Lists'!$K5757*'Joining Lists'!$L5757</f>
        <v>68.85</v>
      </c>
    </row>
    <row r="5758" ht="14.25" customHeight="1">
      <c r="G5758" s="106">
        <v>44182.0</v>
      </c>
      <c r="H5758" s="105" t="s">
        <v>258</v>
      </c>
      <c r="I5758" s="105" t="str">
        <f t="array" ref="I5758">XLOOKUP('Joining Lists'!$H5758,'Joining Lists'!$D$4:$D$75,'Joining Lists'!$E$4:$E$75)</f>
        <v>MidWest</v>
      </c>
      <c r="J5758" s="105" t="s">
        <v>235</v>
      </c>
      <c r="K5758" s="105">
        <v>3.0</v>
      </c>
      <c r="L5758" s="104">
        <f t="array" ref="L5758">XLOOKUP('Joining Lists'!$J5758,'Joining Lists'!$A$4:$A$15,'Joining Lists'!$B$4:$B$15)</f>
        <v>19.95</v>
      </c>
      <c r="M5758" s="105">
        <f>'Joining Lists'!$K5758*'Joining Lists'!$L5758</f>
        <v>59.85</v>
      </c>
    </row>
    <row r="5759" ht="14.25" customHeight="1">
      <c r="G5759" s="111">
        <v>44182.0</v>
      </c>
      <c r="H5759" s="110" t="s">
        <v>292</v>
      </c>
      <c r="I5759" s="110" t="str">
        <f t="array" ref="I5759">XLOOKUP('Joining Lists'!$H5759,'Joining Lists'!$D$4:$D$75,'Joining Lists'!$E$4:$E$75)</f>
        <v>East</v>
      </c>
      <c r="J5759" s="110" t="s">
        <v>218</v>
      </c>
      <c r="K5759" s="110">
        <v>4.0</v>
      </c>
      <c r="L5759" s="109">
        <f t="array" ref="L5759">XLOOKUP('Joining Lists'!$J5759,'Joining Lists'!$A$4:$A$15,'Joining Lists'!$B$4:$B$15)</f>
        <v>22.95</v>
      </c>
      <c r="M5759" s="110">
        <f>'Joining Lists'!$K5759*'Joining Lists'!$L5759</f>
        <v>91.8</v>
      </c>
    </row>
    <row r="5760" ht="14.25" customHeight="1">
      <c r="G5760" s="106">
        <v>44182.0</v>
      </c>
      <c r="H5760" s="105" t="s">
        <v>268</v>
      </c>
      <c r="I5760" s="105" t="str">
        <f t="array" ref="I5760">XLOOKUP('Joining Lists'!$H5760,'Joining Lists'!$D$4:$D$75,'Joining Lists'!$E$4:$E$75)</f>
        <v>East</v>
      </c>
      <c r="J5760" s="105" t="s">
        <v>230</v>
      </c>
      <c r="K5760" s="105">
        <v>3.0</v>
      </c>
      <c r="L5760" s="104">
        <f t="array" ref="L5760">XLOOKUP('Joining Lists'!$J5760,'Joining Lists'!$A$4:$A$15,'Joining Lists'!$B$4:$B$15)</f>
        <v>79.95</v>
      </c>
      <c r="M5760" s="105">
        <f>'Joining Lists'!$K5760*'Joining Lists'!$L5760</f>
        <v>239.85</v>
      </c>
    </row>
    <row r="5761" ht="14.25" customHeight="1">
      <c r="G5761" s="111">
        <v>44182.0</v>
      </c>
      <c r="H5761" s="110" t="s">
        <v>291</v>
      </c>
      <c r="I5761" s="110" t="str">
        <f t="array" ref="I5761">XLOOKUP('Joining Lists'!$H5761,'Joining Lists'!$D$4:$D$75,'Joining Lists'!$E$4:$E$75)</f>
        <v>West</v>
      </c>
      <c r="J5761" s="110" t="s">
        <v>218</v>
      </c>
      <c r="K5761" s="110">
        <v>3.0</v>
      </c>
      <c r="L5761" s="109">
        <f t="array" ref="L5761">XLOOKUP('Joining Lists'!$J5761,'Joining Lists'!$A$4:$A$15,'Joining Lists'!$B$4:$B$15)</f>
        <v>22.95</v>
      </c>
      <c r="M5761" s="110">
        <f>'Joining Lists'!$K5761*'Joining Lists'!$L5761</f>
        <v>68.85</v>
      </c>
    </row>
    <row r="5762" ht="14.25" customHeight="1">
      <c r="G5762" s="106">
        <v>44182.0</v>
      </c>
      <c r="H5762" s="105" t="s">
        <v>237</v>
      </c>
      <c r="I5762" s="105" t="str">
        <f t="array" ref="I5762">XLOOKUP('Joining Lists'!$H5762,'Joining Lists'!$D$4:$D$75,'Joining Lists'!$E$4:$E$75)</f>
        <v>West</v>
      </c>
      <c r="J5762" s="105" t="s">
        <v>236</v>
      </c>
      <c r="K5762" s="105">
        <v>1.0</v>
      </c>
      <c r="L5762" s="104">
        <f t="array" ref="L5762">XLOOKUP('Joining Lists'!$J5762,'Joining Lists'!$A$4:$A$15,'Joining Lists'!$B$4:$B$15)</f>
        <v>30</v>
      </c>
      <c r="M5762" s="105">
        <f>'Joining Lists'!$K5762*'Joining Lists'!$L5762</f>
        <v>30</v>
      </c>
    </row>
    <row r="5763" ht="14.25" customHeight="1">
      <c r="G5763" s="111">
        <v>44182.0</v>
      </c>
      <c r="H5763" s="110" t="s">
        <v>295</v>
      </c>
      <c r="I5763" s="110" t="str">
        <f t="array" ref="I5763">XLOOKUP('Joining Lists'!$H5763,'Joining Lists'!$D$4:$D$75,'Joining Lists'!$E$4:$E$75)</f>
        <v>MidWest</v>
      </c>
      <c r="J5763" s="110" t="s">
        <v>240</v>
      </c>
      <c r="K5763" s="110">
        <v>2.0</v>
      </c>
      <c r="L5763" s="109">
        <f t="array" ref="L5763">XLOOKUP('Joining Lists'!$J5763,'Joining Lists'!$A$4:$A$15,'Joining Lists'!$B$4:$B$15)</f>
        <v>34</v>
      </c>
      <c r="M5763" s="110">
        <f>'Joining Lists'!$K5763*'Joining Lists'!$L5763</f>
        <v>68</v>
      </c>
    </row>
    <row r="5764" ht="14.25" customHeight="1">
      <c r="G5764" s="106">
        <v>44182.0</v>
      </c>
      <c r="H5764" s="105" t="s">
        <v>306</v>
      </c>
      <c r="I5764" s="105" t="str">
        <f t="array" ref="I5764">XLOOKUP('Joining Lists'!$H5764,'Joining Lists'!$D$4:$D$75,'Joining Lists'!$E$4:$E$75)</f>
        <v>West</v>
      </c>
      <c r="J5764" s="105" t="s">
        <v>216</v>
      </c>
      <c r="K5764" s="105">
        <v>1.0</v>
      </c>
      <c r="L5764" s="104">
        <f t="array" ref="L5764">XLOOKUP('Joining Lists'!$J5764,'Joining Lists'!$A$4:$A$15,'Joining Lists'!$B$4:$B$15)</f>
        <v>22.95</v>
      </c>
      <c r="M5764" s="105">
        <f>'Joining Lists'!$K5764*'Joining Lists'!$L5764</f>
        <v>22.95</v>
      </c>
    </row>
    <row r="5765" ht="14.25" customHeight="1">
      <c r="G5765" s="111">
        <v>44182.0</v>
      </c>
      <c r="H5765" s="110" t="s">
        <v>264</v>
      </c>
      <c r="I5765" s="110" t="str">
        <f t="array" ref="I5765">XLOOKUP('Joining Lists'!$H5765,'Joining Lists'!$D$4:$D$75,'Joining Lists'!$E$4:$E$75)</f>
        <v>MidWest</v>
      </c>
      <c r="J5765" s="110" t="s">
        <v>240</v>
      </c>
      <c r="K5765" s="110">
        <v>3.0</v>
      </c>
      <c r="L5765" s="109">
        <f t="array" ref="L5765">XLOOKUP('Joining Lists'!$J5765,'Joining Lists'!$A$4:$A$15,'Joining Lists'!$B$4:$B$15)</f>
        <v>34</v>
      </c>
      <c r="M5765" s="110">
        <f>'Joining Lists'!$K5765*'Joining Lists'!$L5765</f>
        <v>102</v>
      </c>
    </row>
    <row r="5766" ht="14.25" customHeight="1">
      <c r="G5766" s="106">
        <v>44182.0</v>
      </c>
      <c r="H5766" s="105" t="s">
        <v>314</v>
      </c>
      <c r="I5766" s="105" t="str">
        <f t="array" ref="I5766">XLOOKUP('Joining Lists'!$H5766,'Joining Lists'!$D$4:$D$75,'Joining Lists'!$E$4:$E$75)</f>
        <v>West</v>
      </c>
      <c r="J5766" s="105" t="s">
        <v>218</v>
      </c>
      <c r="K5766" s="105">
        <v>3.0</v>
      </c>
      <c r="L5766" s="104">
        <f t="array" ref="L5766">XLOOKUP('Joining Lists'!$J5766,'Joining Lists'!$A$4:$A$15,'Joining Lists'!$B$4:$B$15)</f>
        <v>22.95</v>
      </c>
      <c r="M5766" s="105">
        <f>'Joining Lists'!$K5766*'Joining Lists'!$L5766</f>
        <v>68.85</v>
      </c>
    </row>
    <row r="5767" ht="14.25" customHeight="1">
      <c r="G5767" s="111">
        <v>44182.0</v>
      </c>
      <c r="H5767" s="110" t="s">
        <v>215</v>
      </c>
      <c r="I5767" s="110" t="str">
        <f t="array" ref="I5767">XLOOKUP('Joining Lists'!$H5767,'Joining Lists'!$D$4:$D$75,'Joining Lists'!$E$4:$E$75)</f>
        <v>East</v>
      </c>
      <c r="J5767" s="110" t="s">
        <v>243</v>
      </c>
      <c r="K5767" s="110">
        <v>1.0</v>
      </c>
      <c r="L5767" s="109">
        <f t="array" ref="L5767">XLOOKUP('Joining Lists'!$J5767,'Joining Lists'!$A$4:$A$15,'Joining Lists'!$B$4:$B$15)</f>
        <v>25</v>
      </c>
      <c r="M5767" s="110">
        <f>'Joining Lists'!$K5767*'Joining Lists'!$L5767</f>
        <v>25</v>
      </c>
    </row>
    <row r="5768" ht="14.25" customHeight="1">
      <c r="G5768" s="106">
        <v>44182.0</v>
      </c>
      <c r="H5768" s="105" t="s">
        <v>248</v>
      </c>
      <c r="I5768" s="105" t="str">
        <f t="array" ref="I5768">XLOOKUP('Joining Lists'!$H5768,'Joining Lists'!$D$4:$D$75,'Joining Lists'!$E$4:$E$75)</f>
        <v>MidWest</v>
      </c>
      <c r="J5768" s="105" t="s">
        <v>240</v>
      </c>
      <c r="K5768" s="105">
        <v>2.0</v>
      </c>
      <c r="L5768" s="104">
        <f t="array" ref="L5768">XLOOKUP('Joining Lists'!$J5768,'Joining Lists'!$A$4:$A$15,'Joining Lists'!$B$4:$B$15)</f>
        <v>34</v>
      </c>
      <c r="M5768" s="105">
        <f>'Joining Lists'!$K5768*'Joining Lists'!$L5768</f>
        <v>68</v>
      </c>
    </row>
    <row r="5769" ht="14.25" customHeight="1">
      <c r="G5769" s="111">
        <v>44182.0</v>
      </c>
      <c r="H5769" s="110" t="s">
        <v>241</v>
      </c>
      <c r="I5769" s="110" t="str">
        <f t="array" ref="I5769">XLOOKUP('Joining Lists'!$H5769,'Joining Lists'!$D$4:$D$75,'Joining Lists'!$E$4:$E$75)</f>
        <v>MidWest</v>
      </c>
      <c r="J5769" s="110" t="s">
        <v>212</v>
      </c>
      <c r="K5769" s="110">
        <v>3.0</v>
      </c>
      <c r="L5769" s="109">
        <f t="array" ref="L5769">XLOOKUP('Joining Lists'!$J5769,'Joining Lists'!$A$4:$A$15,'Joining Lists'!$B$4:$B$15)</f>
        <v>21</v>
      </c>
      <c r="M5769" s="110">
        <f>'Joining Lists'!$K5769*'Joining Lists'!$L5769</f>
        <v>63</v>
      </c>
    </row>
    <row r="5770" ht="14.25" customHeight="1">
      <c r="G5770" s="106">
        <v>44182.0</v>
      </c>
      <c r="H5770" s="105" t="s">
        <v>303</v>
      </c>
      <c r="I5770" s="105" t="str">
        <f t="array" ref="I5770">XLOOKUP('Joining Lists'!$H5770,'Joining Lists'!$D$4:$D$75,'Joining Lists'!$E$4:$E$75)</f>
        <v>West</v>
      </c>
      <c r="J5770" s="105" t="s">
        <v>236</v>
      </c>
      <c r="K5770" s="105">
        <v>2.0</v>
      </c>
      <c r="L5770" s="104">
        <f t="array" ref="L5770">XLOOKUP('Joining Lists'!$J5770,'Joining Lists'!$A$4:$A$15,'Joining Lists'!$B$4:$B$15)</f>
        <v>30</v>
      </c>
      <c r="M5770" s="105">
        <f>'Joining Lists'!$K5770*'Joining Lists'!$L5770</f>
        <v>60</v>
      </c>
    </row>
    <row r="5771" ht="14.25" customHeight="1">
      <c r="G5771" s="111">
        <v>44182.0</v>
      </c>
      <c r="H5771" s="110" t="s">
        <v>292</v>
      </c>
      <c r="I5771" s="110" t="str">
        <f t="array" ref="I5771">XLOOKUP('Joining Lists'!$H5771,'Joining Lists'!$D$4:$D$75,'Joining Lists'!$E$4:$E$75)</f>
        <v>East</v>
      </c>
      <c r="J5771" s="110" t="s">
        <v>218</v>
      </c>
      <c r="K5771" s="110">
        <v>3.0</v>
      </c>
      <c r="L5771" s="109">
        <f t="array" ref="L5771">XLOOKUP('Joining Lists'!$J5771,'Joining Lists'!$A$4:$A$15,'Joining Lists'!$B$4:$B$15)</f>
        <v>22.95</v>
      </c>
      <c r="M5771" s="110">
        <f>'Joining Lists'!$K5771*'Joining Lists'!$L5771</f>
        <v>68.85</v>
      </c>
    </row>
    <row r="5772" ht="14.25" customHeight="1">
      <c r="G5772" s="106">
        <v>44182.0</v>
      </c>
      <c r="H5772" s="105" t="s">
        <v>241</v>
      </c>
      <c r="I5772" s="105" t="str">
        <f t="array" ref="I5772">XLOOKUP('Joining Lists'!$H5772,'Joining Lists'!$D$4:$D$75,'Joining Lists'!$E$4:$E$75)</f>
        <v>MidWest</v>
      </c>
      <c r="J5772" s="105" t="s">
        <v>233</v>
      </c>
      <c r="K5772" s="105">
        <v>3.0</v>
      </c>
      <c r="L5772" s="104">
        <f t="array" ref="L5772">XLOOKUP('Joining Lists'!$J5772,'Joining Lists'!$A$4:$A$15,'Joining Lists'!$B$4:$B$15)</f>
        <v>27.5</v>
      </c>
      <c r="M5772" s="105">
        <f>'Joining Lists'!$K5772*'Joining Lists'!$L5772</f>
        <v>82.5</v>
      </c>
    </row>
    <row r="5773" ht="14.25" customHeight="1">
      <c r="G5773" s="111">
        <v>44182.0</v>
      </c>
      <c r="H5773" s="110" t="s">
        <v>288</v>
      </c>
      <c r="I5773" s="110" t="str">
        <f t="array" ref="I5773">XLOOKUP('Joining Lists'!$H5773,'Joining Lists'!$D$4:$D$75,'Joining Lists'!$E$4:$E$75)</f>
        <v>MidWest</v>
      </c>
      <c r="J5773" s="110" t="s">
        <v>245</v>
      </c>
      <c r="K5773" s="110">
        <v>12.0</v>
      </c>
      <c r="L5773" s="109">
        <f t="array" ref="L5773">XLOOKUP('Joining Lists'!$J5773,'Joining Lists'!$A$4:$A$15,'Joining Lists'!$B$4:$B$15)</f>
        <v>23.5</v>
      </c>
      <c r="M5773" s="110">
        <f>'Joining Lists'!$K5773*'Joining Lists'!$L5773</f>
        <v>282</v>
      </c>
    </row>
    <row r="5774" ht="14.25" customHeight="1">
      <c r="G5774" s="106">
        <v>44182.0</v>
      </c>
      <c r="H5774" s="105" t="s">
        <v>293</v>
      </c>
      <c r="I5774" s="105" t="str">
        <f t="array" ref="I5774">XLOOKUP('Joining Lists'!$H5774,'Joining Lists'!$D$4:$D$75,'Joining Lists'!$E$4:$E$75)</f>
        <v>West</v>
      </c>
      <c r="J5774" s="105" t="s">
        <v>236</v>
      </c>
      <c r="K5774" s="105">
        <v>16.0</v>
      </c>
      <c r="L5774" s="104">
        <f t="array" ref="L5774">XLOOKUP('Joining Lists'!$J5774,'Joining Lists'!$A$4:$A$15,'Joining Lists'!$B$4:$B$15)</f>
        <v>30</v>
      </c>
      <c r="M5774" s="105">
        <f>'Joining Lists'!$K5774*'Joining Lists'!$L5774</f>
        <v>480</v>
      </c>
    </row>
    <row r="5775" ht="14.25" customHeight="1">
      <c r="G5775" s="111">
        <v>44182.0</v>
      </c>
      <c r="H5775" s="110" t="s">
        <v>271</v>
      </c>
      <c r="I5775" s="110" t="str">
        <f t="array" ref="I5775">XLOOKUP('Joining Lists'!$H5775,'Joining Lists'!$D$4:$D$75,'Joining Lists'!$E$4:$E$75)</f>
        <v>South</v>
      </c>
      <c r="J5775" s="110" t="s">
        <v>243</v>
      </c>
      <c r="K5775" s="110">
        <v>3.0</v>
      </c>
      <c r="L5775" s="109">
        <f t="array" ref="L5775">XLOOKUP('Joining Lists'!$J5775,'Joining Lists'!$A$4:$A$15,'Joining Lists'!$B$4:$B$15)</f>
        <v>25</v>
      </c>
      <c r="M5775" s="110">
        <f>'Joining Lists'!$K5775*'Joining Lists'!$L5775</f>
        <v>75</v>
      </c>
    </row>
    <row r="5776" ht="14.25" customHeight="1">
      <c r="G5776" s="106">
        <v>44182.0</v>
      </c>
      <c r="H5776" s="105" t="s">
        <v>242</v>
      </c>
      <c r="I5776" s="105" t="str">
        <f t="array" ref="I5776">XLOOKUP('Joining Lists'!$H5776,'Joining Lists'!$D$4:$D$75,'Joining Lists'!$E$4:$E$75)</f>
        <v>MidWest</v>
      </c>
      <c r="J5776" s="105" t="s">
        <v>235</v>
      </c>
      <c r="K5776" s="105">
        <v>2.0</v>
      </c>
      <c r="L5776" s="104">
        <f t="array" ref="L5776">XLOOKUP('Joining Lists'!$J5776,'Joining Lists'!$A$4:$A$15,'Joining Lists'!$B$4:$B$15)</f>
        <v>19.95</v>
      </c>
      <c r="M5776" s="105">
        <f>'Joining Lists'!$K5776*'Joining Lists'!$L5776</f>
        <v>39.9</v>
      </c>
    </row>
    <row r="5777" ht="14.25" customHeight="1">
      <c r="G5777" s="111">
        <v>44182.0</v>
      </c>
      <c r="H5777" s="110" t="s">
        <v>228</v>
      </c>
      <c r="I5777" s="110" t="str">
        <f t="array" ref="I5777">XLOOKUP('Joining Lists'!$H5777,'Joining Lists'!$D$4:$D$75,'Joining Lists'!$E$4:$E$75)</f>
        <v>MidWest</v>
      </c>
      <c r="J5777" s="110" t="s">
        <v>227</v>
      </c>
      <c r="K5777" s="110">
        <v>1.0</v>
      </c>
      <c r="L5777" s="109">
        <f t="array" ref="L5777">XLOOKUP('Joining Lists'!$J5777,'Joining Lists'!$A$4:$A$15,'Joining Lists'!$B$4:$B$15)</f>
        <v>25</v>
      </c>
      <c r="M5777" s="110">
        <f>'Joining Lists'!$K5777*'Joining Lists'!$L5777</f>
        <v>25</v>
      </c>
    </row>
    <row r="5778" ht="14.25" customHeight="1">
      <c r="G5778" s="106">
        <v>44182.0</v>
      </c>
      <c r="H5778" s="105" t="s">
        <v>288</v>
      </c>
      <c r="I5778" s="105" t="str">
        <f t="array" ref="I5778">XLOOKUP('Joining Lists'!$H5778,'Joining Lists'!$D$4:$D$75,'Joining Lists'!$E$4:$E$75)</f>
        <v>MidWest</v>
      </c>
      <c r="J5778" s="105" t="s">
        <v>245</v>
      </c>
      <c r="K5778" s="105">
        <v>2.0</v>
      </c>
      <c r="L5778" s="104">
        <f t="array" ref="L5778">XLOOKUP('Joining Lists'!$J5778,'Joining Lists'!$A$4:$A$15,'Joining Lists'!$B$4:$B$15)</f>
        <v>23.5</v>
      </c>
      <c r="M5778" s="105">
        <f>'Joining Lists'!$K5778*'Joining Lists'!$L5778</f>
        <v>47</v>
      </c>
    </row>
    <row r="5779" ht="14.25" customHeight="1">
      <c r="G5779" s="111">
        <v>44182.0</v>
      </c>
      <c r="H5779" s="110" t="s">
        <v>260</v>
      </c>
      <c r="I5779" s="110" t="str">
        <f t="array" ref="I5779">XLOOKUP('Joining Lists'!$H5779,'Joining Lists'!$D$4:$D$75,'Joining Lists'!$E$4:$E$75)</f>
        <v>MidWest</v>
      </c>
      <c r="J5779" s="110" t="s">
        <v>236</v>
      </c>
      <c r="K5779" s="110">
        <v>3.0</v>
      </c>
      <c r="L5779" s="109">
        <f t="array" ref="L5779">XLOOKUP('Joining Lists'!$J5779,'Joining Lists'!$A$4:$A$15,'Joining Lists'!$B$4:$B$15)</f>
        <v>30</v>
      </c>
      <c r="M5779" s="110">
        <f>'Joining Lists'!$K5779*'Joining Lists'!$L5779</f>
        <v>90</v>
      </c>
    </row>
    <row r="5780" ht="14.25" customHeight="1">
      <c r="G5780" s="106">
        <v>44182.0</v>
      </c>
      <c r="H5780" s="105" t="s">
        <v>246</v>
      </c>
      <c r="I5780" s="105" t="str">
        <f t="array" ref="I5780">XLOOKUP('Joining Lists'!$H5780,'Joining Lists'!$D$4:$D$75,'Joining Lists'!$E$4:$E$75)</f>
        <v>South</v>
      </c>
      <c r="J5780" s="105" t="s">
        <v>245</v>
      </c>
      <c r="K5780" s="105">
        <v>3.0</v>
      </c>
      <c r="L5780" s="104">
        <f t="array" ref="L5780">XLOOKUP('Joining Lists'!$J5780,'Joining Lists'!$A$4:$A$15,'Joining Lists'!$B$4:$B$15)</f>
        <v>23.5</v>
      </c>
      <c r="M5780" s="105">
        <f>'Joining Lists'!$K5780*'Joining Lists'!$L5780</f>
        <v>70.5</v>
      </c>
    </row>
    <row r="5781" ht="14.25" customHeight="1">
      <c r="G5781" s="111">
        <v>44182.0</v>
      </c>
      <c r="H5781" s="110" t="s">
        <v>292</v>
      </c>
      <c r="I5781" s="110" t="str">
        <f t="array" ref="I5781">XLOOKUP('Joining Lists'!$H5781,'Joining Lists'!$D$4:$D$75,'Joining Lists'!$E$4:$E$75)</f>
        <v>East</v>
      </c>
      <c r="J5781" s="110" t="s">
        <v>240</v>
      </c>
      <c r="K5781" s="110">
        <v>1.0</v>
      </c>
      <c r="L5781" s="109">
        <f t="array" ref="L5781">XLOOKUP('Joining Lists'!$J5781,'Joining Lists'!$A$4:$A$15,'Joining Lists'!$B$4:$B$15)</f>
        <v>34</v>
      </c>
      <c r="M5781" s="110">
        <f>'Joining Lists'!$K5781*'Joining Lists'!$L5781</f>
        <v>34</v>
      </c>
    </row>
    <row r="5782" ht="14.25" customHeight="1">
      <c r="G5782" s="106">
        <v>44182.0</v>
      </c>
      <c r="H5782" s="105" t="s">
        <v>237</v>
      </c>
      <c r="I5782" s="105" t="str">
        <f t="array" ref="I5782">XLOOKUP('Joining Lists'!$H5782,'Joining Lists'!$D$4:$D$75,'Joining Lists'!$E$4:$E$75)</f>
        <v>West</v>
      </c>
      <c r="J5782" s="105" t="s">
        <v>236</v>
      </c>
      <c r="K5782" s="105">
        <v>2.0</v>
      </c>
      <c r="L5782" s="104">
        <f t="array" ref="L5782">XLOOKUP('Joining Lists'!$J5782,'Joining Lists'!$A$4:$A$15,'Joining Lists'!$B$4:$B$15)</f>
        <v>30</v>
      </c>
      <c r="M5782" s="105">
        <f>'Joining Lists'!$K5782*'Joining Lists'!$L5782</f>
        <v>60</v>
      </c>
    </row>
    <row r="5783" ht="14.25" customHeight="1">
      <c r="G5783" s="111">
        <v>44182.0</v>
      </c>
      <c r="H5783" s="110" t="s">
        <v>261</v>
      </c>
      <c r="I5783" s="110" t="str">
        <f t="array" ref="I5783">XLOOKUP('Joining Lists'!$H5783,'Joining Lists'!$D$4:$D$75,'Joining Lists'!$E$4:$E$75)</f>
        <v>South</v>
      </c>
      <c r="J5783" s="110" t="s">
        <v>243</v>
      </c>
      <c r="K5783" s="110">
        <v>1.0</v>
      </c>
      <c r="L5783" s="109">
        <f t="array" ref="L5783">XLOOKUP('Joining Lists'!$J5783,'Joining Lists'!$A$4:$A$15,'Joining Lists'!$B$4:$B$15)</f>
        <v>25</v>
      </c>
      <c r="M5783" s="110">
        <f>'Joining Lists'!$K5783*'Joining Lists'!$L5783</f>
        <v>25</v>
      </c>
    </row>
    <row r="5784" ht="14.25" customHeight="1">
      <c r="G5784" s="106">
        <v>44182.0</v>
      </c>
      <c r="H5784" s="105" t="s">
        <v>316</v>
      </c>
      <c r="I5784" s="105" t="str">
        <f t="array" ref="I5784">XLOOKUP('Joining Lists'!$H5784,'Joining Lists'!$D$4:$D$75,'Joining Lists'!$E$4:$E$75)</f>
        <v>West</v>
      </c>
      <c r="J5784" s="105" t="s">
        <v>235</v>
      </c>
      <c r="K5784" s="105">
        <v>2.0</v>
      </c>
      <c r="L5784" s="104">
        <f t="array" ref="L5784">XLOOKUP('Joining Lists'!$J5784,'Joining Lists'!$A$4:$A$15,'Joining Lists'!$B$4:$B$15)</f>
        <v>19.95</v>
      </c>
      <c r="M5784" s="105">
        <f>'Joining Lists'!$K5784*'Joining Lists'!$L5784</f>
        <v>39.9</v>
      </c>
    </row>
    <row r="5785" ht="14.25" customHeight="1">
      <c r="G5785" s="111">
        <v>44182.0</v>
      </c>
      <c r="H5785" s="110" t="s">
        <v>304</v>
      </c>
      <c r="I5785" s="110" t="str">
        <f t="array" ref="I5785">XLOOKUP('Joining Lists'!$H5785,'Joining Lists'!$D$4:$D$75,'Joining Lists'!$E$4:$E$75)</f>
        <v>South</v>
      </c>
      <c r="J5785" s="110" t="s">
        <v>243</v>
      </c>
      <c r="K5785" s="110">
        <v>3.0</v>
      </c>
      <c r="L5785" s="109">
        <f t="array" ref="L5785">XLOOKUP('Joining Lists'!$J5785,'Joining Lists'!$A$4:$A$15,'Joining Lists'!$B$4:$B$15)</f>
        <v>25</v>
      </c>
      <c r="M5785" s="110">
        <f>'Joining Lists'!$K5785*'Joining Lists'!$L5785</f>
        <v>75</v>
      </c>
    </row>
    <row r="5786" ht="14.25" customHeight="1">
      <c r="G5786" s="106">
        <v>44182.0</v>
      </c>
      <c r="H5786" s="105" t="s">
        <v>296</v>
      </c>
      <c r="I5786" s="105" t="str">
        <f t="array" ref="I5786">XLOOKUP('Joining Lists'!$H5786,'Joining Lists'!$D$4:$D$75,'Joining Lists'!$E$4:$E$75)</f>
        <v>West</v>
      </c>
      <c r="J5786" s="105" t="s">
        <v>235</v>
      </c>
      <c r="K5786" s="105">
        <v>2.0</v>
      </c>
      <c r="L5786" s="104">
        <f t="array" ref="L5786">XLOOKUP('Joining Lists'!$J5786,'Joining Lists'!$A$4:$A$15,'Joining Lists'!$B$4:$B$15)</f>
        <v>19.95</v>
      </c>
      <c r="M5786" s="105">
        <f>'Joining Lists'!$K5786*'Joining Lists'!$L5786</f>
        <v>39.9</v>
      </c>
    </row>
    <row r="5787" ht="14.25" customHeight="1">
      <c r="G5787" s="111">
        <v>44182.0</v>
      </c>
      <c r="H5787" s="110" t="s">
        <v>315</v>
      </c>
      <c r="I5787" s="110" t="str">
        <f t="array" ref="I5787">XLOOKUP('Joining Lists'!$H5787,'Joining Lists'!$D$4:$D$75,'Joining Lists'!$E$4:$E$75)</f>
        <v>MidWest</v>
      </c>
      <c r="J5787" s="110" t="s">
        <v>235</v>
      </c>
      <c r="K5787" s="110">
        <v>2.0</v>
      </c>
      <c r="L5787" s="109">
        <f t="array" ref="L5787">XLOOKUP('Joining Lists'!$J5787,'Joining Lists'!$A$4:$A$15,'Joining Lists'!$B$4:$B$15)</f>
        <v>19.95</v>
      </c>
      <c r="M5787" s="110">
        <f>'Joining Lists'!$K5787*'Joining Lists'!$L5787</f>
        <v>39.9</v>
      </c>
    </row>
    <row r="5788" ht="14.25" customHeight="1">
      <c r="G5788" s="106">
        <v>44182.0</v>
      </c>
      <c r="H5788" s="105" t="s">
        <v>246</v>
      </c>
      <c r="I5788" s="105" t="str">
        <f t="array" ref="I5788">XLOOKUP('Joining Lists'!$H5788,'Joining Lists'!$D$4:$D$75,'Joining Lists'!$E$4:$E$75)</f>
        <v>South</v>
      </c>
      <c r="J5788" s="105" t="s">
        <v>216</v>
      </c>
      <c r="K5788" s="105">
        <v>3.0</v>
      </c>
      <c r="L5788" s="104">
        <f t="array" ref="L5788">XLOOKUP('Joining Lists'!$J5788,'Joining Lists'!$A$4:$A$15,'Joining Lists'!$B$4:$B$15)</f>
        <v>22.95</v>
      </c>
      <c r="M5788" s="105">
        <f>'Joining Lists'!$K5788*'Joining Lists'!$L5788</f>
        <v>68.85</v>
      </c>
    </row>
    <row r="5789" ht="14.25" customHeight="1">
      <c r="G5789" s="111">
        <v>44182.0</v>
      </c>
      <c r="H5789" s="110" t="s">
        <v>291</v>
      </c>
      <c r="I5789" s="110" t="str">
        <f t="array" ref="I5789">XLOOKUP('Joining Lists'!$H5789,'Joining Lists'!$D$4:$D$75,'Joining Lists'!$E$4:$E$75)</f>
        <v>West</v>
      </c>
      <c r="J5789" s="110" t="s">
        <v>227</v>
      </c>
      <c r="K5789" s="110">
        <v>3.0</v>
      </c>
      <c r="L5789" s="109">
        <f t="array" ref="L5789">XLOOKUP('Joining Lists'!$J5789,'Joining Lists'!$A$4:$A$15,'Joining Lists'!$B$4:$B$15)</f>
        <v>25</v>
      </c>
      <c r="M5789" s="110">
        <f>'Joining Lists'!$K5789*'Joining Lists'!$L5789</f>
        <v>75</v>
      </c>
    </row>
    <row r="5790" ht="14.25" customHeight="1">
      <c r="G5790" s="106">
        <v>44181.0</v>
      </c>
      <c r="H5790" s="105" t="s">
        <v>268</v>
      </c>
      <c r="I5790" s="105" t="str">
        <f t="array" ref="I5790">XLOOKUP('Joining Lists'!$H5790,'Joining Lists'!$D$4:$D$75,'Joining Lists'!$E$4:$E$75)</f>
        <v>East</v>
      </c>
      <c r="J5790" s="105" t="s">
        <v>245</v>
      </c>
      <c r="K5790" s="105">
        <v>2.0</v>
      </c>
      <c r="L5790" s="104">
        <f t="array" ref="L5790">XLOOKUP('Joining Lists'!$J5790,'Joining Lists'!$A$4:$A$15,'Joining Lists'!$B$4:$B$15)</f>
        <v>23.5</v>
      </c>
      <c r="M5790" s="105">
        <f>'Joining Lists'!$K5790*'Joining Lists'!$L5790</f>
        <v>47</v>
      </c>
    </row>
    <row r="5791" ht="14.25" customHeight="1">
      <c r="G5791" s="111">
        <v>44181.0</v>
      </c>
      <c r="H5791" s="110" t="s">
        <v>244</v>
      </c>
      <c r="I5791" s="110" t="str">
        <f t="array" ref="I5791">XLOOKUP('Joining Lists'!$H5791,'Joining Lists'!$D$4:$D$75,'Joining Lists'!$E$4:$E$75)</f>
        <v>MidWest</v>
      </c>
      <c r="J5791" s="110" t="s">
        <v>230</v>
      </c>
      <c r="K5791" s="110">
        <v>3.0</v>
      </c>
      <c r="L5791" s="109">
        <f t="array" ref="L5791">XLOOKUP('Joining Lists'!$J5791,'Joining Lists'!$A$4:$A$15,'Joining Lists'!$B$4:$B$15)</f>
        <v>79.95</v>
      </c>
      <c r="M5791" s="110">
        <f>'Joining Lists'!$K5791*'Joining Lists'!$L5791</f>
        <v>239.85</v>
      </c>
    </row>
    <row r="5792" ht="14.25" customHeight="1">
      <c r="G5792" s="106">
        <v>44181.0</v>
      </c>
      <c r="H5792" s="105" t="s">
        <v>258</v>
      </c>
      <c r="I5792" s="105" t="str">
        <f t="array" ref="I5792">XLOOKUP('Joining Lists'!$H5792,'Joining Lists'!$D$4:$D$75,'Joining Lists'!$E$4:$E$75)</f>
        <v>MidWest</v>
      </c>
      <c r="J5792" s="105" t="s">
        <v>218</v>
      </c>
      <c r="K5792" s="105">
        <v>1.0</v>
      </c>
      <c r="L5792" s="104">
        <f t="array" ref="L5792">XLOOKUP('Joining Lists'!$J5792,'Joining Lists'!$A$4:$A$15,'Joining Lists'!$B$4:$B$15)</f>
        <v>22.95</v>
      </c>
      <c r="M5792" s="105">
        <f>'Joining Lists'!$K5792*'Joining Lists'!$L5792</f>
        <v>22.95</v>
      </c>
    </row>
    <row r="5793" ht="14.25" customHeight="1">
      <c r="G5793" s="111">
        <v>44181.0</v>
      </c>
      <c r="H5793" s="110" t="s">
        <v>296</v>
      </c>
      <c r="I5793" s="110" t="str">
        <f t="array" ref="I5793">XLOOKUP('Joining Lists'!$H5793,'Joining Lists'!$D$4:$D$75,'Joining Lists'!$E$4:$E$75)</f>
        <v>West</v>
      </c>
      <c r="J5793" s="110" t="s">
        <v>227</v>
      </c>
      <c r="K5793" s="110">
        <v>17.0</v>
      </c>
      <c r="L5793" s="109">
        <f t="array" ref="L5793">XLOOKUP('Joining Lists'!$J5793,'Joining Lists'!$A$4:$A$15,'Joining Lists'!$B$4:$B$15)</f>
        <v>25</v>
      </c>
      <c r="M5793" s="110">
        <f>'Joining Lists'!$K5793*'Joining Lists'!$L5793</f>
        <v>425</v>
      </c>
    </row>
    <row r="5794" ht="14.25" customHeight="1">
      <c r="G5794" s="106">
        <v>44181.0</v>
      </c>
      <c r="H5794" s="105" t="s">
        <v>264</v>
      </c>
      <c r="I5794" s="105" t="str">
        <f t="array" ref="I5794">XLOOKUP('Joining Lists'!$H5794,'Joining Lists'!$D$4:$D$75,'Joining Lists'!$E$4:$E$75)</f>
        <v>MidWest</v>
      </c>
      <c r="J5794" s="105" t="s">
        <v>245</v>
      </c>
      <c r="K5794" s="105">
        <v>4.0</v>
      </c>
      <c r="L5794" s="104">
        <f t="array" ref="L5794">XLOOKUP('Joining Lists'!$J5794,'Joining Lists'!$A$4:$A$15,'Joining Lists'!$B$4:$B$15)</f>
        <v>23.5</v>
      </c>
      <c r="M5794" s="105">
        <f>'Joining Lists'!$K5794*'Joining Lists'!$L5794</f>
        <v>94</v>
      </c>
    </row>
    <row r="5795" ht="14.25" customHeight="1">
      <c r="G5795" s="111">
        <v>44181.0</v>
      </c>
      <c r="H5795" s="110" t="s">
        <v>257</v>
      </c>
      <c r="I5795" s="110" t="str">
        <f t="array" ref="I5795">XLOOKUP('Joining Lists'!$H5795,'Joining Lists'!$D$4:$D$75,'Joining Lists'!$E$4:$E$75)</f>
        <v>South</v>
      </c>
      <c r="J5795" s="110" t="s">
        <v>216</v>
      </c>
      <c r="K5795" s="110">
        <v>3.0</v>
      </c>
      <c r="L5795" s="109">
        <f t="array" ref="L5795">XLOOKUP('Joining Lists'!$J5795,'Joining Lists'!$A$4:$A$15,'Joining Lists'!$B$4:$B$15)</f>
        <v>22.95</v>
      </c>
      <c r="M5795" s="110">
        <f>'Joining Lists'!$K5795*'Joining Lists'!$L5795</f>
        <v>68.85</v>
      </c>
    </row>
    <row r="5796" ht="14.25" customHeight="1">
      <c r="G5796" s="106">
        <v>44181.0</v>
      </c>
      <c r="H5796" s="105" t="s">
        <v>255</v>
      </c>
      <c r="I5796" s="105" t="str">
        <f t="array" ref="I5796">XLOOKUP('Joining Lists'!$H5796,'Joining Lists'!$D$4:$D$75,'Joining Lists'!$E$4:$E$75)</f>
        <v>MidWest</v>
      </c>
      <c r="J5796" s="105" t="s">
        <v>235</v>
      </c>
      <c r="K5796" s="105">
        <v>1.0</v>
      </c>
      <c r="L5796" s="104">
        <f t="array" ref="L5796">XLOOKUP('Joining Lists'!$J5796,'Joining Lists'!$A$4:$A$15,'Joining Lists'!$B$4:$B$15)</f>
        <v>19.95</v>
      </c>
      <c r="M5796" s="105">
        <f>'Joining Lists'!$K5796*'Joining Lists'!$L5796</f>
        <v>19.95</v>
      </c>
    </row>
    <row r="5797" ht="14.25" customHeight="1">
      <c r="G5797" s="111">
        <v>44181.0</v>
      </c>
      <c r="H5797" s="110" t="s">
        <v>289</v>
      </c>
      <c r="I5797" s="110" t="str">
        <f t="array" ref="I5797">XLOOKUP('Joining Lists'!$H5797,'Joining Lists'!$D$4:$D$75,'Joining Lists'!$E$4:$E$75)</f>
        <v>West</v>
      </c>
      <c r="J5797" s="110" t="s">
        <v>227</v>
      </c>
      <c r="K5797" s="110">
        <v>2.0</v>
      </c>
      <c r="L5797" s="109">
        <f t="array" ref="L5797">XLOOKUP('Joining Lists'!$J5797,'Joining Lists'!$A$4:$A$15,'Joining Lists'!$B$4:$B$15)</f>
        <v>25</v>
      </c>
      <c r="M5797" s="110">
        <f>'Joining Lists'!$K5797*'Joining Lists'!$L5797</f>
        <v>50</v>
      </c>
    </row>
    <row r="5798" ht="14.25" customHeight="1">
      <c r="G5798" s="106">
        <v>44181.0</v>
      </c>
      <c r="H5798" s="105" t="s">
        <v>221</v>
      </c>
      <c r="I5798" s="105" t="str">
        <f t="array" ref="I5798">XLOOKUP('Joining Lists'!$H5798,'Joining Lists'!$D$4:$D$75,'Joining Lists'!$E$4:$E$75)</f>
        <v>East</v>
      </c>
      <c r="J5798" s="105" t="s">
        <v>218</v>
      </c>
      <c r="K5798" s="105">
        <v>2.0</v>
      </c>
      <c r="L5798" s="104">
        <f t="array" ref="L5798">XLOOKUP('Joining Lists'!$J5798,'Joining Lists'!$A$4:$A$15,'Joining Lists'!$B$4:$B$15)</f>
        <v>22.95</v>
      </c>
      <c r="M5798" s="105">
        <f>'Joining Lists'!$K5798*'Joining Lists'!$L5798</f>
        <v>45.9</v>
      </c>
    </row>
    <row r="5799" ht="14.25" customHeight="1">
      <c r="G5799" s="111">
        <v>44181.0</v>
      </c>
      <c r="H5799" s="110" t="s">
        <v>296</v>
      </c>
      <c r="I5799" s="110" t="str">
        <f t="array" ref="I5799">XLOOKUP('Joining Lists'!$H5799,'Joining Lists'!$D$4:$D$75,'Joining Lists'!$E$4:$E$75)</f>
        <v>West</v>
      </c>
      <c r="J5799" s="110" t="s">
        <v>235</v>
      </c>
      <c r="K5799" s="110">
        <v>1.0</v>
      </c>
      <c r="L5799" s="109">
        <f t="array" ref="L5799">XLOOKUP('Joining Lists'!$J5799,'Joining Lists'!$A$4:$A$15,'Joining Lists'!$B$4:$B$15)</f>
        <v>19.95</v>
      </c>
      <c r="M5799" s="110">
        <f>'Joining Lists'!$K5799*'Joining Lists'!$L5799</f>
        <v>19.95</v>
      </c>
    </row>
    <row r="5800" ht="14.25" customHeight="1">
      <c r="G5800" s="106">
        <v>44181.0</v>
      </c>
      <c r="H5800" s="105" t="s">
        <v>286</v>
      </c>
      <c r="I5800" s="105" t="str">
        <f t="array" ref="I5800">XLOOKUP('Joining Lists'!$H5800,'Joining Lists'!$D$4:$D$75,'Joining Lists'!$E$4:$E$75)</f>
        <v>South</v>
      </c>
      <c r="J5800" s="105" t="s">
        <v>212</v>
      </c>
      <c r="K5800" s="105">
        <v>1.0</v>
      </c>
      <c r="L5800" s="104">
        <f t="array" ref="L5800">XLOOKUP('Joining Lists'!$J5800,'Joining Lists'!$A$4:$A$15,'Joining Lists'!$B$4:$B$15)</f>
        <v>21</v>
      </c>
      <c r="M5800" s="105">
        <f>'Joining Lists'!$K5800*'Joining Lists'!$L5800</f>
        <v>21</v>
      </c>
    </row>
    <row r="5801" ht="14.25" customHeight="1">
      <c r="G5801" s="111">
        <v>44181.0</v>
      </c>
      <c r="H5801" s="110" t="s">
        <v>231</v>
      </c>
      <c r="I5801" s="110" t="str">
        <f t="array" ref="I5801">XLOOKUP('Joining Lists'!$H5801,'Joining Lists'!$D$4:$D$75,'Joining Lists'!$E$4:$E$75)</f>
        <v>West</v>
      </c>
      <c r="J5801" s="110" t="s">
        <v>235</v>
      </c>
      <c r="K5801" s="110">
        <v>2.0</v>
      </c>
      <c r="L5801" s="109">
        <f t="array" ref="L5801">XLOOKUP('Joining Lists'!$J5801,'Joining Lists'!$A$4:$A$15,'Joining Lists'!$B$4:$B$15)</f>
        <v>19.95</v>
      </c>
      <c r="M5801" s="110">
        <f>'Joining Lists'!$K5801*'Joining Lists'!$L5801</f>
        <v>39.9</v>
      </c>
    </row>
    <row r="5802" ht="14.25" customHeight="1">
      <c r="G5802" s="106">
        <v>44181.0</v>
      </c>
      <c r="H5802" s="105" t="s">
        <v>297</v>
      </c>
      <c r="I5802" s="105" t="str">
        <f t="array" ref="I5802">XLOOKUP('Joining Lists'!$H5802,'Joining Lists'!$D$4:$D$75,'Joining Lists'!$E$4:$E$75)</f>
        <v>MidWest</v>
      </c>
      <c r="J5802" s="105" t="s">
        <v>216</v>
      </c>
      <c r="K5802" s="105">
        <v>7.0</v>
      </c>
      <c r="L5802" s="104">
        <f t="array" ref="L5802">XLOOKUP('Joining Lists'!$J5802,'Joining Lists'!$A$4:$A$15,'Joining Lists'!$B$4:$B$15)</f>
        <v>22.95</v>
      </c>
      <c r="M5802" s="105">
        <f>'Joining Lists'!$K5802*'Joining Lists'!$L5802</f>
        <v>160.65</v>
      </c>
    </row>
    <row r="5803" ht="14.25" customHeight="1">
      <c r="G5803" s="111">
        <v>44181.0</v>
      </c>
      <c r="H5803" s="110" t="s">
        <v>221</v>
      </c>
      <c r="I5803" s="110" t="str">
        <f t="array" ref="I5803">XLOOKUP('Joining Lists'!$H5803,'Joining Lists'!$D$4:$D$75,'Joining Lists'!$E$4:$E$75)</f>
        <v>East</v>
      </c>
      <c r="J5803" s="110" t="s">
        <v>245</v>
      </c>
      <c r="K5803" s="110">
        <v>2.0</v>
      </c>
      <c r="L5803" s="109">
        <f t="array" ref="L5803">XLOOKUP('Joining Lists'!$J5803,'Joining Lists'!$A$4:$A$15,'Joining Lists'!$B$4:$B$15)</f>
        <v>23.5</v>
      </c>
      <c r="M5803" s="110">
        <f>'Joining Lists'!$K5803*'Joining Lists'!$L5803</f>
        <v>47</v>
      </c>
    </row>
    <row r="5804" ht="14.25" customHeight="1">
      <c r="G5804" s="106">
        <v>44181.0</v>
      </c>
      <c r="H5804" s="105" t="s">
        <v>255</v>
      </c>
      <c r="I5804" s="105" t="str">
        <f t="array" ref="I5804">XLOOKUP('Joining Lists'!$H5804,'Joining Lists'!$D$4:$D$75,'Joining Lists'!$E$4:$E$75)</f>
        <v>MidWest</v>
      </c>
      <c r="J5804" s="105" t="s">
        <v>240</v>
      </c>
      <c r="K5804" s="105">
        <v>2.0</v>
      </c>
      <c r="L5804" s="104">
        <f t="array" ref="L5804">XLOOKUP('Joining Lists'!$J5804,'Joining Lists'!$A$4:$A$15,'Joining Lists'!$B$4:$B$15)</f>
        <v>34</v>
      </c>
      <c r="M5804" s="105">
        <f>'Joining Lists'!$K5804*'Joining Lists'!$L5804</f>
        <v>68</v>
      </c>
    </row>
    <row r="5805" ht="14.25" customHeight="1">
      <c r="G5805" s="111">
        <v>44181.0</v>
      </c>
      <c r="H5805" s="110" t="s">
        <v>258</v>
      </c>
      <c r="I5805" s="110" t="str">
        <f t="array" ref="I5805">XLOOKUP('Joining Lists'!$H5805,'Joining Lists'!$D$4:$D$75,'Joining Lists'!$E$4:$E$75)</f>
        <v>MidWest</v>
      </c>
      <c r="J5805" s="110" t="s">
        <v>235</v>
      </c>
      <c r="K5805" s="110">
        <v>2.0</v>
      </c>
      <c r="L5805" s="109">
        <f t="array" ref="L5805">XLOOKUP('Joining Lists'!$J5805,'Joining Lists'!$A$4:$A$15,'Joining Lists'!$B$4:$B$15)</f>
        <v>19.95</v>
      </c>
      <c r="M5805" s="110">
        <f>'Joining Lists'!$K5805*'Joining Lists'!$L5805</f>
        <v>39.9</v>
      </c>
    </row>
    <row r="5806" ht="14.25" customHeight="1">
      <c r="G5806" s="106">
        <v>44181.0</v>
      </c>
      <c r="H5806" s="105" t="s">
        <v>246</v>
      </c>
      <c r="I5806" s="105" t="str">
        <f t="array" ref="I5806">XLOOKUP('Joining Lists'!$H5806,'Joining Lists'!$D$4:$D$75,'Joining Lists'!$E$4:$E$75)</f>
        <v>South</v>
      </c>
      <c r="J5806" s="105" t="s">
        <v>239</v>
      </c>
      <c r="K5806" s="105">
        <v>3.0</v>
      </c>
      <c r="L5806" s="104">
        <f t="array" ref="L5806">XLOOKUP('Joining Lists'!$J5806,'Joining Lists'!$A$4:$A$15,'Joining Lists'!$B$4:$B$15)</f>
        <v>19</v>
      </c>
      <c r="M5806" s="105">
        <f>'Joining Lists'!$K5806*'Joining Lists'!$L5806</f>
        <v>57</v>
      </c>
    </row>
    <row r="5807" ht="14.25" customHeight="1">
      <c r="G5807" s="111">
        <v>44181.0</v>
      </c>
      <c r="H5807" s="110" t="s">
        <v>294</v>
      </c>
      <c r="I5807" s="110" t="str">
        <f t="array" ref="I5807">XLOOKUP('Joining Lists'!$H5807,'Joining Lists'!$D$4:$D$75,'Joining Lists'!$E$4:$E$75)</f>
        <v>West</v>
      </c>
      <c r="J5807" s="110" t="s">
        <v>216</v>
      </c>
      <c r="K5807" s="110">
        <v>1.0</v>
      </c>
      <c r="L5807" s="109">
        <f t="array" ref="L5807">XLOOKUP('Joining Lists'!$J5807,'Joining Lists'!$A$4:$A$15,'Joining Lists'!$B$4:$B$15)</f>
        <v>22.95</v>
      </c>
      <c r="M5807" s="110">
        <f>'Joining Lists'!$K5807*'Joining Lists'!$L5807</f>
        <v>22.95</v>
      </c>
    </row>
    <row r="5808" ht="14.25" customHeight="1">
      <c r="G5808" s="106">
        <v>44181.0</v>
      </c>
      <c r="H5808" s="105" t="s">
        <v>250</v>
      </c>
      <c r="I5808" s="105" t="str">
        <f t="array" ref="I5808">XLOOKUP('Joining Lists'!$H5808,'Joining Lists'!$D$4:$D$75,'Joining Lists'!$E$4:$E$75)</f>
        <v>West</v>
      </c>
      <c r="J5808" s="105" t="s">
        <v>212</v>
      </c>
      <c r="K5808" s="105">
        <v>4.0</v>
      </c>
      <c r="L5808" s="104">
        <f t="array" ref="L5808">XLOOKUP('Joining Lists'!$J5808,'Joining Lists'!$A$4:$A$15,'Joining Lists'!$B$4:$B$15)</f>
        <v>21</v>
      </c>
      <c r="M5808" s="105">
        <f>'Joining Lists'!$K5808*'Joining Lists'!$L5808</f>
        <v>84</v>
      </c>
    </row>
    <row r="5809" ht="14.25" customHeight="1">
      <c r="G5809" s="111">
        <v>44181.0</v>
      </c>
      <c r="H5809" s="110" t="s">
        <v>264</v>
      </c>
      <c r="I5809" s="110" t="str">
        <f t="array" ref="I5809">XLOOKUP('Joining Lists'!$H5809,'Joining Lists'!$D$4:$D$75,'Joining Lists'!$E$4:$E$75)</f>
        <v>MidWest</v>
      </c>
      <c r="J5809" s="110" t="s">
        <v>218</v>
      </c>
      <c r="K5809" s="110">
        <v>3.0</v>
      </c>
      <c r="L5809" s="109">
        <f t="array" ref="L5809">XLOOKUP('Joining Lists'!$J5809,'Joining Lists'!$A$4:$A$15,'Joining Lists'!$B$4:$B$15)</f>
        <v>22.95</v>
      </c>
      <c r="M5809" s="110">
        <f>'Joining Lists'!$K5809*'Joining Lists'!$L5809</f>
        <v>68.85</v>
      </c>
    </row>
    <row r="5810" ht="14.25" customHeight="1">
      <c r="G5810" s="106">
        <v>44181.0</v>
      </c>
      <c r="H5810" s="105" t="s">
        <v>225</v>
      </c>
      <c r="I5810" s="105" t="str">
        <f t="array" ref="I5810">XLOOKUP('Joining Lists'!$H5810,'Joining Lists'!$D$4:$D$75,'Joining Lists'!$E$4:$E$75)</f>
        <v>South</v>
      </c>
      <c r="J5810" s="105" t="s">
        <v>243</v>
      </c>
      <c r="K5810" s="105">
        <v>3.0</v>
      </c>
      <c r="L5810" s="104">
        <f t="array" ref="L5810">XLOOKUP('Joining Lists'!$J5810,'Joining Lists'!$A$4:$A$15,'Joining Lists'!$B$4:$B$15)</f>
        <v>25</v>
      </c>
      <c r="M5810" s="105">
        <f>'Joining Lists'!$K5810*'Joining Lists'!$L5810</f>
        <v>75</v>
      </c>
    </row>
    <row r="5811" ht="14.25" customHeight="1">
      <c r="G5811" s="111">
        <v>44181.0</v>
      </c>
      <c r="H5811" s="110" t="s">
        <v>293</v>
      </c>
      <c r="I5811" s="110" t="str">
        <f t="array" ref="I5811">XLOOKUP('Joining Lists'!$H5811,'Joining Lists'!$D$4:$D$75,'Joining Lists'!$E$4:$E$75)</f>
        <v>West</v>
      </c>
      <c r="J5811" s="110" t="s">
        <v>240</v>
      </c>
      <c r="K5811" s="110">
        <v>2.0</v>
      </c>
      <c r="L5811" s="109">
        <f t="array" ref="L5811">XLOOKUP('Joining Lists'!$J5811,'Joining Lists'!$A$4:$A$15,'Joining Lists'!$B$4:$B$15)</f>
        <v>34</v>
      </c>
      <c r="M5811" s="110">
        <f>'Joining Lists'!$K5811*'Joining Lists'!$L5811</f>
        <v>68</v>
      </c>
    </row>
    <row r="5812" ht="14.25" customHeight="1">
      <c r="G5812" s="106">
        <v>44181.0</v>
      </c>
      <c r="H5812" s="105" t="s">
        <v>265</v>
      </c>
      <c r="I5812" s="105" t="str">
        <f t="array" ref="I5812">XLOOKUP('Joining Lists'!$H5812,'Joining Lists'!$D$4:$D$75,'Joining Lists'!$E$4:$E$75)</f>
        <v>MidWest</v>
      </c>
      <c r="J5812" s="105" t="s">
        <v>218</v>
      </c>
      <c r="K5812" s="105">
        <v>1.0</v>
      </c>
      <c r="L5812" s="104">
        <f t="array" ref="L5812">XLOOKUP('Joining Lists'!$J5812,'Joining Lists'!$A$4:$A$15,'Joining Lists'!$B$4:$B$15)</f>
        <v>22.95</v>
      </c>
      <c r="M5812" s="105">
        <f>'Joining Lists'!$K5812*'Joining Lists'!$L5812</f>
        <v>22.95</v>
      </c>
    </row>
    <row r="5813" ht="14.25" customHeight="1">
      <c r="G5813" s="111">
        <v>44181.0</v>
      </c>
      <c r="H5813" s="110" t="s">
        <v>257</v>
      </c>
      <c r="I5813" s="110" t="str">
        <f t="array" ref="I5813">XLOOKUP('Joining Lists'!$H5813,'Joining Lists'!$D$4:$D$75,'Joining Lists'!$E$4:$E$75)</f>
        <v>South</v>
      </c>
      <c r="J5813" s="110" t="s">
        <v>243</v>
      </c>
      <c r="K5813" s="110">
        <v>3.0</v>
      </c>
      <c r="L5813" s="109">
        <f t="array" ref="L5813">XLOOKUP('Joining Lists'!$J5813,'Joining Lists'!$A$4:$A$15,'Joining Lists'!$B$4:$B$15)</f>
        <v>25</v>
      </c>
      <c r="M5813" s="110">
        <f>'Joining Lists'!$K5813*'Joining Lists'!$L5813</f>
        <v>75</v>
      </c>
    </row>
    <row r="5814" ht="14.25" customHeight="1">
      <c r="G5814" s="106">
        <v>44181.0</v>
      </c>
      <c r="H5814" s="105" t="s">
        <v>298</v>
      </c>
      <c r="I5814" s="105" t="str">
        <f t="array" ref="I5814">XLOOKUP('Joining Lists'!$H5814,'Joining Lists'!$D$4:$D$75,'Joining Lists'!$E$4:$E$75)</f>
        <v>West</v>
      </c>
      <c r="J5814" s="105" t="s">
        <v>227</v>
      </c>
      <c r="K5814" s="105">
        <v>3.0</v>
      </c>
      <c r="L5814" s="104">
        <f t="array" ref="L5814">XLOOKUP('Joining Lists'!$J5814,'Joining Lists'!$A$4:$A$15,'Joining Lists'!$B$4:$B$15)</f>
        <v>25</v>
      </c>
      <c r="M5814" s="105">
        <f>'Joining Lists'!$K5814*'Joining Lists'!$L5814</f>
        <v>75</v>
      </c>
    </row>
    <row r="5815" ht="14.25" customHeight="1">
      <c r="G5815" s="111">
        <v>44181.0</v>
      </c>
      <c r="H5815" s="110" t="s">
        <v>244</v>
      </c>
      <c r="I5815" s="110" t="str">
        <f t="array" ref="I5815">XLOOKUP('Joining Lists'!$H5815,'Joining Lists'!$D$4:$D$75,'Joining Lists'!$E$4:$E$75)</f>
        <v>MidWest</v>
      </c>
      <c r="J5815" s="110" t="s">
        <v>243</v>
      </c>
      <c r="K5815" s="110">
        <v>2.0</v>
      </c>
      <c r="L5815" s="109">
        <f t="array" ref="L5815">XLOOKUP('Joining Lists'!$J5815,'Joining Lists'!$A$4:$A$15,'Joining Lists'!$B$4:$B$15)</f>
        <v>25</v>
      </c>
      <c r="M5815" s="110">
        <f>'Joining Lists'!$K5815*'Joining Lists'!$L5815</f>
        <v>50</v>
      </c>
    </row>
    <row r="5816" ht="14.25" customHeight="1">
      <c r="G5816" s="106">
        <v>44181.0</v>
      </c>
      <c r="H5816" s="105" t="s">
        <v>263</v>
      </c>
      <c r="I5816" s="105" t="str">
        <f t="array" ref="I5816">XLOOKUP('Joining Lists'!$H5816,'Joining Lists'!$D$4:$D$75,'Joining Lists'!$E$4:$E$75)</f>
        <v>West</v>
      </c>
      <c r="J5816" s="105" t="s">
        <v>240</v>
      </c>
      <c r="K5816" s="105">
        <v>3.0</v>
      </c>
      <c r="L5816" s="104">
        <f t="array" ref="L5816">XLOOKUP('Joining Lists'!$J5816,'Joining Lists'!$A$4:$A$15,'Joining Lists'!$B$4:$B$15)</f>
        <v>34</v>
      </c>
      <c r="M5816" s="105">
        <f>'Joining Lists'!$K5816*'Joining Lists'!$L5816</f>
        <v>102</v>
      </c>
    </row>
    <row r="5817" ht="14.25" customHeight="1">
      <c r="G5817" s="111">
        <v>44181.0</v>
      </c>
      <c r="H5817" s="110" t="s">
        <v>225</v>
      </c>
      <c r="I5817" s="110" t="str">
        <f t="array" ref="I5817">XLOOKUP('Joining Lists'!$H5817,'Joining Lists'!$D$4:$D$75,'Joining Lists'!$E$4:$E$75)</f>
        <v>South</v>
      </c>
      <c r="J5817" s="110" t="s">
        <v>236</v>
      </c>
      <c r="K5817" s="110">
        <v>2.0</v>
      </c>
      <c r="L5817" s="109">
        <f t="array" ref="L5817">XLOOKUP('Joining Lists'!$J5817,'Joining Lists'!$A$4:$A$15,'Joining Lists'!$B$4:$B$15)</f>
        <v>30</v>
      </c>
      <c r="M5817" s="110">
        <f>'Joining Lists'!$K5817*'Joining Lists'!$L5817</f>
        <v>60</v>
      </c>
    </row>
    <row r="5818" ht="14.25" customHeight="1">
      <c r="G5818" s="106">
        <v>44181.0</v>
      </c>
      <c r="H5818" s="105" t="s">
        <v>298</v>
      </c>
      <c r="I5818" s="105" t="str">
        <f t="array" ref="I5818">XLOOKUP('Joining Lists'!$H5818,'Joining Lists'!$D$4:$D$75,'Joining Lists'!$E$4:$E$75)</f>
        <v>West</v>
      </c>
      <c r="J5818" s="105" t="s">
        <v>218</v>
      </c>
      <c r="K5818" s="105">
        <v>3.0</v>
      </c>
      <c r="L5818" s="104">
        <f t="array" ref="L5818">XLOOKUP('Joining Lists'!$J5818,'Joining Lists'!$A$4:$A$15,'Joining Lists'!$B$4:$B$15)</f>
        <v>22.95</v>
      </c>
      <c r="M5818" s="105">
        <f>'Joining Lists'!$K5818*'Joining Lists'!$L5818</f>
        <v>68.85</v>
      </c>
    </row>
    <row r="5819" ht="14.25" customHeight="1">
      <c r="G5819" s="111">
        <v>44181.0</v>
      </c>
      <c r="H5819" s="110" t="s">
        <v>299</v>
      </c>
      <c r="I5819" s="110" t="str">
        <f t="array" ref="I5819">XLOOKUP('Joining Lists'!$H5819,'Joining Lists'!$D$4:$D$75,'Joining Lists'!$E$4:$E$75)</f>
        <v>South</v>
      </c>
      <c r="J5819" s="110" t="s">
        <v>240</v>
      </c>
      <c r="K5819" s="110">
        <v>3.0</v>
      </c>
      <c r="L5819" s="109">
        <f t="array" ref="L5819">XLOOKUP('Joining Lists'!$J5819,'Joining Lists'!$A$4:$A$15,'Joining Lists'!$B$4:$B$15)</f>
        <v>34</v>
      </c>
      <c r="M5819" s="110">
        <f>'Joining Lists'!$K5819*'Joining Lists'!$L5819</f>
        <v>102</v>
      </c>
    </row>
    <row r="5820" ht="14.25" customHeight="1">
      <c r="G5820" s="106">
        <v>44181.0</v>
      </c>
      <c r="H5820" s="105" t="s">
        <v>273</v>
      </c>
      <c r="I5820" s="105" t="str">
        <f t="array" ref="I5820">XLOOKUP('Joining Lists'!$H5820,'Joining Lists'!$D$4:$D$75,'Joining Lists'!$E$4:$E$75)</f>
        <v>West</v>
      </c>
      <c r="J5820" s="105" t="s">
        <v>243</v>
      </c>
      <c r="K5820" s="105">
        <v>2.0</v>
      </c>
      <c r="L5820" s="104">
        <f t="array" ref="L5820">XLOOKUP('Joining Lists'!$J5820,'Joining Lists'!$A$4:$A$15,'Joining Lists'!$B$4:$B$15)</f>
        <v>25</v>
      </c>
      <c r="M5820" s="105">
        <f>'Joining Lists'!$K5820*'Joining Lists'!$L5820</f>
        <v>50</v>
      </c>
    </row>
    <row r="5821" ht="14.25" customHeight="1">
      <c r="G5821" s="111">
        <v>44181.0</v>
      </c>
      <c r="H5821" s="110" t="s">
        <v>219</v>
      </c>
      <c r="I5821" s="110" t="str">
        <f t="array" ref="I5821">XLOOKUP('Joining Lists'!$H5821,'Joining Lists'!$D$4:$D$75,'Joining Lists'!$E$4:$E$75)</f>
        <v>West</v>
      </c>
      <c r="J5821" s="110" t="s">
        <v>239</v>
      </c>
      <c r="K5821" s="110">
        <v>5.0</v>
      </c>
      <c r="L5821" s="109">
        <f t="array" ref="L5821">XLOOKUP('Joining Lists'!$J5821,'Joining Lists'!$A$4:$A$15,'Joining Lists'!$B$4:$B$15)</f>
        <v>19</v>
      </c>
      <c r="M5821" s="110">
        <f>'Joining Lists'!$K5821*'Joining Lists'!$L5821</f>
        <v>95</v>
      </c>
    </row>
    <row r="5822" ht="14.25" customHeight="1">
      <c r="G5822" s="106">
        <v>44181.0</v>
      </c>
      <c r="H5822" s="105" t="s">
        <v>261</v>
      </c>
      <c r="I5822" s="105" t="str">
        <f t="array" ref="I5822">XLOOKUP('Joining Lists'!$H5822,'Joining Lists'!$D$4:$D$75,'Joining Lists'!$E$4:$E$75)</f>
        <v>South</v>
      </c>
      <c r="J5822" s="105" t="s">
        <v>245</v>
      </c>
      <c r="K5822" s="105">
        <v>2.0</v>
      </c>
      <c r="L5822" s="104">
        <f t="array" ref="L5822">XLOOKUP('Joining Lists'!$J5822,'Joining Lists'!$A$4:$A$15,'Joining Lists'!$B$4:$B$15)</f>
        <v>23.5</v>
      </c>
      <c r="M5822" s="105">
        <f>'Joining Lists'!$K5822*'Joining Lists'!$L5822</f>
        <v>47</v>
      </c>
    </row>
    <row r="5823" ht="14.25" customHeight="1">
      <c r="G5823" s="111">
        <v>44181.0</v>
      </c>
      <c r="H5823" s="110" t="s">
        <v>304</v>
      </c>
      <c r="I5823" s="110" t="str">
        <f t="array" ref="I5823">XLOOKUP('Joining Lists'!$H5823,'Joining Lists'!$D$4:$D$75,'Joining Lists'!$E$4:$E$75)</f>
        <v>South</v>
      </c>
      <c r="J5823" s="110" t="s">
        <v>218</v>
      </c>
      <c r="K5823" s="110">
        <v>1.0</v>
      </c>
      <c r="L5823" s="109">
        <f t="array" ref="L5823">XLOOKUP('Joining Lists'!$J5823,'Joining Lists'!$A$4:$A$15,'Joining Lists'!$B$4:$B$15)</f>
        <v>22.95</v>
      </c>
      <c r="M5823" s="110">
        <f>'Joining Lists'!$K5823*'Joining Lists'!$L5823</f>
        <v>22.95</v>
      </c>
    </row>
    <row r="5824" ht="14.25" customHeight="1">
      <c r="G5824" s="106">
        <v>44181.0</v>
      </c>
      <c r="H5824" s="105" t="s">
        <v>286</v>
      </c>
      <c r="I5824" s="105" t="str">
        <f t="array" ref="I5824">XLOOKUP('Joining Lists'!$H5824,'Joining Lists'!$D$4:$D$75,'Joining Lists'!$E$4:$E$75)</f>
        <v>South</v>
      </c>
      <c r="J5824" s="105" t="s">
        <v>235</v>
      </c>
      <c r="K5824" s="105">
        <v>3.0</v>
      </c>
      <c r="L5824" s="104">
        <f t="array" ref="L5824">XLOOKUP('Joining Lists'!$J5824,'Joining Lists'!$A$4:$A$15,'Joining Lists'!$B$4:$B$15)</f>
        <v>19.95</v>
      </c>
      <c r="M5824" s="105">
        <f>'Joining Lists'!$K5824*'Joining Lists'!$L5824</f>
        <v>59.85</v>
      </c>
    </row>
    <row r="5825" ht="14.25" customHeight="1">
      <c r="G5825" s="111">
        <v>44181.0</v>
      </c>
      <c r="H5825" s="110" t="s">
        <v>261</v>
      </c>
      <c r="I5825" s="110" t="str">
        <f t="array" ref="I5825">XLOOKUP('Joining Lists'!$H5825,'Joining Lists'!$D$4:$D$75,'Joining Lists'!$E$4:$E$75)</f>
        <v>South</v>
      </c>
      <c r="J5825" s="110" t="s">
        <v>235</v>
      </c>
      <c r="K5825" s="110">
        <v>10.0</v>
      </c>
      <c r="L5825" s="109">
        <f t="array" ref="L5825">XLOOKUP('Joining Lists'!$J5825,'Joining Lists'!$A$4:$A$15,'Joining Lists'!$B$4:$B$15)</f>
        <v>19.95</v>
      </c>
      <c r="M5825" s="110">
        <f>'Joining Lists'!$K5825*'Joining Lists'!$L5825</f>
        <v>199.5</v>
      </c>
    </row>
    <row r="5826" ht="14.25" customHeight="1">
      <c r="G5826" s="106">
        <v>44181.0</v>
      </c>
      <c r="H5826" s="105" t="s">
        <v>251</v>
      </c>
      <c r="I5826" s="105" t="str">
        <f t="array" ref="I5826">XLOOKUP('Joining Lists'!$H5826,'Joining Lists'!$D$4:$D$75,'Joining Lists'!$E$4:$E$75)</f>
        <v>MidWest</v>
      </c>
      <c r="J5826" s="105" t="s">
        <v>240</v>
      </c>
      <c r="K5826" s="105">
        <v>1.0</v>
      </c>
      <c r="L5826" s="104">
        <f t="array" ref="L5826">XLOOKUP('Joining Lists'!$J5826,'Joining Lists'!$A$4:$A$15,'Joining Lists'!$B$4:$B$15)</f>
        <v>34</v>
      </c>
      <c r="M5826" s="105">
        <f>'Joining Lists'!$K5826*'Joining Lists'!$L5826</f>
        <v>34</v>
      </c>
    </row>
    <row r="5827" ht="14.25" customHeight="1">
      <c r="G5827" s="111">
        <v>44181.0</v>
      </c>
      <c r="H5827" s="110" t="s">
        <v>288</v>
      </c>
      <c r="I5827" s="110" t="str">
        <f t="array" ref="I5827">XLOOKUP('Joining Lists'!$H5827,'Joining Lists'!$D$4:$D$75,'Joining Lists'!$E$4:$E$75)</f>
        <v>MidWest</v>
      </c>
      <c r="J5827" s="110" t="s">
        <v>239</v>
      </c>
      <c r="K5827" s="110">
        <v>3.0</v>
      </c>
      <c r="L5827" s="109">
        <f t="array" ref="L5827">XLOOKUP('Joining Lists'!$J5827,'Joining Lists'!$A$4:$A$15,'Joining Lists'!$B$4:$B$15)</f>
        <v>19</v>
      </c>
      <c r="M5827" s="110">
        <f>'Joining Lists'!$K5827*'Joining Lists'!$L5827</f>
        <v>57</v>
      </c>
    </row>
    <row r="5828" ht="14.25" customHeight="1">
      <c r="G5828" s="106">
        <v>44181.0</v>
      </c>
      <c r="H5828" s="105" t="s">
        <v>251</v>
      </c>
      <c r="I5828" s="105" t="str">
        <f t="array" ref="I5828">XLOOKUP('Joining Lists'!$H5828,'Joining Lists'!$D$4:$D$75,'Joining Lists'!$E$4:$E$75)</f>
        <v>MidWest</v>
      </c>
      <c r="J5828" s="105" t="s">
        <v>233</v>
      </c>
      <c r="K5828" s="105">
        <v>3.0</v>
      </c>
      <c r="L5828" s="104">
        <f t="array" ref="L5828">XLOOKUP('Joining Lists'!$J5828,'Joining Lists'!$A$4:$A$15,'Joining Lists'!$B$4:$B$15)</f>
        <v>27.5</v>
      </c>
      <c r="M5828" s="105">
        <f>'Joining Lists'!$K5828*'Joining Lists'!$L5828</f>
        <v>82.5</v>
      </c>
    </row>
    <row r="5829" ht="14.25" customHeight="1">
      <c r="G5829" s="111">
        <v>44181.0</v>
      </c>
      <c r="H5829" s="110" t="s">
        <v>306</v>
      </c>
      <c r="I5829" s="110" t="str">
        <f t="array" ref="I5829">XLOOKUP('Joining Lists'!$H5829,'Joining Lists'!$D$4:$D$75,'Joining Lists'!$E$4:$E$75)</f>
        <v>West</v>
      </c>
      <c r="J5829" s="110" t="s">
        <v>227</v>
      </c>
      <c r="K5829" s="110">
        <v>3.0</v>
      </c>
      <c r="L5829" s="109">
        <f t="array" ref="L5829">XLOOKUP('Joining Lists'!$J5829,'Joining Lists'!$A$4:$A$15,'Joining Lists'!$B$4:$B$15)</f>
        <v>25</v>
      </c>
      <c r="M5829" s="110">
        <f>'Joining Lists'!$K5829*'Joining Lists'!$L5829</f>
        <v>75</v>
      </c>
    </row>
    <row r="5830" ht="14.25" customHeight="1">
      <c r="G5830" s="106">
        <v>44181.0</v>
      </c>
      <c r="H5830" s="105" t="s">
        <v>225</v>
      </c>
      <c r="I5830" s="105" t="str">
        <f t="array" ref="I5830">XLOOKUP('Joining Lists'!$H5830,'Joining Lists'!$D$4:$D$75,'Joining Lists'!$E$4:$E$75)</f>
        <v>South</v>
      </c>
      <c r="J5830" s="105" t="s">
        <v>218</v>
      </c>
      <c r="K5830" s="105">
        <v>3.0</v>
      </c>
      <c r="L5830" s="104">
        <f t="array" ref="L5830">XLOOKUP('Joining Lists'!$J5830,'Joining Lists'!$A$4:$A$15,'Joining Lists'!$B$4:$B$15)</f>
        <v>22.95</v>
      </c>
      <c r="M5830" s="105">
        <f>'Joining Lists'!$K5830*'Joining Lists'!$L5830</f>
        <v>68.85</v>
      </c>
    </row>
    <row r="5831" ht="14.25" customHeight="1">
      <c r="G5831" s="111">
        <v>44181.0</v>
      </c>
      <c r="H5831" s="110" t="s">
        <v>292</v>
      </c>
      <c r="I5831" s="110" t="str">
        <f t="array" ref="I5831">XLOOKUP('Joining Lists'!$H5831,'Joining Lists'!$D$4:$D$75,'Joining Lists'!$E$4:$E$75)</f>
        <v>East</v>
      </c>
      <c r="J5831" s="110" t="s">
        <v>218</v>
      </c>
      <c r="K5831" s="110">
        <v>2.0</v>
      </c>
      <c r="L5831" s="109">
        <f t="array" ref="L5831">XLOOKUP('Joining Lists'!$J5831,'Joining Lists'!$A$4:$A$15,'Joining Lists'!$B$4:$B$15)</f>
        <v>22.95</v>
      </c>
      <c r="M5831" s="110">
        <f>'Joining Lists'!$K5831*'Joining Lists'!$L5831</f>
        <v>45.9</v>
      </c>
    </row>
    <row r="5832" ht="14.25" customHeight="1">
      <c r="G5832" s="106">
        <v>44181.0</v>
      </c>
      <c r="H5832" s="105" t="s">
        <v>295</v>
      </c>
      <c r="I5832" s="105" t="str">
        <f t="array" ref="I5832">XLOOKUP('Joining Lists'!$H5832,'Joining Lists'!$D$4:$D$75,'Joining Lists'!$E$4:$E$75)</f>
        <v>MidWest</v>
      </c>
      <c r="J5832" s="105" t="s">
        <v>245</v>
      </c>
      <c r="K5832" s="105">
        <v>1.0</v>
      </c>
      <c r="L5832" s="104">
        <f t="array" ref="L5832">XLOOKUP('Joining Lists'!$J5832,'Joining Lists'!$A$4:$A$15,'Joining Lists'!$B$4:$B$15)</f>
        <v>23.5</v>
      </c>
      <c r="M5832" s="105">
        <f>'Joining Lists'!$K5832*'Joining Lists'!$L5832</f>
        <v>23.5</v>
      </c>
    </row>
    <row r="5833" ht="14.25" customHeight="1">
      <c r="G5833" s="111">
        <v>44181.0</v>
      </c>
      <c r="H5833" s="110" t="s">
        <v>291</v>
      </c>
      <c r="I5833" s="110" t="str">
        <f t="array" ref="I5833">XLOOKUP('Joining Lists'!$H5833,'Joining Lists'!$D$4:$D$75,'Joining Lists'!$E$4:$E$75)</f>
        <v>West</v>
      </c>
      <c r="J5833" s="110" t="s">
        <v>218</v>
      </c>
      <c r="K5833" s="110">
        <v>2.0</v>
      </c>
      <c r="L5833" s="109">
        <f t="array" ref="L5833">XLOOKUP('Joining Lists'!$J5833,'Joining Lists'!$A$4:$A$15,'Joining Lists'!$B$4:$B$15)</f>
        <v>22.95</v>
      </c>
      <c r="M5833" s="110">
        <f>'Joining Lists'!$K5833*'Joining Lists'!$L5833</f>
        <v>45.9</v>
      </c>
    </row>
    <row r="5834" ht="14.25" customHeight="1">
      <c r="G5834" s="106">
        <v>44181.0</v>
      </c>
      <c r="H5834" s="105" t="s">
        <v>225</v>
      </c>
      <c r="I5834" s="105" t="str">
        <f t="array" ref="I5834">XLOOKUP('Joining Lists'!$H5834,'Joining Lists'!$D$4:$D$75,'Joining Lists'!$E$4:$E$75)</f>
        <v>South</v>
      </c>
      <c r="J5834" s="105" t="s">
        <v>235</v>
      </c>
      <c r="K5834" s="105">
        <v>6.0</v>
      </c>
      <c r="L5834" s="104">
        <f t="array" ref="L5834">XLOOKUP('Joining Lists'!$J5834,'Joining Lists'!$A$4:$A$15,'Joining Lists'!$B$4:$B$15)</f>
        <v>19.95</v>
      </c>
      <c r="M5834" s="105">
        <f>'Joining Lists'!$K5834*'Joining Lists'!$L5834</f>
        <v>119.7</v>
      </c>
    </row>
    <row r="5835" ht="14.25" customHeight="1">
      <c r="G5835" s="111">
        <v>44181.0</v>
      </c>
      <c r="H5835" s="110" t="s">
        <v>268</v>
      </c>
      <c r="I5835" s="110" t="str">
        <f t="array" ref="I5835">XLOOKUP('Joining Lists'!$H5835,'Joining Lists'!$D$4:$D$75,'Joining Lists'!$E$4:$E$75)</f>
        <v>East</v>
      </c>
      <c r="J5835" s="110" t="s">
        <v>233</v>
      </c>
      <c r="K5835" s="110">
        <v>3.0</v>
      </c>
      <c r="L5835" s="109">
        <f t="array" ref="L5835">XLOOKUP('Joining Lists'!$J5835,'Joining Lists'!$A$4:$A$15,'Joining Lists'!$B$4:$B$15)</f>
        <v>27.5</v>
      </c>
      <c r="M5835" s="110">
        <f>'Joining Lists'!$K5835*'Joining Lists'!$L5835</f>
        <v>82.5</v>
      </c>
    </row>
    <row r="5836" ht="14.25" customHeight="1">
      <c r="G5836" s="106">
        <v>44181.0</v>
      </c>
      <c r="H5836" s="105" t="s">
        <v>221</v>
      </c>
      <c r="I5836" s="105" t="str">
        <f t="array" ref="I5836">XLOOKUP('Joining Lists'!$H5836,'Joining Lists'!$D$4:$D$75,'Joining Lists'!$E$4:$E$75)</f>
        <v>East</v>
      </c>
      <c r="J5836" s="105" t="s">
        <v>216</v>
      </c>
      <c r="K5836" s="105">
        <v>2.0</v>
      </c>
      <c r="L5836" s="104">
        <f t="array" ref="L5836">XLOOKUP('Joining Lists'!$J5836,'Joining Lists'!$A$4:$A$15,'Joining Lists'!$B$4:$B$15)</f>
        <v>22.95</v>
      </c>
      <c r="M5836" s="105">
        <f>'Joining Lists'!$K5836*'Joining Lists'!$L5836</f>
        <v>45.9</v>
      </c>
    </row>
    <row r="5837" ht="14.25" customHeight="1">
      <c r="G5837" s="111">
        <v>44181.0</v>
      </c>
      <c r="H5837" s="110" t="s">
        <v>225</v>
      </c>
      <c r="I5837" s="110" t="str">
        <f t="array" ref="I5837">XLOOKUP('Joining Lists'!$H5837,'Joining Lists'!$D$4:$D$75,'Joining Lists'!$E$4:$E$75)</f>
        <v>South</v>
      </c>
      <c r="J5837" s="110" t="s">
        <v>243</v>
      </c>
      <c r="K5837" s="110">
        <v>1.0</v>
      </c>
      <c r="L5837" s="109">
        <f t="array" ref="L5837">XLOOKUP('Joining Lists'!$J5837,'Joining Lists'!$A$4:$A$15,'Joining Lists'!$B$4:$B$15)</f>
        <v>25</v>
      </c>
      <c r="M5837" s="110">
        <f>'Joining Lists'!$K5837*'Joining Lists'!$L5837</f>
        <v>25</v>
      </c>
    </row>
    <row r="5838" ht="14.25" customHeight="1">
      <c r="G5838" s="106">
        <v>44181.0</v>
      </c>
      <c r="H5838" s="105" t="s">
        <v>250</v>
      </c>
      <c r="I5838" s="105" t="str">
        <f t="array" ref="I5838">XLOOKUP('Joining Lists'!$H5838,'Joining Lists'!$D$4:$D$75,'Joining Lists'!$E$4:$E$75)</f>
        <v>West</v>
      </c>
      <c r="J5838" s="105" t="s">
        <v>212</v>
      </c>
      <c r="K5838" s="105">
        <v>2.0</v>
      </c>
      <c r="L5838" s="104">
        <f t="array" ref="L5838">XLOOKUP('Joining Lists'!$J5838,'Joining Lists'!$A$4:$A$15,'Joining Lists'!$B$4:$B$15)</f>
        <v>21</v>
      </c>
      <c r="M5838" s="105">
        <f>'Joining Lists'!$K5838*'Joining Lists'!$L5838</f>
        <v>42</v>
      </c>
    </row>
    <row r="5839" ht="14.25" customHeight="1">
      <c r="G5839" s="111">
        <v>44181.0</v>
      </c>
      <c r="H5839" s="110" t="s">
        <v>309</v>
      </c>
      <c r="I5839" s="110" t="str">
        <f t="array" ref="I5839">XLOOKUP('Joining Lists'!$H5839,'Joining Lists'!$D$4:$D$75,'Joining Lists'!$E$4:$E$75)</f>
        <v>South</v>
      </c>
      <c r="J5839" s="110" t="s">
        <v>218</v>
      </c>
      <c r="K5839" s="110">
        <v>3.0</v>
      </c>
      <c r="L5839" s="109">
        <f t="array" ref="L5839">XLOOKUP('Joining Lists'!$J5839,'Joining Lists'!$A$4:$A$15,'Joining Lists'!$B$4:$B$15)</f>
        <v>22.95</v>
      </c>
      <c r="M5839" s="110">
        <f>'Joining Lists'!$K5839*'Joining Lists'!$L5839</f>
        <v>68.85</v>
      </c>
    </row>
    <row r="5840" ht="14.25" customHeight="1">
      <c r="G5840" s="106">
        <v>44181.0</v>
      </c>
      <c r="H5840" s="105" t="s">
        <v>264</v>
      </c>
      <c r="I5840" s="105" t="str">
        <f t="array" ref="I5840">XLOOKUP('Joining Lists'!$H5840,'Joining Lists'!$D$4:$D$75,'Joining Lists'!$E$4:$E$75)</f>
        <v>MidWest</v>
      </c>
      <c r="J5840" s="105" t="s">
        <v>216</v>
      </c>
      <c r="K5840" s="105">
        <v>1.0</v>
      </c>
      <c r="L5840" s="104">
        <f t="array" ref="L5840">XLOOKUP('Joining Lists'!$J5840,'Joining Lists'!$A$4:$A$15,'Joining Lists'!$B$4:$B$15)</f>
        <v>22.95</v>
      </c>
      <c r="M5840" s="105">
        <f>'Joining Lists'!$K5840*'Joining Lists'!$L5840</f>
        <v>22.95</v>
      </c>
    </row>
    <row r="5841" ht="14.25" customHeight="1">
      <c r="G5841" s="111">
        <v>44181.0</v>
      </c>
      <c r="H5841" s="110" t="s">
        <v>251</v>
      </c>
      <c r="I5841" s="110" t="str">
        <f t="array" ref="I5841">XLOOKUP('Joining Lists'!$H5841,'Joining Lists'!$D$4:$D$75,'Joining Lists'!$E$4:$E$75)</f>
        <v>MidWest</v>
      </c>
      <c r="J5841" s="110" t="s">
        <v>243</v>
      </c>
      <c r="K5841" s="110">
        <v>2.0</v>
      </c>
      <c r="L5841" s="109">
        <f t="array" ref="L5841">XLOOKUP('Joining Lists'!$J5841,'Joining Lists'!$A$4:$A$15,'Joining Lists'!$B$4:$B$15)</f>
        <v>25</v>
      </c>
      <c r="M5841" s="110">
        <f>'Joining Lists'!$K5841*'Joining Lists'!$L5841</f>
        <v>50</v>
      </c>
    </row>
    <row r="5842" ht="14.25" customHeight="1">
      <c r="G5842" s="106">
        <v>44181.0</v>
      </c>
      <c r="H5842" s="105" t="s">
        <v>264</v>
      </c>
      <c r="I5842" s="105" t="str">
        <f t="array" ref="I5842">XLOOKUP('Joining Lists'!$H5842,'Joining Lists'!$D$4:$D$75,'Joining Lists'!$E$4:$E$75)</f>
        <v>MidWest</v>
      </c>
      <c r="J5842" s="105" t="s">
        <v>240</v>
      </c>
      <c r="K5842" s="105">
        <v>3.0</v>
      </c>
      <c r="L5842" s="104">
        <f t="array" ref="L5842">XLOOKUP('Joining Lists'!$J5842,'Joining Lists'!$A$4:$A$15,'Joining Lists'!$B$4:$B$15)</f>
        <v>34</v>
      </c>
      <c r="M5842" s="105">
        <f>'Joining Lists'!$K5842*'Joining Lists'!$L5842</f>
        <v>102</v>
      </c>
    </row>
    <row r="5843" ht="14.25" customHeight="1">
      <c r="G5843" s="111">
        <v>44181.0</v>
      </c>
      <c r="H5843" s="110" t="s">
        <v>221</v>
      </c>
      <c r="I5843" s="110" t="str">
        <f t="array" ref="I5843">XLOOKUP('Joining Lists'!$H5843,'Joining Lists'!$D$4:$D$75,'Joining Lists'!$E$4:$E$75)</f>
        <v>East</v>
      </c>
      <c r="J5843" s="110" t="s">
        <v>235</v>
      </c>
      <c r="K5843" s="110">
        <v>3.0</v>
      </c>
      <c r="L5843" s="109">
        <f t="array" ref="L5843">XLOOKUP('Joining Lists'!$J5843,'Joining Lists'!$A$4:$A$15,'Joining Lists'!$B$4:$B$15)</f>
        <v>19.95</v>
      </c>
      <c r="M5843" s="110">
        <f>'Joining Lists'!$K5843*'Joining Lists'!$L5843</f>
        <v>59.85</v>
      </c>
    </row>
    <row r="5844" ht="14.25" customHeight="1">
      <c r="G5844" s="106">
        <v>44181.0</v>
      </c>
      <c r="H5844" s="105" t="s">
        <v>225</v>
      </c>
      <c r="I5844" s="105" t="str">
        <f t="array" ref="I5844">XLOOKUP('Joining Lists'!$H5844,'Joining Lists'!$D$4:$D$75,'Joining Lists'!$E$4:$E$75)</f>
        <v>South</v>
      </c>
      <c r="J5844" s="105" t="s">
        <v>243</v>
      </c>
      <c r="K5844" s="105">
        <v>3.0</v>
      </c>
      <c r="L5844" s="104">
        <f t="array" ref="L5844">XLOOKUP('Joining Lists'!$J5844,'Joining Lists'!$A$4:$A$15,'Joining Lists'!$B$4:$B$15)</f>
        <v>25</v>
      </c>
      <c r="M5844" s="105">
        <f>'Joining Lists'!$K5844*'Joining Lists'!$L5844</f>
        <v>75</v>
      </c>
    </row>
    <row r="5845" ht="14.25" customHeight="1">
      <c r="G5845" s="111">
        <v>44181.0</v>
      </c>
      <c r="H5845" s="110" t="s">
        <v>223</v>
      </c>
      <c r="I5845" s="110" t="str">
        <f t="array" ref="I5845">XLOOKUP('Joining Lists'!$H5845,'Joining Lists'!$D$4:$D$75,'Joining Lists'!$E$4:$E$75)</f>
        <v>East</v>
      </c>
      <c r="J5845" s="110" t="s">
        <v>236</v>
      </c>
      <c r="K5845" s="110">
        <v>2.0</v>
      </c>
      <c r="L5845" s="109">
        <f t="array" ref="L5845">XLOOKUP('Joining Lists'!$J5845,'Joining Lists'!$A$4:$A$15,'Joining Lists'!$B$4:$B$15)</f>
        <v>30</v>
      </c>
      <c r="M5845" s="110">
        <f>'Joining Lists'!$K5845*'Joining Lists'!$L5845</f>
        <v>60</v>
      </c>
    </row>
    <row r="5846" ht="14.25" customHeight="1">
      <c r="G5846" s="106">
        <v>44181.0</v>
      </c>
      <c r="H5846" s="105" t="s">
        <v>306</v>
      </c>
      <c r="I5846" s="105" t="str">
        <f t="array" ref="I5846">XLOOKUP('Joining Lists'!$H5846,'Joining Lists'!$D$4:$D$75,'Joining Lists'!$E$4:$E$75)</f>
        <v>West</v>
      </c>
      <c r="J5846" s="105" t="s">
        <v>216</v>
      </c>
      <c r="K5846" s="105">
        <v>3.0</v>
      </c>
      <c r="L5846" s="104">
        <f t="array" ref="L5846">XLOOKUP('Joining Lists'!$J5846,'Joining Lists'!$A$4:$A$15,'Joining Lists'!$B$4:$B$15)</f>
        <v>22.95</v>
      </c>
      <c r="M5846" s="105">
        <f>'Joining Lists'!$K5846*'Joining Lists'!$L5846</f>
        <v>68.85</v>
      </c>
    </row>
    <row r="5847" ht="14.25" customHeight="1">
      <c r="G5847" s="111">
        <v>44180.0</v>
      </c>
      <c r="H5847" s="110" t="s">
        <v>264</v>
      </c>
      <c r="I5847" s="110" t="str">
        <f t="array" ref="I5847">XLOOKUP('Joining Lists'!$H5847,'Joining Lists'!$D$4:$D$75,'Joining Lists'!$E$4:$E$75)</f>
        <v>MidWest</v>
      </c>
      <c r="J5847" s="110" t="s">
        <v>235</v>
      </c>
      <c r="K5847" s="110">
        <v>2.0</v>
      </c>
      <c r="L5847" s="109">
        <f t="array" ref="L5847">XLOOKUP('Joining Lists'!$J5847,'Joining Lists'!$A$4:$A$15,'Joining Lists'!$B$4:$B$15)</f>
        <v>19.95</v>
      </c>
      <c r="M5847" s="110">
        <f>'Joining Lists'!$K5847*'Joining Lists'!$L5847</f>
        <v>39.9</v>
      </c>
    </row>
    <row r="5848" ht="14.25" customHeight="1">
      <c r="G5848" s="106">
        <v>44180.0</v>
      </c>
      <c r="H5848" s="105" t="s">
        <v>314</v>
      </c>
      <c r="I5848" s="105" t="str">
        <f t="array" ref="I5848">XLOOKUP('Joining Lists'!$H5848,'Joining Lists'!$D$4:$D$75,'Joining Lists'!$E$4:$E$75)</f>
        <v>West</v>
      </c>
      <c r="J5848" s="105" t="s">
        <v>245</v>
      </c>
      <c r="K5848" s="105">
        <v>22.0</v>
      </c>
      <c r="L5848" s="104">
        <f t="array" ref="L5848">XLOOKUP('Joining Lists'!$J5848,'Joining Lists'!$A$4:$A$15,'Joining Lists'!$B$4:$B$15)</f>
        <v>23.5</v>
      </c>
      <c r="M5848" s="105">
        <f>'Joining Lists'!$K5848*'Joining Lists'!$L5848</f>
        <v>517</v>
      </c>
    </row>
    <row r="5849" ht="14.25" customHeight="1">
      <c r="G5849" s="111">
        <v>44180.0</v>
      </c>
      <c r="H5849" s="110" t="s">
        <v>307</v>
      </c>
      <c r="I5849" s="110" t="str">
        <f t="array" ref="I5849">XLOOKUP('Joining Lists'!$H5849,'Joining Lists'!$D$4:$D$75,'Joining Lists'!$E$4:$E$75)</f>
        <v>East</v>
      </c>
      <c r="J5849" s="110" t="s">
        <v>216</v>
      </c>
      <c r="K5849" s="110">
        <v>1.0</v>
      </c>
      <c r="L5849" s="109">
        <f t="array" ref="L5849">XLOOKUP('Joining Lists'!$J5849,'Joining Lists'!$A$4:$A$15,'Joining Lists'!$B$4:$B$15)</f>
        <v>22.95</v>
      </c>
      <c r="M5849" s="110">
        <f>'Joining Lists'!$K5849*'Joining Lists'!$L5849</f>
        <v>22.95</v>
      </c>
    </row>
    <row r="5850" ht="14.25" customHeight="1">
      <c r="G5850" s="106">
        <v>44180.0</v>
      </c>
      <c r="H5850" s="105" t="s">
        <v>296</v>
      </c>
      <c r="I5850" s="105" t="str">
        <f t="array" ref="I5850">XLOOKUP('Joining Lists'!$H5850,'Joining Lists'!$D$4:$D$75,'Joining Lists'!$E$4:$E$75)</f>
        <v>West</v>
      </c>
      <c r="J5850" s="105" t="s">
        <v>240</v>
      </c>
      <c r="K5850" s="105">
        <v>1.0</v>
      </c>
      <c r="L5850" s="104">
        <f t="array" ref="L5850">XLOOKUP('Joining Lists'!$J5850,'Joining Lists'!$A$4:$A$15,'Joining Lists'!$B$4:$B$15)</f>
        <v>34</v>
      </c>
      <c r="M5850" s="105">
        <f>'Joining Lists'!$K5850*'Joining Lists'!$L5850</f>
        <v>34</v>
      </c>
    </row>
    <row r="5851" ht="14.25" customHeight="1">
      <c r="G5851" s="111">
        <v>44180.0</v>
      </c>
      <c r="H5851" s="110" t="s">
        <v>306</v>
      </c>
      <c r="I5851" s="110" t="str">
        <f t="array" ref="I5851">XLOOKUP('Joining Lists'!$H5851,'Joining Lists'!$D$4:$D$75,'Joining Lists'!$E$4:$E$75)</f>
        <v>West</v>
      </c>
      <c r="J5851" s="110" t="s">
        <v>218</v>
      </c>
      <c r="K5851" s="110">
        <v>3.0</v>
      </c>
      <c r="L5851" s="109">
        <f t="array" ref="L5851">XLOOKUP('Joining Lists'!$J5851,'Joining Lists'!$A$4:$A$15,'Joining Lists'!$B$4:$B$15)</f>
        <v>22.95</v>
      </c>
      <c r="M5851" s="110">
        <f>'Joining Lists'!$K5851*'Joining Lists'!$L5851</f>
        <v>68.85</v>
      </c>
    </row>
    <row r="5852" ht="14.25" customHeight="1">
      <c r="G5852" s="106">
        <v>44180.0</v>
      </c>
      <c r="H5852" s="105" t="s">
        <v>296</v>
      </c>
      <c r="I5852" s="105" t="str">
        <f t="array" ref="I5852">XLOOKUP('Joining Lists'!$H5852,'Joining Lists'!$D$4:$D$75,'Joining Lists'!$E$4:$E$75)</f>
        <v>West</v>
      </c>
      <c r="J5852" s="105" t="s">
        <v>240</v>
      </c>
      <c r="K5852" s="105">
        <v>2.0</v>
      </c>
      <c r="L5852" s="104">
        <f t="array" ref="L5852">XLOOKUP('Joining Lists'!$J5852,'Joining Lists'!$A$4:$A$15,'Joining Lists'!$B$4:$B$15)</f>
        <v>34</v>
      </c>
      <c r="M5852" s="105">
        <f>'Joining Lists'!$K5852*'Joining Lists'!$L5852</f>
        <v>68</v>
      </c>
    </row>
    <row r="5853" ht="14.25" customHeight="1">
      <c r="G5853" s="111">
        <v>44180.0</v>
      </c>
      <c r="H5853" s="110" t="s">
        <v>281</v>
      </c>
      <c r="I5853" s="110" t="str">
        <f t="array" ref="I5853">XLOOKUP('Joining Lists'!$H5853,'Joining Lists'!$D$4:$D$75,'Joining Lists'!$E$4:$E$75)</f>
        <v>MidWest</v>
      </c>
      <c r="J5853" s="110" t="s">
        <v>235</v>
      </c>
      <c r="K5853" s="110">
        <v>2.0</v>
      </c>
      <c r="L5853" s="109">
        <f t="array" ref="L5853">XLOOKUP('Joining Lists'!$J5853,'Joining Lists'!$A$4:$A$15,'Joining Lists'!$B$4:$B$15)</f>
        <v>19.95</v>
      </c>
      <c r="M5853" s="110">
        <f>'Joining Lists'!$K5853*'Joining Lists'!$L5853</f>
        <v>39.9</v>
      </c>
    </row>
    <row r="5854" ht="14.25" customHeight="1">
      <c r="G5854" s="106">
        <v>44180.0</v>
      </c>
      <c r="H5854" s="105" t="s">
        <v>266</v>
      </c>
      <c r="I5854" s="105" t="str">
        <f t="array" ref="I5854">XLOOKUP('Joining Lists'!$H5854,'Joining Lists'!$D$4:$D$75,'Joining Lists'!$E$4:$E$75)</f>
        <v>West</v>
      </c>
      <c r="J5854" s="105" t="s">
        <v>236</v>
      </c>
      <c r="K5854" s="105">
        <v>3.0</v>
      </c>
      <c r="L5854" s="104">
        <f t="array" ref="L5854">XLOOKUP('Joining Lists'!$J5854,'Joining Lists'!$A$4:$A$15,'Joining Lists'!$B$4:$B$15)</f>
        <v>30</v>
      </c>
      <c r="M5854" s="105">
        <f>'Joining Lists'!$K5854*'Joining Lists'!$L5854</f>
        <v>90</v>
      </c>
    </row>
    <row r="5855" ht="14.25" customHeight="1">
      <c r="G5855" s="111">
        <v>44180.0</v>
      </c>
      <c r="H5855" s="110" t="s">
        <v>225</v>
      </c>
      <c r="I5855" s="110" t="str">
        <f t="array" ref="I5855">XLOOKUP('Joining Lists'!$H5855,'Joining Lists'!$D$4:$D$75,'Joining Lists'!$E$4:$E$75)</f>
        <v>South</v>
      </c>
      <c r="J5855" s="110" t="s">
        <v>216</v>
      </c>
      <c r="K5855" s="110">
        <v>14.0</v>
      </c>
      <c r="L5855" s="109">
        <f t="array" ref="L5855">XLOOKUP('Joining Lists'!$J5855,'Joining Lists'!$A$4:$A$15,'Joining Lists'!$B$4:$B$15)</f>
        <v>22.95</v>
      </c>
      <c r="M5855" s="110">
        <f>'Joining Lists'!$K5855*'Joining Lists'!$L5855</f>
        <v>321.3</v>
      </c>
    </row>
    <row r="5856" ht="14.25" customHeight="1">
      <c r="G5856" s="106">
        <v>44180.0</v>
      </c>
      <c r="H5856" s="105" t="s">
        <v>225</v>
      </c>
      <c r="I5856" s="105" t="str">
        <f t="array" ref="I5856">XLOOKUP('Joining Lists'!$H5856,'Joining Lists'!$D$4:$D$75,'Joining Lists'!$E$4:$E$75)</f>
        <v>South</v>
      </c>
      <c r="J5856" s="105" t="s">
        <v>243</v>
      </c>
      <c r="K5856" s="105">
        <v>2.0</v>
      </c>
      <c r="L5856" s="104">
        <f t="array" ref="L5856">XLOOKUP('Joining Lists'!$J5856,'Joining Lists'!$A$4:$A$15,'Joining Lists'!$B$4:$B$15)</f>
        <v>25</v>
      </c>
      <c r="M5856" s="105">
        <f>'Joining Lists'!$K5856*'Joining Lists'!$L5856</f>
        <v>50</v>
      </c>
    </row>
    <row r="5857" ht="14.25" customHeight="1">
      <c r="G5857" s="111">
        <v>44180.0</v>
      </c>
      <c r="H5857" s="110" t="s">
        <v>254</v>
      </c>
      <c r="I5857" s="110" t="str">
        <f t="array" ref="I5857">XLOOKUP('Joining Lists'!$H5857,'Joining Lists'!$D$4:$D$75,'Joining Lists'!$E$4:$E$75)</f>
        <v>South</v>
      </c>
      <c r="J5857" s="110" t="s">
        <v>212</v>
      </c>
      <c r="K5857" s="110">
        <v>3.0</v>
      </c>
      <c r="L5857" s="109">
        <f t="array" ref="L5857">XLOOKUP('Joining Lists'!$J5857,'Joining Lists'!$A$4:$A$15,'Joining Lists'!$B$4:$B$15)</f>
        <v>21</v>
      </c>
      <c r="M5857" s="110">
        <f>'Joining Lists'!$K5857*'Joining Lists'!$L5857</f>
        <v>63</v>
      </c>
    </row>
    <row r="5858" ht="14.25" customHeight="1">
      <c r="G5858" s="106">
        <v>44180.0</v>
      </c>
      <c r="H5858" s="105" t="s">
        <v>312</v>
      </c>
      <c r="I5858" s="105" t="str">
        <f t="array" ref="I5858">XLOOKUP('Joining Lists'!$H5858,'Joining Lists'!$D$4:$D$75,'Joining Lists'!$E$4:$E$75)</f>
        <v>East</v>
      </c>
      <c r="J5858" s="105" t="s">
        <v>243</v>
      </c>
      <c r="K5858" s="105">
        <v>1.0</v>
      </c>
      <c r="L5858" s="104">
        <f t="array" ref="L5858">XLOOKUP('Joining Lists'!$J5858,'Joining Lists'!$A$4:$A$15,'Joining Lists'!$B$4:$B$15)</f>
        <v>25</v>
      </c>
      <c r="M5858" s="105">
        <f>'Joining Lists'!$K5858*'Joining Lists'!$L5858</f>
        <v>25</v>
      </c>
    </row>
    <row r="5859" ht="14.25" customHeight="1">
      <c r="G5859" s="111">
        <v>44180.0</v>
      </c>
      <c r="H5859" s="110" t="s">
        <v>309</v>
      </c>
      <c r="I5859" s="110" t="str">
        <f t="array" ref="I5859">XLOOKUP('Joining Lists'!$H5859,'Joining Lists'!$D$4:$D$75,'Joining Lists'!$E$4:$E$75)</f>
        <v>South</v>
      </c>
      <c r="J5859" s="110" t="s">
        <v>240</v>
      </c>
      <c r="K5859" s="110">
        <v>4.0</v>
      </c>
      <c r="L5859" s="109">
        <f t="array" ref="L5859">XLOOKUP('Joining Lists'!$J5859,'Joining Lists'!$A$4:$A$15,'Joining Lists'!$B$4:$B$15)</f>
        <v>34</v>
      </c>
      <c r="M5859" s="110">
        <f>'Joining Lists'!$K5859*'Joining Lists'!$L5859</f>
        <v>136</v>
      </c>
    </row>
    <row r="5860" ht="14.25" customHeight="1">
      <c r="G5860" s="106">
        <v>44180.0</v>
      </c>
      <c r="H5860" s="105" t="s">
        <v>298</v>
      </c>
      <c r="I5860" s="105" t="str">
        <f t="array" ref="I5860">XLOOKUP('Joining Lists'!$H5860,'Joining Lists'!$D$4:$D$75,'Joining Lists'!$E$4:$E$75)</f>
        <v>West</v>
      </c>
      <c r="J5860" s="105" t="s">
        <v>212</v>
      </c>
      <c r="K5860" s="105">
        <v>1.0</v>
      </c>
      <c r="L5860" s="104">
        <f t="array" ref="L5860">XLOOKUP('Joining Lists'!$J5860,'Joining Lists'!$A$4:$A$15,'Joining Lists'!$B$4:$B$15)</f>
        <v>21</v>
      </c>
      <c r="M5860" s="105">
        <f>'Joining Lists'!$K5860*'Joining Lists'!$L5860</f>
        <v>21</v>
      </c>
    </row>
    <row r="5861" ht="14.25" customHeight="1">
      <c r="G5861" s="111">
        <v>44180.0</v>
      </c>
      <c r="H5861" s="110" t="s">
        <v>248</v>
      </c>
      <c r="I5861" s="110" t="str">
        <f t="array" ref="I5861">XLOOKUP('Joining Lists'!$H5861,'Joining Lists'!$D$4:$D$75,'Joining Lists'!$E$4:$E$75)</f>
        <v>MidWest</v>
      </c>
      <c r="J5861" s="110" t="s">
        <v>212</v>
      </c>
      <c r="K5861" s="110">
        <v>1.0</v>
      </c>
      <c r="L5861" s="109">
        <f t="array" ref="L5861">XLOOKUP('Joining Lists'!$J5861,'Joining Lists'!$A$4:$A$15,'Joining Lists'!$B$4:$B$15)</f>
        <v>21</v>
      </c>
      <c r="M5861" s="110">
        <f>'Joining Lists'!$K5861*'Joining Lists'!$L5861</f>
        <v>21</v>
      </c>
    </row>
    <row r="5862" ht="14.25" customHeight="1">
      <c r="G5862" s="106">
        <v>44180.0</v>
      </c>
      <c r="H5862" s="105" t="s">
        <v>296</v>
      </c>
      <c r="I5862" s="105" t="str">
        <f t="array" ref="I5862">XLOOKUP('Joining Lists'!$H5862,'Joining Lists'!$D$4:$D$75,'Joining Lists'!$E$4:$E$75)</f>
        <v>West</v>
      </c>
      <c r="J5862" s="105" t="s">
        <v>218</v>
      </c>
      <c r="K5862" s="105">
        <v>2.0</v>
      </c>
      <c r="L5862" s="104">
        <f t="array" ref="L5862">XLOOKUP('Joining Lists'!$J5862,'Joining Lists'!$A$4:$A$15,'Joining Lists'!$B$4:$B$15)</f>
        <v>22.95</v>
      </c>
      <c r="M5862" s="105">
        <f>'Joining Lists'!$K5862*'Joining Lists'!$L5862</f>
        <v>45.9</v>
      </c>
    </row>
    <row r="5863" ht="14.25" customHeight="1">
      <c r="G5863" s="111">
        <v>44180.0</v>
      </c>
      <c r="H5863" s="110" t="s">
        <v>258</v>
      </c>
      <c r="I5863" s="110" t="str">
        <f t="array" ref="I5863">XLOOKUP('Joining Lists'!$H5863,'Joining Lists'!$D$4:$D$75,'Joining Lists'!$E$4:$E$75)</f>
        <v>MidWest</v>
      </c>
      <c r="J5863" s="110" t="s">
        <v>243</v>
      </c>
      <c r="K5863" s="110">
        <v>3.0</v>
      </c>
      <c r="L5863" s="109">
        <f t="array" ref="L5863">XLOOKUP('Joining Lists'!$J5863,'Joining Lists'!$A$4:$A$15,'Joining Lists'!$B$4:$B$15)</f>
        <v>25</v>
      </c>
      <c r="M5863" s="110">
        <f>'Joining Lists'!$K5863*'Joining Lists'!$L5863</f>
        <v>75</v>
      </c>
    </row>
    <row r="5864" ht="14.25" customHeight="1">
      <c r="G5864" s="106">
        <v>44180.0</v>
      </c>
      <c r="H5864" s="105" t="s">
        <v>309</v>
      </c>
      <c r="I5864" s="105" t="str">
        <f t="array" ref="I5864">XLOOKUP('Joining Lists'!$H5864,'Joining Lists'!$D$4:$D$75,'Joining Lists'!$E$4:$E$75)</f>
        <v>South</v>
      </c>
      <c r="J5864" s="105" t="s">
        <v>212</v>
      </c>
      <c r="K5864" s="105">
        <v>2.0</v>
      </c>
      <c r="L5864" s="104">
        <f t="array" ref="L5864">XLOOKUP('Joining Lists'!$J5864,'Joining Lists'!$A$4:$A$15,'Joining Lists'!$B$4:$B$15)</f>
        <v>21</v>
      </c>
      <c r="M5864" s="105">
        <f>'Joining Lists'!$K5864*'Joining Lists'!$L5864</f>
        <v>42</v>
      </c>
    </row>
    <row r="5865" ht="14.25" customHeight="1">
      <c r="G5865" s="111">
        <v>44180.0</v>
      </c>
      <c r="H5865" s="110" t="s">
        <v>312</v>
      </c>
      <c r="I5865" s="110" t="str">
        <f t="array" ref="I5865">XLOOKUP('Joining Lists'!$H5865,'Joining Lists'!$D$4:$D$75,'Joining Lists'!$E$4:$E$75)</f>
        <v>East</v>
      </c>
      <c r="J5865" s="110" t="s">
        <v>227</v>
      </c>
      <c r="K5865" s="110">
        <v>3.0</v>
      </c>
      <c r="L5865" s="109">
        <f t="array" ref="L5865">XLOOKUP('Joining Lists'!$J5865,'Joining Lists'!$A$4:$A$15,'Joining Lists'!$B$4:$B$15)</f>
        <v>25</v>
      </c>
      <c r="M5865" s="110">
        <f>'Joining Lists'!$K5865*'Joining Lists'!$L5865</f>
        <v>75</v>
      </c>
    </row>
    <row r="5866" ht="14.25" customHeight="1">
      <c r="G5866" s="106">
        <v>44180.0</v>
      </c>
      <c r="H5866" s="105" t="s">
        <v>299</v>
      </c>
      <c r="I5866" s="105" t="str">
        <f t="array" ref="I5866">XLOOKUP('Joining Lists'!$H5866,'Joining Lists'!$D$4:$D$75,'Joining Lists'!$E$4:$E$75)</f>
        <v>South</v>
      </c>
      <c r="J5866" s="105" t="s">
        <v>218</v>
      </c>
      <c r="K5866" s="105">
        <v>3.0</v>
      </c>
      <c r="L5866" s="104">
        <f t="array" ref="L5866">XLOOKUP('Joining Lists'!$J5866,'Joining Lists'!$A$4:$A$15,'Joining Lists'!$B$4:$B$15)</f>
        <v>22.95</v>
      </c>
      <c r="M5866" s="105">
        <f>'Joining Lists'!$K5866*'Joining Lists'!$L5866</f>
        <v>68.85</v>
      </c>
    </row>
    <row r="5867" ht="14.25" customHeight="1">
      <c r="G5867" s="111">
        <v>44180.0</v>
      </c>
      <c r="H5867" s="110" t="s">
        <v>296</v>
      </c>
      <c r="I5867" s="110" t="str">
        <f t="array" ref="I5867">XLOOKUP('Joining Lists'!$H5867,'Joining Lists'!$D$4:$D$75,'Joining Lists'!$E$4:$E$75)</f>
        <v>West</v>
      </c>
      <c r="J5867" s="110" t="s">
        <v>243</v>
      </c>
      <c r="K5867" s="110">
        <v>2.0</v>
      </c>
      <c r="L5867" s="109">
        <f t="array" ref="L5867">XLOOKUP('Joining Lists'!$J5867,'Joining Lists'!$A$4:$A$15,'Joining Lists'!$B$4:$B$15)</f>
        <v>25</v>
      </c>
      <c r="M5867" s="110">
        <f>'Joining Lists'!$K5867*'Joining Lists'!$L5867</f>
        <v>50</v>
      </c>
    </row>
    <row r="5868" ht="14.25" customHeight="1">
      <c r="G5868" s="106">
        <v>44180.0</v>
      </c>
      <c r="H5868" s="105" t="s">
        <v>306</v>
      </c>
      <c r="I5868" s="105" t="str">
        <f t="array" ref="I5868">XLOOKUP('Joining Lists'!$H5868,'Joining Lists'!$D$4:$D$75,'Joining Lists'!$E$4:$E$75)</f>
        <v>West</v>
      </c>
      <c r="J5868" s="105" t="s">
        <v>216</v>
      </c>
      <c r="K5868" s="105">
        <v>2.0</v>
      </c>
      <c r="L5868" s="104">
        <f t="array" ref="L5868">XLOOKUP('Joining Lists'!$J5868,'Joining Lists'!$A$4:$A$15,'Joining Lists'!$B$4:$B$15)</f>
        <v>22.95</v>
      </c>
      <c r="M5868" s="105">
        <f>'Joining Lists'!$K5868*'Joining Lists'!$L5868</f>
        <v>45.9</v>
      </c>
    </row>
    <row r="5869" ht="14.25" customHeight="1">
      <c r="G5869" s="111">
        <v>44180.0</v>
      </c>
      <c r="H5869" s="110" t="s">
        <v>286</v>
      </c>
      <c r="I5869" s="110" t="str">
        <f t="array" ref="I5869">XLOOKUP('Joining Lists'!$H5869,'Joining Lists'!$D$4:$D$75,'Joining Lists'!$E$4:$E$75)</f>
        <v>South</v>
      </c>
      <c r="J5869" s="110" t="s">
        <v>236</v>
      </c>
      <c r="K5869" s="110">
        <v>11.0</v>
      </c>
      <c r="L5869" s="109">
        <f t="array" ref="L5869">XLOOKUP('Joining Lists'!$J5869,'Joining Lists'!$A$4:$A$15,'Joining Lists'!$B$4:$B$15)</f>
        <v>30</v>
      </c>
      <c r="M5869" s="110">
        <f>'Joining Lists'!$K5869*'Joining Lists'!$L5869</f>
        <v>330</v>
      </c>
    </row>
    <row r="5870" ht="14.25" customHeight="1">
      <c r="G5870" s="106">
        <v>44180.0</v>
      </c>
      <c r="H5870" s="105" t="s">
        <v>219</v>
      </c>
      <c r="I5870" s="105" t="str">
        <f t="array" ref="I5870">XLOOKUP('Joining Lists'!$H5870,'Joining Lists'!$D$4:$D$75,'Joining Lists'!$E$4:$E$75)</f>
        <v>West</v>
      </c>
      <c r="J5870" s="105" t="s">
        <v>243</v>
      </c>
      <c r="K5870" s="105">
        <v>1.0</v>
      </c>
      <c r="L5870" s="104">
        <f t="array" ref="L5870">XLOOKUP('Joining Lists'!$J5870,'Joining Lists'!$A$4:$A$15,'Joining Lists'!$B$4:$B$15)</f>
        <v>25</v>
      </c>
      <c r="M5870" s="105">
        <f>'Joining Lists'!$K5870*'Joining Lists'!$L5870</f>
        <v>25</v>
      </c>
    </row>
    <row r="5871" ht="14.25" customHeight="1">
      <c r="G5871" s="111">
        <v>44180.0</v>
      </c>
      <c r="H5871" s="110" t="s">
        <v>286</v>
      </c>
      <c r="I5871" s="110" t="str">
        <f t="array" ref="I5871">XLOOKUP('Joining Lists'!$H5871,'Joining Lists'!$D$4:$D$75,'Joining Lists'!$E$4:$E$75)</f>
        <v>South</v>
      </c>
      <c r="J5871" s="110" t="s">
        <v>216</v>
      </c>
      <c r="K5871" s="110">
        <v>1.0</v>
      </c>
      <c r="L5871" s="109">
        <f t="array" ref="L5871">XLOOKUP('Joining Lists'!$J5871,'Joining Lists'!$A$4:$A$15,'Joining Lists'!$B$4:$B$15)</f>
        <v>22.95</v>
      </c>
      <c r="M5871" s="110">
        <f>'Joining Lists'!$K5871*'Joining Lists'!$L5871</f>
        <v>22.95</v>
      </c>
    </row>
    <row r="5872" ht="14.25" customHeight="1">
      <c r="G5872" s="106">
        <v>44180.0</v>
      </c>
      <c r="H5872" s="105" t="s">
        <v>283</v>
      </c>
      <c r="I5872" s="105" t="str">
        <f t="array" ref="I5872">XLOOKUP('Joining Lists'!$H5872,'Joining Lists'!$D$4:$D$75,'Joining Lists'!$E$4:$E$75)</f>
        <v>South</v>
      </c>
      <c r="J5872" s="105" t="s">
        <v>212</v>
      </c>
      <c r="K5872" s="105">
        <v>6.0</v>
      </c>
      <c r="L5872" s="104">
        <f t="array" ref="L5872">XLOOKUP('Joining Lists'!$J5872,'Joining Lists'!$A$4:$A$15,'Joining Lists'!$B$4:$B$15)</f>
        <v>21</v>
      </c>
      <c r="M5872" s="105">
        <f>'Joining Lists'!$K5872*'Joining Lists'!$L5872</f>
        <v>126</v>
      </c>
    </row>
    <row r="5873" ht="14.25" customHeight="1">
      <c r="G5873" s="111">
        <v>44180.0</v>
      </c>
      <c r="H5873" s="110" t="s">
        <v>316</v>
      </c>
      <c r="I5873" s="110" t="str">
        <f t="array" ref="I5873">XLOOKUP('Joining Lists'!$H5873,'Joining Lists'!$D$4:$D$75,'Joining Lists'!$E$4:$E$75)</f>
        <v>West</v>
      </c>
      <c r="J5873" s="110" t="s">
        <v>212</v>
      </c>
      <c r="K5873" s="110">
        <v>1.0</v>
      </c>
      <c r="L5873" s="109">
        <f t="array" ref="L5873">XLOOKUP('Joining Lists'!$J5873,'Joining Lists'!$A$4:$A$15,'Joining Lists'!$B$4:$B$15)</f>
        <v>21</v>
      </c>
      <c r="M5873" s="110">
        <f>'Joining Lists'!$K5873*'Joining Lists'!$L5873</f>
        <v>21</v>
      </c>
    </row>
    <row r="5874" ht="14.25" customHeight="1">
      <c r="G5874" s="106">
        <v>44180.0</v>
      </c>
      <c r="H5874" s="105" t="s">
        <v>299</v>
      </c>
      <c r="I5874" s="105" t="str">
        <f t="array" ref="I5874">XLOOKUP('Joining Lists'!$H5874,'Joining Lists'!$D$4:$D$75,'Joining Lists'!$E$4:$E$75)</f>
        <v>South</v>
      </c>
      <c r="J5874" s="105" t="s">
        <v>218</v>
      </c>
      <c r="K5874" s="105">
        <v>2.0</v>
      </c>
      <c r="L5874" s="104">
        <f t="array" ref="L5874">XLOOKUP('Joining Lists'!$J5874,'Joining Lists'!$A$4:$A$15,'Joining Lists'!$B$4:$B$15)</f>
        <v>22.95</v>
      </c>
      <c r="M5874" s="105">
        <f>'Joining Lists'!$K5874*'Joining Lists'!$L5874</f>
        <v>45.9</v>
      </c>
    </row>
    <row r="5875" ht="14.25" customHeight="1">
      <c r="G5875" s="111">
        <v>44180.0</v>
      </c>
      <c r="H5875" s="110" t="s">
        <v>276</v>
      </c>
      <c r="I5875" s="110" t="str">
        <f t="array" ref="I5875">XLOOKUP('Joining Lists'!$H5875,'Joining Lists'!$D$4:$D$75,'Joining Lists'!$E$4:$E$75)</f>
        <v>East</v>
      </c>
      <c r="J5875" s="110" t="s">
        <v>240</v>
      </c>
      <c r="K5875" s="110">
        <v>1.0</v>
      </c>
      <c r="L5875" s="109">
        <f t="array" ref="L5875">XLOOKUP('Joining Lists'!$J5875,'Joining Lists'!$A$4:$A$15,'Joining Lists'!$B$4:$B$15)</f>
        <v>34</v>
      </c>
      <c r="M5875" s="110">
        <f>'Joining Lists'!$K5875*'Joining Lists'!$L5875</f>
        <v>34</v>
      </c>
    </row>
    <row r="5876" ht="14.25" customHeight="1">
      <c r="G5876" s="106">
        <v>44180.0</v>
      </c>
      <c r="H5876" s="105" t="s">
        <v>254</v>
      </c>
      <c r="I5876" s="105" t="str">
        <f t="array" ref="I5876">XLOOKUP('Joining Lists'!$H5876,'Joining Lists'!$D$4:$D$75,'Joining Lists'!$E$4:$E$75)</f>
        <v>South</v>
      </c>
      <c r="J5876" s="105" t="s">
        <v>243</v>
      </c>
      <c r="K5876" s="105">
        <v>2.0</v>
      </c>
      <c r="L5876" s="104">
        <f t="array" ref="L5876">XLOOKUP('Joining Lists'!$J5876,'Joining Lists'!$A$4:$A$15,'Joining Lists'!$B$4:$B$15)</f>
        <v>25</v>
      </c>
      <c r="M5876" s="105">
        <f>'Joining Lists'!$K5876*'Joining Lists'!$L5876</f>
        <v>50</v>
      </c>
    </row>
    <row r="5877" ht="14.25" customHeight="1">
      <c r="G5877" s="111">
        <v>44180.0</v>
      </c>
      <c r="H5877" s="110" t="s">
        <v>255</v>
      </c>
      <c r="I5877" s="110" t="str">
        <f t="array" ref="I5877">XLOOKUP('Joining Lists'!$H5877,'Joining Lists'!$D$4:$D$75,'Joining Lists'!$E$4:$E$75)</f>
        <v>MidWest</v>
      </c>
      <c r="J5877" s="110" t="s">
        <v>233</v>
      </c>
      <c r="K5877" s="110">
        <v>2.0</v>
      </c>
      <c r="L5877" s="109">
        <f t="array" ref="L5877">XLOOKUP('Joining Lists'!$J5877,'Joining Lists'!$A$4:$A$15,'Joining Lists'!$B$4:$B$15)</f>
        <v>27.5</v>
      </c>
      <c r="M5877" s="110">
        <f>'Joining Lists'!$K5877*'Joining Lists'!$L5877</f>
        <v>55</v>
      </c>
    </row>
    <row r="5878" ht="14.25" customHeight="1">
      <c r="G5878" s="106">
        <v>44180.0</v>
      </c>
      <c r="H5878" s="105" t="s">
        <v>281</v>
      </c>
      <c r="I5878" s="105" t="str">
        <f t="array" ref="I5878">XLOOKUP('Joining Lists'!$H5878,'Joining Lists'!$D$4:$D$75,'Joining Lists'!$E$4:$E$75)</f>
        <v>MidWest</v>
      </c>
      <c r="J5878" s="105" t="s">
        <v>240</v>
      </c>
      <c r="K5878" s="105">
        <v>2.0</v>
      </c>
      <c r="L5878" s="104">
        <f t="array" ref="L5878">XLOOKUP('Joining Lists'!$J5878,'Joining Lists'!$A$4:$A$15,'Joining Lists'!$B$4:$B$15)</f>
        <v>34</v>
      </c>
      <c r="M5878" s="105">
        <f>'Joining Lists'!$K5878*'Joining Lists'!$L5878</f>
        <v>68</v>
      </c>
    </row>
    <row r="5879" ht="14.25" customHeight="1">
      <c r="G5879" s="111">
        <v>44180.0</v>
      </c>
      <c r="H5879" s="110" t="s">
        <v>289</v>
      </c>
      <c r="I5879" s="110" t="str">
        <f t="array" ref="I5879">XLOOKUP('Joining Lists'!$H5879,'Joining Lists'!$D$4:$D$75,'Joining Lists'!$E$4:$E$75)</f>
        <v>West</v>
      </c>
      <c r="J5879" s="110" t="s">
        <v>236</v>
      </c>
      <c r="K5879" s="110">
        <v>1.0</v>
      </c>
      <c r="L5879" s="109">
        <f t="array" ref="L5879">XLOOKUP('Joining Lists'!$J5879,'Joining Lists'!$A$4:$A$15,'Joining Lists'!$B$4:$B$15)</f>
        <v>30</v>
      </c>
      <c r="M5879" s="110">
        <f>'Joining Lists'!$K5879*'Joining Lists'!$L5879</f>
        <v>30</v>
      </c>
    </row>
    <row r="5880" ht="14.25" customHeight="1">
      <c r="G5880" s="106">
        <v>44180.0</v>
      </c>
      <c r="H5880" s="105" t="s">
        <v>264</v>
      </c>
      <c r="I5880" s="105" t="str">
        <f t="array" ref="I5880">XLOOKUP('Joining Lists'!$H5880,'Joining Lists'!$D$4:$D$75,'Joining Lists'!$E$4:$E$75)</f>
        <v>MidWest</v>
      </c>
      <c r="J5880" s="105" t="s">
        <v>240</v>
      </c>
      <c r="K5880" s="105">
        <v>11.0</v>
      </c>
      <c r="L5880" s="104">
        <f t="array" ref="L5880">XLOOKUP('Joining Lists'!$J5880,'Joining Lists'!$A$4:$A$15,'Joining Lists'!$B$4:$B$15)</f>
        <v>34</v>
      </c>
      <c r="M5880" s="105">
        <f>'Joining Lists'!$K5880*'Joining Lists'!$L5880</f>
        <v>374</v>
      </c>
    </row>
    <row r="5881" ht="14.25" customHeight="1">
      <c r="G5881" s="111">
        <v>44180.0</v>
      </c>
      <c r="H5881" s="110" t="s">
        <v>225</v>
      </c>
      <c r="I5881" s="110" t="str">
        <f t="array" ref="I5881">XLOOKUP('Joining Lists'!$H5881,'Joining Lists'!$D$4:$D$75,'Joining Lists'!$E$4:$E$75)</f>
        <v>South</v>
      </c>
      <c r="J5881" s="110" t="s">
        <v>240</v>
      </c>
      <c r="K5881" s="110">
        <v>8.0</v>
      </c>
      <c r="L5881" s="109">
        <f t="array" ref="L5881">XLOOKUP('Joining Lists'!$J5881,'Joining Lists'!$A$4:$A$15,'Joining Lists'!$B$4:$B$15)</f>
        <v>34</v>
      </c>
      <c r="M5881" s="110">
        <f>'Joining Lists'!$K5881*'Joining Lists'!$L5881</f>
        <v>272</v>
      </c>
    </row>
    <row r="5882" ht="14.25" customHeight="1">
      <c r="G5882" s="106">
        <v>44180.0</v>
      </c>
      <c r="H5882" s="105" t="s">
        <v>264</v>
      </c>
      <c r="I5882" s="105" t="str">
        <f t="array" ref="I5882">XLOOKUP('Joining Lists'!$H5882,'Joining Lists'!$D$4:$D$75,'Joining Lists'!$E$4:$E$75)</f>
        <v>MidWest</v>
      </c>
      <c r="J5882" s="105" t="s">
        <v>212</v>
      </c>
      <c r="K5882" s="105">
        <v>1.0</v>
      </c>
      <c r="L5882" s="104">
        <f t="array" ref="L5882">XLOOKUP('Joining Lists'!$J5882,'Joining Lists'!$A$4:$A$15,'Joining Lists'!$B$4:$B$15)</f>
        <v>21</v>
      </c>
      <c r="M5882" s="105">
        <f>'Joining Lists'!$K5882*'Joining Lists'!$L5882</f>
        <v>21</v>
      </c>
    </row>
    <row r="5883" ht="14.25" customHeight="1">
      <c r="G5883" s="111">
        <v>44180.0</v>
      </c>
      <c r="H5883" s="110" t="s">
        <v>292</v>
      </c>
      <c r="I5883" s="110" t="str">
        <f t="array" ref="I5883">XLOOKUP('Joining Lists'!$H5883,'Joining Lists'!$D$4:$D$75,'Joining Lists'!$E$4:$E$75)</f>
        <v>East</v>
      </c>
      <c r="J5883" s="110" t="s">
        <v>235</v>
      </c>
      <c r="K5883" s="110">
        <v>3.0</v>
      </c>
      <c r="L5883" s="109">
        <f t="array" ref="L5883">XLOOKUP('Joining Lists'!$J5883,'Joining Lists'!$A$4:$A$15,'Joining Lists'!$B$4:$B$15)</f>
        <v>19.95</v>
      </c>
      <c r="M5883" s="110">
        <f>'Joining Lists'!$K5883*'Joining Lists'!$L5883</f>
        <v>59.85</v>
      </c>
    </row>
    <row r="5884" ht="14.25" customHeight="1">
      <c r="G5884" s="106">
        <v>44180.0</v>
      </c>
      <c r="H5884" s="105" t="s">
        <v>289</v>
      </c>
      <c r="I5884" s="105" t="str">
        <f t="array" ref="I5884">XLOOKUP('Joining Lists'!$H5884,'Joining Lists'!$D$4:$D$75,'Joining Lists'!$E$4:$E$75)</f>
        <v>West</v>
      </c>
      <c r="J5884" s="105" t="s">
        <v>218</v>
      </c>
      <c r="K5884" s="105">
        <v>3.0</v>
      </c>
      <c r="L5884" s="104">
        <f t="array" ref="L5884">XLOOKUP('Joining Lists'!$J5884,'Joining Lists'!$A$4:$A$15,'Joining Lists'!$B$4:$B$15)</f>
        <v>22.95</v>
      </c>
      <c r="M5884" s="105">
        <f>'Joining Lists'!$K5884*'Joining Lists'!$L5884</f>
        <v>68.85</v>
      </c>
    </row>
    <row r="5885" ht="14.25" customHeight="1">
      <c r="G5885" s="111">
        <v>44180.0</v>
      </c>
      <c r="H5885" s="110" t="s">
        <v>251</v>
      </c>
      <c r="I5885" s="110" t="str">
        <f t="array" ref="I5885">XLOOKUP('Joining Lists'!$H5885,'Joining Lists'!$D$4:$D$75,'Joining Lists'!$E$4:$E$75)</f>
        <v>MidWest</v>
      </c>
      <c r="J5885" s="110" t="s">
        <v>218</v>
      </c>
      <c r="K5885" s="110">
        <v>3.0</v>
      </c>
      <c r="L5885" s="109">
        <f t="array" ref="L5885">XLOOKUP('Joining Lists'!$J5885,'Joining Lists'!$A$4:$A$15,'Joining Lists'!$B$4:$B$15)</f>
        <v>22.95</v>
      </c>
      <c r="M5885" s="110">
        <f>'Joining Lists'!$K5885*'Joining Lists'!$L5885</f>
        <v>68.85</v>
      </c>
    </row>
    <row r="5886" ht="14.25" customHeight="1">
      <c r="G5886" s="106">
        <v>44180.0</v>
      </c>
      <c r="H5886" s="105" t="s">
        <v>269</v>
      </c>
      <c r="I5886" s="105" t="str">
        <f t="array" ref="I5886">XLOOKUP('Joining Lists'!$H5886,'Joining Lists'!$D$4:$D$75,'Joining Lists'!$E$4:$E$75)</f>
        <v>MidWest</v>
      </c>
      <c r="J5886" s="105" t="s">
        <v>235</v>
      </c>
      <c r="K5886" s="105">
        <v>3.0</v>
      </c>
      <c r="L5886" s="104">
        <f t="array" ref="L5886">XLOOKUP('Joining Lists'!$J5886,'Joining Lists'!$A$4:$A$15,'Joining Lists'!$B$4:$B$15)</f>
        <v>19.95</v>
      </c>
      <c r="M5886" s="105">
        <f>'Joining Lists'!$K5886*'Joining Lists'!$L5886</f>
        <v>59.85</v>
      </c>
    </row>
    <row r="5887" ht="14.25" customHeight="1">
      <c r="G5887" s="111">
        <v>44180.0</v>
      </c>
      <c r="H5887" s="110" t="s">
        <v>228</v>
      </c>
      <c r="I5887" s="110" t="str">
        <f t="array" ref="I5887">XLOOKUP('Joining Lists'!$H5887,'Joining Lists'!$D$4:$D$75,'Joining Lists'!$E$4:$E$75)</f>
        <v>MidWest</v>
      </c>
      <c r="J5887" s="110" t="s">
        <v>240</v>
      </c>
      <c r="K5887" s="110">
        <v>3.0</v>
      </c>
      <c r="L5887" s="109">
        <f t="array" ref="L5887">XLOOKUP('Joining Lists'!$J5887,'Joining Lists'!$A$4:$A$15,'Joining Lists'!$B$4:$B$15)</f>
        <v>34</v>
      </c>
      <c r="M5887" s="110">
        <f>'Joining Lists'!$K5887*'Joining Lists'!$L5887</f>
        <v>102</v>
      </c>
    </row>
    <row r="5888" ht="14.25" customHeight="1">
      <c r="G5888" s="106">
        <v>44180.0</v>
      </c>
      <c r="H5888" s="105" t="s">
        <v>295</v>
      </c>
      <c r="I5888" s="105" t="str">
        <f t="array" ref="I5888">XLOOKUP('Joining Lists'!$H5888,'Joining Lists'!$D$4:$D$75,'Joining Lists'!$E$4:$E$75)</f>
        <v>MidWest</v>
      </c>
      <c r="J5888" s="105" t="s">
        <v>243</v>
      </c>
      <c r="K5888" s="105">
        <v>3.0</v>
      </c>
      <c r="L5888" s="104">
        <f t="array" ref="L5888">XLOOKUP('Joining Lists'!$J5888,'Joining Lists'!$A$4:$A$15,'Joining Lists'!$B$4:$B$15)</f>
        <v>25</v>
      </c>
      <c r="M5888" s="105">
        <f>'Joining Lists'!$K5888*'Joining Lists'!$L5888</f>
        <v>75</v>
      </c>
    </row>
    <row r="5889" ht="14.25" customHeight="1">
      <c r="G5889" s="111">
        <v>44180.0</v>
      </c>
      <c r="H5889" s="110" t="s">
        <v>306</v>
      </c>
      <c r="I5889" s="110" t="str">
        <f t="array" ref="I5889">XLOOKUP('Joining Lists'!$H5889,'Joining Lists'!$D$4:$D$75,'Joining Lists'!$E$4:$E$75)</f>
        <v>West</v>
      </c>
      <c r="J5889" s="110" t="s">
        <v>218</v>
      </c>
      <c r="K5889" s="110">
        <v>12.0</v>
      </c>
      <c r="L5889" s="109">
        <f t="array" ref="L5889">XLOOKUP('Joining Lists'!$J5889,'Joining Lists'!$A$4:$A$15,'Joining Lists'!$B$4:$B$15)</f>
        <v>22.95</v>
      </c>
      <c r="M5889" s="110">
        <f>'Joining Lists'!$K5889*'Joining Lists'!$L5889</f>
        <v>275.4</v>
      </c>
    </row>
    <row r="5890" ht="14.25" customHeight="1">
      <c r="G5890" s="106">
        <v>44180.0</v>
      </c>
      <c r="H5890" s="105" t="s">
        <v>305</v>
      </c>
      <c r="I5890" s="105" t="str">
        <f t="array" ref="I5890">XLOOKUP('Joining Lists'!$H5890,'Joining Lists'!$D$4:$D$75,'Joining Lists'!$E$4:$E$75)</f>
        <v>East</v>
      </c>
      <c r="J5890" s="105" t="s">
        <v>245</v>
      </c>
      <c r="K5890" s="105">
        <v>6.0</v>
      </c>
      <c r="L5890" s="104">
        <f t="array" ref="L5890">XLOOKUP('Joining Lists'!$J5890,'Joining Lists'!$A$4:$A$15,'Joining Lists'!$B$4:$B$15)</f>
        <v>23.5</v>
      </c>
      <c r="M5890" s="105">
        <f>'Joining Lists'!$K5890*'Joining Lists'!$L5890</f>
        <v>141</v>
      </c>
    </row>
    <row r="5891" ht="14.25" customHeight="1">
      <c r="G5891" s="111">
        <v>44180.0</v>
      </c>
      <c r="H5891" s="110" t="s">
        <v>264</v>
      </c>
      <c r="I5891" s="110" t="str">
        <f t="array" ref="I5891">XLOOKUP('Joining Lists'!$H5891,'Joining Lists'!$D$4:$D$75,'Joining Lists'!$E$4:$E$75)</f>
        <v>MidWest</v>
      </c>
      <c r="J5891" s="110" t="s">
        <v>233</v>
      </c>
      <c r="K5891" s="110">
        <v>2.0</v>
      </c>
      <c r="L5891" s="109">
        <f t="array" ref="L5891">XLOOKUP('Joining Lists'!$J5891,'Joining Lists'!$A$4:$A$15,'Joining Lists'!$B$4:$B$15)</f>
        <v>27.5</v>
      </c>
      <c r="M5891" s="110">
        <f>'Joining Lists'!$K5891*'Joining Lists'!$L5891</f>
        <v>55</v>
      </c>
    </row>
    <row r="5892" ht="14.25" customHeight="1">
      <c r="G5892" s="106">
        <v>44180.0</v>
      </c>
      <c r="H5892" s="105" t="s">
        <v>225</v>
      </c>
      <c r="I5892" s="105" t="str">
        <f t="array" ref="I5892">XLOOKUP('Joining Lists'!$H5892,'Joining Lists'!$D$4:$D$75,'Joining Lists'!$E$4:$E$75)</f>
        <v>South</v>
      </c>
      <c r="J5892" s="105" t="s">
        <v>216</v>
      </c>
      <c r="K5892" s="105">
        <v>3.0</v>
      </c>
      <c r="L5892" s="104">
        <f t="array" ref="L5892">XLOOKUP('Joining Lists'!$J5892,'Joining Lists'!$A$4:$A$15,'Joining Lists'!$B$4:$B$15)</f>
        <v>22.95</v>
      </c>
      <c r="M5892" s="105">
        <f>'Joining Lists'!$K5892*'Joining Lists'!$L5892</f>
        <v>68.85</v>
      </c>
    </row>
    <row r="5893" ht="14.25" customHeight="1">
      <c r="G5893" s="111">
        <v>44180.0</v>
      </c>
      <c r="H5893" s="110" t="s">
        <v>241</v>
      </c>
      <c r="I5893" s="110" t="str">
        <f t="array" ref="I5893">XLOOKUP('Joining Lists'!$H5893,'Joining Lists'!$D$4:$D$75,'Joining Lists'!$E$4:$E$75)</f>
        <v>MidWest</v>
      </c>
      <c r="J5893" s="110" t="s">
        <v>227</v>
      </c>
      <c r="K5893" s="110">
        <v>1.0</v>
      </c>
      <c r="L5893" s="109">
        <f t="array" ref="L5893">XLOOKUP('Joining Lists'!$J5893,'Joining Lists'!$A$4:$A$15,'Joining Lists'!$B$4:$B$15)</f>
        <v>25</v>
      </c>
      <c r="M5893" s="110">
        <f>'Joining Lists'!$K5893*'Joining Lists'!$L5893</f>
        <v>25</v>
      </c>
    </row>
    <row r="5894" ht="14.25" customHeight="1">
      <c r="G5894" s="106">
        <v>44180.0</v>
      </c>
      <c r="H5894" s="105" t="s">
        <v>286</v>
      </c>
      <c r="I5894" s="105" t="str">
        <f t="array" ref="I5894">XLOOKUP('Joining Lists'!$H5894,'Joining Lists'!$D$4:$D$75,'Joining Lists'!$E$4:$E$75)</f>
        <v>South</v>
      </c>
      <c r="J5894" s="105" t="s">
        <v>212</v>
      </c>
      <c r="K5894" s="105">
        <v>2.0</v>
      </c>
      <c r="L5894" s="104">
        <f t="array" ref="L5894">XLOOKUP('Joining Lists'!$J5894,'Joining Lists'!$A$4:$A$15,'Joining Lists'!$B$4:$B$15)</f>
        <v>21</v>
      </c>
      <c r="M5894" s="105">
        <f>'Joining Lists'!$K5894*'Joining Lists'!$L5894</f>
        <v>42</v>
      </c>
    </row>
    <row r="5895" ht="14.25" customHeight="1">
      <c r="G5895" s="111">
        <v>44180.0</v>
      </c>
      <c r="H5895" s="110" t="s">
        <v>281</v>
      </c>
      <c r="I5895" s="110" t="str">
        <f t="array" ref="I5895">XLOOKUP('Joining Lists'!$H5895,'Joining Lists'!$D$4:$D$75,'Joining Lists'!$E$4:$E$75)</f>
        <v>MidWest</v>
      </c>
      <c r="J5895" s="110" t="s">
        <v>235</v>
      </c>
      <c r="K5895" s="110">
        <v>2.0</v>
      </c>
      <c r="L5895" s="109">
        <f t="array" ref="L5895">XLOOKUP('Joining Lists'!$J5895,'Joining Lists'!$A$4:$A$15,'Joining Lists'!$B$4:$B$15)</f>
        <v>19.95</v>
      </c>
      <c r="M5895" s="110">
        <f>'Joining Lists'!$K5895*'Joining Lists'!$L5895</f>
        <v>39.9</v>
      </c>
    </row>
    <row r="5896" ht="14.25" customHeight="1">
      <c r="G5896" s="106">
        <v>44180.0</v>
      </c>
      <c r="H5896" s="105" t="s">
        <v>225</v>
      </c>
      <c r="I5896" s="105" t="str">
        <f t="array" ref="I5896">XLOOKUP('Joining Lists'!$H5896,'Joining Lists'!$D$4:$D$75,'Joining Lists'!$E$4:$E$75)</f>
        <v>South</v>
      </c>
      <c r="J5896" s="105" t="s">
        <v>245</v>
      </c>
      <c r="K5896" s="105">
        <v>3.0</v>
      </c>
      <c r="L5896" s="104">
        <f t="array" ref="L5896">XLOOKUP('Joining Lists'!$J5896,'Joining Lists'!$A$4:$A$15,'Joining Lists'!$B$4:$B$15)</f>
        <v>23.5</v>
      </c>
      <c r="M5896" s="105">
        <f>'Joining Lists'!$K5896*'Joining Lists'!$L5896</f>
        <v>70.5</v>
      </c>
    </row>
    <row r="5897" ht="14.25" customHeight="1">
      <c r="G5897" s="111">
        <v>44180.0</v>
      </c>
      <c r="H5897" s="110" t="s">
        <v>228</v>
      </c>
      <c r="I5897" s="110" t="str">
        <f t="array" ref="I5897">XLOOKUP('Joining Lists'!$H5897,'Joining Lists'!$D$4:$D$75,'Joining Lists'!$E$4:$E$75)</f>
        <v>MidWest</v>
      </c>
      <c r="J5897" s="110" t="s">
        <v>216</v>
      </c>
      <c r="K5897" s="110">
        <v>3.0</v>
      </c>
      <c r="L5897" s="109">
        <f t="array" ref="L5897">XLOOKUP('Joining Lists'!$J5897,'Joining Lists'!$A$4:$A$15,'Joining Lists'!$B$4:$B$15)</f>
        <v>22.95</v>
      </c>
      <c r="M5897" s="110">
        <f>'Joining Lists'!$K5897*'Joining Lists'!$L5897</f>
        <v>68.85</v>
      </c>
    </row>
    <row r="5898" ht="14.25" customHeight="1">
      <c r="G5898" s="106">
        <v>44180.0</v>
      </c>
      <c r="H5898" s="105" t="s">
        <v>260</v>
      </c>
      <c r="I5898" s="105" t="str">
        <f t="array" ref="I5898">XLOOKUP('Joining Lists'!$H5898,'Joining Lists'!$D$4:$D$75,'Joining Lists'!$E$4:$E$75)</f>
        <v>MidWest</v>
      </c>
      <c r="J5898" s="105" t="s">
        <v>216</v>
      </c>
      <c r="K5898" s="105">
        <v>2.0</v>
      </c>
      <c r="L5898" s="104">
        <f t="array" ref="L5898">XLOOKUP('Joining Lists'!$J5898,'Joining Lists'!$A$4:$A$15,'Joining Lists'!$B$4:$B$15)</f>
        <v>22.95</v>
      </c>
      <c r="M5898" s="105">
        <f>'Joining Lists'!$K5898*'Joining Lists'!$L5898</f>
        <v>45.9</v>
      </c>
    </row>
    <row r="5899" ht="14.25" customHeight="1">
      <c r="G5899" s="111">
        <v>44180.0</v>
      </c>
      <c r="H5899" s="110" t="s">
        <v>296</v>
      </c>
      <c r="I5899" s="110" t="str">
        <f t="array" ref="I5899">XLOOKUP('Joining Lists'!$H5899,'Joining Lists'!$D$4:$D$75,'Joining Lists'!$E$4:$E$75)</f>
        <v>West</v>
      </c>
      <c r="J5899" s="110" t="s">
        <v>240</v>
      </c>
      <c r="K5899" s="110">
        <v>1.0</v>
      </c>
      <c r="L5899" s="109">
        <f t="array" ref="L5899">XLOOKUP('Joining Lists'!$J5899,'Joining Lists'!$A$4:$A$15,'Joining Lists'!$B$4:$B$15)</f>
        <v>34</v>
      </c>
      <c r="M5899" s="110">
        <f>'Joining Lists'!$K5899*'Joining Lists'!$L5899</f>
        <v>34</v>
      </c>
    </row>
    <row r="5900" ht="14.25" customHeight="1">
      <c r="G5900" s="106">
        <v>44180.0</v>
      </c>
      <c r="H5900" s="105" t="s">
        <v>255</v>
      </c>
      <c r="I5900" s="105" t="str">
        <f t="array" ref="I5900">XLOOKUP('Joining Lists'!$H5900,'Joining Lists'!$D$4:$D$75,'Joining Lists'!$E$4:$E$75)</f>
        <v>MidWest</v>
      </c>
      <c r="J5900" s="105" t="s">
        <v>235</v>
      </c>
      <c r="K5900" s="105">
        <v>3.0</v>
      </c>
      <c r="L5900" s="104">
        <f t="array" ref="L5900">XLOOKUP('Joining Lists'!$J5900,'Joining Lists'!$A$4:$A$15,'Joining Lists'!$B$4:$B$15)</f>
        <v>19.95</v>
      </c>
      <c r="M5900" s="105">
        <f>'Joining Lists'!$K5900*'Joining Lists'!$L5900</f>
        <v>59.85</v>
      </c>
    </row>
    <row r="5901" ht="14.25" customHeight="1">
      <c r="G5901" s="111">
        <v>44180.0</v>
      </c>
      <c r="H5901" s="110" t="s">
        <v>251</v>
      </c>
      <c r="I5901" s="110" t="str">
        <f t="array" ref="I5901">XLOOKUP('Joining Lists'!$H5901,'Joining Lists'!$D$4:$D$75,'Joining Lists'!$E$4:$E$75)</f>
        <v>MidWest</v>
      </c>
      <c r="J5901" s="110" t="s">
        <v>218</v>
      </c>
      <c r="K5901" s="110">
        <v>2.0</v>
      </c>
      <c r="L5901" s="109">
        <f t="array" ref="L5901">XLOOKUP('Joining Lists'!$J5901,'Joining Lists'!$A$4:$A$15,'Joining Lists'!$B$4:$B$15)</f>
        <v>22.95</v>
      </c>
      <c r="M5901" s="110">
        <f>'Joining Lists'!$K5901*'Joining Lists'!$L5901</f>
        <v>45.9</v>
      </c>
    </row>
    <row r="5902" ht="14.25" customHeight="1">
      <c r="G5902" s="106">
        <v>44180.0</v>
      </c>
      <c r="H5902" s="105" t="s">
        <v>254</v>
      </c>
      <c r="I5902" s="105" t="str">
        <f t="array" ref="I5902">XLOOKUP('Joining Lists'!$H5902,'Joining Lists'!$D$4:$D$75,'Joining Lists'!$E$4:$E$75)</f>
        <v>South</v>
      </c>
      <c r="J5902" s="105" t="s">
        <v>218</v>
      </c>
      <c r="K5902" s="105">
        <v>3.0</v>
      </c>
      <c r="L5902" s="104">
        <f t="array" ref="L5902">XLOOKUP('Joining Lists'!$J5902,'Joining Lists'!$A$4:$A$15,'Joining Lists'!$B$4:$B$15)</f>
        <v>22.95</v>
      </c>
      <c r="M5902" s="105">
        <f>'Joining Lists'!$K5902*'Joining Lists'!$L5902</f>
        <v>68.85</v>
      </c>
    </row>
    <row r="5903" ht="14.25" customHeight="1">
      <c r="G5903" s="111">
        <v>44180.0</v>
      </c>
      <c r="H5903" s="110" t="s">
        <v>289</v>
      </c>
      <c r="I5903" s="110" t="str">
        <f t="array" ref="I5903">XLOOKUP('Joining Lists'!$H5903,'Joining Lists'!$D$4:$D$75,'Joining Lists'!$E$4:$E$75)</f>
        <v>West</v>
      </c>
      <c r="J5903" s="110" t="s">
        <v>212</v>
      </c>
      <c r="K5903" s="110">
        <v>1.0</v>
      </c>
      <c r="L5903" s="109">
        <f t="array" ref="L5903">XLOOKUP('Joining Lists'!$J5903,'Joining Lists'!$A$4:$A$15,'Joining Lists'!$B$4:$B$15)</f>
        <v>21</v>
      </c>
      <c r="M5903" s="110">
        <f>'Joining Lists'!$K5903*'Joining Lists'!$L5903</f>
        <v>21</v>
      </c>
    </row>
    <row r="5904" ht="14.25" customHeight="1">
      <c r="G5904" s="106">
        <v>44180.0</v>
      </c>
      <c r="H5904" s="105" t="s">
        <v>255</v>
      </c>
      <c r="I5904" s="105" t="str">
        <f t="array" ref="I5904">XLOOKUP('Joining Lists'!$H5904,'Joining Lists'!$D$4:$D$75,'Joining Lists'!$E$4:$E$75)</f>
        <v>MidWest</v>
      </c>
      <c r="J5904" s="105" t="s">
        <v>240</v>
      </c>
      <c r="K5904" s="105">
        <v>2.0</v>
      </c>
      <c r="L5904" s="104">
        <f t="array" ref="L5904">XLOOKUP('Joining Lists'!$J5904,'Joining Lists'!$A$4:$A$15,'Joining Lists'!$B$4:$B$15)</f>
        <v>34</v>
      </c>
      <c r="M5904" s="105">
        <f>'Joining Lists'!$K5904*'Joining Lists'!$L5904</f>
        <v>68</v>
      </c>
    </row>
    <row r="5905" ht="14.25" customHeight="1">
      <c r="G5905" s="111">
        <v>44180.0</v>
      </c>
      <c r="H5905" s="110" t="s">
        <v>308</v>
      </c>
      <c r="I5905" s="110" t="str">
        <f t="array" ref="I5905">XLOOKUP('Joining Lists'!$H5905,'Joining Lists'!$D$4:$D$75,'Joining Lists'!$E$4:$E$75)</f>
        <v>West</v>
      </c>
      <c r="J5905" s="110" t="s">
        <v>233</v>
      </c>
      <c r="K5905" s="110">
        <v>3.0</v>
      </c>
      <c r="L5905" s="109">
        <f t="array" ref="L5905">XLOOKUP('Joining Lists'!$J5905,'Joining Lists'!$A$4:$A$15,'Joining Lists'!$B$4:$B$15)</f>
        <v>27.5</v>
      </c>
      <c r="M5905" s="110">
        <f>'Joining Lists'!$K5905*'Joining Lists'!$L5905</f>
        <v>82.5</v>
      </c>
    </row>
    <row r="5906" ht="14.25" customHeight="1">
      <c r="G5906" s="106">
        <v>44180.0</v>
      </c>
      <c r="H5906" s="105" t="s">
        <v>269</v>
      </c>
      <c r="I5906" s="105" t="str">
        <f t="array" ref="I5906">XLOOKUP('Joining Lists'!$H5906,'Joining Lists'!$D$4:$D$75,'Joining Lists'!$E$4:$E$75)</f>
        <v>MidWest</v>
      </c>
      <c r="J5906" s="105" t="s">
        <v>218</v>
      </c>
      <c r="K5906" s="105">
        <v>2.0</v>
      </c>
      <c r="L5906" s="104">
        <f t="array" ref="L5906">XLOOKUP('Joining Lists'!$J5906,'Joining Lists'!$A$4:$A$15,'Joining Lists'!$B$4:$B$15)</f>
        <v>22.95</v>
      </c>
      <c r="M5906" s="105">
        <f>'Joining Lists'!$K5906*'Joining Lists'!$L5906</f>
        <v>45.9</v>
      </c>
    </row>
    <row r="5907" ht="14.25" customHeight="1">
      <c r="G5907" s="111">
        <v>44180.0</v>
      </c>
      <c r="H5907" s="110" t="s">
        <v>292</v>
      </c>
      <c r="I5907" s="110" t="str">
        <f t="array" ref="I5907">XLOOKUP('Joining Lists'!$H5907,'Joining Lists'!$D$4:$D$75,'Joining Lists'!$E$4:$E$75)</f>
        <v>East</v>
      </c>
      <c r="J5907" s="110" t="s">
        <v>218</v>
      </c>
      <c r="K5907" s="110">
        <v>2.0</v>
      </c>
      <c r="L5907" s="109">
        <f t="array" ref="L5907">XLOOKUP('Joining Lists'!$J5907,'Joining Lists'!$A$4:$A$15,'Joining Lists'!$B$4:$B$15)</f>
        <v>22.95</v>
      </c>
      <c r="M5907" s="110">
        <f>'Joining Lists'!$K5907*'Joining Lists'!$L5907</f>
        <v>45.9</v>
      </c>
    </row>
    <row r="5908" ht="14.25" customHeight="1">
      <c r="G5908" s="106">
        <v>44180.0</v>
      </c>
      <c r="H5908" s="105" t="s">
        <v>251</v>
      </c>
      <c r="I5908" s="105" t="str">
        <f t="array" ref="I5908">XLOOKUP('Joining Lists'!$H5908,'Joining Lists'!$D$4:$D$75,'Joining Lists'!$E$4:$E$75)</f>
        <v>MidWest</v>
      </c>
      <c r="J5908" s="105" t="s">
        <v>212</v>
      </c>
      <c r="K5908" s="105">
        <v>3.0</v>
      </c>
      <c r="L5908" s="104">
        <f t="array" ref="L5908">XLOOKUP('Joining Lists'!$J5908,'Joining Lists'!$A$4:$A$15,'Joining Lists'!$B$4:$B$15)</f>
        <v>21</v>
      </c>
      <c r="M5908" s="105">
        <f>'Joining Lists'!$K5908*'Joining Lists'!$L5908</f>
        <v>63</v>
      </c>
    </row>
    <row r="5909" ht="14.25" customHeight="1">
      <c r="G5909" s="111">
        <v>44180.0</v>
      </c>
      <c r="H5909" s="110" t="s">
        <v>260</v>
      </c>
      <c r="I5909" s="110" t="str">
        <f t="array" ref="I5909">XLOOKUP('Joining Lists'!$H5909,'Joining Lists'!$D$4:$D$75,'Joining Lists'!$E$4:$E$75)</f>
        <v>MidWest</v>
      </c>
      <c r="J5909" s="110" t="s">
        <v>240</v>
      </c>
      <c r="K5909" s="110">
        <v>2.0</v>
      </c>
      <c r="L5909" s="109">
        <f t="array" ref="L5909">XLOOKUP('Joining Lists'!$J5909,'Joining Lists'!$A$4:$A$15,'Joining Lists'!$B$4:$B$15)</f>
        <v>34</v>
      </c>
      <c r="M5909" s="110">
        <f>'Joining Lists'!$K5909*'Joining Lists'!$L5909</f>
        <v>68</v>
      </c>
    </row>
    <row r="5910" ht="14.25" customHeight="1">
      <c r="G5910" s="106">
        <v>44180.0</v>
      </c>
      <c r="H5910" s="105" t="s">
        <v>259</v>
      </c>
      <c r="I5910" s="105" t="str">
        <f t="array" ref="I5910">XLOOKUP('Joining Lists'!$H5910,'Joining Lists'!$D$4:$D$75,'Joining Lists'!$E$4:$E$75)</f>
        <v>West</v>
      </c>
      <c r="J5910" s="105" t="s">
        <v>240</v>
      </c>
      <c r="K5910" s="105">
        <v>3.0</v>
      </c>
      <c r="L5910" s="104">
        <f t="array" ref="L5910">XLOOKUP('Joining Lists'!$J5910,'Joining Lists'!$A$4:$A$15,'Joining Lists'!$B$4:$B$15)</f>
        <v>34</v>
      </c>
      <c r="M5910" s="105">
        <f>'Joining Lists'!$K5910*'Joining Lists'!$L5910</f>
        <v>102</v>
      </c>
    </row>
    <row r="5911" ht="14.25" customHeight="1">
      <c r="G5911" s="111">
        <v>44180.0</v>
      </c>
      <c r="H5911" s="110" t="s">
        <v>259</v>
      </c>
      <c r="I5911" s="110" t="str">
        <f t="array" ref="I5911">XLOOKUP('Joining Lists'!$H5911,'Joining Lists'!$D$4:$D$75,'Joining Lists'!$E$4:$E$75)</f>
        <v>West</v>
      </c>
      <c r="J5911" s="110" t="s">
        <v>218</v>
      </c>
      <c r="K5911" s="110">
        <v>2.0</v>
      </c>
      <c r="L5911" s="109">
        <f t="array" ref="L5911">XLOOKUP('Joining Lists'!$J5911,'Joining Lists'!$A$4:$A$15,'Joining Lists'!$B$4:$B$15)</f>
        <v>22.95</v>
      </c>
      <c r="M5911" s="110">
        <f>'Joining Lists'!$K5911*'Joining Lists'!$L5911</f>
        <v>45.9</v>
      </c>
    </row>
    <row r="5912" ht="14.25" customHeight="1">
      <c r="G5912" s="106">
        <v>44180.0</v>
      </c>
      <c r="H5912" s="105" t="s">
        <v>257</v>
      </c>
      <c r="I5912" s="105" t="str">
        <f t="array" ref="I5912">XLOOKUP('Joining Lists'!$H5912,'Joining Lists'!$D$4:$D$75,'Joining Lists'!$E$4:$E$75)</f>
        <v>South</v>
      </c>
      <c r="J5912" s="105" t="s">
        <v>235</v>
      </c>
      <c r="K5912" s="105">
        <v>3.0</v>
      </c>
      <c r="L5912" s="104">
        <f t="array" ref="L5912">XLOOKUP('Joining Lists'!$J5912,'Joining Lists'!$A$4:$A$15,'Joining Lists'!$B$4:$B$15)</f>
        <v>19.95</v>
      </c>
      <c r="M5912" s="105">
        <f>'Joining Lists'!$K5912*'Joining Lists'!$L5912</f>
        <v>59.85</v>
      </c>
    </row>
    <row r="5913" ht="14.25" customHeight="1">
      <c r="G5913" s="111">
        <v>44180.0</v>
      </c>
      <c r="H5913" s="110" t="s">
        <v>215</v>
      </c>
      <c r="I5913" s="110" t="str">
        <f t="array" ref="I5913">XLOOKUP('Joining Lists'!$H5913,'Joining Lists'!$D$4:$D$75,'Joining Lists'!$E$4:$E$75)</f>
        <v>East</v>
      </c>
      <c r="J5913" s="110" t="s">
        <v>212</v>
      </c>
      <c r="K5913" s="110">
        <v>1.0</v>
      </c>
      <c r="L5913" s="109">
        <f t="array" ref="L5913">XLOOKUP('Joining Lists'!$J5913,'Joining Lists'!$A$4:$A$15,'Joining Lists'!$B$4:$B$15)</f>
        <v>21</v>
      </c>
      <c r="M5913" s="110">
        <f>'Joining Lists'!$K5913*'Joining Lists'!$L5913</f>
        <v>21</v>
      </c>
    </row>
    <row r="5914" ht="14.25" customHeight="1">
      <c r="G5914" s="106">
        <v>44180.0</v>
      </c>
      <c r="H5914" s="105" t="s">
        <v>248</v>
      </c>
      <c r="I5914" s="105" t="str">
        <f t="array" ref="I5914">XLOOKUP('Joining Lists'!$H5914,'Joining Lists'!$D$4:$D$75,'Joining Lists'!$E$4:$E$75)</f>
        <v>MidWest</v>
      </c>
      <c r="J5914" s="105" t="s">
        <v>218</v>
      </c>
      <c r="K5914" s="105">
        <v>2.0</v>
      </c>
      <c r="L5914" s="104">
        <f t="array" ref="L5914">XLOOKUP('Joining Lists'!$J5914,'Joining Lists'!$A$4:$A$15,'Joining Lists'!$B$4:$B$15)</f>
        <v>22.95</v>
      </c>
      <c r="M5914" s="105">
        <f>'Joining Lists'!$K5914*'Joining Lists'!$L5914</f>
        <v>45.9</v>
      </c>
    </row>
    <row r="5915" ht="14.25" customHeight="1">
      <c r="G5915" s="111">
        <v>44180.0</v>
      </c>
      <c r="H5915" s="110" t="s">
        <v>253</v>
      </c>
      <c r="I5915" s="110" t="str">
        <f t="array" ref="I5915">XLOOKUP('Joining Lists'!$H5915,'Joining Lists'!$D$4:$D$75,'Joining Lists'!$E$4:$E$75)</f>
        <v>MidWest</v>
      </c>
      <c r="J5915" s="110" t="s">
        <v>236</v>
      </c>
      <c r="K5915" s="110">
        <v>3.0</v>
      </c>
      <c r="L5915" s="109">
        <f t="array" ref="L5915">XLOOKUP('Joining Lists'!$J5915,'Joining Lists'!$A$4:$A$15,'Joining Lists'!$B$4:$B$15)</f>
        <v>30</v>
      </c>
      <c r="M5915" s="110">
        <f>'Joining Lists'!$K5915*'Joining Lists'!$L5915</f>
        <v>90</v>
      </c>
    </row>
    <row r="5916" ht="14.25" customHeight="1">
      <c r="G5916" s="106">
        <v>44180.0</v>
      </c>
      <c r="H5916" s="105" t="s">
        <v>303</v>
      </c>
      <c r="I5916" s="105" t="str">
        <f t="array" ref="I5916">XLOOKUP('Joining Lists'!$H5916,'Joining Lists'!$D$4:$D$75,'Joining Lists'!$E$4:$E$75)</f>
        <v>West</v>
      </c>
      <c r="J5916" s="105" t="s">
        <v>240</v>
      </c>
      <c r="K5916" s="105">
        <v>2.0</v>
      </c>
      <c r="L5916" s="104">
        <f t="array" ref="L5916">XLOOKUP('Joining Lists'!$J5916,'Joining Lists'!$A$4:$A$15,'Joining Lists'!$B$4:$B$15)</f>
        <v>34</v>
      </c>
      <c r="M5916" s="105">
        <f>'Joining Lists'!$K5916*'Joining Lists'!$L5916</f>
        <v>68</v>
      </c>
    </row>
    <row r="5917" ht="14.25" customHeight="1">
      <c r="G5917" s="111">
        <v>44180.0</v>
      </c>
      <c r="H5917" s="110" t="s">
        <v>225</v>
      </c>
      <c r="I5917" s="110" t="str">
        <f t="array" ref="I5917">XLOOKUP('Joining Lists'!$H5917,'Joining Lists'!$D$4:$D$75,'Joining Lists'!$E$4:$E$75)</f>
        <v>South</v>
      </c>
      <c r="J5917" s="110" t="s">
        <v>218</v>
      </c>
      <c r="K5917" s="110">
        <v>3.0</v>
      </c>
      <c r="L5917" s="109">
        <f t="array" ref="L5917">XLOOKUP('Joining Lists'!$J5917,'Joining Lists'!$A$4:$A$15,'Joining Lists'!$B$4:$B$15)</f>
        <v>22.95</v>
      </c>
      <c r="M5917" s="110">
        <f>'Joining Lists'!$K5917*'Joining Lists'!$L5917</f>
        <v>68.85</v>
      </c>
    </row>
    <row r="5918" ht="14.25" customHeight="1">
      <c r="G5918" s="106">
        <v>44180.0</v>
      </c>
      <c r="H5918" s="105" t="s">
        <v>258</v>
      </c>
      <c r="I5918" s="105" t="str">
        <f t="array" ref="I5918">XLOOKUP('Joining Lists'!$H5918,'Joining Lists'!$D$4:$D$75,'Joining Lists'!$E$4:$E$75)</f>
        <v>MidWest</v>
      </c>
      <c r="J5918" s="105" t="s">
        <v>233</v>
      </c>
      <c r="K5918" s="105">
        <v>4.0</v>
      </c>
      <c r="L5918" s="104">
        <f t="array" ref="L5918">XLOOKUP('Joining Lists'!$J5918,'Joining Lists'!$A$4:$A$15,'Joining Lists'!$B$4:$B$15)</f>
        <v>27.5</v>
      </c>
      <c r="M5918" s="105">
        <f>'Joining Lists'!$K5918*'Joining Lists'!$L5918</f>
        <v>110</v>
      </c>
    </row>
    <row r="5919" ht="14.25" customHeight="1">
      <c r="G5919" s="111">
        <v>44180.0</v>
      </c>
      <c r="H5919" s="110" t="s">
        <v>297</v>
      </c>
      <c r="I5919" s="110" t="str">
        <f t="array" ref="I5919">XLOOKUP('Joining Lists'!$H5919,'Joining Lists'!$D$4:$D$75,'Joining Lists'!$E$4:$E$75)</f>
        <v>MidWest</v>
      </c>
      <c r="J5919" s="110" t="s">
        <v>212</v>
      </c>
      <c r="K5919" s="110">
        <v>3.0</v>
      </c>
      <c r="L5919" s="109">
        <f t="array" ref="L5919">XLOOKUP('Joining Lists'!$J5919,'Joining Lists'!$A$4:$A$15,'Joining Lists'!$B$4:$B$15)</f>
        <v>21</v>
      </c>
      <c r="M5919" s="110">
        <f>'Joining Lists'!$K5919*'Joining Lists'!$L5919</f>
        <v>63</v>
      </c>
    </row>
    <row r="5920" ht="14.25" customHeight="1">
      <c r="G5920" s="106">
        <v>44180.0</v>
      </c>
      <c r="H5920" s="105" t="s">
        <v>281</v>
      </c>
      <c r="I5920" s="105" t="str">
        <f t="array" ref="I5920">XLOOKUP('Joining Lists'!$H5920,'Joining Lists'!$D$4:$D$75,'Joining Lists'!$E$4:$E$75)</f>
        <v>MidWest</v>
      </c>
      <c r="J5920" s="105" t="s">
        <v>245</v>
      </c>
      <c r="K5920" s="105">
        <v>2.0</v>
      </c>
      <c r="L5920" s="104">
        <f t="array" ref="L5920">XLOOKUP('Joining Lists'!$J5920,'Joining Lists'!$A$4:$A$15,'Joining Lists'!$B$4:$B$15)</f>
        <v>23.5</v>
      </c>
      <c r="M5920" s="105">
        <f>'Joining Lists'!$K5920*'Joining Lists'!$L5920</f>
        <v>47</v>
      </c>
    </row>
    <row r="5921" ht="14.25" customHeight="1">
      <c r="G5921" s="111">
        <v>44180.0</v>
      </c>
      <c r="H5921" s="110" t="s">
        <v>280</v>
      </c>
      <c r="I5921" s="110" t="str">
        <f t="array" ref="I5921">XLOOKUP('Joining Lists'!$H5921,'Joining Lists'!$D$4:$D$75,'Joining Lists'!$E$4:$E$75)</f>
        <v>South</v>
      </c>
      <c r="J5921" s="110" t="s">
        <v>240</v>
      </c>
      <c r="K5921" s="110">
        <v>2.0</v>
      </c>
      <c r="L5921" s="109">
        <f t="array" ref="L5921">XLOOKUP('Joining Lists'!$J5921,'Joining Lists'!$A$4:$A$15,'Joining Lists'!$B$4:$B$15)</f>
        <v>34</v>
      </c>
      <c r="M5921" s="110">
        <f>'Joining Lists'!$K5921*'Joining Lists'!$L5921</f>
        <v>68</v>
      </c>
    </row>
    <row r="5922" ht="14.25" customHeight="1">
      <c r="G5922" s="106">
        <v>44179.0</v>
      </c>
      <c r="H5922" s="105" t="s">
        <v>273</v>
      </c>
      <c r="I5922" s="105" t="str">
        <f t="array" ref="I5922">XLOOKUP('Joining Lists'!$H5922,'Joining Lists'!$D$4:$D$75,'Joining Lists'!$E$4:$E$75)</f>
        <v>West</v>
      </c>
      <c r="J5922" s="105" t="s">
        <v>240</v>
      </c>
      <c r="K5922" s="105">
        <v>9.0</v>
      </c>
      <c r="L5922" s="104">
        <f t="array" ref="L5922">XLOOKUP('Joining Lists'!$J5922,'Joining Lists'!$A$4:$A$15,'Joining Lists'!$B$4:$B$15)</f>
        <v>34</v>
      </c>
      <c r="M5922" s="105">
        <f>'Joining Lists'!$K5922*'Joining Lists'!$L5922</f>
        <v>306</v>
      </c>
    </row>
    <row r="5923" ht="14.25" customHeight="1">
      <c r="G5923" s="111">
        <v>44179.0</v>
      </c>
      <c r="H5923" s="110" t="s">
        <v>253</v>
      </c>
      <c r="I5923" s="110" t="str">
        <f t="array" ref="I5923">XLOOKUP('Joining Lists'!$H5923,'Joining Lists'!$D$4:$D$75,'Joining Lists'!$E$4:$E$75)</f>
        <v>MidWest</v>
      </c>
      <c r="J5923" s="110" t="s">
        <v>218</v>
      </c>
      <c r="K5923" s="110">
        <v>2.0</v>
      </c>
      <c r="L5923" s="109">
        <f t="array" ref="L5923">XLOOKUP('Joining Lists'!$J5923,'Joining Lists'!$A$4:$A$15,'Joining Lists'!$B$4:$B$15)</f>
        <v>22.95</v>
      </c>
      <c r="M5923" s="110">
        <f>'Joining Lists'!$K5923*'Joining Lists'!$L5923</f>
        <v>45.9</v>
      </c>
    </row>
    <row r="5924" ht="14.25" customHeight="1">
      <c r="G5924" s="106">
        <v>44179.0</v>
      </c>
      <c r="H5924" s="105" t="s">
        <v>248</v>
      </c>
      <c r="I5924" s="105" t="str">
        <f t="array" ref="I5924">XLOOKUP('Joining Lists'!$H5924,'Joining Lists'!$D$4:$D$75,'Joining Lists'!$E$4:$E$75)</f>
        <v>MidWest</v>
      </c>
      <c r="J5924" s="105" t="s">
        <v>233</v>
      </c>
      <c r="K5924" s="105">
        <v>3.0</v>
      </c>
      <c r="L5924" s="104">
        <f t="array" ref="L5924">XLOOKUP('Joining Lists'!$J5924,'Joining Lists'!$A$4:$A$15,'Joining Lists'!$B$4:$B$15)</f>
        <v>27.5</v>
      </c>
      <c r="M5924" s="105">
        <f>'Joining Lists'!$K5924*'Joining Lists'!$L5924</f>
        <v>82.5</v>
      </c>
    </row>
    <row r="5925" ht="14.25" customHeight="1">
      <c r="G5925" s="111">
        <v>44179.0</v>
      </c>
      <c r="H5925" s="110" t="s">
        <v>297</v>
      </c>
      <c r="I5925" s="110" t="str">
        <f t="array" ref="I5925">XLOOKUP('Joining Lists'!$H5925,'Joining Lists'!$D$4:$D$75,'Joining Lists'!$E$4:$E$75)</f>
        <v>MidWest</v>
      </c>
      <c r="J5925" s="110" t="s">
        <v>235</v>
      </c>
      <c r="K5925" s="110">
        <v>2.0</v>
      </c>
      <c r="L5925" s="109">
        <f t="array" ref="L5925">XLOOKUP('Joining Lists'!$J5925,'Joining Lists'!$A$4:$A$15,'Joining Lists'!$B$4:$B$15)</f>
        <v>19.95</v>
      </c>
      <c r="M5925" s="110">
        <f>'Joining Lists'!$K5925*'Joining Lists'!$L5925</f>
        <v>39.9</v>
      </c>
    </row>
    <row r="5926" ht="14.25" customHeight="1">
      <c r="G5926" s="106">
        <v>44179.0</v>
      </c>
      <c r="H5926" s="105" t="s">
        <v>292</v>
      </c>
      <c r="I5926" s="105" t="str">
        <f t="array" ref="I5926">XLOOKUP('Joining Lists'!$H5926,'Joining Lists'!$D$4:$D$75,'Joining Lists'!$E$4:$E$75)</f>
        <v>East</v>
      </c>
      <c r="J5926" s="105" t="s">
        <v>243</v>
      </c>
      <c r="K5926" s="105">
        <v>1.0</v>
      </c>
      <c r="L5926" s="104">
        <f t="array" ref="L5926">XLOOKUP('Joining Lists'!$J5926,'Joining Lists'!$A$4:$A$15,'Joining Lists'!$B$4:$B$15)</f>
        <v>25</v>
      </c>
      <c r="M5926" s="105">
        <f>'Joining Lists'!$K5926*'Joining Lists'!$L5926</f>
        <v>25</v>
      </c>
    </row>
    <row r="5927" ht="14.25" customHeight="1">
      <c r="G5927" s="111">
        <v>44179.0</v>
      </c>
      <c r="H5927" s="110" t="s">
        <v>292</v>
      </c>
      <c r="I5927" s="110" t="str">
        <f t="array" ref="I5927">XLOOKUP('Joining Lists'!$H5927,'Joining Lists'!$D$4:$D$75,'Joining Lists'!$E$4:$E$75)</f>
        <v>East</v>
      </c>
      <c r="J5927" s="110" t="s">
        <v>236</v>
      </c>
      <c r="K5927" s="110">
        <v>3.0</v>
      </c>
      <c r="L5927" s="109">
        <f t="array" ref="L5927">XLOOKUP('Joining Lists'!$J5927,'Joining Lists'!$A$4:$A$15,'Joining Lists'!$B$4:$B$15)</f>
        <v>30</v>
      </c>
      <c r="M5927" s="110">
        <f>'Joining Lists'!$K5927*'Joining Lists'!$L5927</f>
        <v>90</v>
      </c>
    </row>
    <row r="5928" ht="14.25" customHeight="1">
      <c r="G5928" s="106">
        <v>44179.0</v>
      </c>
      <c r="H5928" s="105" t="s">
        <v>292</v>
      </c>
      <c r="I5928" s="105" t="str">
        <f t="array" ref="I5928">XLOOKUP('Joining Lists'!$H5928,'Joining Lists'!$D$4:$D$75,'Joining Lists'!$E$4:$E$75)</f>
        <v>East</v>
      </c>
      <c r="J5928" s="105" t="s">
        <v>243</v>
      </c>
      <c r="K5928" s="105">
        <v>2.0</v>
      </c>
      <c r="L5928" s="104">
        <f t="array" ref="L5928">XLOOKUP('Joining Lists'!$J5928,'Joining Lists'!$A$4:$A$15,'Joining Lists'!$B$4:$B$15)</f>
        <v>25</v>
      </c>
      <c r="M5928" s="105">
        <f>'Joining Lists'!$K5928*'Joining Lists'!$L5928</f>
        <v>50</v>
      </c>
    </row>
    <row r="5929" ht="14.25" customHeight="1">
      <c r="G5929" s="111">
        <v>44179.0</v>
      </c>
      <c r="H5929" s="110" t="s">
        <v>261</v>
      </c>
      <c r="I5929" s="110" t="str">
        <f t="array" ref="I5929">XLOOKUP('Joining Lists'!$H5929,'Joining Lists'!$D$4:$D$75,'Joining Lists'!$E$4:$E$75)</f>
        <v>South</v>
      </c>
      <c r="J5929" s="110" t="s">
        <v>235</v>
      </c>
      <c r="K5929" s="110">
        <v>3.0</v>
      </c>
      <c r="L5929" s="109">
        <f t="array" ref="L5929">XLOOKUP('Joining Lists'!$J5929,'Joining Lists'!$A$4:$A$15,'Joining Lists'!$B$4:$B$15)</f>
        <v>19.95</v>
      </c>
      <c r="M5929" s="110">
        <f>'Joining Lists'!$K5929*'Joining Lists'!$L5929</f>
        <v>59.85</v>
      </c>
    </row>
    <row r="5930" ht="14.25" customHeight="1">
      <c r="G5930" s="106">
        <v>44179.0</v>
      </c>
      <c r="H5930" s="105" t="s">
        <v>250</v>
      </c>
      <c r="I5930" s="105" t="str">
        <f t="array" ref="I5930">XLOOKUP('Joining Lists'!$H5930,'Joining Lists'!$D$4:$D$75,'Joining Lists'!$E$4:$E$75)</f>
        <v>West</v>
      </c>
      <c r="J5930" s="105" t="s">
        <v>236</v>
      </c>
      <c r="K5930" s="105">
        <v>2.0</v>
      </c>
      <c r="L5930" s="104">
        <f t="array" ref="L5930">XLOOKUP('Joining Lists'!$J5930,'Joining Lists'!$A$4:$A$15,'Joining Lists'!$B$4:$B$15)</f>
        <v>30</v>
      </c>
      <c r="M5930" s="105">
        <f>'Joining Lists'!$K5930*'Joining Lists'!$L5930</f>
        <v>60</v>
      </c>
    </row>
    <row r="5931" ht="14.25" customHeight="1">
      <c r="G5931" s="111">
        <v>44179.0</v>
      </c>
      <c r="H5931" s="110" t="s">
        <v>276</v>
      </c>
      <c r="I5931" s="110" t="str">
        <f t="array" ref="I5931">XLOOKUP('Joining Lists'!$H5931,'Joining Lists'!$D$4:$D$75,'Joining Lists'!$E$4:$E$75)</f>
        <v>East</v>
      </c>
      <c r="J5931" s="110" t="s">
        <v>235</v>
      </c>
      <c r="K5931" s="110">
        <v>3.0</v>
      </c>
      <c r="L5931" s="109">
        <f t="array" ref="L5931">XLOOKUP('Joining Lists'!$J5931,'Joining Lists'!$A$4:$A$15,'Joining Lists'!$B$4:$B$15)</f>
        <v>19.95</v>
      </c>
      <c r="M5931" s="110">
        <f>'Joining Lists'!$K5931*'Joining Lists'!$L5931</f>
        <v>59.85</v>
      </c>
    </row>
    <row r="5932" ht="14.25" customHeight="1">
      <c r="G5932" s="106">
        <v>44179.0</v>
      </c>
      <c r="H5932" s="105" t="s">
        <v>306</v>
      </c>
      <c r="I5932" s="105" t="str">
        <f t="array" ref="I5932">XLOOKUP('Joining Lists'!$H5932,'Joining Lists'!$D$4:$D$75,'Joining Lists'!$E$4:$E$75)</f>
        <v>West</v>
      </c>
      <c r="J5932" s="105" t="s">
        <v>227</v>
      </c>
      <c r="K5932" s="105">
        <v>3.0</v>
      </c>
      <c r="L5932" s="104">
        <f t="array" ref="L5932">XLOOKUP('Joining Lists'!$J5932,'Joining Lists'!$A$4:$A$15,'Joining Lists'!$B$4:$B$15)</f>
        <v>25</v>
      </c>
      <c r="M5932" s="105">
        <f>'Joining Lists'!$K5932*'Joining Lists'!$L5932</f>
        <v>75</v>
      </c>
    </row>
    <row r="5933" ht="14.25" customHeight="1">
      <c r="G5933" s="111">
        <v>44179.0</v>
      </c>
      <c r="H5933" s="110" t="s">
        <v>314</v>
      </c>
      <c r="I5933" s="110" t="str">
        <f t="array" ref="I5933">XLOOKUP('Joining Lists'!$H5933,'Joining Lists'!$D$4:$D$75,'Joining Lists'!$E$4:$E$75)</f>
        <v>West</v>
      </c>
      <c r="J5933" s="110" t="s">
        <v>236</v>
      </c>
      <c r="K5933" s="110">
        <v>2.0</v>
      </c>
      <c r="L5933" s="109">
        <f t="array" ref="L5933">XLOOKUP('Joining Lists'!$J5933,'Joining Lists'!$A$4:$A$15,'Joining Lists'!$B$4:$B$15)</f>
        <v>30</v>
      </c>
      <c r="M5933" s="110">
        <f>'Joining Lists'!$K5933*'Joining Lists'!$L5933</f>
        <v>60</v>
      </c>
    </row>
    <row r="5934" ht="14.25" customHeight="1">
      <c r="G5934" s="106">
        <v>44179.0</v>
      </c>
      <c r="H5934" s="105" t="s">
        <v>219</v>
      </c>
      <c r="I5934" s="105" t="str">
        <f t="array" ref="I5934">XLOOKUP('Joining Lists'!$H5934,'Joining Lists'!$D$4:$D$75,'Joining Lists'!$E$4:$E$75)</f>
        <v>West</v>
      </c>
      <c r="J5934" s="105" t="s">
        <v>218</v>
      </c>
      <c r="K5934" s="105">
        <v>6.0</v>
      </c>
      <c r="L5934" s="104">
        <f t="array" ref="L5934">XLOOKUP('Joining Lists'!$J5934,'Joining Lists'!$A$4:$A$15,'Joining Lists'!$B$4:$B$15)</f>
        <v>22.95</v>
      </c>
      <c r="M5934" s="105">
        <f>'Joining Lists'!$K5934*'Joining Lists'!$L5934</f>
        <v>137.7</v>
      </c>
    </row>
    <row r="5935" ht="14.25" customHeight="1">
      <c r="G5935" s="111">
        <v>44179.0</v>
      </c>
      <c r="H5935" s="110" t="s">
        <v>238</v>
      </c>
      <c r="I5935" s="110" t="str">
        <f t="array" ref="I5935">XLOOKUP('Joining Lists'!$H5935,'Joining Lists'!$D$4:$D$75,'Joining Lists'!$E$4:$E$75)</f>
        <v>West</v>
      </c>
      <c r="J5935" s="110" t="s">
        <v>227</v>
      </c>
      <c r="K5935" s="110">
        <v>2.0</v>
      </c>
      <c r="L5935" s="109">
        <f t="array" ref="L5935">XLOOKUP('Joining Lists'!$J5935,'Joining Lists'!$A$4:$A$15,'Joining Lists'!$B$4:$B$15)</f>
        <v>25</v>
      </c>
      <c r="M5935" s="110">
        <f>'Joining Lists'!$K5935*'Joining Lists'!$L5935</f>
        <v>50</v>
      </c>
    </row>
    <row r="5936" ht="14.25" customHeight="1">
      <c r="G5936" s="106">
        <v>44179.0</v>
      </c>
      <c r="H5936" s="105" t="s">
        <v>284</v>
      </c>
      <c r="I5936" s="105" t="str">
        <f t="array" ref="I5936">XLOOKUP('Joining Lists'!$H5936,'Joining Lists'!$D$4:$D$75,'Joining Lists'!$E$4:$E$75)</f>
        <v>MidWest</v>
      </c>
      <c r="J5936" s="105" t="s">
        <v>216</v>
      </c>
      <c r="K5936" s="105">
        <v>1.0</v>
      </c>
      <c r="L5936" s="104">
        <f t="array" ref="L5936">XLOOKUP('Joining Lists'!$J5936,'Joining Lists'!$A$4:$A$15,'Joining Lists'!$B$4:$B$15)</f>
        <v>22.95</v>
      </c>
      <c r="M5936" s="105">
        <f>'Joining Lists'!$K5936*'Joining Lists'!$L5936</f>
        <v>22.95</v>
      </c>
    </row>
    <row r="5937" ht="14.25" customHeight="1">
      <c r="G5937" s="111">
        <v>44179.0</v>
      </c>
      <c r="H5937" s="110" t="s">
        <v>311</v>
      </c>
      <c r="I5937" s="110" t="str">
        <f t="array" ref="I5937">XLOOKUP('Joining Lists'!$H5937,'Joining Lists'!$D$4:$D$75,'Joining Lists'!$E$4:$E$75)</f>
        <v>MidWest</v>
      </c>
      <c r="J5937" s="110" t="s">
        <v>216</v>
      </c>
      <c r="K5937" s="110">
        <v>3.0</v>
      </c>
      <c r="L5937" s="109">
        <f t="array" ref="L5937">XLOOKUP('Joining Lists'!$J5937,'Joining Lists'!$A$4:$A$15,'Joining Lists'!$B$4:$B$15)</f>
        <v>22.95</v>
      </c>
      <c r="M5937" s="110">
        <f>'Joining Lists'!$K5937*'Joining Lists'!$L5937</f>
        <v>68.85</v>
      </c>
    </row>
    <row r="5938" ht="14.25" customHeight="1">
      <c r="G5938" s="106">
        <v>44179.0</v>
      </c>
      <c r="H5938" s="105" t="s">
        <v>241</v>
      </c>
      <c r="I5938" s="105" t="str">
        <f t="array" ref="I5938">XLOOKUP('Joining Lists'!$H5938,'Joining Lists'!$D$4:$D$75,'Joining Lists'!$E$4:$E$75)</f>
        <v>MidWest</v>
      </c>
      <c r="J5938" s="105" t="s">
        <v>218</v>
      </c>
      <c r="K5938" s="105">
        <v>2.0</v>
      </c>
      <c r="L5938" s="104">
        <f t="array" ref="L5938">XLOOKUP('Joining Lists'!$J5938,'Joining Lists'!$A$4:$A$15,'Joining Lists'!$B$4:$B$15)</f>
        <v>22.95</v>
      </c>
      <c r="M5938" s="105">
        <f>'Joining Lists'!$K5938*'Joining Lists'!$L5938</f>
        <v>45.9</v>
      </c>
    </row>
    <row r="5939" ht="14.25" customHeight="1">
      <c r="G5939" s="111">
        <v>44179.0</v>
      </c>
      <c r="H5939" s="110" t="s">
        <v>263</v>
      </c>
      <c r="I5939" s="110" t="str">
        <f t="array" ref="I5939">XLOOKUP('Joining Lists'!$H5939,'Joining Lists'!$D$4:$D$75,'Joining Lists'!$E$4:$E$75)</f>
        <v>West</v>
      </c>
      <c r="J5939" s="110" t="s">
        <v>236</v>
      </c>
      <c r="K5939" s="110">
        <v>3.0</v>
      </c>
      <c r="L5939" s="109">
        <f t="array" ref="L5939">XLOOKUP('Joining Lists'!$J5939,'Joining Lists'!$A$4:$A$15,'Joining Lists'!$B$4:$B$15)</f>
        <v>30</v>
      </c>
      <c r="M5939" s="110">
        <f>'Joining Lists'!$K5939*'Joining Lists'!$L5939</f>
        <v>90</v>
      </c>
    </row>
    <row r="5940" ht="14.25" customHeight="1">
      <c r="G5940" s="106">
        <v>44179.0</v>
      </c>
      <c r="H5940" s="105" t="s">
        <v>215</v>
      </c>
      <c r="I5940" s="105" t="str">
        <f t="array" ref="I5940">XLOOKUP('Joining Lists'!$H5940,'Joining Lists'!$D$4:$D$75,'Joining Lists'!$E$4:$E$75)</f>
        <v>East</v>
      </c>
      <c r="J5940" s="105" t="s">
        <v>245</v>
      </c>
      <c r="K5940" s="105">
        <v>2.0</v>
      </c>
      <c r="L5940" s="104">
        <f t="array" ref="L5940">XLOOKUP('Joining Lists'!$J5940,'Joining Lists'!$A$4:$A$15,'Joining Lists'!$B$4:$B$15)</f>
        <v>23.5</v>
      </c>
      <c r="M5940" s="105">
        <f>'Joining Lists'!$K5940*'Joining Lists'!$L5940</f>
        <v>47</v>
      </c>
    </row>
    <row r="5941" ht="14.25" customHeight="1">
      <c r="G5941" s="111">
        <v>44179.0</v>
      </c>
      <c r="H5941" s="110" t="s">
        <v>292</v>
      </c>
      <c r="I5941" s="110" t="str">
        <f t="array" ref="I5941">XLOOKUP('Joining Lists'!$H5941,'Joining Lists'!$D$4:$D$75,'Joining Lists'!$E$4:$E$75)</f>
        <v>East</v>
      </c>
      <c r="J5941" s="110" t="s">
        <v>235</v>
      </c>
      <c r="K5941" s="110">
        <v>1.0</v>
      </c>
      <c r="L5941" s="109">
        <f t="array" ref="L5941">XLOOKUP('Joining Lists'!$J5941,'Joining Lists'!$A$4:$A$15,'Joining Lists'!$B$4:$B$15)</f>
        <v>19.95</v>
      </c>
      <c r="M5941" s="110">
        <f>'Joining Lists'!$K5941*'Joining Lists'!$L5941</f>
        <v>19.95</v>
      </c>
    </row>
    <row r="5942" ht="14.25" customHeight="1">
      <c r="G5942" s="106">
        <v>44179.0</v>
      </c>
      <c r="H5942" s="105" t="s">
        <v>219</v>
      </c>
      <c r="I5942" s="105" t="str">
        <f t="array" ref="I5942">XLOOKUP('Joining Lists'!$H5942,'Joining Lists'!$D$4:$D$75,'Joining Lists'!$E$4:$E$75)</f>
        <v>West</v>
      </c>
      <c r="J5942" s="105" t="s">
        <v>240</v>
      </c>
      <c r="K5942" s="105">
        <v>2.0</v>
      </c>
      <c r="L5942" s="104">
        <f t="array" ref="L5942">XLOOKUP('Joining Lists'!$J5942,'Joining Lists'!$A$4:$A$15,'Joining Lists'!$B$4:$B$15)</f>
        <v>34</v>
      </c>
      <c r="M5942" s="105">
        <f>'Joining Lists'!$K5942*'Joining Lists'!$L5942</f>
        <v>68</v>
      </c>
    </row>
    <row r="5943" ht="14.25" customHeight="1">
      <c r="G5943" s="111">
        <v>44179.0</v>
      </c>
      <c r="H5943" s="110" t="s">
        <v>316</v>
      </c>
      <c r="I5943" s="110" t="str">
        <f t="array" ref="I5943">XLOOKUP('Joining Lists'!$H5943,'Joining Lists'!$D$4:$D$75,'Joining Lists'!$E$4:$E$75)</f>
        <v>West</v>
      </c>
      <c r="J5943" s="110" t="s">
        <v>218</v>
      </c>
      <c r="K5943" s="110">
        <v>3.0</v>
      </c>
      <c r="L5943" s="109">
        <f t="array" ref="L5943">XLOOKUP('Joining Lists'!$J5943,'Joining Lists'!$A$4:$A$15,'Joining Lists'!$B$4:$B$15)</f>
        <v>22.95</v>
      </c>
      <c r="M5943" s="110">
        <f>'Joining Lists'!$K5943*'Joining Lists'!$L5943</f>
        <v>68.85</v>
      </c>
    </row>
    <row r="5944" ht="14.25" customHeight="1">
      <c r="G5944" s="106">
        <v>44179.0</v>
      </c>
      <c r="H5944" s="105" t="s">
        <v>306</v>
      </c>
      <c r="I5944" s="105" t="str">
        <f t="array" ref="I5944">XLOOKUP('Joining Lists'!$H5944,'Joining Lists'!$D$4:$D$75,'Joining Lists'!$E$4:$E$75)</f>
        <v>West</v>
      </c>
      <c r="J5944" s="105" t="s">
        <v>239</v>
      </c>
      <c r="K5944" s="105">
        <v>2.0</v>
      </c>
      <c r="L5944" s="104">
        <f t="array" ref="L5944">XLOOKUP('Joining Lists'!$J5944,'Joining Lists'!$A$4:$A$15,'Joining Lists'!$B$4:$B$15)</f>
        <v>19</v>
      </c>
      <c r="M5944" s="105">
        <f>'Joining Lists'!$K5944*'Joining Lists'!$L5944</f>
        <v>38</v>
      </c>
    </row>
    <row r="5945" ht="14.25" customHeight="1">
      <c r="G5945" s="111">
        <v>44179.0</v>
      </c>
      <c r="H5945" s="110" t="s">
        <v>295</v>
      </c>
      <c r="I5945" s="110" t="str">
        <f t="array" ref="I5945">XLOOKUP('Joining Lists'!$H5945,'Joining Lists'!$D$4:$D$75,'Joining Lists'!$E$4:$E$75)</f>
        <v>MidWest</v>
      </c>
      <c r="J5945" s="110" t="s">
        <v>227</v>
      </c>
      <c r="K5945" s="110">
        <v>2.0</v>
      </c>
      <c r="L5945" s="109">
        <f t="array" ref="L5945">XLOOKUP('Joining Lists'!$J5945,'Joining Lists'!$A$4:$A$15,'Joining Lists'!$B$4:$B$15)</f>
        <v>25</v>
      </c>
      <c r="M5945" s="110">
        <f>'Joining Lists'!$K5945*'Joining Lists'!$L5945</f>
        <v>50</v>
      </c>
    </row>
    <row r="5946" ht="14.25" customHeight="1">
      <c r="G5946" s="106">
        <v>44179.0</v>
      </c>
      <c r="H5946" s="105" t="s">
        <v>306</v>
      </c>
      <c r="I5946" s="105" t="str">
        <f t="array" ref="I5946">XLOOKUP('Joining Lists'!$H5946,'Joining Lists'!$D$4:$D$75,'Joining Lists'!$E$4:$E$75)</f>
        <v>West</v>
      </c>
      <c r="J5946" s="105" t="s">
        <v>216</v>
      </c>
      <c r="K5946" s="105">
        <v>3.0</v>
      </c>
      <c r="L5946" s="104">
        <f t="array" ref="L5946">XLOOKUP('Joining Lists'!$J5946,'Joining Lists'!$A$4:$A$15,'Joining Lists'!$B$4:$B$15)</f>
        <v>22.95</v>
      </c>
      <c r="M5946" s="105">
        <f>'Joining Lists'!$K5946*'Joining Lists'!$L5946</f>
        <v>68.85</v>
      </c>
    </row>
    <row r="5947" ht="14.25" customHeight="1">
      <c r="G5947" s="111">
        <v>44179.0</v>
      </c>
      <c r="H5947" s="110" t="s">
        <v>269</v>
      </c>
      <c r="I5947" s="110" t="str">
        <f t="array" ref="I5947">XLOOKUP('Joining Lists'!$H5947,'Joining Lists'!$D$4:$D$75,'Joining Lists'!$E$4:$E$75)</f>
        <v>MidWest</v>
      </c>
      <c r="J5947" s="110" t="s">
        <v>240</v>
      </c>
      <c r="K5947" s="110">
        <v>3.0</v>
      </c>
      <c r="L5947" s="109">
        <f t="array" ref="L5947">XLOOKUP('Joining Lists'!$J5947,'Joining Lists'!$A$4:$A$15,'Joining Lists'!$B$4:$B$15)</f>
        <v>34</v>
      </c>
      <c r="M5947" s="110">
        <f>'Joining Lists'!$K5947*'Joining Lists'!$L5947</f>
        <v>102</v>
      </c>
    </row>
    <row r="5948" ht="14.25" customHeight="1">
      <c r="G5948" s="106">
        <v>44179.0</v>
      </c>
      <c r="H5948" s="105" t="s">
        <v>310</v>
      </c>
      <c r="I5948" s="105" t="str">
        <f t="array" ref="I5948">XLOOKUP('Joining Lists'!$H5948,'Joining Lists'!$D$4:$D$75,'Joining Lists'!$E$4:$E$75)</f>
        <v>West</v>
      </c>
      <c r="J5948" s="105" t="s">
        <v>240</v>
      </c>
      <c r="K5948" s="105">
        <v>2.0</v>
      </c>
      <c r="L5948" s="104">
        <f t="array" ref="L5948">XLOOKUP('Joining Lists'!$J5948,'Joining Lists'!$A$4:$A$15,'Joining Lists'!$B$4:$B$15)</f>
        <v>34</v>
      </c>
      <c r="M5948" s="105">
        <f>'Joining Lists'!$K5948*'Joining Lists'!$L5948</f>
        <v>68</v>
      </c>
    </row>
    <row r="5949" ht="14.25" customHeight="1">
      <c r="G5949" s="111">
        <v>44179.0</v>
      </c>
      <c r="H5949" s="110" t="s">
        <v>283</v>
      </c>
      <c r="I5949" s="110" t="str">
        <f t="array" ref="I5949">XLOOKUP('Joining Lists'!$H5949,'Joining Lists'!$D$4:$D$75,'Joining Lists'!$E$4:$E$75)</f>
        <v>South</v>
      </c>
      <c r="J5949" s="110" t="s">
        <v>235</v>
      </c>
      <c r="K5949" s="110">
        <v>2.0</v>
      </c>
      <c r="L5949" s="109">
        <f t="array" ref="L5949">XLOOKUP('Joining Lists'!$J5949,'Joining Lists'!$A$4:$A$15,'Joining Lists'!$B$4:$B$15)</f>
        <v>19.95</v>
      </c>
      <c r="M5949" s="110">
        <f>'Joining Lists'!$K5949*'Joining Lists'!$L5949</f>
        <v>39.9</v>
      </c>
    </row>
    <row r="5950" ht="14.25" customHeight="1">
      <c r="G5950" s="106">
        <v>44179.0</v>
      </c>
      <c r="H5950" s="105" t="s">
        <v>238</v>
      </c>
      <c r="I5950" s="105" t="str">
        <f t="array" ref="I5950">XLOOKUP('Joining Lists'!$H5950,'Joining Lists'!$D$4:$D$75,'Joining Lists'!$E$4:$E$75)</f>
        <v>West</v>
      </c>
      <c r="J5950" s="105" t="s">
        <v>239</v>
      </c>
      <c r="K5950" s="105">
        <v>1.0</v>
      </c>
      <c r="L5950" s="104">
        <f t="array" ref="L5950">XLOOKUP('Joining Lists'!$J5950,'Joining Lists'!$A$4:$A$15,'Joining Lists'!$B$4:$B$15)</f>
        <v>19</v>
      </c>
      <c r="M5950" s="105">
        <f>'Joining Lists'!$K5950*'Joining Lists'!$L5950</f>
        <v>19</v>
      </c>
    </row>
    <row r="5951" ht="14.25" customHeight="1">
      <c r="G5951" s="111">
        <v>44179.0</v>
      </c>
      <c r="H5951" s="110" t="s">
        <v>296</v>
      </c>
      <c r="I5951" s="110" t="str">
        <f t="array" ref="I5951">XLOOKUP('Joining Lists'!$H5951,'Joining Lists'!$D$4:$D$75,'Joining Lists'!$E$4:$E$75)</f>
        <v>West</v>
      </c>
      <c r="J5951" s="110" t="s">
        <v>245</v>
      </c>
      <c r="K5951" s="110">
        <v>1.0</v>
      </c>
      <c r="L5951" s="109">
        <f t="array" ref="L5951">XLOOKUP('Joining Lists'!$J5951,'Joining Lists'!$A$4:$A$15,'Joining Lists'!$B$4:$B$15)</f>
        <v>23.5</v>
      </c>
      <c r="M5951" s="110">
        <f>'Joining Lists'!$K5951*'Joining Lists'!$L5951</f>
        <v>23.5</v>
      </c>
    </row>
    <row r="5952" ht="14.25" customHeight="1">
      <c r="G5952" s="106">
        <v>44179.0</v>
      </c>
      <c r="H5952" s="105" t="s">
        <v>255</v>
      </c>
      <c r="I5952" s="105" t="str">
        <f t="array" ref="I5952">XLOOKUP('Joining Lists'!$H5952,'Joining Lists'!$D$4:$D$75,'Joining Lists'!$E$4:$E$75)</f>
        <v>MidWest</v>
      </c>
      <c r="J5952" s="105" t="s">
        <v>236</v>
      </c>
      <c r="K5952" s="105">
        <v>2.0</v>
      </c>
      <c r="L5952" s="104">
        <f t="array" ref="L5952">XLOOKUP('Joining Lists'!$J5952,'Joining Lists'!$A$4:$A$15,'Joining Lists'!$B$4:$B$15)</f>
        <v>30</v>
      </c>
      <c r="M5952" s="105">
        <f>'Joining Lists'!$K5952*'Joining Lists'!$L5952</f>
        <v>60</v>
      </c>
    </row>
    <row r="5953" ht="14.25" customHeight="1">
      <c r="G5953" s="111">
        <v>44179.0</v>
      </c>
      <c r="H5953" s="110" t="s">
        <v>219</v>
      </c>
      <c r="I5953" s="110" t="str">
        <f t="array" ref="I5953">XLOOKUP('Joining Lists'!$H5953,'Joining Lists'!$D$4:$D$75,'Joining Lists'!$E$4:$E$75)</f>
        <v>West</v>
      </c>
      <c r="J5953" s="110" t="s">
        <v>227</v>
      </c>
      <c r="K5953" s="110">
        <v>2.0</v>
      </c>
      <c r="L5953" s="109">
        <f t="array" ref="L5953">XLOOKUP('Joining Lists'!$J5953,'Joining Lists'!$A$4:$A$15,'Joining Lists'!$B$4:$B$15)</f>
        <v>25</v>
      </c>
      <c r="M5953" s="110">
        <f>'Joining Lists'!$K5953*'Joining Lists'!$L5953</f>
        <v>50</v>
      </c>
    </row>
    <row r="5954" ht="14.25" customHeight="1">
      <c r="G5954" s="106">
        <v>44179.0</v>
      </c>
      <c r="H5954" s="105" t="s">
        <v>269</v>
      </c>
      <c r="I5954" s="105" t="str">
        <f t="array" ref="I5954">XLOOKUP('Joining Lists'!$H5954,'Joining Lists'!$D$4:$D$75,'Joining Lists'!$E$4:$E$75)</f>
        <v>MidWest</v>
      </c>
      <c r="J5954" s="105" t="s">
        <v>212</v>
      </c>
      <c r="K5954" s="105">
        <v>2.0</v>
      </c>
      <c r="L5954" s="104">
        <f t="array" ref="L5954">XLOOKUP('Joining Lists'!$J5954,'Joining Lists'!$A$4:$A$15,'Joining Lists'!$B$4:$B$15)</f>
        <v>21</v>
      </c>
      <c r="M5954" s="105">
        <f>'Joining Lists'!$K5954*'Joining Lists'!$L5954</f>
        <v>42</v>
      </c>
    </row>
    <row r="5955" ht="14.25" customHeight="1">
      <c r="G5955" s="111">
        <v>44179.0</v>
      </c>
      <c r="H5955" s="110" t="s">
        <v>294</v>
      </c>
      <c r="I5955" s="110" t="str">
        <f t="array" ref="I5955">XLOOKUP('Joining Lists'!$H5955,'Joining Lists'!$D$4:$D$75,'Joining Lists'!$E$4:$E$75)</f>
        <v>West</v>
      </c>
      <c r="J5955" s="110" t="s">
        <v>243</v>
      </c>
      <c r="K5955" s="110">
        <v>2.0</v>
      </c>
      <c r="L5955" s="109">
        <f t="array" ref="L5955">XLOOKUP('Joining Lists'!$J5955,'Joining Lists'!$A$4:$A$15,'Joining Lists'!$B$4:$B$15)</f>
        <v>25</v>
      </c>
      <c r="M5955" s="110">
        <f>'Joining Lists'!$K5955*'Joining Lists'!$L5955</f>
        <v>50</v>
      </c>
    </row>
    <row r="5956" ht="14.25" customHeight="1">
      <c r="G5956" s="106">
        <v>44179.0</v>
      </c>
      <c r="H5956" s="105" t="s">
        <v>280</v>
      </c>
      <c r="I5956" s="105" t="str">
        <f t="array" ref="I5956">XLOOKUP('Joining Lists'!$H5956,'Joining Lists'!$D$4:$D$75,'Joining Lists'!$E$4:$E$75)</f>
        <v>South</v>
      </c>
      <c r="J5956" s="105" t="s">
        <v>218</v>
      </c>
      <c r="K5956" s="105">
        <v>3.0</v>
      </c>
      <c r="L5956" s="104">
        <f t="array" ref="L5956">XLOOKUP('Joining Lists'!$J5956,'Joining Lists'!$A$4:$A$15,'Joining Lists'!$B$4:$B$15)</f>
        <v>22.95</v>
      </c>
      <c r="M5956" s="105">
        <f>'Joining Lists'!$K5956*'Joining Lists'!$L5956</f>
        <v>68.85</v>
      </c>
    </row>
    <row r="5957" ht="14.25" customHeight="1">
      <c r="G5957" s="111">
        <v>44179.0</v>
      </c>
      <c r="H5957" s="110" t="s">
        <v>311</v>
      </c>
      <c r="I5957" s="110" t="str">
        <f t="array" ref="I5957">XLOOKUP('Joining Lists'!$H5957,'Joining Lists'!$D$4:$D$75,'Joining Lists'!$E$4:$E$75)</f>
        <v>MidWest</v>
      </c>
      <c r="J5957" s="110" t="s">
        <v>240</v>
      </c>
      <c r="K5957" s="110">
        <v>18.0</v>
      </c>
      <c r="L5957" s="109">
        <f t="array" ref="L5957">XLOOKUP('Joining Lists'!$J5957,'Joining Lists'!$A$4:$A$15,'Joining Lists'!$B$4:$B$15)</f>
        <v>34</v>
      </c>
      <c r="M5957" s="110">
        <f>'Joining Lists'!$K5957*'Joining Lists'!$L5957</f>
        <v>612</v>
      </c>
    </row>
    <row r="5958" ht="14.25" customHeight="1">
      <c r="G5958" s="106">
        <v>44179.0</v>
      </c>
      <c r="H5958" s="105" t="s">
        <v>284</v>
      </c>
      <c r="I5958" s="105" t="str">
        <f t="array" ref="I5958">XLOOKUP('Joining Lists'!$H5958,'Joining Lists'!$D$4:$D$75,'Joining Lists'!$E$4:$E$75)</f>
        <v>MidWest</v>
      </c>
      <c r="J5958" s="105" t="s">
        <v>240</v>
      </c>
      <c r="K5958" s="105">
        <v>3.0</v>
      </c>
      <c r="L5958" s="104">
        <f t="array" ref="L5958">XLOOKUP('Joining Lists'!$J5958,'Joining Lists'!$A$4:$A$15,'Joining Lists'!$B$4:$B$15)</f>
        <v>34</v>
      </c>
      <c r="M5958" s="105">
        <f>'Joining Lists'!$K5958*'Joining Lists'!$L5958</f>
        <v>102</v>
      </c>
    </row>
    <row r="5959" ht="14.25" customHeight="1">
      <c r="G5959" s="111">
        <v>44179.0</v>
      </c>
      <c r="H5959" s="110" t="s">
        <v>237</v>
      </c>
      <c r="I5959" s="110" t="str">
        <f t="array" ref="I5959">XLOOKUP('Joining Lists'!$H5959,'Joining Lists'!$D$4:$D$75,'Joining Lists'!$E$4:$E$75)</f>
        <v>West</v>
      </c>
      <c r="J5959" s="110" t="s">
        <v>240</v>
      </c>
      <c r="K5959" s="110">
        <v>2.0</v>
      </c>
      <c r="L5959" s="109">
        <f t="array" ref="L5959">XLOOKUP('Joining Lists'!$J5959,'Joining Lists'!$A$4:$A$15,'Joining Lists'!$B$4:$B$15)</f>
        <v>34</v>
      </c>
      <c r="M5959" s="110">
        <f>'Joining Lists'!$K5959*'Joining Lists'!$L5959</f>
        <v>68</v>
      </c>
    </row>
    <row r="5960" ht="14.25" customHeight="1">
      <c r="G5960" s="106">
        <v>44179.0</v>
      </c>
      <c r="H5960" s="105" t="s">
        <v>284</v>
      </c>
      <c r="I5960" s="105" t="str">
        <f t="array" ref="I5960">XLOOKUP('Joining Lists'!$H5960,'Joining Lists'!$D$4:$D$75,'Joining Lists'!$E$4:$E$75)</f>
        <v>MidWest</v>
      </c>
      <c r="J5960" s="105" t="s">
        <v>230</v>
      </c>
      <c r="K5960" s="105">
        <v>3.0</v>
      </c>
      <c r="L5960" s="104">
        <f t="array" ref="L5960">XLOOKUP('Joining Lists'!$J5960,'Joining Lists'!$A$4:$A$15,'Joining Lists'!$B$4:$B$15)</f>
        <v>79.95</v>
      </c>
      <c r="M5960" s="105">
        <f>'Joining Lists'!$K5960*'Joining Lists'!$L5960</f>
        <v>239.85</v>
      </c>
    </row>
    <row r="5961" ht="14.25" customHeight="1">
      <c r="G5961" s="111">
        <v>44179.0</v>
      </c>
      <c r="H5961" s="110" t="s">
        <v>238</v>
      </c>
      <c r="I5961" s="110" t="str">
        <f t="array" ref="I5961">XLOOKUP('Joining Lists'!$H5961,'Joining Lists'!$D$4:$D$75,'Joining Lists'!$E$4:$E$75)</f>
        <v>West</v>
      </c>
      <c r="J5961" s="110" t="s">
        <v>218</v>
      </c>
      <c r="K5961" s="110">
        <v>3.0</v>
      </c>
      <c r="L5961" s="109">
        <f t="array" ref="L5961">XLOOKUP('Joining Lists'!$J5961,'Joining Lists'!$A$4:$A$15,'Joining Lists'!$B$4:$B$15)</f>
        <v>22.95</v>
      </c>
      <c r="M5961" s="110">
        <f>'Joining Lists'!$K5961*'Joining Lists'!$L5961</f>
        <v>68.85</v>
      </c>
    </row>
    <row r="5962" ht="14.25" customHeight="1">
      <c r="G5962" s="106">
        <v>44179.0</v>
      </c>
      <c r="H5962" s="105" t="s">
        <v>254</v>
      </c>
      <c r="I5962" s="105" t="str">
        <f t="array" ref="I5962">XLOOKUP('Joining Lists'!$H5962,'Joining Lists'!$D$4:$D$75,'Joining Lists'!$E$4:$E$75)</f>
        <v>South</v>
      </c>
      <c r="J5962" s="105" t="s">
        <v>236</v>
      </c>
      <c r="K5962" s="105">
        <v>2.0</v>
      </c>
      <c r="L5962" s="104">
        <f t="array" ref="L5962">XLOOKUP('Joining Lists'!$J5962,'Joining Lists'!$A$4:$A$15,'Joining Lists'!$B$4:$B$15)</f>
        <v>30</v>
      </c>
      <c r="M5962" s="105">
        <f>'Joining Lists'!$K5962*'Joining Lists'!$L5962</f>
        <v>60</v>
      </c>
    </row>
    <row r="5963" ht="14.25" customHeight="1">
      <c r="G5963" s="111">
        <v>44179.0</v>
      </c>
      <c r="H5963" s="110" t="s">
        <v>289</v>
      </c>
      <c r="I5963" s="110" t="str">
        <f t="array" ref="I5963">XLOOKUP('Joining Lists'!$H5963,'Joining Lists'!$D$4:$D$75,'Joining Lists'!$E$4:$E$75)</f>
        <v>West</v>
      </c>
      <c r="J5963" s="110" t="s">
        <v>240</v>
      </c>
      <c r="K5963" s="110">
        <v>2.0</v>
      </c>
      <c r="L5963" s="109">
        <f t="array" ref="L5963">XLOOKUP('Joining Lists'!$J5963,'Joining Lists'!$A$4:$A$15,'Joining Lists'!$B$4:$B$15)</f>
        <v>34</v>
      </c>
      <c r="M5963" s="110">
        <f>'Joining Lists'!$K5963*'Joining Lists'!$L5963</f>
        <v>68</v>
      </c>
    </row>
    <row r="5964" ht="14.25" customHeight="1">
      <c r="G5964" s="106">
        <v>44179.0</v>
      </c>
      <c r="H5964" s="105" t="s">
        <v>264</v>
      </c>
      <c r="I5964" s="105" t="str">
        <f t="array" ref="I5964">XLOOKUP('Joining Lists'!$H5964,'Joining Lists'!$D$4:$D$75,'Joining Lists'!$E$4:$E$75)</f>
        <v>MidWest</v>
      </c>
      <c r="J5964" s="105" t="s">
        <v>235</v>
      </c>
      <c r="K5964" s="105">
        <v>5.0</v>
      </c>
      <c r="L5964" s="104">
        <f t="array" ref="L5964">XLOOKUP('Joining Lists'!$J5964,'Joining Lists'!$A$4:$A$15,'Joining Lists'!$B$4:$B$15)</f>
        <v>19.95</v>
      </c>
      <c r="M5964" s="105">
        <f>'Joining Lists'!$K5964*'Joining Lists'!$L5964</f>
        <v>99.75</v>
      </c>
    </row>
    <row r="5965" ht="14.25" customHeight="1">
      <c r="G5965" s="111">
        <v>44179.0</v>
      </c>
      <c r="H5965" s="110" t="s">
        <v>263</v>
      </c>
      <c r="I5965" s="110" t="str">
        <f t="array" ref="I5965">XLOOKUP('Joining Lists'!$H5965,'Joining Lists'!$D$4:$D$75,'Joining Lists'!$E$4:$E$75)</f>
        <v>West</v>
      </c>
      <c r="J5965" s="110" t="s">
        <v>230</v>
      </c>
      <c r="K5965" s="110">
        <v>3.0</v>
      </c>
      <c r="L5965" s="109">
        <f t="array" ref="L5965">XLOOKUP('Joining Lists'!$J5965,'Joining Lists'!$A$4:$A$15,'Joining Lists'!$B$4:$B$15)</f>
        <v>79.95</v>
      </c>
      <c r="M5965" s="110">
        <f>'Joining Lists'!$K5965*'Joining Lists'!$L5965</f>
        <v>239.85</v>
      </c>
    </row>
    <row r="5966" ht="14.25" customHeight="1">
      <c r="G5966" s="106">
        <v>44179.0</v>
      </c>
      <c r="H5966" s="105" t="s">
        <v>231</v>
      </c>
      <c r="I5966" s="105" t="str">
        <f t="array" ref="I5966">XLOOKUP('Joining Lists'!$H5966,'Joining Lists'!$D$4:$D$75,'Joining Lists'!$E$4:$E$75)</f>
        <v>West</v>
      </c>
      <c r="J5966" s="105" t="s">
        <v>218</v>
      </c>
      <c r="K5966" s="105">
        <v>8.0</v>
      </c>
      <c r="L5966" s="104">
        <f t="array" ref="L5966">XLOOKUP('Joining Lists'!$J5966,'Joining Lists'!$A$4:$A$15,'Joining Lists'!$B$4:$B$15)</f>
        <v>22.95</v>
      </c>
      <c r="M5966" s="105">
        <f>'Joining Lists'!$K5966*'Joining Lists'!$L5966</f>
        <v>183.6</v>
      </c>
    </row>
    <row r="5967" ht="14.25" customHeight="1">
      <c r="G5967" s="111">
        <v>44179.0</v>
      </c>
      <c r="H5967" s="110" t="s">
        <v>266</v>
      </c>
      <c r="I5967" s="110" t="str">
        <f t="array" ref="I5967">XLOOKUP('Joining Lists'!$H5967,'Joining Lists'!$D$4:$D$75,'Joining Lists'!$E$4:$E$75)</f>
        <v>West</v>
      </c>
      <c r="J5967" s="110" t="s">
        <v>243</v>
      </c>
      <c r="K5967" s="110">
        <v>20.0</v>
      </c>
      <c r="L5967" s="109">
        <f t="array" ref="L5967">XLOOKUP('Joining Lists'!$J5967,'Joining Lists'!$A$4:$A$15,'Joining Lists'!$B$4:$B$15)</f>
        <v>25</v>
      </c>
      <c r="M5967" s="110">
        <f>'Joining Lists'!$K5967*'Joining Lists'!$L5967</f>
        <v>500</v>
      </c>
    </row>
    <row r="5968" ht="14.25" customHeight="1">
      <c r="G5968" s="106">
        <v>44179.0</v>
      </c>
      <c r="H5968" s="105" t="s">
        <v>296</v>
      </c>
      <c r="I5968" s="105" t="str">
        <f t="array" ref="I5968">XLOOKUP('Joining Lists'!$H5968,'Joining Lists'!$D$4:$D$75,'Joining Lists'!$E$4:$E$75)</f>
        <v>West</v>
      </c>
      <c r="J5968" s="105" t="s">
        <v>236</v>
      </c>
      <c r="K5968" s="105">
        <v>1.0</v>
      </c>
      <c r="L5968" s="104">
        <f t="array" ref="L5968">XLOOKUP('Joining Lists'!$J5968,'Joining Lists'!$A$4:$A$15,'Joining Lists'!$B$4:$B$15)</f>
        <v>30</v>
      </c>
      <c r="M5968" s="105">
        <f>'Joining Lists'!$K5968*'Joining Lists'!$L5968</f>
        <v>30</v>
      </c>
    </row>
    <row r="5969" ht="14.25" customHeight="1">
      <c r="G5969" s="111">
        <v>44179.0</v>
      </c>
      <c r="H5969" s="110" t="s">
        <v>296</v>
      </c>
      <c r="I5969" s="110" t="str">
        <f t="array" ref="I5969">XLOOKUP('Joining Lists'!$H5969,'Joining Lists'!$D$4:$D$75,'Joining Lists'!$E$4:$E$75)</f>
        <v>West</v>
      </c>
      <c r="J5969" s="110" t="s">
        <v>216</v>
      </c>
      <c r="K5969" s="110">
        <v>1.0</v>
      </c>
      <c r="L5969" s="109">
        <f t="array" ref="L5969">XLOOKUP('Joining Lists'!$J5969,'Joining Lists'!$A$4:$A$15,'Joining Lists'!$B$4:$B$15)</f>
        <v>22.95</v>
      </c>
      <c r="M5969" s="110">
        <f>'Joining Lists'!$K5969*'Joining Lists'!$L5969</f>
        <v>22.95</v>
      </c>
    </row>
    <row r="5970" ht="14.25" customHeight="1">
      <c r="G5970" s="106">
        <v>44179.0</v>
      </c>
      <c r="H5970" s="105" t="s">
        <v>295</v>
      </c>
      <c r="I5970" s="105" t="str">
        <f t="array" ref="I5970">XLOOKUP('Joining Lists'!$H5970,'Joining Lists'!$D$4:$D$75,'Joining Lists'!$E$4:$E$75)</f>
        <v>MidWest</v>
      </c>
      <c r="J5970" s="105" t="s">
        <v>230</v>
      </c>
      <c r="K5970" s="105">
        <v>3.0</v>
      </c>
      <c r="L5970" s="104">
        <f t="array" ref="L5970">XLOOKUP('Joining Lists'!$J5970,'Joining Lists'!$A$4:$A$15,'Joining Lists'!$B$4:$B$15)</f>
        <v>79.95</v>
      </c>
      <c r="M5970" s="105">
        <f>'Joining Lists'!$K5970*'Joining Lists'!$L5970</f>
        <v>239.85</v>
      </c>
    </row>
    <row r="5971" ht="14.25" customHeight="1">
      <c r="G5971" s="111">
        <v>44178.0</v>
      </c>
      <c r="H5971" s="110" t="s">
        <v>292</v>
      </c>
      <c r="I5971" s="110" t="str">
        <f t="array" ref="I5971">XLOOKUP('Joining Lists'!$H5971,'Joining Lists'!$D$4:$D$75,'Joining Lists'!$E$4:$E$75)</f>
        <v>East</v>
      </c>
      <c r="J5971" s="110" t="s">
        <v>236</v>
      </c>
      <c r="K5971" s="110">
        <v>1.0</v>
      </c>
      <c r="L5971" s="109">
        <f t="array" ref="L5971">XLOOKUP('Joining Lists'!$J5971,'Joining Lists'!$A$4:$A$15,'Joining Lists'!$B$4:$B$15)</f>
        <v>30</v>
      </c>
      <c r="M5971" s="110">
        <f>'Joining Lists'!$K5971*'Joining Lists'!$L5971</f>
        <v>30</v>
      </c>
    </row>
    <row r="5972" ht="14.25" customHeight="1">
      <c r="G5972" s="106">
        <v>44178.0</v>
      </c>
      <c r="H5972" s="105" t="s">
        <v>315</v>
      </c>
      <c r="I5972" s="105" t="str">
        <f t="array" ref="I5972">XLOOKUP('Joining Lists'!$H5972,'Joining Lists'!$D$4:$D$75,'Joining Lists'!$E$4:$E$75)</f>
        <v>MidWest</v>
      </c>
      <c r="J5972" s="105" t="s">
        <v>218</v>
      </c>
      <c r="K5972" s="105">
        <v>3.0</v>
      </c>
      <c r="L5972" s="104">
        <f t="array" ref="L5972">XLOOKUP('Joining Lists'!$J5972,'Joining Lists'!$A$4:$A$15,'Joining Lists'!$B$4:$B$15)</f>
        <v>22.95</v>
      </c>
      <c r="M5972" s="105">
        <f>'Joining Lists'!$K5972*'Joining Lists'!$L5972</f>
        <v>68.85</v>
      </c>
    </row>
    <row r="5973" ht="14.25" customHeight="1">
      <c r="G5973" s="111">
        <v>44178.0</v>
      </c>
      <c r="H5973" s="110" t="s">
        <v>228</v>
      </c>
      <c r="I5973" s="110" t="str">
        <f t="array" ref="I5973">XLOOKUP('Joining Lists'!$H5973,'Joining Lists'!$D$4:$D$75,'Joining Lists'!$E$4:$E$75)</f>
        <v>MidWest</v>
      </c>
      <c r="J5973" s="110" t="s">
        <v>243</v>
      </c>
      <c r="K5973" s="110">
        <v>4.0</v>
      </c>
      <c r="L5973" s="109">
        <f t="array" ref="L5973">XLOOKUP('Joining Lists'!$J5973,'Joining Lists'!$A$4:$A$15,'Joining Lists'!$B$4:$B$15)</f>
        <v>25</v>
      </c>
      <c r="M5973" s="110">
        <f>'Joining Lists'!$K5973*'Joining Lists'!$L5973</f>
        <v>100</v>
      </c>
    </row>
    <row r="5974" ht="14.25" customHeight="1">
      <c r="G5974" s="106">
        <v>44178.0</v>
      </c>
      <c r="H5974" s="105" t="s">
        <v>273</v>
      </c>
      <c r="I5974" s="105" t="str">
        <f t="array" ref="I5974">XLOOKUP('Joining Lists'!$H5974,'Joining Lists'!$D$4:$D$75,'Joining Lists'!$E$4:$E$75)</f>
        <v>West</v>
      </c>
      <c r="J5974" s="105" t="s">
        <v>235</v>
      </c>
      <c r="K5974" s="105">
        <v>1.0</v>
      </c>
      <c r="L5974" s="104">
        <f t="array" ref="L5974">XLOOKUP('Joining Lists'!$J5974,'Joining Lists'!$A$4:$A$15,'Joining Lists'!$B$4:$B$15)</f>
        <v>19.95</v>
      </c>
      <c r="M5974" s="105">
        <f>'Joining Lists'!$K5974*'Joining Lists'!$L5974</f>
        <v>19.95</v>
      </c>
    </row>
    <row r="5975" ht="14.25" customHeight="1">
      <c r="G5975" s="111">
        <v>44178.0</v>
      </c>
      <c r="H5975" s="110" t="s">
        <v>238</v>
      </c>
      <c r="I5975" s="110" t="str">
        <f t="array" ref="I5975">XLOOKUP('Joining Lists'!$H5975,'Joining Lists'!$D$4:$D$75,'Joining Lists'!$E$4:$E$75)</f>
        <v>West</v>
      </c>
      <c r="J5975" s="110" t="s">
        <v>235</v>
      </c>
      <c r="K5975" s="110">
        <v>3.0</v>
      </c>
      <c r="L5975" s="109">
        <f t="array" ref="L5975">XLOOKUP('Joining Lists'!$J5975,'Joining Lists'!$A$4:$A$15,'Joining Lists'!$B$4:$B$15)</f>
        <v>19.95</v>
      </c>
      <c r="M5975" s="110">
        <f>'Joining Lists'!$K5975*'Joining Lists'!$L5975</f>
        <v>59.85</v>
      </c>
    </row>
    <row r="5976" ht="14.25" customHeight="1">
      <c r="G5976" s="106">
        <v>44178.0</v>
      </c>
      <c r="H5976" s="105" t="s">
        <v>215</v>
      </c>
      <c r="I5976" s="105" t="str">
        <f t="array" ref="I5976">XLOOKUP('Joining Lists'!$H5976,'Joining Lists'!$D$4:$D$75,'Joining Lists'!$E$4:$E$75)</f>
        <v>East</v>
      </c>
      <c r="J5976" s="105" t="s">
        <v>236</v>
      </c>
      <c r="K5976" s="105">
        <v>2.0</v>
      </c>
      <c r="L5976" s="104">
        <f t="array" ref="L5976">XLOOKUP('Joining Lists'!$J5976,'Joining Lists'!$A$4:$A$15,'Joining Lists'!$B$4:$B$15)</f>
        <v>30</v>
      </c>
      <c r="M5976" s="105">
        <f>'Joining Lists'!$K5976*'Joining Lists'!$L5976</f>
        <v>60</v>
      </c>
    </row>
    <row r="5977" ht="14.25" customHeight="1">
      <c r="G5977" s="111">
        <v>44178.0</v>
      </c>
      <c r="H5977" s="110" t="s">
        <v>244</v>
      </c>
      <c r="I5977" s="110" t="str">
        <f t="array" ref="I5977">XLOOKUP('Joining Lists'!$H5977,'Joining Lists'!$D$4:$D$75,'Joining Lists'!$E$4:$E$75)</f>
        <v>MidWest</v>
      </c>
      <c r="J5977" s="110" t="s">
        <v>245</v>
      </c>
      <c r="K5977" s="110">
        <v>2.0</v>
      </c>
      <c r="L5977" s="109">
        <f t="array" ref="L5977">XLOOKUP('Joining Lists'!$J5977,'Joining Lists'!$A$4:$A$15,'Joining Lists'!$B$4:$B$15)</f>
        <v>23.5</v>
      </c>
      <c r="M5977" s="110">
        <f>'Joining Lists'!$K5977*'Joining Lists'!$L5977</f>
        <v>47</v>
      </c>
    </row>
    <row r="5978" ht="14.25" customHeight="1">
      <c r="G5978" s="106">
        <v>44178.0</v>
      </c>
      <c r="H5978" s="105" t="s">
        <v>297</v>
      </c>
      <c r="I5978" s="105" t="str">
        <f t="array" ref="I5978">XLOOKUP('Joining Lists'!$H5978,'Joining Lists'!$D$4:$D$75,'Joining Lists'!$E$4:$E$75)</f>
        <v>MidWest</v>
      </c>
      <c r="J5978" s="105" t="s">
        <v>239</v>
      </c>
      <c r="K5978" s="105">
        <v>3.0</v>
      </c>
      <c r="L5978" s="104">
        <f t="array" ref="L5978">XLOOKUP('Joining Lists'!$J5978,'Joining Lists'!$A$4:$A$15,'Joining Lists'!$B$4:$B$15)</f>
        <v>19</v>
      </c>
      <c r="M5978" s="105">
        <f>'Joining Lists'!$K5978*'Joining Lists'!$L5978</f>
        <v>57</v>
      </c>
    </row>
    <row r="5979" ht="14.25" customHeight="1">
      <c r="G5979" s="111">
        <v>44178.0</v>
      </c>
      <c r="H5979" s="110" t="s">
        <v>306</v>
      </c>
      <c r="I5979" s="110" t="str">
        <f t="array" ref="I5979">XLOOKUP('Joining Lists'!$H5979,'Joining Lists'!$D$4:$D$75,'Joining Lists'!$E$4:$E$75)</f>
        <v>West</v>
      </c>
      <c r="J5979" s="110" t="s">
        <v>245</v>
      </c>
      <c r="K5979" s="110">
        <v>3.0</v>
      </c>
      <c r="L5979" s="109">
        <f t="array" ref="L5979">XLOOKUP('Joining Lists'!$J5979,'Joining Lists'!$A$4:$A$15,'Joining Lists'!$B$4:$B$15)</f>
        <v>23.5</v>
      </c>
      <c r="M5979" s="110">
        <f>'Joining Lists'!$K5979*'Joining Lists'!$L5979</f>
        <v>70.5</v>
      </c>
    </row>
    <row r="5980" ht="14.25" customHeight="1">
      <c r="G5980" s="106">
        <v>44178.0</v>
      </c>
      <c r="H5980" s="105" t="s">
        <v>296</v>
      </c>
      <c r="I5980" s="105" t="str">
        <f t="array" ref="I5980">XLOOKUP('Joining Lists'!$H5980,'Joining Lists'!$D$4:$D$75,'Joining Lists'!$E$4:$E$75)</f>
        <v>West</v>
      </c>
      <c r="J5980" s="105" t="s">
        <v>236</v>
      </c>
      <c r="K5980" s="105">
        <v>3.0</v>
      </c>
      <c r="L5980" s="104">
        <f t="array" ref="L5980">XLOOKUP('Joining Lists'!$J5980,'Joining Lists'!$A$4:$A$15,'Joining Lists'!$B$4:$B$15)</f>
        <v>30</v>
      </c>
      <c r="M5980" s="105">
        <f>'Joining Lists'!$K5980*'Joining Lists'!$L5980</f>
        <v>90</v>
      </c>
    </row>
    <row r="5981" ht="14.25" customHeight="1">
      <c r="G5981" s="111">
        <v>44178.0</v>
      </c>
      <c r="H5981" s="110" t="s">
        <v>305</v>
      </c>
      <c r="I5981" s="110" t="str">
        <f t="array" ref="I5981">XLOOKUP('Joining Lists'!$H5981,'Joining Lists'!$D$4:$D$75,'Joining Lists'!$E$4:$E$75)</f>
        <v>East</v>
      </c>
      <c r="J5981" s="110" t="s">
        <v>235</v>
      </c>
      <c r="K5981" s="110">
        <v>1.0</v>
      </c>
      <c r="L5981" s="109">
        <f t="array" ref="L5981">XLOOKUP('Joining Lists'!$J5981,'Joining Lists'!$A$4:$A$15,'Joining Lists'!$B$4:$B$15)</f>
        <v>19.95</v>
      </c>
      <c r="M5981" s="110">
        <f>'Joining Lists'!$K5981*'Joining Lists'!$L5981</f>
        <v>19.95</v>
      </c>
    </row>
    <row r="5982" ht="14.25" customHeight="1">
      <c r="G5982" s="106">
        <v>44178.0</v>
      </c>
      <c r="H5982" s="105" t="s">
        <v>281</v>
      </c>
      <c r="I5982" s="105" t="str">
        <f t="array" ref="I5982">XLOOKUP('Joining Lists'!$H5982,'Joining Lists'!$D$4:$D$75,'Joining Lists'!$E$4:$E$75)</f>
        <v>MidWest</v>
      </c>
      <c r="J5982" s="105" t="s">
        <v>227</v>
      </c>
      <c r="K5982" s="105">
        <v>1.0</v>
      </c>
      <c r="L5982" s="104">
        <f t="array" ref="L5982">XLOOKUP('Joining Lists'!$J5982,'Joining Lists'!$A$4:$A$15,'Joining Lists'!$B$4:$B$15)</f>
        <v>25</v>
      </c>
      <c r="M5982" s="105">
        <f>'Joining Lists'!$K5982*'Joining Lists'!$L5982</f>
        <v>25</v>
      </c>
    </row>
    <row r="5983" ht="14.25" customHeight="1">
      <c r="G5983" s="111">
        <v>44178.0</v>
      </c>
      <c r="H5983" s="110" t="s">
        <v>258</v>
      </c>
      <c r="I5983" s="110" t="str">
        <f t="array" ref="I5983">XLOOKUP('Joining Lists'!$H5983,'Joining Lists'!$D$4:$D$75,'Joining Lists'!$E$4:$E$75)</f>
        <v>MidWest</v>
      </c>
      <c r="J5983" s="110" t="s">
        <v>245</v>
      </c>
      <c r="K5983" s="110">
        <v>1.0</v>
      </c>
      <c r="L5983" s="109">
        <f t="array" ref="L5983">XLOOKUP('Joining Lists'!$J5983,'Joining Lists'!$A$4:$A$15,'Joining Lists'!$B$4:$B$15)</f>
        <v>23.5</v>
      </c>
      <c r="M5983" s="110">
        <f>'Joining Lists'!$K5983*'Joining Lists'!$L5983</f>
        <v>23.5</v>
      </c>
    </row>
    <row r="5984" ht="14.25" customHeight="1">
      <c r="G5984" s="106">
        <v>44178.0</v>
      </c>
      <c r="H5984" s="105" t="s">
        <v>269</v>
      </c>
      <c r="I5984" s="105" t="str">
        <f t="array" ref="I5984">XLOOKUP('Joining Lists'!$H5984,'Joining Lists'!$D$4:$D$75,'Joining Lists'!$E$4:$E$75)</f>
        <v>MidWest</v>
      </c>
      <c r="J5984" s="105" t="s">
        <v>212</v>
      </c>
      <c r="K5984" s="105">
        <v>6.0</v>
      </c>
      <c r="L5984" s="104">
        <f t="array" ref="L5984">XLOOKUP('Joining Lists'!$J5984,'Joining Lists'!$A$4:$A$15,'Joining Lists'!$B$4:$B$15)</f>
        <v>21</v>
      </c>
      <c r="M5984" s="105">
        <f>'Joining Lists'!$K5984*'Joining Lists'!$L5984</f>
        <v>126</v>
      </c>
    </row>
    <row r="5985" ht="14.25" customHeight="1">
      <c r="G5985" s="111">
        <v>44178.0</v>
      </c>
      <c r="H5985" s="110" t="s">
        <v>291</v>
      </c>
      <c r="I5985" s="110" t="str">
        <f t="array" ref="I5985">XLOOKUP('Joining Lists'!$H5985,'Joining Lists'!$D$4:$D$75,'Joining Lists'!$E$4:$E$75)</f>
        <v>West</v>
      </c>
      <c r="J5985" s="110" t="s">
        <v>235</v>
      </c>
      <c r="K5985" s="110">
        <v>3.0</v>
      </c>
      <c r="L5985" s="109">
        <f t="array" ref="L5985">XLOOKUP('Joining Lists'!$J5985,'Joining Lists'!$A$4:$A$15,'Joining Lists'!$B$4:$B$15)</f>
        <v>19.95</v>
      </c>
      <c r="M5985" s="110">
        <f>'Joining Lists'!$K5985*'Joining Lists'!$L5985</f>
        <v>59.85</v>
      </c>
    </row>
    <row r="5986" ht="14.25" customHeight="1">
      <c r="G5986" s="106">
        <v>44178.0</v>
      </c>
      <c r="H5986" s="105" t="s">
        <v>292</v>
      </c>
      <c r="I5986" s="105" t="str">
        <f t="array" ref="I5986">XLOOKUP('Joining Lists'!$H5986,'Joining Lists'!$D$4:$D$75,'Joining Lists'!$E$4:$E$75)</f>
        <v>East</v>
      </c>
      <c r="J5986" s="105" t="s">
        <v>243</v>
      </c>
      <c r="K5986" s="105">
        <v>1.0</v>
      </c>
      <c r="L5986" s="104">
        <f t="array" ref="L5986">XLOOKUP('Joining Lists'!$J5986,'Joining Lists'!$A$4:$A$15,'Joining Lists'!$B$4:$B$15)</f>
        <v>25</v>
      </c>
      <c r="M5986" s="105">
        <f>'Joining Lists'!$K5986*'Joining Lists'!$L5986</f>
        <v>25</v>
      </c>
    </row>
    <row r="5987" ht="14.25" customHeight="1">
      <c r="G5987" s="111">
        <v>44178.0</v>
      </c>
      <c r="H5987" s="110" t="s">
        <v>271</v>
      </c>
      <c r="I5987" s="110" t="str">
        <f t="array" ref="I5987">XLOOKUP('Joining Lists'!$H5987,'Joining Lists'!$D$4:$D$75,'Joining Lists'!$E$4:$E$75)</f>
        <v>South</v>
      </c>
      <c r="J5987" s="110" t="s">
        <v>227</v>
      </c>
      <c r="K5987" s="110">
        <v>2.0</v>
      </c>
      <c r="L5987" s="109">
        <f t="array" ref="L5987">XLOOKUP('Joining Lists'!$J5987,'Joining Lists'!$A$4:$A$15,'Joining Lists'!$B$4:$B$15)</f>
        <v>25</v>
      </c>
      <c r="M5987" s="110">
        <f>'Joining Lists'!$K5987*'Joining Lists'!$L5987</f>
        <v>50</v>
      </c>
    </row>
    <row r="5988" ht="14.25" customHeight="1">
      <c r="G5988" s="106">
        <v>44178.0</v>
      </c>
      <c r="H5988" s="105" t="s">
        <v>248</v>
      </c>
      <c r="I5988" s="105" t="str">
        <f t="array" ref="I5988">XLOOKUP('Joining Lists'!$H5988,'Joining Lists'!$D$4:$D$75,'Joining Lists'!$E$4:$E$75)</f>
        <v>MidWest</v>
      </c>
      <c r="J5988" s="105" t="s">
        <v>236</v>
      </c>
      <c r="K5988" s="105">
        <v>3.0</v>
      </c>
      <c r="L5988" s="104">
        <f t="array" ref="L5988">XLOOKUP('Joining Lists'!$J5988,'Joining Lists'!$A$4:$A$15,'Joining Lists'!$B$4:$B$15)</f>
        <v>30</v>
      </c>
      <c r="M5988" s="105">
        <f>'Joining Lists'!$K5988*'Joining Lists'!$L5988</f>
        <v>90</v>
      </c>
    </row>
    <row r="5989" ht="14.25" customHeight="1">
      <c r="G5989" s="111">
        <v>44178.0</v>
      </c>
      <c r="H5989" s="110" t="s">
        <v>308</v>
      </c>
      <c r="I5989" s="110" t="str">
        <f t="array" ref="I5989">XLOOKUP('Joining Lists'!$H5989,'Joining Lists'!$D$4:$D$75,'Joining Lists'!$E$4:$E$75)</f>
        <v>West</v>
      </c>
      <c r="J5989" s="110" t="s">
        <v>216</v>
      </c>
      <c r="K5989" s="110">
        <v>1.0</v>
      </c>
      <c r="L5989" s="109">
        <f t="array" ref="L5989">XLOOKUP('Joining Lists'!$J5989,'Joining Lists'!$A$4:$A$15,'Joining Lists'!$B$4:$B$15)</f>
        <v>22.95</v>
      </c>
      <c r="M5989" s="110">
        <f>'Joining Lists'!$K5989*'Joining Lists'!$L5989</f>
        <v>22.95</v>
      </c>
    </row>
    <row r="5990" ht="14.25" customHeight="1">
      <c r="G5990" s="106">
        <v>44178.0</v>
      </c>
      <c r="H5990" s="105" t="s">
        <v>264</v>
      </c>
      <c r="I5990" s="105" t="str">
        <f t="array" ref="I5990">XLOOKUP('Joining Lists'!$H5990,'Joining Lists'!$D$4:$D$75,'Joining Lists'!$E$4:$E$75)</f>
        <v>MidWest</v>
      </c>
      <c r="J5990" s="105" t="s">
        <v>218</v>
      </c>
      <c r="K5990" s="105">
        <v>23.0</v>
      </c>
      <c r="L5990" s="104">
        <f t="array" ref="L5990">XLOOKUP('Joining Lists'!$J5990,'Joining Lists'!$A$4:$A$15,'Joining Lists'!$B$4:$B$15)</f>
        <v>22.95</v>
      </c>
      <c r="M5990" s="105">
        <f>'Joining Lists'!$K5990*'Joining Lists'!$L5990</f>
        <v>527.85</v>
      </c>
    </row>
    <row r="5991" ht="14.25" customHeight="1">
      <c r="G5991" s="111">
        <v>44178.0</v>
      </c>
      <c r="H5991" s="110" t="s">
        <v>225</v>
      </c>
      <c r="I5991" s="110" t="str">
        <f t="array" ref="I5991">XLOOKUP('Joining Lists'!$H5991,'Joining Lists'!$D$4:$D$75,'Joining Lists'!$E$4:$E$75)</f>
        <v>South</v>
      </c>
      <c r="J5991" s="110" t="s">
        <v>235</v>
      </c>
      <c r="K5991" s="110">
        <v>4.0</v>
      </c>
      <c r="L5991" s="109">
        <f t="array" ref="L5991">XLOOKUP('Joining Lists'!$J5991,'Joining Lists'!$A$4:$A$15,'Joining Lists'!$B$4:$B$15)</f>
        <v>19.95</v>
      </c>
      <c r="M5991" s="110">
        <f>'Joining Lists'!$K5991*'Joining Lists'!$L5991</f>
        <v>79.8</v>
      </c>
    </row>
    <row r="5992" ht="14.25" customHeight="1">
      <c r="G5992" s="106">
        <v>44178.0</v>
      </c>
      <c r="H5992" s="105" t="s">
        <v>280</v>
      </c>
      <c r="I5992" s="105" t="str">
        <f t="array" ref="I5992">XLOOKUP('Joining Lists'!$H5992,'Joining Lists'!$D$4:$D$75,'Joining Lists'!$E$4:$E$75)</f>
        <v>South</v>
      </c>
      <c r="J5992" s="105" t="s">
        <v>235</v>
      </c>
      <c r="K5992" s="105">
        <v>4.0</v>
      </c>
      <c r="L5992" s="104">
        <f t="array" ref="L5992">XLOOKUP('Joining Lists'!$J5992,'Joining Lists'!$A$4:$A$15,'Joining Lists'!$B$4:$B$15)</f>
        <v>19.95</v>
      </c>
      <c r="M5992" s="105">
        <f>'Joining Lists'!$K5992*'Joining Lists'!$L5992</f>
        <v>79.8</v>
      </c>
    </row>
    <row r="5993" ht="14.25" customHeight="1">
      <c r="G5993" s="111">
        <v>44178.0</v>
      </c>
      <c r="H5993" s="110" t="s">
        <v>237</v>
      </c>
      <c r="I5993" s="110" t="str">
        <f t="array" ref="I5993">XLOOKUP('Joining Lists'!$H5993,'Joining Lists'!$D$4:$D$75,'Joining Lists'!$E$4:$E$75)</f>
        <v>West</v>
      </c>
      <c r="J5993" s="110" t="s">
        <v>216</v>
      </c>
      <c r="K5993" s="110">
        <v>2.0</v>
      </c>
      <c r="L5993" s="109">
        <f t="array" ref="L5993">XLOOKUP('Joining Lists'!$J5993,'Joining Lists'!$A$4:$A$15,'Joining Lists'!$B$4:$B$15)</f>
        <v>22.95</v>
      </c>
      <c r="M5993" s="110">
        <f>'Joining Lists'!$K5993*'Joining Lists'!$L5993</f>
        <v>45.9</v>
      </c>
    </row>
    <row r="5994" ht="14.25" customHeight="1">
      <c r="G5994" s="106">
        <v>44178.0</v>
      </c>
      <c r="H5994" s="105" t="s">
        <v>258</v>
      </c>
      <c r="I5994" s="105" t="str">
        <f t="array" ref="I5994">XLOOKUP('Joining Lists'!$H5994,'Joining Lists'!$D$4:$D$75,'Joining Lists'!$E$4:$E$75)</f>
        <v>MidWest</v>
      </c>
      <c r="J5994" s="105" t="s">
        <v>236</v>
      </c>
      <c r="K5994" s="105">
        <v>2.0</v>
      </c>
      <c r="L5994" s="104">
        <f t="array" ref="L5994">XLOOKUP('Joining Lists'!$J5994,'Joining Lists'!$A$4:$A$15,'Joining Lists'!$B$4:$B$15)</f>
        <v>30</v>
      </c>
      <c r="M5994" s="105">
        <f>'Joining Lists'!$K5994*'Joining Lists'!$L5994</f>
        <v>60</v>
      </c>
    </row>
    <row r="5995" ht="14.25" customHeight="1">
      <c r="G5995" s="111">
        <v>44178.0</v>
      </c>
      <c r="H5995" s="110" t="s">
        <v>268</v>
      </c>
      <c r="I5995" s="110" t="str">
        <f t="array" ref="I5995">XLOOKUP('Joining Lists'!$H5995,'Joining Lists'!$D$4:$D$75,'Joining Lists'!$E$4:$E$75)</f>
        <v>East</v>
      </c>
      <c r="J5995" s="110" t="s">
        <v>240</v>
      </c>
      <c r="K5995" s="110">
        <v>1.0</v>
      </c>
      <c r="L5995" s="109">
        <f t="array" ref="L5995">XLOOKUP('Joining Lists'!$J5995,'Joining Lists'!$A$4:$A$15,'Joining Lists'!$B$4:$B$15)</f>
        <v>34</v>
      </c>
      <c r="M5995" s="110">
        <f>'Joining Lists'!$K5995*'Joining Lists'!$L5995</f>
        <v>34</v>
      </c>
    </row>
    <row r="5996" ht="14.25" customHeight="1">
      <c r="G5996" s="106">
        <v>44178.0</v>
      </c>
      <c r="H5996" s="105" t="s">
        <v>248</v>
      </c>
      <c r="I5996" s="105" t="str">
        <f t="array" ref="I5996">XLOOKUP('Joining Lists'!$H5996,'Joining Lists'!$D$4:$D$75,'Joining Lists'!$E$4:$E$75)</f>
        <v>MidWest</v>
      </c>
      <c r="J5996" s="105" t="s">
        <v>216</v>
      </c>
      <c r="K5996" s="105">
        <v>3.0</v>
      </c>
      <c r="L5996" s="104">
        <f t="array" ref="L5996">XLOOKUP('Joining Lists'!$J5996,'Joining Lists'!$A$4:$A$15,'Joining Lists'!$B$4:$B$15)</f>
        <v>22.95</v>
      </c>
      <c r="M5996" s="105">
        <f>'Joining Lists'!$K5996*'Joining Lists'!$L5996</f>
        <v>68.85</v>
      </c>
    </row>
    <row r="5997" ht="14.25" customHeight="1">
      <c r="G5997" s="111">
        <v>44178.0</v>
      </c>
      <c r="H5997" s="110" t="s">
        <v>300</v>
      </c>
      <c r="I5997" s="110" t="str">
        <f t="array" ref="I5997">XLOOKUP('Joining Lists'!$H5997,'Joining Lists'!$D$4:$D$75,'Joining Lists'!$E$4:$E$75)</f>
        <v>MidWest</v>
      </c>
      <c r="J5997" s="110" t="s">
        <v>245</v>
      </c>
      <c r="K5997" s="110">
        <v>3.0</v>
      </c>
      <c r="L5997" s="109">
        <f t="array" ref="L5997">XLOOKUP('Joining Lists'!$J5997,'Joining Lists'!$A$4:$A$15,'Joining Lists'!$B$4:$B$15)</f>
        <v>23.5</v>
      </c>
      <c r="M5997" s="110">
        <f>'Joining Lists'!$K5997*'Joining Lists'!$L5997</f>
        <v>70.5</v>
      </c>
    </row>
    <row r="5998" ht="14.25" customHeight="1">
      <c r="G5998" s="106">
        <v>44178.0</v>
      </c>
      <c r="H5998" s="105" t="s">
        <v>300</v>
      </c>
      <c r="I5998" s="105" t="str">
        <f t="array" ref="I5998">XLOOKUP('Joining Lists'!$H5998,'Joining Lists'!$D$4:$D$75,'Joining Lists'!$E$4:$E$75)</f>
        <v>MidWest</v>
      </c>
      <c r="J5998" s="105" t="s">
        <v>243</v>
      </c>
      <c r="K5998" s="105">
        <v>3.0</v>
      </c>
      <c r="L5998" s="104">
        <f t="array" ref="L5998">XLOOKUP('Joining Lists'!$J5998,'Joining Lists'!$A$4:$A$15,'Joining Lists'!$B$4:$B$15)</f>
        <v>25</v>
      </c>
      <c r="M5998" s="105">
        <f>'Joining Lists'!$K5998*'Joining Lists'!$L5998</f>
        <v>75</v>
      </c>
    </row>
    <row r="5999" ht="14.25" customHeight="1">
      <c r="G5999" s="111">
        <v>44178.0</v>
      </c>
      <c r="H5999" s="110" t="s">
        <v>307</v>
      </c>
      <c r="I5999" s="110" t="str">
        <f t="array" ref="I5999">XLOOKUP('Joining Lists'!$H5999,'Joining Lists'!$D$4:$D$75,'Joining Lists'!$E$4:$E$75)</f>
        <v>East</v>
      </c>
      <c r="J5999" s="110" t="s">
        <v>240</v>
      </c>
      <c r="K5999" s="110">
        <v>1.0</v>
      </c>
      <c r="L5999" s="109">
        <f t="array" ref="L5999">XLOOKUP('Joining Lists'!$J5999,'Joining Lists'!$A$4:$A$15,'Joining Lists'!$B$4:$B$15)</f>
        <v>34</v>
      </c>
      <c r="M5999" s="110">
        <f>'Joining Lists'!$K5999*'Joining Lists'!$L5999</f>
        <v>34</v>
      </c>
    </row>
    <row r="6000" ht="14.25" customHeight="1">
      <c r="G6000" s="106">
        <v>44178.0</v>
      </c>
      <c r="H6000" s="105" t="s">
        <v>276</v>
      </c>
      <c r="I6000" s="105" t="str">
        <f t="array" ref="I6000">XLOOKUP('Joining Lists'!$H6000,'Joining Lists'!$D$4:$D$75,'Joining Lists'!$E$4:$E$75)</f>
        <v>East</v>
      </c>
      <c r="J6000" s="105" t="s">
        <v>216</v>
      </c>
      <c r="K6000" s="105">
        <v>2.0</v>
      </c>
      <c r="L6000" s="104">
        <f t="array" ref="L6000">XLOOKUP('Joining Lists'!$J6000,'Joining Lists'!$A$4:$A$15,'Joining Lists'!$B$4:$B$15)</f>
        <v>22.95</v>
      </c>
      <c r="M6000" s="105">
        <f>'Joining Lists'!$K6000*'Joining Lists'!$L6000</f>
        <v>45.9</v>
      </c>
    </row>
    <row r="6001" ht="14.25" customHeight="1">
      <c r="G6001" s="111">
        <v>44178.0</v>
      </c>
      <c r="H6001" s="110" t="s">
        <v>295</v>
      </c>
      <c r="I6001" s="110" t="str">
        <f t="array" ref="I6001">XLOOKUP('Joining Lists'!$H6001,'Joining Lists'!$D$4:$D$75,'Joining Lists'!$E$4:$E$75)</f>
        <v>MidWest</v>
      </c>
      <c r="J6001" s="110" t="s">
        <v>236</v>
      </c>
      <c r="K6001" s="110">
        <v>2.0</v>
      </c>
      <c r="L6001" s="109">
        <f t="array" ref="L6001">XLOOKUP('Joining Lists'!$J6001,'Joining Lists'!$A$4:$A$15,'Joining Lists'!$B$4:$B$15)</f>
        <v>30</v>
      </c>
      <c r="M6001" s="110">
        <f>'Joining Lists'!$K6001*'Joining Lists'!$L6001</f>
        <v>60</v>
      </c>
    </row>
    <row r="6002" ht="14.25" customHeight="1">
      <c r="G6002" s="106">
        <v>44178.0</v>
      </c>
      <c r="H6002" s="105" t="s">
        <v>266</v>
      </c>
      <c r="I6002" s="105" t="str">
        <f t="array" ref="I6002">XLOOKUP('Joining Lists'!$H6002,'Joining Lists'!$D$4:$D$75,'Joining Lists'!$E$4:$E$75)</f>
        <v>West</v>
      </c>
      <c r="J6002" s="105" t="s">
        <v>240</v>
      </c>
      <c r="K6002" s="105">
        <v>2.0</v>
      </c>
      <c r="L6002" s="104">
        <f t="array" ref="L6002">XLOOKUP('Joining Lists'!$J6002,'Joining Lists'!$A$4:$A$15,'Joining Lists'!$B$4:$B$15)</f>
        <v>34</v>
      </c>
      <c r="M6002" s="105">
        <f>'Joining Lists'!$K6002*'Joining Lists'!$L6002</f>
        <v>68</v>
      </c>
    </row>
    <row r="6003" ht="14.25" customHeight="1">
      <c r="G6003" s="111">
        <v>44178.0</v>
      </c>
      <c r="H6003" s="110" t="s">
        <v>295</v>
      </c>
      <c r="I6003" s="110" t="str">
        <f t="array" ref="I6003">XLOOKUP('Joining Lists'!$H6003,'Joining Lists'!$D$4:$D$75,'Joining Lists'!$E$4:$E$75)</f>
        <v>MidWest</v>
      </c>
      <c r="J6003" s="110" t="s">
        <v>233</v>
      </c>
      <c r="K6003" s="110">
        <v>2.0</v>
      </c>
      <c r="L6003" s="109">
        <f t="array" ref="L6003">XLOOKUP('Joining Lists'!$J6003,'Joining Lists'!$A$4:$A$15,'Joining Lists'!$B$4:$B$15)</f>
        <v>27.5</v>
      </c>
      <c r="M6003" s="110">
        <f>'Joining Lists'!$K6003*'Joining Lists'!$L6003</f>
        <v>55</v>
      </c>
    </row>
    <row r="6004" ht="14.25" customHeight="1">
      <c r="G6004" s="106">
        <v>44178.0</v>
      </c>
      <c r="H6004" s="105" t="s">
        <v>259</v>
      </c>
      <c r="I6004" s="105" t="str">
        <f t="array" ref="I6004">XLOOKUP('Joining Lists'!$H6004,'Joining Lists'!$D$4:$D$75,'Joining Lists'!$E$4:$E$75)</f>
        <v>West</v>
      </c>
      <c r="J6004" s="105" t="s">
        <v>240</v>
      </c>
      <c r="K6004" s="105">
        <v>1.0</v>
      </c>
      <c r="L6004" s="104">
        <f t="array" ref="L6004">XLOOKUP('Joining Lists'!$J6004,'Joining Lists'!$A$4:$A$15,'Joining Lists'!$B$4:$B$15)</f>
        <v>34</v>
      </c>
      <c r="M6004" s="105">
        <f>'Joining Lists'!$K6004*'Joining Lists'!$L6004</f>
        <v>34</v>
      </c>
    </row>
    <row r="6005" ht="14.25" customHeight="1">
      <c r="G6005" s="111">
        <v>44178.0</v>
      </c>
      <c r="H6005" s="110" t="s">
        <v>254</v>
      </c>
      <c r="I6005" s="110" t="str">
        <f t="array" ref="I6005">XLOOKUP('Joining Lists'!$H6005,'Joining Lists'!$D$4:$D$75,'Joining Lists'!$E$4:$E$75)</f>
        <v>South</v>
      </c>
      <c r="J6005" s="110" t="s">
        <v>235</v>
      </c>
      <c r="K6005" s="110">
        <v>1.0</v>
      </c>
      <c r="L6005" s="109">
        <f t="array" ref="L6005">XLOOKUP('Joining Lists'!$J6005,'Joining Lists'!$A$4:$A$15,'Joining Lists'!$B$4:$B$15)</f>
        <v>19.95</v>
      </c>
      <c r="M6005" s="110">
        <f>'Joining Lists'!$K6005*'Joining Lists'!$L6005</f>
        <v>19.95</v>
      </c>
    </row>
    <row r="6006" ht="14.25" customHeight="1">
      <c r="G6006" s="106">
        <v>44178.0</v>
      </c>
      <c r="H6006" s="105" t="s">
        <v>292</v>
      </c>
      <c r="I6006" s="105" t="str">
        <f t="array" ref="I6006">XLOOKUP('Joining Lists'!$H6006,'Joining Lists'!$D$4:$D$75,'Joining Lists'!$E$4:$E$75)</f>
        <v>East</v>
      </c>
      <c r="J6006" s="105" t="s">
        <v>218</v>
      </c>
      <c r="K6006" s="105">
        <v>3.0</v>
      </c>
      <c r="L6006" s="104">
        <f t="array" ref="L6006">XLOOKUP('Joining Lists'!$J6006,'Joining Lists'!$A$4:$A$15,'Joining Lists'!$B$4:$B$15)</f>
        <v>22.95</v>
      </c>
      <c r="M6006" s="105">
        <f>'Joining Lists'!$K6006*'Joining Lists'!$L6006</f>
        <v>68.85</v>
      </c>
    </row>
    <row r="6007" ht="14.25" customHeight="1">
      <c r="G6007" s="111">
        <v>44178.0</v>
      </c>
      <c r="H6007" s="110" t="s">
        <v>228</v>
      </c>
      <c r="I6007" s="110" t="str">
        <f t="array" ref="I6007">XLOOKUP('Joining Lists'!$H6007,'Joining Lists'!$D$4:$D$75,'Joining Lists'!$E$4:$E$75)</f>
        <v>MidWest</v>
      </c>
      <c r="J6007" s="110" t="s">
        <v>235</v>
      </c>
      <c r="K6007" s="110">
        <v>3.0</v>
      </c>
      <c r="L6007" s="109">
        <f t="array" ref="L6007">XLOOKUP('Joining Lists'!$J6007,'Joining Lists'!$A$4:$A$15,'Joining Lists'!$B$4:$B$15)</f>
        <v>19.95</v>
      </c>
      <c r="M6007" s="110">
        <f>'Joining Lists'!$K6007*'Joining Lists'!$L6007</f>
        <v>59.85</v>
      </c>
    </row>
    <row r="6008" ht="14.25" customHeight="1">
      <c r="G6008" s="106">
        <v>44178.0</v>
      </c>
      <c r="H6008" s="105" t="s">
        <v>259</v>
      </c>
      <c r="I6008" s="105" t="str">
        <f t="array" ref="I6008">XLOOKUP('Joining Lists'!$H6008,'Joining Lists'!$D$4:$D$75,'Joining Lists'!$E$4:$E$75)</f>
        <v>West</v>
      </c>
      <c r="J6008" s="105" t="s">
        <v>212</v>
      </c>
      <c r="K6008" s="105">
        <v>1.0</v>
      </c>
      <c r="L6008" s="104">
        <f t="array" ref="L6008">XLOOKUP('Joining Lists'!$J6008,'Joining Lists'!$A$4:$A$15,'Joining Lists'!$B$4:$B$15)</f>
        <v>21</v>
      </c>
      <c r="M6008" s="105">
        <f>'Joining Lists'!$K6008*'Joining Lists'!$L6008</f>
        <v>21</v>
      </c>
    </row>
    <row r="6009" ht="14.25" customHeight="1">
      <c r="G6009" s="111">
        <v>44178.0</v>
      </c>
      <c r="H6009" s="110" t="s">
        <v>296</v>
      </c>
      <c r="I6009" s="110" t="str">
        <f t="array" ref="I6009">XLOOKUP('Joining Lists'!$H6009,'Joining Lists'!$D$4:$D$75,'Joining Lists'!$E$4:$E$75)</f>
        <v>West</v>
      </c>
      <c r="J6009" s="110" t="s">
        <v>240</v>
      </c>
      <c r="K6009" s="110">
        <v>2.0</v>
      </c>
      <c r="L6009" s="109">
        <f t="array" ref="L6009">XLOOKUP('Joining Lists'!$J6009,'Joining Lists'!$A$4:$A$15,'Joining Lists'!$B$4:$B$15)</f>
        <v>34</v>
      </c>
      <c r="M6009" s="110">
        <f>'Joining Lists'!$K6009*'Joining Lists'!$L6009</f>
        <v>68</v>
      </c>
    </row>
    <row r="6010" ht="14.25" customHeight="1">
      <c r="G6010" s="106">
        <v>44178.0</v>
      </c>
      <c r="H6010" s="105" t="s">
        <v>255</v>
      </c>
      <c r="I6010" s="105" t="str">
        <f t="array" ref="I6010">XLOOKUP('Joining Lists'!$H6010,'Joining Lists'!$D$4:$D$75,'Joining Lists'!$E$4:$E$75)</f>
        <v>MidWest</v>
      </c>
      <c r="J6010" s="105" t="s">
        <v>216</v>
      </c>
      <c r="K6010" s="105">
        <v>1.0</v>
      </c>
      <c r="L6010" s="104">
        <f t="array" ref="L6010">XLOOKUP('Joining Lists'!$J6010,'Joining Lists'!$A$4:$A$15,'Joining Lists'!$B$4:$B$15)</f>
        <v>22.95</v>
      </c>
      <c r="M6010" s="105">
        <f>'Joining Lists'!$K6010*'Joining Lists'!$L6010</f>
        <v>22.95</v>
      </c>
    </row>
    <row r="6011" ht="14.25" customHeight="1">
      <c r="G6011" s="111">
        <v>44178.0</v>
      </c>
      <c r="H6011" s="110" t="s">
        <v>306</v>
      </c>
      <c r="I6011" s="110" t="str">
        <f t="array" ref="I6011">XLOOKUP('Joining Lists'!$H6011,'Joining Lists'!$D$4:$D$75,'Joining Lists'!$E$4:$E$75)</f>
        <v>West</v>
      </c>
      <c r="J6011" s="110" t="s">
        <v>212</v>
      </c>
      <c r="K6011" s="110">
        <v>2.0</v>
      </c>
      <c r="L6011" s="109">
        <f t="array" ref="L6011">XLOOKUP('Joining Lists'!$J6011,'Joining Lists'!$A$4:$A$15,'Joining Lists'!$B$4:$B$15)</f>
        <v>21</v>
      </c>
      <c r="M6011" s="110">
        <f>'Joining Lists'!$K6011*'Joining Lists'!$L6011</f>
        <v>42</v>
      </c>
    </row>
    <row r="6012" ht="14.25" customHeight="1">
      <c r="G6012" s="106">
        <v>44178.0</v>
      </c>
      <c r="H6012" s="105" t="s">
        <v>256</v>
      </c>
      <c r="I6012" s="105" t="str">
        <f t="array" ref="I6012">XLOOKUP('Joining Lists'!$H6012,'Joining Lists'!$D$4:$D$75,'Joining Lists'!$E$4:$E$75)</f>
        <v>MidWest</v>
      </c>
      <c r="J6012" s="105" t="s">
        <v>240</v>
      </c>
      <c r="K6012" s="105">
        <v>14.0</v>
      </c>
      <c r="L6012" s="104">
        <f t="array" ref="L6012">XLOOKUP('Joining Lists'!$J6012,'Joining Lists'!$A$4:$A$15,'Joining Lists'!$B$4:$B$15)</f>
        <v>34</v>
      </c>
      <c r="M6012" s="105">
        <f>'Joining Lists'!$K6012*'Joining Lists'!$L6012</f>
        <v>476</v>
      </c>
    </row>
    <row r="6013" ht="14.25" customHeight="1">
      <c r="G6013" s="111">
        <v>44178.0</v>
      </c>
      <c r="H6013" s="110" t="s">
        <v>296</v>
      </c>
      <c r="I6013" s="110" t="str">
        <f t="array" ref="I6013">XLOOKUP('Joining Lists'!$H6013,'Joining Lists'!$D$4:$D$75,'Joining Lists'!$E$4:$E$75)</f>
        <v>West</v>
      </c>
      <c r="J6013" s="110" t="s">
        <v>243</v>
      </c>
      <c r="K6013" s="110">
        <v>3.0</v>
      </c>
      <c r="L6013" s="109">
        <f t="array" ref="L6013">XLOOKUP('Joining Lists'!$J6013,'Joining Lists'!$A$4:$A$15,'Joining Lists'!$B$4:$B$15)</f>
        <v>25</v>
      </c>
      <c r="M6013" s="110">
        <f>'Joining Lists'!$K6013*'Joining Lists'!$L6013</f>
        <v>75</v>
      </c>
    </row>
    <row r="6014" ht="14.25" customHeight="1">
      <c r="G6014" s="106">
        <v>44178.0</v>
      </c>
      <c r="H6014" s="105" t="s">
        <v>280</v>
      </c>
      <c r="I6014" s="105" t="str">
        <f t="array" ref="I6014">XLOOKUP('Joining Lists'!$H6014,'Joining Lists'!$D$4:$D$75,'Joining Lists'!$E$4:$E$75)</f>
        <v>South</v>
      </c>
      <c r="J6014" s="105" t="s">
        <v>216</v>
      </c>
      <c r="K6014" s="105">
        <v>6.0</v>
      </c>
      <c r="L6014" s="104">
        <f t="array" ref="L6014">XLOOKUP('Joining Lists'!$J6014,'Joining Lists'!$A$4:$A$15,'Joining Lists'!$B$4:$B$15)</f>
        <v>22.95</v>
      </c>
      <c r="M6014" s="105">
        <f>'Joining Lists'!$K6014*'Joining Lists'!$L6014</f>
        <v>137.7</v>
      </c>
    </row>
    <row r="6015" ht="14.25" customHeight="1">
      <c r="G6015" s="111">
        <v>44178.0</v>
      </c>
      <c r="H6015" s="110" t="s">
        <v>304</v>
      </c>
      <c r="I6015" s="110" t="str">
        <f t="array" ref="I6015">XLOOKUP('Joining Lists'!$H6015,'Joining Lists'!$D$4:$D$75,'Joining Lists'!$E$4:$E$75)</f>
        <v>South</v>
      </c>
      <c r="J6015" s="110" t="s">
        <v>239</v>
      </c>
      <c r="K6015" s="110">
        <v>3.0</v>
      </c>
      <c r="L6015" s="109">
        <f t="array" ref="L6015">XLOOKUP('Joining Lists'!$J6015,'Joining Lists'!$A$4:$A$15,'Joining Lists'!$B$4:$B$15)</f>
        <v>19</v>
      </c>
      <c r="M6015" s="110">
        <f>'Joining Lists'!$K6015*'Joining Lists'!$L6015</f>
        <v>57</v>
      </c>
    </row>
    <row r="6016" ht="14.25" customHeight="1">
      <c r="G6016" s="106">
        <v>44178.0</v>
      </c>
      <c r="H6016" s="105" t="s">
        <v>215</v>
      </c>
      <c r="I6016" s="105" t="str">
        <f t="array" ref="I6016">XLOOKUP('Joining Lists'!$H6016,'Joining Lists'!$D$4:$D$75,'Joining Lists'!$E$4:$E$75)</f>
        <v>East</v>
      </c>
      <c r="J6016" s="105" t="s">
        <v>218</v>
      </c>
      <c r="K6016" s="105">
        <v>4.0</v>
      </c>
      <c r="L6016" s="104">
        <f t="array" ref="L6016">XLOOKUP('Joining Lists'!$J6016,'Joining Lists'!$A$4:$A$15,'Joining Lists'!$B$4:$B$15)</f>
        <v>22.95</v>
      </c>
      <c r="M6016" s="105">
        <f>'Joining Lists'!$K6016*'Joining Lists'!$L6016</f>
        <v>91.8</v>
      </c>
    </row>
    <row r="6017" ht="14.25" customHeight="1">
      <c r="G6017" s="111">
        <v>44177.0</v>
      </c>
      <c r="H6017" s="110" t="s">
        <v>264</v>
      </c>
      <c r="I6017" s="110" t="str">
        <f t="array" ref="I6017">XLOOKUP('Joining Lists'!$H6017,'Joining Lists'!$D$4:$D$75,'Joining Lists'!$E$4:$E$75)</f>
        <v>MidWest</v>
      </c>
      <c r="J6017" s="110" t="s">
        <v>245</v>
      </c>
      <c r="K6017" s="110">
        <v>1.0</v>
      </c>
      <c r="L6017" s="109">
        <f t="array" ref="L6017">XLOOKUP('Joining Lists'!$J6017,'Joining Lists'!$A$4:$A$15,'Joining Lists'!$B$4:$B$15)</f>
        <v>23.5</v>
      </c>
      <c r="M6017" s="110">
        <f>'Joining Lists'!$K6017*'Joining Lists'!$L6017</f>
        <v>23.5</v>
      </c>
    </row>
    <row r="6018" ht="14.25" customHeight="1">
      <c r="G6018" s="106">
        <v>44177.0</v>
      </c>
      <c r="H6018" s="105" t="s">
        <v>281</v>
      </c>
      <c r="I6018" s="105" t="str">
        <f t="array" ref="I6018">XLOOKUP('Joining Lists'!$H6018,'Joining Lists'!$D$4:$D$75,'Joining Lists'!$E$4:$E$75)</f>
        <v>MidWest</v>
      </c>
      <c r="J6018" s="105" t="s">
        <v>240</v>
      </c>
      <c r="K6018" s="105">
        <v>3.0</v>
      </c>
      <c r="L6018" s="104">
        <f t="array" ref="L6018">XLOOKUP('Joining Lists'!$J6018,'Joining Lists'!$A$4:$A$15,'Joining Lists'!$B$4:$B$15)</f>
        <v>34</v>
      </c>
      <c r="M6018" s="105">
        <f>'Joining Lists'!$K6018*'Joining Lists'!$L6018</f>
        <v>102</v>
      </c>
    </row>
    <row r="6019" ht="14.25" customHeight="1">
      <c r="G6019" s="111">
        <v>44177.0</v>
      </c>
      <c r="H6019" s="110" t="s">
        <v>309</v>
      </c>
      <c r="I6019" s="110" t="str">
        <f t="array" ref="I6019">XLOOKUP('Joining Lists'!$H6019,'Joining Lists'!$D$4:$D$75,'Joining Lists'!$E$4:$E$75)</f>
        <v>South</v>
      </c>
      <c r="J6019" s="110" t="s">
        <v>240</v>
      </c>
      <c r="K6019" s="110">
        <v>3.0</v>
      </c>
      <c r="L6019" s="109">
        <f t="array" ref="L6019">XLOOKUP('Joining Lists'!$J6019,'Joining Lists'!$A$4:$A$15,'Joining Lists'!$B$4:$B$15)</f>
        <v>34</v>
      </c>
      <c r="M6019" s="110">
        <f>'Joining Lists'!$K6019*'Joining Lists'!$L6019</f>
        <v>102</v>
      </c>
    </row>
    <row r="6020" ht="14.25" customHeight="1">
      <c r="G6020" s="106">
        <v>44177.0</v>
      </c>
      <c r="H6020" s="105" t="s">
        <v>288</v>
      </c>
      <c r="I6020" s="105" t="str">
        <f t="array" ref="I6020">XLOOKUP('Joining Lists'!$H6020,'Joining Lists'!$D$4:$D$75,'Joining Lists'!$E$4:$E$75)</f>
        <v>MidWest</v>
      </c>
      <c r="J6020" s="105" t="s">
        <v>239</v>
      </c>
      <c r="K6020" s="105">
        <v>1.0</v>
      </c>
      <c r="L6020" s="104">
        <f t="array" ref="L6020">XLOOKUP('Joining Lists'!$J6020,'Joining Lists'!$A$4:$A$15,'Joining Lists'!$B$4:$B$15)</f>
        <v>19</v>
      </c>
      <c r="M6020" s="105">
        <f>'Joining Lists'!$K6020*'Joining Lists'!$L6020</f>
        <v>19</v>
      </c>
    </row>
    <row r="6021" ht="14.25" customHeight="1">
      <c r="G6021" s="111">
        <v>44177.0</v>
      </c>
      <c r="H6021" s="110" t="s">
        <v>219</v>
      </c>
      <c r="I6021" s="110" t="str">
        <f t="array" ref="I6021">XLOOKUP('Joining Lists'!$H6021,'Joining Lists'!$D$4:$D$75,'Joining Lists'!$E$4:$E$75)</f>
        <v>West</v>
      </c>
      <c r="J6021" s="110" t="s">
        <v>218</v>
      </c>
      <c r="K6021" s="110">
        <v>2.0</v>
      </c>
      <c r="L6021" s="109">
        <f t="array" ref="L6021">XLOOKUP('Joining Lists'!$J6021,'Joining Lists'!$A$4:$A$15,'Joining Lists'!$B$4:$B$15)</f>
        <v>22.95</v>
      </c>
      <c r="M6021" s="110">
        <f>'Joining Lists'!$K6021*'Joining Lists'!$L6021</f>
        <v>45.9</v>
      </c>
    </row>
    <row r="6022" ht="14.25" customHeight="1">
      <c r="G6022" s="106">
        <v>44177.0</v>
      </c>
      <c r="H6022" s="105" t="s">
        <v>238</v>
      </c>
      <c r="I6022" s="105" t="str">
        <f t="array" ref="I6022">XLOOKUP('Joining Lists'!$H6022,'Joining Lists'!$D$4:$D$75,'Joining Lists'!$E$4:$E$75)</f>
        <v>West</v>
      </c>
      <c r="J6022" s="105" t="s">
        <v>243</v>
      </c>
      <c r="K6022" s="105">
        <v>3.0</v>
      </c>
      <c r="L6022" s="104">
        <f t="array" ref="L6022">XLOOKUP('Joining Lists'!$J6022,'Joining Lists'!$A$4:$A$15,'Joining Lists'!$B$4:$B$15)</f>
        <v>25</v>
      </c>
      <c r="M6022" s="105">
        <f>'Joining Lists'!$K6022*'Joining Lists'!$L6022</f>
        <v>75</v>
      </c>
    </row>
    <row r="6023" ht="14.25" customHeight="1">
      <c r="G6023" s="111">
        <v>44177.0</v>
      </c>
      <c r="H6023" s="110" t="s">
        <v>238</v>
      </c>
      <c r="I6023" s="110" t="str">
        <f t="array" ref="I6023">XLOOKUP('Joining Lists'!$H6023,'Joining Lists'!$D$4:$D$75,'Joining Lists'!$E$4:$E$75)</f>
        <v>West</v>
      </c>
      <c r="J6023" s="110" t="s">
        <v>240</v>
      </c>
      <c r="K6023" s="110">
        <v>3.0</v>
      </c>
      <c r="L6023" s="109">
        <f t="array" ref="L6023">XLOOKUP('Joining Lists'!$J6023,'Joining Lists'!$A$4:$A$15,'Joining Lists'!$B$4:$B$15)</f>
        <v>34</v>
      </c>
      <c r="M6023" s="110">
        <f>'Joining Lists'!$K6023*'Joining Lists'!$L6023</f>
        <v>102</v>
      </c>
    </row>
    <row r="6024" ht="14.25" customHeight="1">
      <c r="G6024" s="106">
        <v>44177.0</v>
      </c>
      <c r="H6024" s="105" t="s">
        <v>292</v>
      </c>
      <c r="I6024" s="105" t="str">
        <f t="array" ref="I6024">XLOOKUP('Joining Lists'!$H6024,'Joining Lists'!$D$4:$D$75,'Joining Lists'!$E$4:$E$75)</f>
        <v>East</v>
      </c>
      <c r="J6024" s="105" t="s">
        <v>243</v>
      </c>
      <c r="K6024" s="105">
        <v>3.0</v>
      </c>
      <c r="L6024" s="104">
        <f t="array" ref="L6024">XLOOKUP('Joining Lists'!$J6024,'Joining Lists'!$A$4:$A$15,'Joining Lists'!$B$4:$B$15)</f>
        <v>25</v>
      </c>
      <c r="M6024" s="105">
        <f>'Joining Lists'!$K6024*'Joining Lists'!$L6024</f>
        <v>75</v>
      </c>
    </row>
    <row r="6025" ht="14.25" customHeight="1">
      <c r="G6025" s="111">
        <v>44177.0</v>
      </c>
      <c r="H6025" s="110" t="s">
        <v>244</v>
      </c>
      <c r="I6025" s="110" t="str">
        <f t="array" ref="I6025">XLOOKUP('Joining Lists'!$H6025,'Joining Lists'!$D$4:$D$75,'Joining Lists'!$E$4:$E$75)</f>
        <v>MidWest</v>
      </c>
      <c r="J6025" s="110" t="s">
        <v>240</v>
      </c>
      <c r="K6025" s="110">
        <v>3.0</v>
      </c>
      <c r="L6025" s="109">
        <f t="array" ref="L6025">XLOOKUP('Joining Lists'!$J6025,'Joining Lists'!$A$4:$A$15,'Joining Lists'!$B$4:$B$15)</f>
        <v>34</v>
      </c>
      <c r="M6025" s="110">
        <f>'Joining Lists'!$K6025*'Joining Lists'!$L6025</f>
        <v>102</v>
      </c>
    </row>
    <row r="6026" ht="14.25" customHeight="1">
      <c r="G6026" s="106">
        <v>44177.0</v>
      </c>
      <c r="H6026" s="105" t="s">
        <v>314</v>
      </c>
      <c r="I6026" s="105" t="str">
        <f t="array" ref="I6026">XLOOKUP('Joining Lists'!$H6026,'Joining Lists'!$D$4:$D$75,'Joining Lists'!$E$4:$E$75)</f>
        <v>West</v>
      </c>
      <c r="J6026" s="105" t="s">
        <v>230</v>
      </c>
      <c r="K6026" s="105">
        <v>3.0</v>
      </c>
      <c r="L6026" s="104">
        <f t="array" ref="L6026">XLOOKUP('Joining Lists'!$J6026,'Joining Lists'!$A$4:$A$15,'Joining Lists'!$B$4:$B$15)</f>
        <v>79.95</v>
      </c>
      <c r="M6026" s="105">
        <f>'Joining Lists'!$K6026*'Joining Lists'!$L6026</f>
        <v>239.85</v>
      </c>
    </row>
    <row r="6027" ht="14.25" customHeight="1">
      <c r="G6027" s="111">
        <v>44177.0</v>
      </c>
      <c r="H6027" s="110" t="s">
        <v>225</v>
      </c>
      <c r="I6027" s="110" t="str">
        <f t="array" ref="I6027">XLOOKUP('Joining Lists'!$H6027,'Joining Lists'!$D$4:$D$75,'Joining Lists'!$E$4:$E$75)</f>
        <v>South</v>
      </c>
      <c r="J6027" s="110" t="s">
        <v>243</v>
      </c>
      <c r="K6027" s="110">
        <v>3.0</v>
      </c>
      <c r="L6027" s="109">
        <f t="array" ref="L6027">XLOOKUP('Joining Lists'!$J6027,'Joining Lists'!$A$4:$A$15,'Joining Lists'!$B$4:$B$15)</f>
        <v>25</v>
      </c>
      <c r="M6027" s="110">
        <f>'Joining Lists'!$K6027*'Joining Lists'!$L6027</f>
        <v>75</v>
      </c>
    </row>
    <row r="6028" ht="14.25" customHeight="1">
      <c r="G6028" s="106">
        <v>44177.0</v>
      </c>
      <c r="H6028" s="105" t="s">
        <v>296</v>
      </c>
      <c r="I6028" s="105" t="str">
        <f t="array" ref="I6028">XLOOKUP('Joining Lists'!$H6028,'Joining Lists'!$D$4:$D$75,'Joining Lists'!$E$4:$E$75)</f>
        <v>West</v>
      </c>
      <c r="J6028" s="105" t="s">
        <v>240</v>
      </c>
      <c r="K6028" s="105">
        <v>3.0</v>
      </c>
      <c r="L6028" s="104">
        <f t="array" ref="L6028">XLOOKUP('Joining Lists'!$J6028,'Joining Lists'!$A$4:$A$15,'Joining Lists'!$B$4:$B$15)</f>
        <v>34</v>
      </c>
      <c r="M6028" s="105">
        <f>'Joining Lists'!$K6028*'Joining Lists'!$L6028</f>
        <v>102</v>
      </c>
    </row>
    <row r="6029" ht="14.25" customHeight="1">
      <c r="G6029" s="111">
        <v>44177.0</v>
      </c>
      <c r="H6029" s="110" t="s">
        <v>248</v>
      </c>
      <c r="I6029" s="110" t="str">
        <f t="array" ref="I6029">XLOOKUP('Joining Lists'!$H6029,'Joining Lists'!$D$4:$D$75,'Joining Lists'!$E$4:$E$75)</f>
        <v>MidWest</v>
      </c>
      <c r="J6029" s="110" t="s">
        <v>240</v>
      </c>
      <c r="K6029" s="110">
        <v>15.0</v>
      </c>
      <c r="L6029" s="109">
        <f t="array" ref="L6029">XLOOKUP('Joining Lists'!$J6029,'Joining Lists'!$A$4:$A$15,'Joining Lists'!$B$4:$B$15)</f>
        <v>34</v>
      </c>
      <c r="M6029" s="110">
        <f>'Joining Lists'!$K6029*'Joining Lists'!$L6029</f>
        <v>510</v>
      </c>
    </row>
    <row r="6030" ht="14.25" customHeight="1">
      <c r="G6030" s="106">
        <v>44177.0</v>
      </c>
      <c r="H6030" s="105" t="s">
        <v>268</v>
      </c>
      <c r="I6030" s="105" t="str">
        <f t="array" ref="I6030">XLOOKUP('Joining Lists'!$H6030,'Joining Lists'!$D$4:$D$75,'Joining Lists'!$E$4:$E$75)</f>
        <v>East</v>
      </c>
      <c r="J6030" s="105" t="s">
        <v>240</v>
      </c>
      <c r="K6030" s="105">
        <v>1.0</v>
      </c>
      <c r="L6030" s="104">
        <f t="array" ref="L6030">XLOOKUP('Joining Lists'!$J6030,'Joining Lists'!$A$4:$A$15,'Joining Lists'!$B$4:$B$15)</f>
        <v>34</v>
      </c>
      <c r="M6030" s="105">
        <f>'Joining Lists'!$K6030*'Joining Lists'!$L6030</f>
        <v>34</v>
      </c>
    </row>
    <row r="6031" ht="14.25" customHeight="1">
      <c r="G6031" s="111">
        <v>44177.0</v>
      </c>
      <c r="H6031" s="110" t="s">
        <v>254</v>
      </c>
      <c r="I6031" s="110" t="str">
        <f t="array" ref="I6031">XLOOKUP('Joining Lists'!$H6031,'Joining Lists'!$D$4:$D$75,'Joining Lists'!$E$4:$E$75)</f>
        <v>South</v>
      </c>
      <c r="J6031" s="110" t="s">
        <v>216</v>
      </c>
      <c r="K6031" s="110">
        <v>1.0</v>
      </c>
      <c r="L6031" s="109">
        <f t="array" ref="L6031">XLOOKUP('Joining Lists'!$J6031,'Joining Lists'!$A$4:$A$15,'Joining Lists'!$B$4:$B$15)</f>
        <v>22.95</v>
      </c>
      <c r="M6031" s="110">
        <f>'Joining Lists'!$K6031*'Joining Lists'!$L6031</f>
        <v>22.95</v>
      </c>
    </row>
    <row r="6032" ht="14.25" customHeight="1">
      <c r="G6032" s="106">
        <v>44177.0</v>
      </c>
      <c r="H6032" s="105" t="s">
        <v>265</v>
      </c>
      <c r="I6032" s="105" t="str">
        <f t="array" ref="I6032">XLOOKUP('Joining Lists'!$H6032,'Joining Lists'!$D$4:$D$75,'Joining Lists'!$E$4:$E$75)</f>
        <v>MidWest</v>
      </c>
      <c r="J6032" s="105" t="s">
        <v>235</v>
      </c>
      <c r="K6032" s="105">
        <v>2.0</v>
      </c>
      <c r="L6032" s="104">
        <f t="array" ref="L6032">XLOOKUP('Joining Lists'!$J6032,'Joining Lists'!$A$4:$A$15,'Joining Lists'!$B$4:$B$15)</f>
        <v>19.95</v>
      </c>
      <c r="M6032" s="105">
        <f>'Joining Lists'!$K6032*'Joining Lists'!$L6032</f>
        <v>39.9</v>
      </c>
    </row>
    <row r="6033" ht="14.25" customHeight="1">
      <c r="G6033" s="111">
        <v>44177.0</v>
      </c>
      <c r="H6033" s="110" t="s">
        <v>258</v>
      </c>
      <c r="I6033" s="110" t="str">
        <f t="array" ref="I6033">XLOOKUP('Joining Lists'!$H6033,'Joining Lists'!$D$4:$D$75,'Joining Lists'!$E$4:$E$75)</f>
        <v>MidWest</v>
      </c>
      <c r="J6033" s="110" t="s">
        <v>230</v>
      </c>
      <c r="K6033" s="110">
        <v>1.0</v>
      </c>
      <c r="L6033" s="109">
        <f t="array" ref="L6033">XLOOKUP('Joining Lists'!$J6033,'Joining Lists'!$A$4:$A$15,'Joining Lists'!$B$4:$B$15)</f>
        <v>79.95</v>
      </c>
      <c r="M6033" s="110">
        <f>'Joining Lists'!$K6033*'Joining Lists'!$L6033</f>
        <v>79.95</v>
      </c>
    </row>
    <row r="6034" ht="14.25" customHeight="1">
      <c r="G6034" s="106">
        <v>44177.0</v>
      </c>
      <c r="H6034" s="105" t="s">
        <v>297</v>
      </c>
      <c r="I6034" s="105" t="str">
        <f t="array" ref="I6034">XLOOKUP('Joining Lists'!$H6034,'Joining Lists'!$D$4:$D$75,'Joining Lists'!$E$4:$E$75)</f>
        <v>MidWest</v>
      </c>
      <c r="J6034" s="105" t="s">
        <v>218</v>
      </c>
      <c r="K6034" s="105">
        <v>2.0</v>
      </c>
      <c r="L6034" s="104">
        <f t="array" ref="L6034">XLOOKUP('Joining Lists'!$J6034,'Joining Lists'!$A$4:$A$15,'Joining Lists'!$B$4:$B$15)</f>
        <v>22.95</v>
      </c>
      <c r="M6034" s="105">
        <f>'Joining Lists'!$K6034*'Joining Lists'!$L6034</f>
        <v>45.9</v>
      </c>
    </row>
    <row r="6035" ht="14.25" customHeight="1">
      <c r="G6035" s="111">
        <v>44177.0</v>
      </c>
      <c r="H6035" s="110" t="s">
        <v>264</v>
      </c>
      <c r="I6035" s="110" t="str">
        <f t="array" ref="I6035">XLOOKUP('Joining Lists'!$H6035,'Joining Lists'!$D$4:$D$75,'Joining Lists'!$E$4:$E$75)</f>
        <v>MidWest</v>
      </c>
      <c r="J6035" s="110" t="s">
        <v>216</v>
      </c>
      <c r="K6035" s="110">
        <v>1.0</v>
      </c>
      <c r="L6035" s="109">
        <f t="array" ref="L6035">XLOOKUP('Joining Lists'!$J6035,'Joining Lists'!$A$4:$A$15,'Joining Lists'!$B$4:$B$15)</f>
        <v>22.95</v>
      </c>
      <c r="M6035" s="110">
        <f>'Joining Lists'!$K6035*'Joining Lists'!$L6035</f>
        <v>22.95</v>
      </c>
    </row>
    <row r="6036" ht="14.25" customHeight="1">
      <c r="G6036" s="106">
        <v>44177.0</v>
      </c>
      <c r="H6036" s="105" t="s">
        <v>237</v>
      </c>
      <c r="I6036" s="105" t="str">
        <f t="array" ref="I6036">XLOOKUP('Joining Lists'!$H6036,'Joining Lists'!$D$4:$D$75,'Joining Lists'!$E$4:$E$75)</f>
        <v>West</v>
      </c>
      <c r="J6036" s="105" t="s">
        <v>212</v>
      </c>
      <c r="K6036" s="105">
        <v>11.0</v>
      </c>
      <c r="L6036" s="104">
        <f t="array" ref="L6036">XLOOKUP('Joining Lists'!$J6036,'Joining Lists'!$A$4:$A$15,'Joining Lists'!$B$4:$B$15)</f>
        <v>21</v>
      </c>
      <c r="M6036" s="105">
        <f>'Joining Lists'!$K6036*'Joining Lists'!$L6036</f>
        <v>231</v>
      </c>
    </row>
    <row r="6037" ht="14.25" customHeight="1">
      <c r="G6037" s="111">
        <v>44177.0</v>
      </c>
      <c r="H6037" s="110" t="s">
        <v>219</v>
      </c>
      <c r="I6037" s="110" t="str">
        <f t="array" ref="I6037">XLOOKUP('Joining Lists'!$H6037,'Joining Lists'!$D$4:$D$75,'Joining Lists'!$E$4:$E$75)</f>
        <v>West</v>
      </c>
      <c r="J6037" s="110" t="s">
        <v>240</v>
      </c>
      <c r="K6037" s="110">
        <v>3.0</v>
      </c>
      <c r="L6037" s="109">
        <f t="array" ref="L6037">XLOOKUP('Joining Lists'!$J6037,'Joining Lists'!$A$4:$A$15,'Joining Lists'!$B$4:$B$15)</f>
        <v>34</v>
      </c>
      <c r="M6037" s="110">
        <f>'Joining Lists'!$K6037*'Joining Lists'!$L6037</f>
        <v>102</v>
      </c>
    </row>
    <row r="6038" ht="14.25" customHeight="1">
      <c r="G6038" s="106">
        <v>44177.0</v>
      </c>
      <c r="H6038" s="105" t="s">
        <v>231</v>
      </c>
      <c r="I6038" s="105" t="str">
        <f t="array" ref="I6038">XLOOKUP('Joining Lists'!$H6038,'Joining Lists'!$D$4:$D$75,'Joining Lists'!$E$4:$E$75)</f>
        <v>West</v>
      </c>
      <c r="J6038" s="105" t="s">
        <v>216</v>
      </c>
      <c r="K6038" s="105">
        <v>2.0</v>
      </c>
      <c r="L6038" s="104">
        <f t="array" ref="L6038">XLOOKUP('Joining Lists'!$J6038,'Joining Lists'!$A$4:$A$15,'Joining Lists'!$B$4:$B$15)</f>
        <v>22.95</v>
      </c>
      <c r="M6038" s="105">
        <f>'Joining Lists'!$K6038*'Joining Lists'!$L6038</f>
        <v>45.9</v>
      </c>
    </row>
    <row r="6039" ht="14.25" customHeight="1">
      <c r="G6039" s="111">
        <v>44177.0</v>
      </c>
      <c r="H6039" s="110" t="s">
        <v>219</v>
      </c>
      <c r="I6039" s="110" t="str">
        <f t="array" ref="I6039">XLOOKUP('Joining Lists'!$H6039,'Joining Lists'!$D$4:$D$75,'Joining Lists'!$E$4:$E$75)</f>
        <v>West</v>
      </c>
      <c r="J6039" s="110" t="s">
        <v>216</v>
      </c>
      <c r="K6039" s="110">
        <v>2.0</v>
      </c>
      <c r="L6039" s="109">
        <f t="array" ref="L6039">XLOOKUP('Joining Lists'!$J6039,'Joining Lists'!$A$4:$A$15,'Joining Lists'!$B$4:$B$15)</f>
        <v>22.95</v>
      </c>
      <c r="M6039" s="110">
        <f>'Joining Lists'!$K6039*'Joining Lists'!$L6039</f>
        <v>45.9</v>
      </c>
    </row>
    <row r="6040" ht="14.25" customHeight="1">
      <c r="G6040" s="106">
        <v>44177.0</v>
      </c>
      <c r="H6040" s="105" t="s">
        <v>238</v>
      </c>
      <c r="I6040" s="105" t="str">
        <f t="array" ref="I6040">XLOOKUP('Joining Lists'!$H6040,'Joining Lists'!$D$4:$D$75,'Joining Lists'!$E$4:$E$75)</f>
        <v>West</v>
      </c>
      <c r="J6040" s="105" t="s">
        <v>239</v>
      </c>
      <c r="K6040" s="105">
        <v>2.0</v>
      </c>
      <c r="L6040" s="104">
        <f t="array" ref="L6040">XLOOKUP('Joining Lists'!$J6040,'Joining Lists'!$A$4:$A$15,'Joining Lists'!$B$4:$B$15)</f>
        <v>19</v>
      </c>
      <c r="M6040" s="105">
        <f>'Joining Lists'!$K6040*'Joining Lists'!$L6040</f>
        <v>38</v>
      </c>
    </row>
    <row r="6041" ht="14.25" customHeight="1">
      <c r="G6041" s="111">
        <v>44177.0</v>
      </c>
      <c r="H6041" s="110" t="s">
        <v>257</v>
      </c>
      <c r="I6041" s="110" t="str">
        <f t="array" ref="I6041">XLOOKUP('Joining Lists'!$H6041,'Joining Lists'!$D$4:$D$75,'Joining Lists'!$E$4:$E$75)</f>
        <v>South</v>
      </c>
      <c r="J6041" s="110" t="s">
        <v>227</v>
      </c>
      <c r="K6041" s="110">
        <v>2.0</v>
      </c>
      <c r="L6041" s="109">
        <f t="array" ref="L6041">XLOOKUP('Joining Lists'!$J6041,'Joining Lists'!$A$4:$A$15,'Joining Lists'!$B$4:$B$15)</f>
        <v>25</v>
      </c>
      <c r="M6041" s="110">
        <f>'Joining Lists'!$K6041*'Joining Lists'!$L6041</f>
        <v>50</v>
      </c>
    </row>
    <row r="6042" ht="14.25" customHeight="1">
      <c r="G6042" s="106">
        <v>44177.0</v>
      </c>
      <c r="H6042" s="105" t="s">
        <v>307</v>
      </c>
      <c r="I6042" s="105" t="str">
        <f t="array" ref="I6042">XLOOKUP('Joining Lists'!$H6042,'Joining Lists'!$D$4:$D$75,'Joining Lists'!$E$4:$E$75)</f>
        <v>East</v>
      </c>
      <c r="J6042" s="105" t="s">
        <v>216</v>
      </c>
      <c r="K6042" s="105">
        <v>16.0</v>
      </c>
      <c r="L6042" s="104">
        <f t="array" ref="L6042">XLOOKUP('Joining Lists'!$J6042,'Joining Lists'!$A$4:$A$15,'Joining Lists'!$B$4:$B$15)</f>
        <v>22.95</v>
      </c>
      <c r="M6042" s="105">
        <f>'Joining Lists'!$K6042*'Joining Lists'!$L6042</f>
        <v>367.2</v>
      </c>
    </row>
    <row r="6043" ht="14.25" customHeight="1">
      <c r="G6043" s="111">
        <v>44177.0</v>
      </c>
      <c r="H6043" s="110" t="s">
        <v>231</v>
      </c>
      <c r="I6043" s="110" t="str">
        <f t="array" ref="I6043">XLOOKUP('Joining Lists'!$H6043,'Joining Lists'!$D$4:$D$75,'Joining Lists'!$E$4:$E$75)</f>
        <v>West</v>
      </c>
      <c r="J6043" s="110" t="s">
        <v>216</v>
      </c>
      <c r="K6043" s="110">
        <v>1.0</v>
      </c>
      <c r="L6043" s="109">
        <f t="array" ref="L6043">XLOOKUP('Joining Lists'!$J6043,'Joining Lists'!$A$4:$A$15,'Joining Lists'!$B$4:$B$15)</f>
        <v>22.95</v>
      </c>
      <c r="M6043" s="110">
        <f>'Joining Lists'!$K6043*'Joining Lists'!$L6043</f>
        <v>22.95</v>
      </c>
    </row>
    <row r="6044" ht="14.25" customHeight="1">
      <c r="G6044" s="106">
        <v>44177.0</v>
      </c>
      <c r="H6044" s="105" t="s">
        <v>311</v>
      </c>
      <c r="I6044" s="105" t="str">
        <f t="array" ref="I6044">XLOOKUP('Joining Lists'!$H6044,'Joining Lists'!$D$4:$D$75,'Joining Lists'!$E$4:$E$75)</f>
        <v>MidWest</v>
      </c>
      <c r="J6044" s="105" t="s">
        <v>235</v>
      </c>
      <c r="K6044" s="105">
        <v>3.0</v>
      </c>
      <c r="L6044" s="104">
        <f t="array" ref="L6044">XLOOKUP('Joining Lists'!$J6044,'Joining Lists'!$A$4:$A$15,'Joining Lists'!$B$4:$B$15)</f>
        <v>19.95</v>
      </c>
      <c r="M6044" s="105">
        <f>'Joining Lists'!$K6044*'Joining Lists'!$L6044</f>
        <v>59.85</v>
      </c>
    </row>
    <row r="6045" ht="14.25" customHeight="1">
      <c r="G6045" s="111">
        <v>44177.0</v>
      </c>
      <c r="H6045" s="110" t="s">
        <v>295</v>
      </c>
      <c r="I6045" s="110" t="str">
        <f t="array" ref="I6045">XLOOKUP('Joining Lists'!$H6045,'Joining Lists'!$D$4:$D$75,'Joining Lists'!$E$4:$E$75)</f>
        <v>MidWest</v>
      </c>
      <c r="J6045" s="110" t="s">
        <v>239</v>
      </c>
      <c r="K6045" s="110">
        <v>1.0</v>
      </c>
      <c r="L6045" s="109">
        <f t="array" ref="L6045">XLOOKUP('Joining Lists'!$J6045,'Joining Lists'!$A$4:$A$15,'Joining Lists'!$B$4:$B$15)</f>
        <v>19</v>
      </c>
      <c r="M6045" s="110">
        <f>'Joining Lists'!$K6045*'Joining Lists'!$L6045</f>
        <v>19</v>
      </c>
    </row>
    <row r="6046" ht="14.25" customHeight="1">
      <c r="G6046" s="106">
        <v>44177.0</v>
      </c>
      <c r="H6046" s="105" t="s">
        <v>283</v>
      </c>
      <c r="I6046" s="105" t="str">
        <f t="array" ref="I6046">XLOOKUP('Joining Lists'!$H6046,'Joining Lists'!$D$4:$D$75,'Joining Lists'!$E$4:$E$75)</f>
        <v>South</v>
      </c>
      <c r="J6046" s="105" t="s">
        <v>227</v>
      </c>
      <c r="K6046" s="105">
        <v>2.0</v>
      </c>
      <c r="L6046" s="104">
        <f t="array" ref="L6046">XLOOKUP('Joining Lists'!$J6046,'Joining Lists'!$A$4:$A$15,'Joining Lists'!$B$4:$B$15)</f>
        <v>25</v>
      </c>
      <c r="M6046" s="105">
        <f>'Joining Lists'!$K6046*'Joining Lists'!$L6046</f>
        <v>50</v>
      </c>
    </row>
    <row r="6047" ht="14.25" customHeight="1">
      <c r="G6047" s="111">
        <v>44177.0</v>
      </c>
      <c r="H6047" s="110" t="s">
        <v>248</v>
      </c>
      <c r="I6047" s="110" t="str">
        <f t="array" ref="I6047">XLOOKUP('Joining Lists'!$H6047,'Joining Lists'!$D$4:$D$75,'Joining Lists'!$E$4:$E$75)</f>
        <v>MidWest</v>
      </c>
      <c r="J6047" s="110" t="s">
        <v>227</v>
      </c>
      <c r="K6047" s="110">
        <v>1.0</v>
      </c>
      <c r="L6047" s="109">
        <f t="array" ref="L6047">XLOOKUP('Joining Lists'!$J6047,'Joining Lists'!$A$4:$A$15,'Joining Lists'!$B$4:$B$15)</f>
        <v>25</v>
      </c>
      <c r="M6047" s="110">
        <f>'Joining Lists'!$K6047*'Joining Lists'!$L6047</f>
        <v>25</v>
      </c>
    </row>
    <row r="6048" ht="14.25" customHeight="1">
      <c r="G6048" s="106">
        <v>44177.0</v>
      </c>
      <c r="H6048" s="105" t="s">
        <v>273</v>
      </c>
      <c r="I6048" s="105" t="str">
        <f t="array" ref="I6048">XLOOKUP('Joining Lists'!$H6048,'Joining Lists'!$D$4:$D$75,'Joining Lists'!$E$4:$E$75)</f>
        <v>West</v>
      </c>
      <c r="J6048" s="105" t="s">
        <v>216</v>
      </c>
      <c r="K6048" s="105">
        <v>3.0</v>
      </c>
      <c r="L6048" s="104">
        <f t="array" ref="L6048">XLOOKUP('Joining Lists'!$J6048,'Joining Lists'!$A$4:$A$15,'Joining Lists'!$B$4:$B$15)</f>
        <v>22.95</v>
      </c>
      <c r="M6048" s="105">
        <f>'Joining Lists'!$K6048*'Joining Lists'!$L6048</f>
        <v>68.85</v>
      </c>
    </row>
    <row r="6049" ht="14.25" customHeight="1">
      <c r="G6049" s="111">
        <v>44177.0</v>
      </c>
      <c r="H6049" s="110" t="s">
        <v>258</v>
      </c>
      <c r="I6049" s="110" t="str">
        <f t="array" ref="I6049">XLOOKUP('Joining Lists'!$H6049,'Joining Lists'!$D$4:$D$75,'Joining Lists'!$E$4:$E$75)</f>
        <v>MidWest</v>
      </c>
      <c r="J6049" s="110" t="s">
        <v>233</v>
      </c>
      <c r="K6049" s="110">
        <v>1.0</v>
      </c>
      <c r="L6049" s="109">
        <f t="array" ref="L6049">XLOOKUP('Joining Lists'!$J6049,'Joining Lists'!$A$4:$A$15,'Joining Lists'!$B$4:$B$15)</f>
        <v>27.5</v>
      </c>
      <c r="M6049" s="110">
        <f>'Joining Lists'!$K6049*'Joining Lists'!$L6049</f>
        <v>27.5</v>
      </c>
    </row>
    <row r="6050" ht="14.25" customHeight="1">
      <c r="G6050" s="106">
        <v>44177.0</v>
      </c>
      <c r="H6050" s="105" t="s">
        <v>303</v>
      </c>
      <c r="I6050" s="105" t="str">
        <f t="array" ref="I6050">XLOOKUP('Joining Lists'!$H6050,'Joining Lists'!$D$4:$D$75,'Joining Lists'!$E$4:$E$75)</f>
        <v>West</v>
      </c>
      <c r="J6050" s="105" t="s">
        <v>235</v>
      </c>
      <c r="K6050" s="105">
        <v>2.0</v>
      </c>
      <c r="L6050" s="104">
        <f t="array" ref="L6050">XLOOKUP('Joining Lists'!$J6050,'Joining Lists'!$A$4:$A$15,'Joining Lists'!$B$4:$B$15)</f>
        <v>19.95</v>
      </c>
      <c r="M6050" s="105">
        <f>'Joining Lists'!$K6050*'Joining Lists'!$L6050</f>
        <v>39.9</v>
      </c>
    </row>
    <row r="6051" ht="14.25" customHeight="1">
      <c r="G6051" s="111">
        <v>44177.0</v>
      </c>
      <c r="H6051" s="110" t="s">
        <v>302</v>
      </c>
      <c r="I6051" s="110" t="str">
        <f t="array" ref="I6051">XLOOKUP('Joining Lists'!$H6051,'Joining Lists'!$D$4:$D$75,'Joining Lists'!$E$4:$E$75)</f>
        <v>MidWest</v>
      </c>
      <c r="J6051" s="110" t="s">
        <v>235</v>
      </c>
      <c r="K6051" s="110">
        <v>1.0</v>
      </c>
      <c r="L6051" s="109">
        <f t="array" ref="L6051">XLOOKUP('Joining Lists'!$J6051,'Joining Lists'!$A$4:$A$15,'Joining Lists'!$B$4:$B$15)</f>
        <v>19.95</v>
      </c>
      <c r="M6051" s="110">
        <f>'Joining Lists'!$K6051*'Joining Lists'!$L6051</f>
        <v>19.95</v>
      </c>
    </row>
    <row r="6052" ht="14.25" customHeight="1">
      <c r="G6052" s="106">
        <v>44177.0</v>
      </c>
      <c r="H6052" s="105" t="s">
        <v>297</v>
      </c>
      <c r="I6052" s="105" t="str">
        <f t="array" ref="I6052">XLOOKUP('Joining Lists'!$H6052,'Joining Lists'!$D$4:$D$75,'Joining Lists'!$E$4:$E$75)</f>
        <v>MidWest</v>
      </c>
      <c r="J6052" s="105" t="s">
        <v>212</v>
      </c>
      <c r="K6052" s="105">
        <v>3.0</v>
      </c>
      <c r="L6052" s="104">
        <f t="array" ref="L6052">XLOOKUP('Joining Lists'!$J6052,'Joining Lists'!$A$4:$A$15,'Joining Lists'!$B$4:$B$15)</f>
        <v>21</v>
      </c>
      <c r="M6052" s="105">
        <f>'Joining Lists'!$K6052*'Joining Lists'!$L6052</f>
        <v>63</v>
      </c>
    </row>
    <row r="6053" ht="14.25" customHeight="1">
      <c r="G6053" s="111">
        <v>44177.0</v>
      </c>
      <c r="H6053" s="110" t="s">
        <v>254</v>
      </c>
      <c r="I6053" s="110" t="str">
        <f t="array" ref="I6053">XLOOKUP('Joining Lists'!$H6053,'Joining Lists'!$D$4:$D$75,'Joining Lists'!$E$4:$E$75)</f>
        <v>South</v>
      </c>
      <c r="J6053" s="110" t="s">
        <v>245</v>
      </c>
      <c r="K6053" s="110">
        <v>3.0</v>
      </c>
      <c r="L6053" s="109">
        <f t="array" ref="L6053">XLOOKUP('Joining Lists'!$J6053,'Joining Lists'!$A$4:$A$15,'Joining Lists'!$B$4:$B$15)</f>
        <v>23.5</v>
      </c>
      <c r="M6053" s="110">
        <f>'Joining Lists'!$K6053*'Joining Lists'!$L6053</f>
        <v>70.5</v>
      </c>
    </row>
    <row r="6054" ht="14.25" customHeight="1">
      <c r="G6054" s="106">
        <v>44177.0</v>
      </c>
      <c r="H6054" s="105" t="s">
        <v>268</v>
      </c>
      <c r="I6054" s="105" t="str">
        <f t="array" ref="I6054">XLOOKUP('Joining Lists'!$H6054,'Joining Lists'!$D$4:$D$75,'Joining Lists'!$E$4:$E$75)</f>
        <v>East</v>
      </c>
      <c r="J6054" s="105" t="s">
        <v>216</v>
      </c>
      <c r="K6054" s="105">
        <v>2.0</v>
      </c>
      <c r="L6054" s="104">
        <f t="array" ref="L6054">XLOOKUP('Joining Lists'!$J6054,'Joining Lists'!$A$4:$A$15,'Joining Lists'!$B$4:$B$15)</f>
        <v>22.95</v>
      </c>
      <c r="M6054" s="105">
        <f>'Joining Lists'!$K6054*'Joining Lists'!$L6054</f>
        <v>45.9</v>
      </c>
    </row>
    <row r="6055" ht="14.25" customHeight="1">
      <c r="G6055" s="111">
        <v>44177.0</v>
      </c>
      <c r="H6055" s="110" t="s">
        <v>269</v>
      </c>
      <c r="I6055" s="110" t="str">
        <f t="array" ref="I6055">XLOOKUP('Joining Lists'!$H6055,'Joining Lists'!$D$4:$D$75,'Joining Lists'!$E$4:$E$75)</f>
        <v>MidWest</v>
      </c>
      <c r="J6055" s="110" t="s">
        <v>240</v>
      </c>
      <c r="K6055" s="110">
        <v>2.0</v>
      </c>
      <c r="L6055" s="109">
        <f t="array" ref="L6055">XLOOKUP('Joining Lists'!$J6055,'Joining Lists'!$A$4:$A$15,'Joining Lists'!$B$4:$B$15)</f>
        <v>34</v>
      </c>
      <c r="M6055" s="110">
        <f>'Joining Lists'!$K6055*'Joining Lists'!$L6055</f>
        <v>68</v>
      </c>
    </row>
    <row r="6056" ht="14.25" customHeight="1">
      <c r="G6056" s="106">
        <v>44177.0</v>
      </c>
      <c r="H6056" s="105" t="s">
        <v>305</v>
      </c>
      <c r="I6056" s="105" t="str">
        <f t="array" ref="I6056">XLOOKUP('Joining Lists'!$H6056,'Joining Lists'!$D$4:$D$75,'Joining Lists'!$E$4:$E$75)</f>
        <v>East</v>
      </c>
      <c r="J6056" s="105" t="s">
        <v>245</v>
      </c>
      <c r="K6056" s="105">
        <v>3.0</v>
      </c>
      <c r="L6056" s="104">
        <f t="array" ref="L6056">XLOOKUP('Joining Lists'!$J6056,'Joining Lists'!$A$4:$A$15,'Joining Lists'!$B$4:$B$15)</f>
        <v>23.5</v>
      </c>
      <c r="M6056" s="105">
        <f>'Joining Lists'!$K6056*'Joining Lists'!$L6056</f>
        <v>70.5</v>
      </c>
    </row>
    <row r="6057" ht="14.25" customHeight="1">
      <c r="G6057" s="111">
        <v>44177.0</v>
      </c>
      <c r="H6057" s="110" t="s">
        <v>244</v>
      </c>
      <c r="I6057" s="110" t="str">
        <f t="array" ref="I6057">XLOOKUP('Joining Lists'!$H6057,'Joining Lists'!$D$4:$D$75,'Joining Lists'!$E$4:$E$75)</f>
        <v>MidWest</v>
      </c>
      <c r="J6057" s="110" t="s">
        <v>245</v>
      </c>
      <c r="K6057" s="110">
        <v>3.0</v>
      </c>
      <c r="L6057" s="109">
        <f t="array" ref="L6057">XLOOKUP('Joining Lists'!$J6057,'Joining Lists'!$A$4:$A$15,'Joining Lists'!$B$4:$B$15)</f>
        <v>23.5</v>
      </c>
      <c r="M6057" s="110">
        <f>'Joining Lists'!$K6057*'Joining Lists'!$L6057</f>
        <v>70.5</v>
      </c>
    </row>
    <row r="6058" ht="14.25" customHeight="1">
      <c r="G6058" s="106">
        <v>44177.0</v>
      </c>
      <c r="H6058" s="105" t="s">
        <v>296</v>
      </c>
      <c r="I6058" s="105" t="str">
        <f t="array" ref="I6058">XLOOKUP('Joining Lists'!$H6058,'Joining Lists'!$D$4:$D$75,'Joining Lists'!$E$4:$E$75)</f>
        <v>West</v>
      </c>
      <c r="J6058" s="105" t="s">
        <v>218</v>
      </c>
      <c r="K6058" s="105">
        <v>3.0</v>
      </c>
      <c r="L6058" s="104">
        <f t="array" ref="L6058">XLOOKUP('Joining Lists'!$J6058,'Joining Lists'!$A$4:$A$15,'Joining Lists'!$B$4:$B$15)</f>
        <v>22.95</v>
      </c>
      <c r="M6058" s="105">
        <f>'Joining Lists'!$K6058*'Joining Lists'!$L6058</f>
        <v>68.85</v>
      </c>
    </row>
    <row r="6059" ht="14.25" customHeight="1">
      <c r="G6059" s="111">
        <v>44177.0</v>
      </c>
      <c r="H6059" s="110" t="s">
        <v>251</v>
      </c>
      <c r="I6059" s="110" t="str">
        <f t="array" ref="I6059">XLOOKUP('Joining Lists'!$H6059,'Joining Lists'!$D$4:$D$75,'Joining Lists'!$E$4:$E$75)</f>
        <v>MidWest</v>
      </c>
      <c r="J6059" s="110" t="s">
        <v>233</v>
      </c>
      <c r="K6059" s="110">
        <v>4.0</v>
      </c>
      <c r="L6059" s="109">
        <f t="array" ref="L6059">XLOOKUP('Joining Lists'!$J6059,'Joining Lists'!$A$4:$A$15,'Joining Lists'!$B$4:$B$15)</f>
        <v>27.5</v>
      </c>
      <c r="M6059" s="110">
        <f>'Joining Lists'!$K6059*'Joining Lists'!$L6059</f>
        <v>110</v>
      </c>
    </row>
    <row r="6060" ht="14.25" customHeight="1">
      <c r="G6060" s="106">
        <v>44177.0</v>
      </c>
      <c r="H6060" s="105" t="s">
        <v>252</v>
      </c>
      <c r="I6060" s="105" t="str">
        <f t="array" ref="I6060">XLOOKUP('Joining Lists'!$H6060,'Joining Lists'!$D$4:$D$75,'Joining Lists'!$E$4:$E$75)</f>
        <v>West</v>
      </c>
      <c r="J6060" s="105" t="s">
        <v>240</v>
      </c>
      <c r="K6060" s="105">
        <v>2.0</v>
      </c>
      <c r="L6060" s="104">
        <f t="array" ref="L6060">XLOOKUP('Joining Lists'!$J6060,'Joining Lists'!$A$4:$A$15,'Joining Lists'!$B$4:$B$15)</f>
        <v>34</v>
      </c>
      <c r="M6060" s="105">
        <f>'Joining Lists'!$K6060*'Joining Lists'!$L6060</f>
        <v>68</v>
      </c>
    </row>
    <row r="6061" ht="14.25" customHeight="1">
      <c r="G6061" s="111">
        <v>44177.0</v>
      </c>
      <c r="H6061" s="110" t="s">
        <v>300</v>
      </c>
      <c r="I6061" s="110" t="str">
        <f t="array" ref="I6061">XLOOKUP('Joining Lists'!$H6061,'Joining Lists'!$D$4:$D$75,'Joining Lists'!$E$4:$E$75)</f>
        <v>MidWest</v>
      </c>
      <c r="J6061" s="110" t="s">
        <v>235</v>
      </c>
      <c r="K6061" s="110">
        <v>1.0</v>
      </c>
      <c r="L6061" s="109">
        <f t="array" ref="L6061">XLOOKUP('Joining Lists'!$J6061,'Joining Lists'!$A$4:$A$15,'Joining Lists'!$B$4:$B$15)</f>
        <v>19.95</v>
      </c>
      <c r="M6061" s="110">
        <f>'Joining Lists'!$K6061*'Joining Lists'!$L6061</f>
        <v>19.95</v>
      </c>
    </row>
    <row r="6062" ht="14.25" customHeight="1">
      <c r="G6062" s="106">
        <v>44177.0</v>
      </c>
      <c r="H6062" s="105" t="s">
        <v>263</v>
      </c>
      <c r="I6062" s="105" t="str">
        <f t="array" ref="I6062">XLOOKUP('Joining Lists'!$H6062,'Joining Lists'!$D$4:$D$75,'Joining Lists'!$E$4:$E$75)</f>
        <v>West</v>
      </c>
      <c r="J6062" s="105" t="s">
        <v>212</v>
      </c>
      <c r="K6062" s="105">
        <v>1.0</v>
      </c>
      <c r="L6062" s="104">
        <f t="array" ref="L6062">XLOOKUP('Joining Lists'!$J6062,'Joining Lists'!$A$4:$A$15,'Joining Lists'!$B$4:$B$15)</f>
        <v>21</v>
      </c>
      <c r="M6062" s="105">
        <f>'Joining Lists'!$K6062*'Joining Lists'!$L6062</f>
        <v>21</v>
      </c>
    </row>
    <row r="6063" ht="14.25" customHeight="1">
      <c r="G6063" s="111">
        <v>44177.0</v>
      </c>
      <c r="H6063" s="110" t="s">
        <v>258</v>
      </c>
      <c r="I6063" s="110" t="str">
        <f t="array" ref="I6063">XLOOKUP('Joining Lists'!$H6063,'Joining Lists'!$D$4:$D$75,'Joining Lists'!$E$4:$E$75)</f>
        <v>MidWest</v>
      </c>
      <c r="J6063" s="110" t="s">
        <v>243</v>
      </c>
      <c r="K6063" s="110">
        <v>2.0</v>
      </c>
      <c r="L6063" s="109">
        <f t="array" ref="L6063">XLOOKUP('Joining Lists'!$J6063,'Joining Lists'!$A$4:$A$15,'Joining Lists'!$B$4:$B$15)</f>
        <v>25</v>
      </c>
      <c r="M6063" s="110">
        <f>'Joining Lists'!$K6063*'Joining Lists'!$L6063</f>
        <v>50</v>
      </c>
    </row>
    <row r="6064" ht="14.25" customHeight="1">
      <c r="G6064" s="106">
        <v>44177.0</v>
      </c>
      <c r="H6064" s="105" t="s">
        <v>297</v>
      </c>
      <c r="I6064" s="105" t="str">
        <f t="array" ref="I6064">XLOOKUP('Joining Lists'!$H6064,'Joining Lists'!$D$4:$D$75,'Joining Lists'!$E$4:$E$75)</f>
        <v>MidWest</v>
      </c>
      <c r="J6064" s="105" t="s">
        <v>216</v>
      </c>
      <c r="K6064" s="105">
        <v>2.0</v>
      </c>
      <c r="L6064" s="104">
        <f t="array" ref="L6064">XLOOKUP('Joining Lists'!$J6064,'Joining Lists'!$A$4:$A$15,'Joining Lists'!$B$4:$B$15)</f>
        <v>22.95</v>
      </c>
      <c r="M6064" s="105">
        <f>'Joining Lists'!$K6064*'Joining Lists'!$L6064</f>
        <v>45.9</v>
      </c>
    </row>
    <row r="6065" ht="14.25" customHeight="1">
      <c r="G6065" s="111">
        <v>44177.0</v>
      </c>
      <c r="H6065" s="110" t="s">
        <v>215</v>
      </c>
      <c r="I6065" s="110" t="str">
        <f t="array" ref="I6065">XLOOKUP('Joining Lists'!$H6065,'Joining Lists'!$D$4:$D$75,'Joining Lists'!$E$4:$E$75)</f>
        <v>East</v>
      </c>
      <c r="J6065" s="110" t="s">
        <v>239</v>
      </c>
      <c r="K6065" s="110">
        <v>1.0</v>
      </c>
      <c r="L6065" s="109">
        <f t="array" ref="L6065">XLOOKUP('Joining Lists'!$J6065,'Joining Lists'!$A$4:$A$15,'Joining Lists'!$B$4:$B$15)</f>
        <v>19</v>
      </c>
      <c r="M6065" s="110">
        <f>'Joining Lists'!$K6065*'Joining Lists'!$L6065</f>
        <v>19</v>
      </c>
    </row>
    <row r="6066" ht="14.25" customHeight="1">
      <c r="G6066" s="106">
        <v>44177.0</v>
      </c>
      <c r="H6066" s="105" t="s">
        <v>264</v>
      </c>
      <c r="I6066" s="105" t="str">
        <f t="array" ref="I6066">XLOOKUP('Joining Lists'!$H6066,'Joining Lists'!$D$4:$D$75,'Joining Lists'!$E$4:$E$75)</f>
        <v>MidWest</v>
      </c>
      <c r="J6066" s="105" t="s">
        <v>245</v>
      </c>
      <c r="K6066" s="105">
        <v>1.0</v>
      </c>
      <c r="L6066" s="104">
        <f t="array" ref="L6066">XLOOKUP('Joining Lists'!$J6066,'Joining Lists'!$A$4:$A$15,'Joining Lists'!$B$4:$B$15)</f>
        <v>23.5</v>
      </c>
      <c r="M6066" s="105">
        <f>'Joining Lists'!$K6066*'Joining Lists'!$L6066</f>
        <v>23.5</v>
      </c>
    </row>
    <row r="6067" ht="14.25" customHeight="1">
      <c r="G6067" s="111">
        <v>44177.0</v>
      </c>
      <c r="H6067" s="110" t="s">
        <v>215</v>
      </c>
      <c r="I6067" s="110" t="str">
        <f t="array" ref="I6067">XLOOKUP('Joining Lists'!$H6067,'Joining Lists'!$D$4:$D$75,'Joining Lists'!$E$4:$E$75)</f>
        <v>East</v>
      </c>
      <c r="J6067" s="110" t="s">
        <v>235</v>
      </c>
      <c r="K6067" s="110">
        <v>2.0</v>
      </c>
      <c r="L6067" s="109">
        <f t="array" ref="L6067">XLOOKUP('Joining Lists'!$J6067,'Joining Lists'!$A$4:$A$15,'Joining Lists'!$B$4:$B$15)</f>
        <v>19.95</v>
      </c>
      <c r="M6067" s="110">
        <f>'Joining Lists'!$K6067*'Joining Lists'!$L6067</f>
        <v>39.9</v>
      </c>
    </row>
    <row r="6068" ht="14.25" customHeight="1">
      <c r="G6068" s="106">
        <v>44177.0</v>
      </c>
      <c r="H6068" s="105" t="s">
        <v>225</v>
      </c>
      <c r="I6068" s="105" t="str">
        <f t="array" ref="I6068">XLOOKUP('Joining Lists'!$H6068,'Joining Lists'!$D$4:$D$75,'Joining Lists'!$E$4:$E$75)</f>
        <v>South</v>
      </c>
      <c r="J6068" s="105" t="s">
        <v>218</v>
      </c>
      <c r="K6068" s="105">
        <v>3.0</v>
      </c>
      <c r="L6068" s="104">
        <f t="array" ref="L6068">XLOOKUP('Joining Lists'!$J6068,'Joining Lists'!$A$4:$A$15,'Joining Lists'!$B$4:$B$15)</f>
        <v>22.95</v>
      </c>
      <c r="M6068" s="105">
        <f>'Joining Lists'!$K6068*'Joining Lists'!$L6068</f>
        <v>68.85</v>
      </c>
    </row>
    <row r="6069" ht="14.25" customHeight="1">
      <c r="G6069" s="111">
        <v>44177.0</v>
      </c>
      <c r="H6069" s="110" t="s">
        <v>264</v>
      </c>
      <c r="I6069" s="110" t="str">
        <f t="array" ref="I6069">XLOOKUP('Joining Lists'!$H6069,'Joining Lists'!$D$4:$D$75,'Joining Lists'!$E$4:$E$75)</f>
        <v>MidWest</v>
      </c>
      <c r="J6069" s="110" t="s">
        <v>240</v>
      </c>
      <c r="K6069" s="110">
        <v>3.0</v>
      </c>
      <c r="L6069" s="109">
        <f t="array" ref="L6069">XLOOKUP('Joining Lists'!$J6069,'Joining Lists'!$A$4:$A$15,'Joining Lists'!$B$4:$B$15)</f>
        <v>34</v>
      </c>
      <c r="M6069" s="110">
        <f>'Joining Lists'!$K6069*'Joining Lists'!$L6069</f>
        <v>102</v>
      </c>
    </row>
    <row r="6070" ht="14.25" customHeight="1">
      <c r="G6070" s="106">
        <v>44177.0</v>
      </c>
      <c r="H6070" s="105" t="s">
        <v>314</v>
      </c>
      <c r="I6070" s="105" t="str">
        <f t="array" ref="I6070">XLOOKUP('Joining Lists'!$H6070,'Joining Lists'!$D$4:$D$75,'Joining Lists'!$E$4:$E$75)</f>
        <v>West</v>
      </c>
      <c r="J6070" s="105" t="s">
        <v>236</v>
      </c>
      <c r="K6070" s="105">
        <v>2.0</v>
      </c>
      <c r="L6070" s="104">
        <f t="array" ref="L6070">XLOOKUP('Joining Lists'!$J6070,'Joining Lists'!$A$4:$A$15,'Joining Lists'!$B$4:$B$15)</f>
        <v>30</v>
      </c>
      <c r="M6070" s="105">
        <f>'Joining Lists'!$K6070*'Joining Lists'!$L6070</f>
        <v>60</v>
      </c>
    </row>
    <row r="6071" ht="14.25" customHeight="1">
      <c r="G6071" s="111">
        <v>44177.0</v>
      </c>
      <c r="H6071" s="110" t="s">
        <v>297</v>
      </c>
      <c r="I6071" s="110" t="str">
        <f t="array" ref="I6071">XLOOKUP('Joining Lists'!$H6071,'Joining Lists'!$D$4:$D$75,'Joining Lists'!$E$4:$E$75)</f>
        <v>MidWest</v>
      </c>
      <c r="J6071" s="110" t="s">
        <v>227</v>
      </c>
      <c r="K6071" s="110">
        <v>2.0</v>
      </c>
      <c r="L6071" s="109">
        <f t="array" ref="L6071">XLOOKUP('Joining Lists'!$J6071,'Joining Lists'!$A$4:$A$15,'Joining Lists'!$B$4:$B$15)</f>
        <v>25</v>
      </c>
      <c r="M6071" s="110">
        <f>'Joining Lists'!$K6071*'Joining Lists'!$L6071</f>
        <v>50</v>
      </c>
    </row>
    <row r="6072" ht="14.25" customHeight="1">
      <c r="G6072" s="106">
        <v>44177.0</v>
      </c>
      <c r="H6072" s="105" t="s">
        <v>231</v>
      </c>
      <c r="I6072" s="105" t="str">
        <f t="array" ref="I6072">XLOOKUP('Joining Lists'!$H6072,'Joining Lists'!$D$4:$D$75,'Joining Lists'!$E$4:$E$75)</f>
        <v>West</v>
      </c>
      <c r="J6072" s="105" t="s">
        <v>235</v>
      </c>
      <c r="K6072" s="105">
        <v>3.0</v>
      </c>
      <c r="L6072" s="104">
        <f t="array" ref="L6072">XLOOKUP('Joining Lists'!$J6072,'Joining Lists'!$A$4:$A$15,'Joining Lists'!$B$4:$B$15)</f>
        <v>19.95</v>
      </c>
      <c r="M6072" s="105">
        <f>'Joining Lists'!$K6072*'Joining Lists'!$L6072</f>
        <v>59.85</v>
      </c>
    </row>
    <row r="6073" ht="14.25" customHeight="1">
      <c r="G6073" s="111">
        <v>44177.0</v>
      </c>
      <c r="H6073" s="110" t="s">
        <v>276</v>
      </c>
      <c r="I6073" s="110" t="str">
        <f t="array" ref="I6073">XLOOKUP('Joining Lists'!$H6073,'Joining Lists'!$D$4:$D$75,'Joining Lists'!$E$4:$E$75)</f>
        <v>East</v>
      </c>
      <c r="J6073" s="110" t="s">
        <v>227</v>
      </c>
      <c r="K6073" s="110">
        <v>3.0</v>
      </c>
      <c r="L6073" s="109">
        <f t="array" ref="L6073">XLOOKUP('Joining Lists'!$J6073,'Joining Lists'!$A$4:$A$15,'Joining Lists'!$B$4:$B$15)</f>
        <v>25</v>
      </c>
      <c r="M6073" s="110">
        <f>'Joining Lists'!$K6073*'Joining Lists'!$L6073</f>
        <v>75</v>
      </c>
    </row>
    <row r="6074" ht="14.25" customHeight="1">
      <c r="G6074" s="106">
        <v>44177.0</v>
      </c>
      <c r="H6074" s="105" t="s">
        <v>312</v>
      </c>
      <c r="I6074" s="105" t="str">
        <f t="array" ref="I6074">XLOOKUP('Joining Lists'!$H6074,'Joining Lists'!$D$4:$D$75,'Joining Lists'!$E$4:$E$75)</f>
        <v>East</v>
      </c>
      <c r="J6074" s="105" t="s">
        <v>216</v>
      </c>
      <c r="K6074" s="105">
        <v>3.0</v>
      </c>
      <c r="L6074" s="104">
        <f t="array" ref="L6074">XLOOKUP('Joining Lists'!$J6074,'Joining Lists'!$A$4:$A$15,'Joining Lists'!$B$4:$B$15)</f>
        <v>22.95</v>
      </c>
      <c r="M6074" s="105">
        <f>'Joining Lists'!$K6074*'Joining Lists'!$L6074</f>
        <v>68.85</v>
      </c>
    </row>
    <row r="6075" ht="14.25" customHeight="1">
      <c r="G6075" s="111">
        <v>44177.0</v>
      </c>
      <c r="H6075" s="110" t="s">
        <v>255</v>
      </c>
      <c r="I6075" s="110" t="str">
        <f t="array" ref="I6075">XLOOKUP('Joining Lists'!$H6075,'Joining Lists'!$D$4:$D$75,'Joining Lists'!$E$4:$E$75)</f>
        <v>MidWest</v>
      </c>
      <c r="J6075" s="110" t="s">
        <v>239</v>
      </c>
      <c r="K6075" s="110">
        <v>3.0</v>
      </c>
      <c r="L6075" s="109">
        <f t="array" ref="L6075">XLOOKUP('Joining Lists'!$J6075,'Joining Lists'!$A$4:$A$15,'Joining Lists'!$B$4:$B$15)</f>
        <v>19</v>
      </c>
      <c r="M6075" s="110">
        <f>'Joining Lists'!$K6075*'Joining Lists'!$L6075</f>
        <v>57</v>
      </c>
    </row>
    <row r="6076" ht="14.25" customHeight="1">
      <c r="G6076" s="106">
        <v>44177.0</v>
      </c>
      <c r="H6076" s="105" t="s">
        <v>278</v>
      </c>
      <c r="I6076" s="105" t="str">
        <f t="array" ref="I6076">XLOOKUP('Joining Lists'!$H6076,'Joining Lists'!$D$4:$D$75,'Joining Lists'!$E$4:$E$75)</f>
        <v>MidWest</v>
      </c>
      <c r="J6076" s="105" t="s">
        <v>243</v>
      </c>
      <c r="K6076" s="105">
        <v>1.0</v>
      </c>
      <c r="L6076" s="104">
        <f t="array" ref="L6076">XLOOKUP('Joining Lists'!$J6076,'Joining Lists'!$A$4:$A$15,'Joining Lists'!$B$4:$B$15)</f>
        <v>25</v>
      </c>
      <c r="M6076" s="105">
        <f>'Joining Lists'!$K6076*'Joining Lists'!$L6076</f>
        <v>25</v>
      </c>
    </row>
    <row r="6077" ht="14.25" customHeight="1">
      <c r="G6077" s="111">
        <v>44177.0</v>
      </c>
      <c r="H6077" s="110" t="s">
        <v>315</v>
      </c>
      <c r="I6077" s="110" t="str">
        <f t="array" ref="I6077">XLOOKUP('Joining Lists'!$H6077,'Joining Lists'!$D$4:$D$75,'Joining Lists'!$E$4:$E$75)</f>
        <v>MidWest</v>
      </c>
      <c r="J6077" s="110" t="s">
        <v>235</v>
      </c>
      <c r="K6077" s="110">
        <v>3.0</v>
      </c>
      <c r="L6077" s="109">
        <f t="array" ref="L6077">XLOOKUP('Joining Lists'!$J6077,'Joining Lists'!$A$4:$A$15,'Joining Lists'!$B$4:$B$15)</f>
        <v>19.95</v>
      </c>
      <c r="M6077" s="110">
        <f>'Joining Lists'!$K6077*'Joining Lists'!$L6077</f>
        <v>59.85</v>
      </c>
    </row>
    <row r="6078" ht="14.25" customHeight="1">
      <c r="G6078" s="106">
        <v>44177.0</v>
      </c>
      <c r="H6078" s="105" t="s">
        <v>221</v>
      </c>
      <c r="I6078" s="105" t="str">
        <f t="array" ref="I6078">XLOOKUP('Joining Lists'!$H6078,'Joining Lists'!$D$4:$D$75,'Joining Lists'!$E$4:$E$75)</f>
        <v>East</v>
      </c>
      <c r="J6078" s="105" t="s">
        <v>218</v>
      </c>
      <c r="K6078" s="105">
        <v>1.0</v>
      </c>
      <c r="L6078" s="104">
        <f t="array" ref="L6078">XLOOKUP('Joining Lists'!$J6078,'Joining Lists'!$A$4:$A$15,'Joining Lists'!$B$4:$B$15)</f>
        <v>22.95</v>
      </c>
      <c r="M6078" s="105">
        <f>'Joining Lists'!$K6078*'Joining Lists'!$L6078</f>
        <v>22.95</v>
      </c>
    </row>
    <row r="6079" ht="14.25" customHeight="1">
      <c r="G6079" s="111">
        <v>44177.0</v>
      </c>
      <c r="H6079" s="110" t="s">
        <v>316</v>
      </c>
      <c r="I6079" s="110" t="str">
        <f t="array" ref="I6079">XLOOKUP('Joining Lists'!$H6079,'Joining Lists'!$D$4:$D$75,'Joining Lists'!$E$4:$E$75)</f>
        <v>West</v>
      </c>
      <c r="J6079" s="110" t="s">
        <v>245</v>
      </c>
      <c r="K6079" s="110">
        <v>3.0</v>
      </c>
      <c r="L6079" s="109">
        <f t="array" ref="L6079">XLOOKUP('Joining Lists'!$J6079,'Joining Lists'!$A$4:$A$15,'Joining Lists'!$B$4:$B$15)</f>
        <v>23.5</v>
      </c>
      <c r="M6079" s="110">
        <f>'Joining Lists'!$K6079*'Joining Lists'!$L6079</f>
        <v>70.5</v>
      </c>
    </row>
    <row r="6080" ht="14.25" customHeight="1">
      <c r="G6080" s="106">
        <v>44176.0</v>
      </c>
      <c r="H6080" s="105" t="s">
        <v>231</v>
      </c>
      <c r="I6080" s="105" t="str">
        <f t="array" ref="I6080">XLOOKUP('Joining Lists'!$H6080,'Joining Lists'!$D$4:$D$75,'Joining Lists'!$E$4:$E$75)</f>
        <v>West</v>
      </c>
      <c r="J6080" s="105" t="s">
        <v>227</v>
      </c>
      <c r="K6080" s="105">
        <v>1.0</v>
      </c>
      <c r="L6080" s="104">
        <f t="array" ref="L6080">XLOOKUP('Joining Lists'!$J6080,'Joining Lists'!$A$4:$A$15,'Joining Lists'!$B$4:$B$15)</f>
        <v>25</v>
      </c>
      <c r="M6080" s="105">
        <f>'Joining Lists'!$K6080*'Joining Lists'!$L6080</f>
        <v>25</v>
      </c>
    </row>
    <row r="6081" ht="14.25" customHeight="1">
      <c r="G6081" s="111">
        <v>44176.0</v>
      </c>
      <c r="H6081" s="110" t="s">
        <v>288</v>
      </c>
      <c r="I6081" s="110" t="str">
        <f t="array" ref="I6081">XLOOKUP('Joining Lists'!$H6081,'Joining Lists'!$D$4:$D$75,'Joining Lists'!$E$4:$E$75)</f>
        <v>MidWest</v>
      </c>
      <c r="J6081" s="110" t="s">
        <v>235</v>
      </c>
      <c r="K6081" s="110">
        <v>1.0</v>
      </c>
      <c r="L6081" s="109">
        <f t="array" ref="L6081">XLOOKUP('Joining Lists'!$J6081,'Joining Lists'!$A$4:$A$15,'Joining Lists'!$B$4:$B$15)</f>
        <v>19.95</v>
      </c>
      <c r="M6081" s="110">
        <f>'Joining Lists'!$K6081*'Joining Lists'!$L6081</f>
        <v>19.95</v>
      </c>
    </row>
    <row r="6082" ht="14.25" customHeight="1">
      <c r="G6082" s="106">
        <v>44176.0</v>
      </c>
      <c r="H6082" s="105" t="s">
        <v>310</v>
      </c>
      <c r="I6082" s="105" t="str">
        <f t="array" ref="I6082">XLOOKUP('Joining Lists'!$H6082,'Joining Lists'!$D$4:$D$75,'Joining Lists'!$E$4:$E$75)</f>
        <v>West</v>
      </c>
      <c r="J6082" s="105" t="s">
        <v>235</v>
      </c>
      <c r="K6082" s="105">
        <v>3.0</v>
      </c>
      <c r="L6082" s="104">
        <f t="array" ref="L6082">XLOOKUP('Joining Lists'!$J6082,'Joining Lists'!$A$4:$A$15,'Joining Lists'!$B$4:$B$15)</f>
        <v>19.95</v>
      </c>
      <c r="M6082" s="105">
        <f>'Joining Lists'!$K6082*'Joining Lists'!$L6082</f>
        <v>59.85</v>
      </c>
    </row>
    <row r="6083" ht="14.25" customHeight="1">
      <c r="G6083" s="111">
        <v>44176.0</v>
      </c>
      <c r="H6083" s="110" t="s">
        <v>269</v>
      </c>
      <c r="I6083" s="110" t="str">
        <f t="array" ref="I6083">XLOOKUP('Joining Lists'!$H6083,'Joining Lists'!$D$4:$D$75,'Joining Lists'!$E$4:$E$75)</f>
        <v>MidWest</v>
      </c>
      <c r="J6083" s="110" t="s">
        <v>218</v>
      </c>
      <c r="K6083" s="110">
        <v>2.0</v>
      </c>
      <c r="L6083" s="109">
        <f t="array" ref="L6083">XLOOKUP('Joining Lists'!$J6083,'Joining Lists'!$A$4:$A$15,'Joining Lists'!$B$4:$B$15)</f>
        <v>22.95</v>
      </c>
      <c r="M6083" s="110">
        <f>'Joining Lists'!$K6083*'Joining Lists'!$L6083</f>
        <v>45.9</v>
      </c>
    </row>
    <row r="6084" ht="14.25" customHeight="1">
      <c r="G6084" s="106">
        <v>44176.0</v>
      </c>
      <c r="H6084" s="105" t="s">
        <v>296</v>
      </c>
      <c r="I6084" s="105" t="str">
        <f t="array" ref="I6084">XLOOKUP('Joining Lists'!$H6084,'Joining Lists'!$D$4:$D$75,'Joining Lists'!$E$4:$E$75)</f>
        <v>West</v>
      </c>
      <c r="J6084" s="105" t="s">
        <v>216</v>
      </c>
      <c r="K6084" s="105">
        <v>3.0</v>
      </c>
      <c r="L6084" s="104">
        <f t="array" ref="L6084">XLOOKUP('Joining Lists'!$J6084,'Joining Lists'!$A$4:$A$15,'Joining Lists'!$B$4:$B$15)</f>
        <v>22.95</v>
      </c>
      <c r="M6084" s="105">
        <f>'Joining Lists'!$K6084*'Joining Lists'!$L6084</f>
        <v>68.85</v>
      </c>
    </row>
    <row r="6085" ht="14.25" customHeight="1">
      <c r="G6085" s="111">
        <v>44176.0</v>
      </c>
      <c r="H6085" s="110" t="s">
        <v>246</v>
      </c>
      <c r="I6085" s="110" t="str">
        <f t="array" ref="I6085">XLOOKUP('Joining Lists'!$H6085,'Joining Lists'!$D$4:$D$75,'Joining Lists'!$E$4:$E$75)</f>
        <v>South</v>
      </c>
      <c r="J6085" s="110" t="s">
        <v>236</v>
      </c>
      <c r="K6085" s="110">
        <v>2.0</v>
      </c>
      <c r="L6085" s="109">
        <f t="array" ref="L6085">XLOOKUP('Joining Lists'!$J6085,'Joining Lists'!$A$4:$A$15,'Joining Lists'!$B$4:$B$15)</f>
        <v>30</v>
      </c>
      <c r="M6085" s="110">
        <f>'Joining Lists'!$K6085*'Joining Lists'!$L6085</f>
        <v>60</v>
      </c>
    </row>
    <row r="6086" ht="14.25" customHeight="1">
      <c r="G6086" s="106">
        <v>44176.0</v>
      </c>
      <c r="H6086" s="105" t="s">
        <v>256</v>
      </c>
      <c r="I6086" s="105" t="str">
        <f t="array" ref="I6086">XLOOKUP('Joining Lists'!$H6086,'Joining Lists'!$D$4:$D$75,'Joining Lists'!$E$4:$E$75)</f>
        <v>MidWest</v>
      </c>
      <c r="J6086" s="105" t="s">
        <v>212</v>
      </c>
      <c r="K6086" s="105">
        <v>3.0</v>
      </c>
      <c r="L6086" s="104">
        <f t="array" ref="L6086">XLOOKUP('Joining Lists'!$J6086,'Joining Lists'!$A$4:$A$15,'Joining Lists'!$B$4:$B$15)</f>
        <v>21</v>
      </c>
      <c r="M6086" s="105">
        <f>'Joining Lists'!$K6086*'Joining Lists'!$L6086</f>
        <v>63</v>
      </c>
    </row>
    <row r="6087" ht="14.25" customHeight="1">
      <c r="G6087" s="111">
        <v>44176.0</v>
      </c>
      <c r="H6087" s="110" t="s">
        <v>307</v>
      </c>
      <c r="I6087" s="110" t="str">
        <f t="array" ref="I6087">XLOOKUP('Joining Lists'!$H6087,'Joining Lists'!$D$4:$D$75,'Joining Lists'!$E$4:$E$75)</f>
        <v>East</v>
      </c>
      <c r="J6087" s="110" t="s">
        <v>243</v>
      </c>
      <c r="K6087" s="110">
        <v>19.0</v>
      </c>
      <c r="L6087" s="109">
        <f t="array" ref="L6087">XLOOKUP('Joining Lists'!$J6087,'Joining Lists'!$A$4:$A$15,'Joining Lists'!$B$4:$B$15)</f>
        <v>25</v>
      </c>
      <c r="M6087" s="110">
        <f>'Joining Lists'!$K6087*'Joining Lists'!$L6087</f>
        <v>475</v>
      </c>
    </row>
    <row r="6088" ht="14.25" customHeight="1">
      <c r="G6088" s="106">
        <v>44176.0</v>
      </c>
      <c r="H6088" s="105" t="s">
        <v>231</v>
      </c>
      <c r="I6088" s="105" t="str">
        <f t="array" ref="I6088">XLOOKUP('Joining Lists'!$H6088,'Joining Lists'!$D$4:$D$75,'Joining Lists'!$E$4:$E$75)</f>
        <v>West</v>
      </c>
      <c r="J6088" s="105" t="s">
        <v>240</v>
      </c>
      <c r="K6088" s="105">
        <v>3.0</v>
      </c>
      <c r="L6088" s="104">
        <f t="array" ref="L6088">XLOOKUP('Joining Lists'!$J6088,'Joining Lists'!$A$4:$A$15,'Joining Lists'!$B$4:$B$15)</f>
        <v>34</v>
      </c>
      <c r="M6088" s="105">
        <f>'Joining Lists'!$K6088*'Joining Lists'!$L6088</f>
        <v>102</v>
      </c>
    </row>
    <row r="6089" ht="14.25" customHeight="1">
      <c r="G6089" s="111">
        <v>44176.0</v>
      </c>
      <c r="H6089" s="110" t="s">
        <v>269</v>
      </c>
      <c r="I6089" s="110" t="str">
        <f t="array" ref="I6089">XLOOKUP('Joining Lists'!$H6089,'Joining Lists'!$D$4:$D$75,'Joining Lists'!$E$4:$E$75)</f>
        <v>MidWest</v>
      </c>
      <c r="J6089" s="110" t="s">
        <v>218</v>
      </c>
      <c r="K6089" s="110">
        <v>3.0</v>
      </c>
      <c r="L6089" s="109">
        <f t="array" ref="L6089">XLOOKUP('Joining Lists'!$J6089,'Joining Lists'!$A$4:$A$15,'Joining Lists'!$B$4:$B$15)</f>
        <v>22.95</v>
      </c>
      <c r="M6089" s="110">
        <f>'Joining Lists'!$K6089*'Joining Lists'!$L6089</f>
        <v>68.85</v>
      </c>
    </row>
    <row r="6090" ht="14.25" customHeight="1">
      <c r="G6090" s="106">
        <v>44176.0</v>
      </c>
      <c r="H6090" s="105" t="s">
        <v>302</v>
      </c>
      <c r="I6090" s="105" t="str">
        <f t="array" ref="I6090">XLOOKUP('Joining Lists'!$H6090,'Joining Lists'!$D$4:$D$75,'Joining Lists'!$E$4:$E$75)</f>
        <v>MidWest</v>
      </c>
      <c r="J6090" s="105" t="s">
        <v>236</v>
      </c>
      <c r="K6090" s="105">
        <v>3.0</v>
      </c>
      <c r="L6090" s="104">
        <f t="array" ref="L6090">XLOOKUP('Joining Lists'!$J6090,'Joining Lists'!$A$4:$A$15,'Joining Lists'!$B$4:$B$15)</f>
        <v>30</v>
      </c>
      <c r="M6090" s="105">
        <f>'Joining Lists'!$K6090*'Joining Lists'!$L6090</f>
        <v>90</v>
      </c>
    </row>
    <row r="6091" ht="14.25" customHeight="1">
      <c r="G6091" s="111">
        <v>44176.0</v>
      </c>
      <c r="H6091" s="110" t="s">
        <v>292</v>
      </c>
      <c r="I6091" s="110" t="str">
        <f t="array" ref="I6091">XLOOKUP('Joining Lists'!$H6091,'Joining Lists'!$D$4:$D$75,'Joining Lists'!$E$4:$E$75)</f>
        <v>East</v>
      </c>
      <c r="J6091" s="110" t="s">
        <v>227</v>
      </c>
      <c r="K6091" s="110">
        <v>2.0</v>
      </c>
      <c r="L6091" s="109">
        <f t="array" ref="L6091">XLOOKUP('Joining Lists'!$J6091,'Joining Lists'!$A$4:$A$15,'Joining Lists'!$B$4:$B$15)</f>
        <v>25</v>
      </c>
      <c r="M6091" s="110">
        <f>'Joining Lists'!$K6091*'Joining Lists'!$L6091</f>
        <v>50</v>
      </c>
    </row>
    <row r="6092" ht="14.25" customHeight="1">
      <c r="G6092" s="106">
        <v>44176.0</v>
      </c>
      <c r="H6092" s="105" t="s">
        <v>298</v>
      </c>
      <c r="I6092" s="105" t="str">
        <f t="array" ref="I6092">XLOOKUP('Joining Lists'!$H6092,'Joining Lists'!$D$4:$D$75,'Joining Lists'!$E$4:$E$75)</f>
        <v>West</v>
      </c>
      <c r="J6092" s="105" t="s">
        <v>212</v>
      </c>
      <c r="K6092" s="105">
        <v>3.0</v>
      </c>
      <c r="L6092" s="104">
        <f t="array" ref="L6092">XLOOKUP('Joining Lists'!$J6092,'Joining Lists'!$A$4:$A$15,'Joining Lists'!$B$4:$B$15)</f>
        <v>21</v>
      </c>
      <c r="M6092" s="105">
        <f>'Joining Lists'!$K6092*'Joining Lists'!$L6092</f>
        <v>63</v>
      </c>
    </row>
    <row r="6093" ht="14.25" customHeight="1">
      <c r="G6093" s="111">
        <v>44176.0</v>
      </c>
      <c r="H6093" s="110" t="s">
        <v>225</v>
      </c>
      <c r="I6093" s="110" t="str">
        <f t="array" ref="I6093">XLOOKUP('Joining Lists'!$H6093,'Joining Lists'!$D$4:$D$75,'Joining Lists'!$E$4:$E$75)</f>
        <v>South</v>
      </c>
      <c r="J6093" s="110" t="s">
        <v>216</v>
      </c>
      <c r="K6093" s="110">
        <v>3.0</v>
      </c>
      <c r="L6093" s="109">
        <f t="array" ref="L6093">XLOOKUP('Joining Lists'!$J6093,'Joining Lists'!$A$4:$A$15,'Joining Lists'!$B$4:$B$15)</f>
        <v>22.95</v>
      </c>
      <c r="M6093" s="110">
        <f>'Joining Lists'!$K6093*'Joining Lists'!$L6093</f>
        <v>68.85</v>
      </c>
    </row>
    <row r="6094" ht="14.25" customHeight="1">
      <c r="G6094" s="106">
        <v>44176.0</v>
      </c>
      <c r="H6094" s="105" t="s">
        <v>296</v>
      </c>
      <c r="I6094" s="105" t="str">
        <f t="array" ref="I6094">XLOOKUP('Joining Lists'!$H6094,'Joining Lists'!$D$4:$D$75,'Joining Lists'!$E$4:$E$75)</f>
        <v>West</v>
      </c>
      <c r="J6094" s="105" t="s">
        <v>216</v>
      </c>
      <c r="K6094" s="105">
        <v>2.0</v>
      </c>
      <c r="L6094" s="104">
        <f t="array" ref="L6094">XLOOKUP('Joining Lists'!$J6094,'Joining Lists'!$A$4:$A$15,'Joining Lists'!$B$4:$B$15)</f>
        <v>22.95</v>
      </c>
      <c r="M6094" s="105">
        <f>'Joining Lists'!$K6094*'Joining Lists'!$L6094</f>
        <v>45.9</v>
      </c>
    </row>
    <row r="6095" ht="14.25" customHeight="1">
      <c r="G6095" s="111">
        <v>44176.0</v>
      </c>
      <c r="H6095" s="110" t="s">
        <v>255</v>
      </c>
      <c r="I6095" s="110" t="str">
        <f t="array" ref="I6095">XLOOKUP('Joining Lists'!$H6095,'Joining Lists'!$D$4:$D$75,'Joining Lists'!$E$4:$E$75)</f>
        <v>MidWest</v>
      </c>
      <c r="J6095" s="110" t="s">
        <v>235</v>
      </c>
      <c r="K6095" s="110">
        <v>1.0</v>
      </c>
      <c r="L6095" s="109">
        <f t="array" ref="L6095">XLOOKUP('Joining Lists'!$J6095,'Joining Lists'!$A$4:$A$15,'Joining Lists'!$B$4:$B$15)</f>
        <v>19.95</v>
      </c>
      <c r="M6095" s="110">
        <f>'Joining Lists'!$K6095*'Joining Lists'!$L6095</f>
        <v>19.95</v>
      </c>
    </row>
    <row r="6096" ht="14.25" customHeight="1">
      <c r="G6096" s="106">
        <v>44176.0</v>
      </c>
      <c r="H6096" s="105" t="s">
        <v>298</v>
      </c>
      <c r="I6096" s="105" t="str">
        <f t="array" ref="I6096">XLOOKUP('Joining Lists'!$H6096,'Joining Lists'!$D$4:$D$75,'Joining Lists'!$E$4:$E$75)</f>
        <v>West</v>
      </c>
      <c r="J6096" s="105" t="s">
        <v>233</v>
      </c>
      <c r="K6096" s="105">
        <v>2.0</v>
      </c>
      <c r="L6096" s="104">
        <f t="array" ref="L6096">XLOOKUP('Joining Lists'!$J6096,'Joining Lists'!$A$4:$A$15,'Joining Lists'!$B$4:$B$15)</f>
        <v>27.5</v>
      </c>
      <c r="M6096" s="105">
        <f>'Joining Lists'!$K6096*'Joining Lists'!$L6096</f>
        <v>55</v>
      </c>
    </row>
    <row r="6097" ht="14.25" customHeight="1">
      <c r="G6097" s="111">
        <v>44176.0</v>
      </c>
      <c r="H6097" s="110" t="s">
        <v>315</v>
      </c>
      <c r="I6097" s="110" t="str">
        <f t="array" ref="I6097">XLOOKUP('Joining Lists'!$H6097,'Joining Lists'!$D$4:$D$75,'Joining Lists'!$E$4:$E$75)</f>
        <v>MidWest</v>
      </c>
      <c r="J6097" s="110" t="s">
        <v>216</v>
      </c>
      <c r="K6097" s="110">
        <v>1.0</v>
      </c>
      <c r="L6097" s="109">
        <f t="array" ref="L6097">XLOOKUP('Joining Lists'!$J6097,'Joining Lists'!$A$4:$A$15,'Joining Lists'!$B$4:$B$15)</f>
        <v>22.95</v>
      </c>
      <c r="M6097" s="110">
        <f>'Joining Lists'!$K6097*'Joining Lists'!$L6097</f>
        <v>22.95</v>
      </c>
    </row>
    <row r="6098" ht="14.25" customHeight="1">
      <c r="G6098" s="106">
        <v>44176.0</v>
      </c>
      <c r="H6098" s="105" t="s">
        <v>311</v>
      </c>
      <c r="I6098" s="105" t="str">
        <f t="array" ref="I6098">XLOOKUP('Joining Lists'!$H6098,'Joining Lists'!$D$4:$D$75,'Joining Lists'!$E$4:$E$75)</f>
        <v>MidWest</v>
      </c>
      <c r="J6098" s="105" t="s">
        <v>227</v>
      </c>
      <c r="K6098" s="105">
        <v>3.0</v>
      </c>
      <c r="L6098" s="104">
        <f t="array" ref="L6098">XLOOKUP('Joining Lists'!$J6098,'Joining Lists'!$A$4:$A$15,'Joining Lists'!$B$4:$B$15)</f>
        <v>25</v>
      </c>
      <c r="M6098" s="105">
        <f>'Joining Lists'!$K6098*'Joining Lists'!$L6098</f>
        <v>75</v>
      </c>
    </row>
    <row r="6099" ht="14.25" customHeight="1">
      <c r="G6099" s="111">
        <v>44176.0</v>
      </c>
      <c r="H6099" s="110" t="s">
        <v>242</v>
      </c>
      <c r="I6099" s="110" t="str">
        <f t="array" ref="I6099">XLOOKUP('Joining Lists'!$H6099,'Joining Lists'!$D$4:$D$75,'Joining Lists'!$E$4:$E$75)</f>
        <v>MidWest</v>
      </c>
      <c r="J6099" s="110" t="s">
        <v>239</v>
      </c>
      <c r="K6099" s="110">
        <v>2.0</v>
      </c>
      <c r="L6099" s="109">
        <f t="array" ref="L6099">XLOOKUP('Joining Lists'!$J6099,'Joining Lists'!$A$4:$A$15,'Joining Lists'!$B$4:$B$15)</f>
        <v>19</v>
      </c>
      <c r="M6099" s="110">
        <f>'Joining Lists'!$K6099*'Joining Lists'!$L6099</f>
        <v>38</v>
      </c>
    </row>
    <row r="6100" ht="14.25" customHeight="1">
      <c r="G6100" s="106">
        <v>44176.0</v>
      </c>
      <c r="H6100" s="105" t="s">
        <v>281</v>
      </c>
      <c r="I6100" s="105" t="str">
        <f t="array" ref="I6100">XLOOKUP('Joining Lists'!$H6100,'Joining Lists'!$D$4:$D$75,'Joining Lists'!$E$4:$E$75)</f>
        <v>MidWest</v>
      </c>
      <c r="J6100" s="105" t="s">
        <v>243</v>
      </c>
      <c r="K6100" s="105">
        <v>1.0</v>
      </c>
      <c r="L6100" s="104">
        <f t="array" ref="L6100">XLOOKUP('Joining Lists'!$J6100,'Joining Lists'!$A$4:$A$15,'Joining Lists'!$B$4:$B$15)</f>
        <v>25</v>
      </c>
      <c r="M6100" s="105">
        <f>'Joining Lists'!$K6100*'Joining Lists'!$L6100</f>
        <v>25</v>
      </c>
    </row>
    <row r="6101" ht="14.25" customHeight="1">
      <c r="G6101" s="111">
        <v>44176.0</v>
      </c>
      <c r="H6101" s="110" t="s">
        <v>293</v>
      </c>
      <c r="I6101" s="110" t="str">
        <f t="array" ref="I6101">XLOOKUP('Joining Lists'!$H6101,'Joining Lists'!$D$4:$D$75,'Joining Lists'!$E$4:$E$75)</f>
        <v>West</v>
      </c>
      <c r="J6101" s="110" t="s">
        <v>240</v>
      </c>
      <c r="K6101" s="110">
        <v>9.0</v>
      </c>
      <c r="L6101" s="109">
        <f t="array" ref="L6101">XLOOKUP('Joining Lists'!$J6101,'Joining Lists'!$A$4:$A$15,'Joining Lists'!$B$4:$B$15)</f>
        <v>34</v>
      </c>
      <c r="M6101" s="110">
        <f>'Joining Lists'!$K6101*'Joining Lists'!$L6101</f>
        <v>306</v>
      </c>
    </row>
    <row r="6102" ht="14.25" customHeight="1">
      <c r="G6102" s="106">
        <v>44176.0</v>
      </c>
      <c r="H6102" s="105" t="s">
        <v>259</v>
      </c>
      <c r="I6102" s="105" t="str">
        <f t="array" ref="I6102">XLOOKUP('Joining Lists'!$H6102,'Joining Lists'!$D$4:$D$75,'Joining Lists'!$E$4:$E$75)</f>
        <v>West</v>
      </c>
      <c r="J6102" s="105" t="s">
        <v>236</v>
      </c>
      <c r="K6102" s="105">
        <v>11.0</v>
      </c>
      <c r="L6102" s="104">
        <f t="array" ref="L6102">XLOOKUP('Joining Lists'!$J6102,'Joining Lists'!$A$4:$A$15,'Joining Lists'!$B$4:$B$15)</f>
        <v>30</v>
      </c>
      <c r="M6102" s="105">
        <f>'Joining Lists'!$K6102*'Joining Lists'!$L6102</f>
        <v>330</v>
      </c>
    </row>
    <row r="6103" ht="14.25" customHeight="1">
      <c r="G6103" s="111">
        <v>44176.0</v>
      </c>
      <c r="H6103" s="110" t="s">
        <v>249</v>
      </c>
      <c r="I6103" s="110" t="str">
        <f t="array" ref="I6103">XLOOKUP('Joining Lists'!$H6103,'Joining Lists'!$D$4:$D$75,'Joining Lists'!$E$4:$E$75)</f>
        <v>East</v>
      </c>
      <c r="J6103" s="110" t="s">
        <v>233</v>
      </c>
      <c r="K6103" s="110">
        <v>3.0</v>
      </c>
      <c r="L6103" s="109">
        <f t="array" ref="L6103">XLOOKUP('Joining Lists'!$J6103,'Joining Lists'!$A$4:$A$15,'Joining Lists'!$B$4:$B$15)</f>
        <v>27.5</v>
      </c>
      <c r="M6103" s="110">
        <f>'Joining Lists'!$K6103*'Joining Lists'!$L6103</f>
        <v>82.5</v>
      </c>
    </row>
    <row r="6104" ht="14.25" customHeight="1">
      <c r="G6104" s="106">
        <v>44176.0</v>
      </c>
      <c r="H6104" s="105" t="s">
        <v>255</v>
      </c>
      <c r="I6104" s="105" t="str">
        <f t="array" ref="I6104">XLOOKUP('Joining Lists'!$H6104,'Joining Lists'!$D$4:$D$75,'Joining Lists'!$E$4:$E$75)</f>
        <v>MidWest</v>
      </c>
      <c r="J6104" s="105" t="s">
        <v>212</v>
      </c>
      <c r="K6104" s="105">
        <v>24.0</v>
      </c>
      <c r="L6104" s="104">
        <f t="array" ref="L6104">XLOOKUP('Joining Lists'!$J6104,'Joining Lists'!$A$4:$A$15,'Joining Lists'!$B$4:$B$15)</f>
        <v>21</v>
      </c>
      <c r="M6104" s="105">
        <f>'Joining Lists'!$K6104*'Joining Lists'!$L6104</f>
        <v>504</v>
      </c>
    </row>
    <row r="6105" ht="14.25" customHeight="1">
      <c r="G6105" s="111">
        <v>44176.0</v>
      </c>
      <c r="H6105" s="110" t="s">
        <v>289</v>
      </c>
      <c r="I6105" s="110" t="str">
        <f t="array" ref="I6105">XLOOKUP('Joining Lists'!$H6105,'Joining Lists'!$D$4:$D$75,'Joining Lists'!$E$4:$E$75)</f>
        <v>West</v>
      </c>
      <c r="J6105" s="110" t="s">
        <v>216</v>
      </c>
      <c r="K6105" s="110">
        <v>1.0</v>
      </c>
      <c r="L6105" s="109">
        <f t="array" ref="L6105">XLOOKUP('Joining Lists'!$J6105,'Joining Lists'!$A$4:$A$15,'Joining Lists'!$B$4:$B$15)</f>
        <v>22.95</v>
      </c>
      <c r="M6105" s="110">
        <f>'Joining Lists'!$K6105*'Joining Lists'!$L6105</f>
        <v>22.95</v>
      </c>
    </row>
    <row r="6106" ht="14.25" customHeight="1">
      <c r="G6106" s="106">
        <v>44176.0</v>
      </c>
      <c r="H6106" s="105" t="s">
        <v>314</v>
      </c>
      <c r="I6106" s="105" t="str">
        <f t="array" ref="I6106">XLOOKUP('Joining Lists'!$H6106,'Joining Lists'!$D$4:$D$75,'Joining Lists'!$E$4:$E$75)</f>
        <v>West</v>
      </c>
      <c r="J6106" s="105" t="s">
        <v>243</v>
      </c>
      <c r="K6106" s="105">
        <v>12.0</v>
      </c>
      <c r="L6106" s="104">
        <f t="array" ref="L6106">XLOOKUP('Joining Lists'!$J6106,'Joining Lists'!$A$4:$A$15,'Joining Lists'!$B$4:$B$15)</f>
        <v>25</v>
      </c>
      <c r="M6106" s="105">
        <f>'Joining Lists'!$K6106*'Joining Lists'!$L6106</f>
        <v>300</v>
      </c>
    </row>
    <row r="6107" ht="14.25" customHeight="1">
      <c r="G6107" s="111">
        <v>44176.0</v>
      </c>
      <c r="H6107" s="110" t="s">
        <v>250</v>
      </c>
      <c r="I6107" s="110" t="str">
        <f t="array" ref="I6107">XLOOKUP('Joining Lists'!$H6107,'Joining Lists'!$D$4:$D$75,'Joining Lists'!$E$4:$E$75)</f>
        <v>West</v>
      </c>
      <c r="J6107" s="110" t="s">
        <v>233</v>
      </c>
      <c r="K6107" s="110">
        <v>3.0</v>
      </c>
      <c r="L6107" s="109">
        <f t="array" ref="L6107">XLOOKUP('Joining Lists'!$J6107,'Joining Lists'!$A$4:$A$15,'Joining Lists'!$B$4:$B$15)</f>
        <v>27.5</v>
      </c>
      <c r="M6107" s="110">
        <f>'Joining Lists'!$K6107*'Joining Lists'!$L6107</f>
        <v>82.5</v>
      </c>
    </row>
    <row r="6108" ht="14.25" customHeight="1">
      <c r="G6108" s="106">
        <v>44176.0</v>
      </c>
      <c r="H6108" s="105" t="s">
        <v>281</v>
      </c>
      <c r="I6108" s="105" t="str">
        <f t="array" ref="I6108">XLOOKUP('Joining Lists'!$H6108,'Joining Lists'!$D$4:$D$75,'Joining Lists'!$E$4:$E$75)</f>
        <v>MidWest</v>
      </c>
      <c r="J6108" s="105" t="s">
        <v>235</v>
      </c>
      <c r="K6108" s="105">
        <v>2.0</v>
      </c>
      <c r="L6108" s="104">
        <f t="array" ref="L6108">XLOOKUP('Joining Lists'!$J6108,'Joining Lists'!$A$4:$A$15,'Joining Lists'!$B$4:$B$15)</f>
        <v>19.95</v>
      </c>
      <c r="M6108" s="105">
        <f>'Joining Lists'!$K6108*'Joining Lists'!$L6108</f>
        <v>39.9</v>
      </c>
    </row>
    <row r="6109" ht="14.25" customHeight="1">
      <c r="G6109" s="111">
        <v>44176.0</v>
      </c>
      <c r="H6109" s="110" t="s">
        <v>296</v>
      </c>
      <c r="I6109" s="110" t="str">
        <f t="array" ref="I6109">XLOOKUP('Joining Lists'!$H6109,'Joining Lists'!$D$4:$D$75,'Joining Lists'!$E$4:$E$75)</f>
        <v>West</v>
      </c>
      <c r="J6109" s="110" t="s">
        <v>240</v>
      </c>
      <c r="K6109" s="110">
        <v>18.0</v>
      </c>
      <c r="L6109" s="109">
        <f t="array" ref="L6109">XLOOKUP('Joining Lists'!$J6109,'Joining Lists'!$A$4:$A$15,'Joining Lists'!$B$4:$B$15)</f>
        <v>34</v>
      </c>
      <c r="M6109" s="110">
        <f>'Joining Lists'!$K6109*'Joining Lists'!$L6109</f>
        <v>612</v>
      </c>
    </row>
    <row r="6110" ht="14.25" customHeight="1">
      <c r="G6110" s="106">
        <v>44176.0</v>
      </c>
      <c r="H6110" s="105" t="s">
        <v>288</v>
      </c>
      <c r="I6110" s="105" t="str">
        <f t="array" ref="I6110">XLOOKUP('Joining Lists'!$H6110,'Joining Lists'!$D$4:$D$75,'Joining Lists'!$E$4:$E$75)</f>
        <v>MidWest</v>
      </c>
      <c r="J6110" s="105" t="s">
        <v>235</v>
      </c>
      <c r="K6110" s="105">
        <v>1.0</v>
      </c>
      <c r="L6110" s="104">
        <f t="array" ref="L6110">XLOOKUP('Joining Lists'!$J6110,'Joining Lists'!$A$4:$A$15,'Joining Lists'!$B$4:$B$15)</f>
        <v>19.95</v>
      </c>
      <c r="M6110" s="105">
        <f>'Joining Lists'!$K6110*'Joining Lists'!$L6110</f>
        <v>19.95</v>
      </c>
    </row>
    <row r="6111" ht="14.25" customHeight="1">
      <c r="G6111" s="111">
        <v>44176.0</v>
      </c>
      <c r="H6111" s="110" t="s">
        <v>264</v>
      </c>
      <c r="I6111" s="110" t="str">
        <f t="array" ref="I6111">XLOOKUP('Joining Lists'!$H6111,'Joining Lists'!$D$4:$D$75,'Joining Lists'!$E$4:$E$75)</f>
        <v>MidWest</v>
      </c>
      <c r="J6111" s="110" t="s">
        <v>236</v>
      </c>
      <c r="K6111" s="110">
        <v>3.0</v>
      </c>
      <c r="L6111" s="109">
        <f t="array" ref="L6111">XLOOKUP('Joining Lists'!$J6111,'Joining Lists'!$A$4:$A$15,'Joining Lists'!$B$4:$B$15)</f>
        <v>30</v>
      </c>
      <c r="M6111" s="110">
        <f>'Joining Lists'!$K6111*'Joining Lists'!$L6111</f>
        <v>90</v>
      </c>
    </row>
    <row r="6112" ht="14.25" customHeight="1">
      <c r="G6112" s="106">
        <v>44176.0</v>
      </c>
      <c r="H6112" s="105" t="s">
        <v>250</v>
      </c>
      <c r="I6112" s="105" t="str">
        <f t="array" ref="I6112">XLOOKUP('Joining Lists'!$H6112,'Joining Lists'!$D$4:$D$75,'Joining Lists'!$E$4:$E$75)</f>
        <v>West</v>
      </c>
      <c r="J6112" s="105" t="s">
        <v>216</v>
      </c>
      <c r="K6112" s="105">
        <v>3.0</v>
      </c>
      <c r="L6112" s="104">
        <f t="array" ref="L6112">XLOOKUP('Joining Lists'!$J6112,'Joining Lists'!$A$4:$A$15,'Joining Lists'!$B$4:$B$15)</f>
        <v>22.95</v>
      </c>
      <c r="M6112" s="105">
        <f>'Joining Lists'!$K6112*'Joining Lists'!$L6112</f>
        <v>68.85</v>
      </c>
    </row>
    <row r="6113" ht="14.25" customHeight="1">
      <c r="G6113" s="111">
        <v>44176.0</v>
      </c>
      <c r="H6113" s="110" t="s">
        <v>303</v>
      </c>
      <c r="I6113" s="110" t="str">
        <f t="array" ref="I6113">XLOOKUP('Joining Lists'!$H6113,'Joining Lists'!$D$4:$D$75,'Joining Lists'!$E$4:$E$75)</f>
        <v>West</v>
      </c>
      <c r="J6113" s="110" t="s">
        <v>218</v>
      </c>
      <c r="K6113" s="110">
        <v>1.0</v>
      </c>
      <c r="L6113" s="109">
        <f t="array" ref="L6113">XLOOKUP('Joining Lists'!$J6113,'Joining Lists'!$A$4:$A$15,'Joining Lists'!$B$4:$B$15)</f>
        <v>22.95</v>
      </c>
      <c r="M6113" s="110">
        <f>'Joining Lists'!$K6113*'Joining Lists'!$L6113</f>
        <v>22.95</v>
      </c>
    </row>
    <row r="6114" ht="14.25" customHeight="1">
      <c r="G6114" s="106">
        <v>44176.0</v>
      </c>
      <c r="H6114" s="105" t="s">
        <v>278</v>
      </c>
      <c r="I6114" s="105" t="str">
        <f t="array" ref="I6114">XLOOKUP('Joining Lists'!$H6114,'Joining Lists'!$D$4:$D$75,'Joining Lists'!$E$4:$E$75)</f>
        <v>MidWest</v>
      </c>
      <c r="J6114" s="105" t="s">
        <v>216</v>
      </c>
      <c r="K6114" s="105">
        <v>1.0</v>
      </c>
      <c r="L6114" s="104">
        <f t="array" ref="L6114">XLOOKUP('Joining Lists'!$J6114,'Joining Lists'!$A$4:$A$15,'Joining Lists'!$B$4:$B$15)</f>
        <v>22.95</v>
      </c>
      <c r="M6114" s="105">
        <f>'Joining Lists'!$K6114*'Joining Lists'!$L6114</f>
        <v>22.95</v>
      </c>
    </row>
    <row r="6115" ht="14.25" customHeight="1">
      <c r="G6115" s="111">
        <v>44176.0</v>
      </c>
      <c r="H6115" s="110" t="s">
        <v>309</v>
      </c>
      <c r="I6115" s="110" t="str">
        <f t="array" ref="I6115">XLOOKUP('Joining Lists'!$H6115,'Joining Lists'!$D$4:$D$75,'Joining Lists'!$E$4:$E$75)</f>
        <v>South</v>
      </c>
      <c r="J6115" s="110" t="s">
        <v>240</v>
      </c>
      <c r="K6115" s="110">
        <v>3.0</v>
      </c>
      <c r="L6115" s="109">
        <f t="array" ref="L6115">XLOOKUP('Joining Lists'!$J6115,'Joining Lists'!$A$4:$A$15,'Joining Lists'!$B$4:$B$15)</f>
        <v>34</v>
      </c>
      <c r="M6115" s="110">
        <f>'Joining Lists'!$K6115*'Joining Lists'!$L6115</f>
        <v>102</v>
      </c>
    </row>
    <row r="6116" ht="14.25" customHeight="1">
      <c r="G6116" s="106">
        <v>44176.0</v>
      </c>
      <c r="H6116" s="105" t="s">
        <v>251</v>
      </c>
      <c r="I6116" s="105" t="str">
        <f t="array" ref="I6116">XLOOKUP('Joining Lists'!$H6116,'Joining Lists'!$D$4:$D$75,'Joining Lists'!$E$4:$E$75)</f>
        <v>MidWest</v>
      </c>
      <c r="J6116" s="105" t="s">
        <v>235</v>
      </c>
      <c r="K6116" s="105">
        <v>4.0</v>
      </c>
      <c r="L6116" s="104">
        <f t="array" ref="L6116">XLOOKUP('Joining Lists'!$J6116,'Joining Lists'!$A$4:$A$15,'Joining Lists'!$B$4:$B$15)</f>
        <v>19.95</v>
      </c>
      <c r="M6116" s="105">
        <f>'Joining Lists'!$K6116*'Joining Lists'!$L6116</f>
        <v>79.8</v>
      </c>
    </row>
    <row r="6117" ht="14.25" customHeight="1">
      <c r="G6117" s="111">
        <v>44176.0</v>
      </c>
      <c r="H6117" s="110" t="s">
        <v>281</v>
      </c>
      <c r="I6117" s="110" t="str">
        <f t="array" ref="I6117">XLOOKUP('Joining Lists'!$H6117,'Joining Lists'!$D$4:$D$75,'Joining Lists'!$E$4:$E$75)</f>
        <v>MidWest</v>
      </c>
      <c r="J6117" s="110" t="s">
        <v>212</v>
      </c>
      <c r="K6117" s="110">
        <v>1.0</v>
      </c>
      <c r="L6117" s="109">
        <f t="array" ref="L6117">XLOOKUP('Joining Lists'!$J6117,'Joining Lists'!$A$4:$A$15,'Joining Lists'!$B$4:$B$15)</f>
        <v>21</v>
      </c>
      <c r="M6117" s="110">
        <f>'Joining Lists'!$K6117*'Joining Lists'!$L6117</f>
        <v>21</v>
      </c>
    </row>
    <row r="6118" ht="14.25" customHeight="1">
      <c r="G6118" s="106">
        <v>44176.0</v>
      </c>
      <c r="H6118" s="105" t="s">
        <v>251</v>
      </c>
      <c r="I6118" s="105" t="str">
        <f t="array" ref="I6118">XLOOKUP('Joining Lists'!$H6118,'Joining Lists'!$D$4:$D$75,'Joining Lists'!$E$4:$E$75)</f>
        <v>MidWest</v>
      </c>
      <c r="J6118" s="105" t="s">
        <v>240</v>
      </c>
      <c r="K6118" s="105">
        <v>1.0</v>
      </c>
      <c r="L6118" s="104">
        <f t="array" ref="L6118">XLOOKUP('Joining Lists'!$J6118,'Joining Lists'!$A$4:$A$15,'Joining Lists'!$B$4:$B$15)</f>
        <v>34</v>
      </c>
      <c r="M6118" s="105">
        <f>'Joining Lists'!$K6118*'Joining Lists'!$L6118</f>
        <v>34</v>
      </c>
    </row>
    <row r="6119" ht="14.25" customHeight="1">
      <c r="G6119" s="111">
        <v>44176.0</v>
      </c>
      <c r="H6119" s="110" t="s">
        <v>293</v>
      </c>
      <c r="I6119" s="110" t="str">
        <f t="array" ref="I6119">XLOOKUP('Joining Lists'!$H6119,'Joining Lists'!$D$4:$D$75,'Joining Lists'!$E$4:$E$75)</f>
        <v>West</v>
      </c>
      <c r="J6119" s="110" t="s">
        <v>243</v>
      </c>
      <c r="K6119" s="110">
        <v>3.0</v>
      </c>
      <c r="L6119" s="109">
        <f t="array" ref="L6119">XLOOKUP('Joining Lists'!$J6119,'Joining Lists'!$A$4:$A$15,'Joining Lists'!$B$4:$B$15)</f>
        <v>25</v>
      </c>
      <c r="M6119" s="110">
        <f>'Joining Lists'!$K6119*'Joining Lists'!$L6119</f>
        <v>75</v>
      </c>
    </row>
    <row r="6120" ht="14.25" customHeight="1">
      <c r="G6120" s="106">
        <v>44176.0</v>
      </c>
      <c r="H6120" s="105" t="s">
        <v>249</v>
      </c>
      <c r="I6120" s="105" t="str">
        <f t="array" ref="I6120">XLOOKUP('Joining Lists'!$H6120,'Joining Lists'!$D$4:$D$75,'Joining Lists'!$E$4:$E$75)</f>
        <v>East</v>
      </c>
      <c r="J6120" s="105" t="s">
        <v>235</v>
      </c>
      <c r="K6120" s="105">
        <v>3.0</v>
      </c>
      <c r="L6120" s="104">
        <f t="array" ref="L6120">XLOOKUP('Joining Lists'!$J6120,'Joining Lists'!$A$4:$A$15,'Joining Lists'!$B$4:$B$15)</f>
        <v>19.95</v>
      </c>
      <c r="M6120" s="105">
        <f>'Joining Lists'!$K6120*'Joining Lists'!$L6120</f>
        <v>59.85</v>
      </c>
    </row>
    <row r="6121" ht="14.25" customHeight="1">
      <c r="G6121" s="111">
        <v>44176.0</v>
      </c>
      <c r="H6121" s="110" t="s">
        <v>289</v>
      </c>
      <c r="I6121" s="110" t="str">
        <f t="array" ref="I6121">XLOOKUP('Joining Lists'!$H6121,'Joining Lists'!$D$4:$D$75,'Joining Lists'!$E$4:$E$75)</f>
        <v>West</v>
      </c>
      <c r="J6121" s="110" t="s">
        <v>216</v>
      </c>
      <c r="K6121" s="110">
        <v>3.0</v>
      </c>
      <c r="L6121" s="109">
        <f t="array" ref="L6121">XLOOKUP('Joining Lists'!$J6121,'Joining Lists'!$A$4:$A$15,'Joining Lists'!$B$4:$B$15)</f>
        <v>22.95</v>
      </c>
      <c r="M6121" s="110">
        <f>'Joining Lists'!$K6121*'Joining Lists'!$L6121</f>
        <v>68.85</v>
      </c>
    </row>
    <row r="6122" ht="14.25" customHeight="1">
      <c r="G6122" s="106">
        <v>44176.0</v>
      </c>
      <c r="H6122" s="105" t="s">
        <v>213</v>
      </c>
      <c r="I6122" s="105" t="str">
        <f t="array" ref="I6122">XLOOKUP('Joining Lists'!$H6122,'Joining Lists'!$D$4:$D$75,'Joining Lists'!$E$4:$E$75)</f>
        <v>MidWest</v>
      </c>
      <c r="J6122" s="105" t="s">
        <v>216</v>
      </c>
      <c r="K6122" s="105">
        <v>2.0</v>
      </c>
      <c r="L6122" s="104">
        <f t="array" ref="L6122">XLOOKUP('Joining Lists'!$J6122,'Joining Lists'!$A$4:$A$15,'Joining Lists'!$B$4:$B$15)</f>
        <v>22.95</v>
      </c>
      <c r="M6122" s="105">
        <f>'Joining Lists'!$K6122*'Joining Lists'!$L6122</f>
        <v>45.9</v>
      </c>
    </row>
    <row r="6123" ht="14.25" customHeight="1">
      <c r="G6123" s="111">
        <v>44176.0</v>
      </c>
      <c r="H6123" s="110" t="s">
        <v>292</v>
      </c>
      <c r="I6123" s="110" t="str">
        <f t="array" ref="I6123">XLOOKUP('Joining Lists'!$H6123,'Joining Lists'!$D$4:$D$75,'Joining Lists'!$E$4:$E$75)</f>
        <v>East</v>
      </c>
      <c r="J6123" s="110" t="s">
        <v>218</v>
      </c>
      <c r="K6123" s="110">
        <v>2.0</v>
      </c>
      <c r="L6123" s="109">
        <f t="array" ref="L6123">XLOOKUP('Joining Lists'!$J6123,'Joining Lists'!$A$4:$A$15,'Joining Lists'!$B$4:$B$15)</f>
        <v>22.95</v>
      </c>
      <c r="M6123" s="110">
        <f>'Joining Lists'!$K6123*'Joining Lists'!$L6123</f>
        <v>45.9</v>
      </c>
    </row>
    <row r="6124" ht="14.25" customHeight="1">
      <c r="G6124" s="106">
        <v>44176.0</v>
      </c>
      <c r="H6124" s="105" t="s">
        <v>315</v>
      </c>
      <c r="I6124" s="105" t="str">
        <f t="array" ref="I6124">XLOOKUP('Joining Lists'!$H6124,'Joining Lists'!$D$4:$D$75,'Joining Lists'!$E$4:$E$75)</f>
        <v>MidWest</v>
      </c>
      <c r="J6124" s="105" t="s">
        <v>245</v>
      </c>
      <c r="K6124" s="105">
        <v>2.0</v>
      </c>
      <c r="L6124" s="104">
        <f t="array" ref="L6124">XLOOKUP('Joining Lists'!$J6124,'Joining Lists'!$A$4:$A$15,'Joining Lists'!$B$4:$B$15)</f>
        <v>23.5</v>
      </c>
      <c r="M6124" s="105">
        <f>'Joining Lists'!$K6124*'Joining Lists'!$L6124</f>
        <v>47</v>
      </c>
    </row>
    <row r="6125" ht="14.25" customHeight="1">
      <c r="G6125" s="111">
        <v>44176.0</v>
      </c>
      <c r="H6125" s="110" t="s">
        <v>316</v>
      </c>
      <c r="I6125" s="110" t="str">
        <f t="array" ref="I6125">XLOOKUP('Joining Lists'!$H6125,'Joining Lists'!$D$4:$D$75,'Joining Lists'!$E$4:$E$75)</f>
        <v>West</v>
      </c>
      <c r="J6125" s="110" t="s">
        <v>218</v>
      </c>
      <c r="K6125" s="110">
        <v>3.0</v>
      </c>
      <c r="L6125" s="109">
        <f t="array" ref="L6125">XLOOKUP('Joining Lists'!$J6125,'Joining Lists'!$A$4:$A$15,'Joining Lists'!$B$4:$B$15)</f>
        <v>22.95</v>
      </c>
      <c r="M6125" s="110">
        <f>'Joining Lists'!$K6125*'Joining Lists'!$L6125</f>
        <v>68.85</v>
      </c>
    </row>
    <row r="6126" ht="14.25" customHeight="1">
      <c r="G6126" s="106">
        <v>44176.0</v>
      </c>
      <c r="H6126" s="105" t="s">
        <v>300</v>
      </c>
      <c r="I6126" s="105" t="str">
        <f t="array" ref="I6126">XLOOKUP('Joining Lists'!$H6126,'Joining Lists'!$D$4:$D$75,'Joining Lists'!$E$4:$E$75)</f>
        <v>MidWest</v>
      </c>
      <c r="J6126" s="105" t="s">
        <v>218</v>
      </c>
      <c r="K6126" s="105">
        <v>1.0</v>
      </c>
      <c r="L6126" s="104">
        <f t="array" ref="L6126">XLOOKUP('Joining Lists'!$J6126,'Joining Lists'!$A$4:$A$15,'Joining Lists'!$B$4:$B$15)</f>
        <v>22.95</v>
      </c>
      <c r="M6126" s="105">
        <f>'Joining Lists'!$K6126*'Joining Lists'!$L6126</f>
        <v>22.95</v>
      </c>
    </row>
    <row r="6127" ht="14.25" customHeight="1">
      <c r="G6127" s="111">
        <v>44176.0</v>
      </c>
      <c r="H6127" s="110" t="s">
        <v>246</v>
      </c>
      <c r="I6127" s="110" t="str">
        <f t="array" ref="I6127">XLOOKUP('Joining Lists'!$H6127,'Joining Lists'!$D$4:$D$75,'Joining Lists'!$E$4:$E$75)</f>
        <v>South</v>
      </c>
      <c r="J6127" s="110" t="s">
        <v>236</v>
      </c>
      <c r="K6127" s="110">
        <v>3.0</v>
      </c>
      <c r="L6127" s="109">
        <f t="array" ref="L6127">XLOOKUP('Joining Lists'!$J6127,'Joining Lists'!$A$4:$A$15,'Joining Lists'!$B$4:$B$15)</f>
        <v>30</v>
      </c>
      <c r="M6127" s="110">
        <f>'Joining Lists'!$K6127*'Joining Lists'!$L6127</f>
        <v>90</v>
      </c>
    </row>
    <row r="6128" ht="14.25" customHeight="1">
      <c r="G6128" s="106">
        <v>44176.0</v>
      </c>
      <c r="H6128" s="105" t="s">
        <v>254</v>
      </c>
      <c r="I6128" s="105" t="str">
        <f t="array" ref="I6128">XLOOKUP('Joining Lists'!$H6128,'Joining Lists'!$D$4:$D$75,'Joining Lists'!$E$4:$E$75)</f>
        <v>South</v>
      </c>
      <c r="J6128" s="105" t="s">
        <v>235</v>
      </c>
      <c r="K6128" s="105">
        <v>4.0</v>
      </c>
      <c r="L6128" s="104">
        <f t="array" ref="L6128">XLOOKUP('Joining Lists'!$J6128,'Joining Lists'!$A$4:$A$15,'Joining Lists'!$B$4:$B$15)</f>
        <v>19.95</v>
      </c>
      <c r="M6128" s="105">
        <f>'Joining Lists'!$K6128*'Joining Lists'!$L6128</f>
        <v>79.8</v>
      </c>
    </row>
    <row r="6129" ht="14.25" customHeight="1">
      <c r="G6129" s="111">
        <v>44176.0</v>
      </c>
      <c r="H6129" s="110" t="s">
        <v>312</v>
      </c>
      <c r="I6129" s="110" t="str">
        <f t="array" ref="I6129">XLOOKUP('Joining Lists'!$H6129,'Joining Lists'!$D$4:$D$75,'Joining Lists'!$E$4:$E$75)</f>
        <v>East</v>
      </c>
      <c r="J6129" s="110" t="s">
        <v>240</v>
      </c>
      <c r="K6129" s="110">
        <v>1.0</v>
      </c>
      <c r="L6129" s="109">
        <f t="array" ref="L6129">XLOOKUP('Joining Lists'!$J6129,'Joining Lists'!$A$4:$A$15,'Joining Lists'!$B$4:$B$15)</f>
        <v>34</v>
      </c>
      <c r="M6129" s="110">
        <f>'Joining Lists'!$K6129*'Joining Lists'!$L6129</f>
        <v>34</v>
      </c>
    </row>
    <row r="6130" ht="14.25" customHeight="1">
      <c r="G6130" s="106">
        <v>44176.0</v>
      </c>
      <c r="H6130" s="105" t="s">
        <v>291</v>
      </c>
      <c r="I6130" s="105" t="str">
        <f t="array" ref="I6130">XLOOKUP('Joining Lists'!$H6130,'Joining Lists'!$D$4:$D$75,'Joining Lists'!$E$4:$E$75)</f>
        <v>West</v>
      </c>
      <c r="J6130" s="105" t="s">
        <v>218</v>
      </c>
      <c r="K6130" s="105">
        <v>2.0</v>
      </c>
      <c r="L6130" s="104">
        <f t="array" ref="L6130">XLOOKUP('Joining Lists'!$J6130,'Joining Lists'!$A$4:$A$15,'Joining Lists'!$B$4:$B$15)</f>
        <v>22.95</v>
      </c>
      <c r="M6130" s="105">
        <f>'Joining Lists'!$K6130*'Joining Lists'!$L6130</f>
        <v>45.9</v>
      </c>
    </row>
    <row r="6131" ht="14.25" customHeight="1">
      <c r="G6131" s="111">
        <v>44176.0</v>
      </c>
      <c r="H6131" s="110" t="s">
        <v>215</v>
      </c>
      <c r="I6131" s="110" t="str">
        <f t="array" ref="I6131">XLOOKUP('Joining Lists'!$H6131,'Joining Lists'!$D$4:$D$75,'Joining Lists'!$E$4:$E$75)</f>
        <v>East</v>
      </c>
      <c r="J6131" s="110" t="s">
        <v>218</v>
      </c>
      <c r="K6131" s="110">
        <v>2.0</v>
      </c>
      <c r="L6131" s="109">
        <f t="array" ref="L6131">XLOOKUP('Joining Lists'!$J6131,'Joining Lists'!$A$4:$A$15,'Joining Lists'!$B$4:$B$15)</f>
        <v>22.95</v>
      </c>
      <c r="M6131" s="110">
        <f>'Joining Lists'!$K6131*'Joining Lists'!$L6131</f>
        <v>45.9</v>
      </c>
    </row>
    <row r="6132" ht="14.25" customHeight="1">
      <c r="G6132" s="106">
        <v>44176.0</v>
      </c>
      <c r="H6132" s="105" t="s">
        <v>254</v>
      </c>
      <c r="I6132" s="105" t="str">
        <f t="array" ref="I6132">XLOOKUP('Joining Lists'!$H6132,'Joining Lists'!$D$4:$D$75,'Joining Lists'!$E$4:$E$75)</f>
        <v>South</v>
      </c>
      <c r="J6132" s="105" t="s">
        <v>240</v>
      </c>
      <c r="K6132" s="105">
        <v>15.0</v>
      </c>
      <c r="L6132" s="104">
        <f t="array" ref="L6132">XLOOKUP('Joining Lists'!$J6132,'Joining Lists'!$A$4:$A$15,'Joining Lists'!$B$4:$B$15)</f>
        <v>34</v>
      </c>
      <c r="M6132" s="105">
        <f>'Joining Lists'!$K6132*'Joining Lists'!$L6132</f>
        <v>510</v>
      </c>
    </row>
    <row r="6133" ht="14.25" customHeight="1">
      <c r="G6133" s="111">
        <v>44176.0</v>
      </c>
      <c r="H6133" s="110" t="s">
        <v>223</v>
      </c>
      <c r="I6133" s="110" t="str">
        <f t="array" ref="I6133">XLOOKUP('Joining Lists'!$H6133,'Joining Lists'!$D$4:$D$75,'Joining Lists'!$E$4:$E$75)</f>
        <v>East</v>
      </c>
      <c r="J6133" s="110" t="s">
        <v>243</v>
      </c>
      <c r="K6133" s="110">
        <v>1.0</v>
      </c>
      <c r="L6133" s="109">
        <f t="array" ref="L6133">XLOOKUP('Joining Lists'!$J6133,'Joining Lists'!$A$4:$A$15,'Joining Lists'!$B$4:$B$15)</f>
        <v>25</v>
      </c>
      <c r="M6133" s="110">
        <f>'Joining Lists'!$K6133*'Joining Lists'!$L6133</f>
        <v>25</v>
      </c>
    </row>
    <row r="6134" ht="14.25" customHeight="1">
      <c r="G6134" s="106">
        <v>44176.0</v>
      </c>
      <c r="H6134" s="105" t="s">
        <v>242</v>
      </c>
      <c r="I6134" s="105" t="str">
        <f t="array" ref="I6134">XLOOKUP('Joining Lists'!$H6134,'Joining Lists'!$D$4:$D$75,'Joining Lists'!$E$4:$E$75)</f>
        <v>MidWest</v>
      </c>
      <c r="J6134" s="105" t="s">
        <v>235</v>
      </c>
      <c r="K6134" s="105">
        <v>3.0</v>
      </c>
      <c r="L6134" s="104">
        <f t="array" ref="L6134">XLOOKUP('Joining Lists'!$J6134,'Joining Lists'!$A$4:$A$15,'Joining Lists'!$B$4:$B$15)</f>
        <v>19.95</v>
      </c>
      <c r="M6134" s="105">
        <f>'Joining Lists'!$K6134*'Joining Lists'!$L6134</f>
        <v>59.85</v>
      </c>
    </row>
    <row r="6135" ht="14.25" customHeight="1">
      <c r="G6135" s="111">
        <v>44176.0</v>
      </c>
      <c r="H6135" s="110" t="s">
        <v>302</v>
      </c>
      <c r="I6135" s="110" t="str">
        <f t="array" ref="I6135">XLOOKUP('Joining Lists'!$H6135,'Joining Lists'!$D$4:$D$75,'Joining Lists'!$E$4:$E$75)</f>
        <v>MidWest</v>
      </c>
      <c r="J6135" s="110" t="s">
        <v>216</v>
      </c>
      <c r="K6135" s="110">
        <v>2.0</v>
      </c>
      <c r="L6135" s="109">
        <f t="array" ref="L6135">XLOOKUP('Joining Lists'!$J6135,'Joining Lists'!$A$4:$A$15,'Joining Lists'!$B$4:$B$15)</f>
        <v>22.95</v>
      </c>
      <c r="M6135" s="110">
        <f>'Joining Lists'!$K6135*'Joining Lists'!$L6135</f>
        <v>45.9</v>
      </c>
    </row>
    <row r="6136" ht="14.25" customHeight="1">
      <c r="G6136" s="106">
        <v>44176.0</v>
      </c>
      <c r="H6136" s="105" t="s">
        <v>297</v>
      </c>
      <c r="I6136" s="105" t="str">
        <f t="array" ref="I6136">XLOOKUP('Joining Lists'!$H6136,'Joining Lists'!$D$4:$D$75,'Joining Lists'!$E$4:$E$75)</f>
        <v>MidWest</v>
      </c>
      <c r="J6136" s="105" t="s">
        <v>243</v>
      </c>
      <c r="K6136" s="105">
        <v>2.0</v>
      </c>
      <c r="L6136" s="104">
        <f t="array" ref="L6136">XLOOKUP('Joining Lists'!$J6136,'Joining Lists'!$A$4:$A$15,'Joining Lists'!$B$4:$B$15)</f>
        <v>25</v>
      </c>
      <c r="M6136" s="105">
        <f>'Joining Lists'!$K6136*'Joining Lists'!$L6136</f>
        <v>50</v>
      </c>
    </row>
    <row r="6137" ht="14.25" customHeight="1">
      <c r="G6137" s="111">
        <v>44176.0</v>
      </c>
      <c r="H6137" s="110" t="s">
        <v>242</v>
      </c>
      <c r="I6137" s="110" t="str">
        <f t="array" ref="I6137">XLOOKUP('Joining Lists'!$H6137,'Joining Lists'!$D$4:$D$75,'Joining Lists'!$E$4:$E$75)</f>
        <v>MidWest</v>
      </c>
      <c r="J6137" s="110" t="s">
        <v>240</v>
      </c>
      <c r="K6137" s="110">
        <v>3.0</v>
      </c>
      <c r="L6137" s="109">
        <f t="array" ref="L6137">XLOOKUP('Joining Lists'!$J6137,'Joining Lists'!$A$4:$A$15,'Joining Lists'!$B$4:$B$15)</f>
        <v>34</v>
      </c>
      <c r="M6137" s="110">
        <f>'Joining Lists'!$K6137*'Joining Lists'!$L6137</f>
        <v>102</v>
      </c>
    </row>
    <row r="6138" ht="14.25" customHeight="1">
      <c r="G6138" s="106">
        <v>44176.0</v>
      </c>
      <c r="H6138" s="105" t="s">
        <v>225</v>
      </c>
      <c r="I6138" s="105" t="str">
        <f t="array" ref="I6138">XLOOKUP('Joining Lists'!$H6138,'Joining Lists'!$D$4:$D$75,'Joining Lists'!$E$4:$E$75)</f>
        <v>South</v>
      </c>
      <c r="J6138" s="105" t="s">
        <v>218</v>
      </c>
      <c r="K6138" s="105">
        <v>1.0</v>
      </c>
      <c r="L6138" s="104">
        <f t="array" ref="L6138">XLOOKUP('Joining Lists'!$J6138,'Joining Lists'!$A$4:$A$15,'Joining Lists'!$B$4:$B$15)</f>
        <v>22.95</v>
      </c>
      <c r="M6138" s="105">
        <f>'Joining Lists'!$K6138*'Joining Lists'!$L6138</f>
        <v>22.95</v>
      </c>
    </row>
    <row r="6139" ht="14.25" customHeight="1">
      <c r="G6139" s="111">
        <v>44176.0</v>
      </c>
      <c r="H6139" s="110" t="s">
        <v>268</v>
      </c>
      <c r="I6139" s="110" t="str">
        <f t="array" ref="I6139">XLOOKUP('Joining Lists'!$H6139,'Joining Lists'!$D$4:$D$75,'Joining Lists'!$E$4:$E$75)</f>
        <v>East</v>
      </c>
      <c r="J6139" s="110" t="s">
        <v>236</v>
      </c>
      <c r="K6139" s="110">
        <v>1.0</v>
      </c>
      <c r="L6139" s="109">
        <f t="array" ref="L6139">XLOOKUP('Joining Lists'!$J6139,'Joining Lists'!$A$4:$A$15,'Joining Lists'!$B$4:$B$15)</f>
        <v>30</v>
      </c>
      <c r="M6139" s="110">
        <f>'Joining Lists'!$K6139*'Joining Lists'!$L6139</f>
        <v>30</v>
      </c>
    </row>
    <row r="6140" ht="14.25" customHeight="1">
      <c r="G6140" s="106">
        <v>44176.0</v>
      </c>
      <c r="H6140" s="105" t="s">
        <v>283</v>
      </c>
      <c r="I6140" s="105" t="str">
        <f t="array" ref="I6140">XLOOKUP('Joining Lists'!$H6140,'Joining Lists'!$D$4:$D$75,'Joining Lists'!$E$4:$E$75)</f>
        <v>South</v>
      </c>
      <c r="J6140" s="105" t="s">
        <v>212</v>
      </c>
      <c r="K6140" s="105">
        <v>3.0</v>
      </c>
      <c r="L6140" s="104">
        <f t="array" ref="L6140">XLOOKUP('Joining Lists'!$J6140,'Joining Lists'!$A$4:$A$15,'Joining Lists'!$B$4:$B$15)</f>
        <v>21</v>
      </c>
      <c r="M6140" s="105">
        <f>'Joining Lists'!$K6140*'Joining Lists'!$L6140</f>
        <v>63</v>
      </c>
    </row>
    <row r="6141" ht="14.25" customHeight="1">
      <c r="G6141" s="111">
        <v>44176.0</v>
      </c>
      <c r="H6141" s="110" t="s">
        <v>260</v>
      </c>
      <c r="I6141" s="110" t="str">
        <f t="array" ref="I6141">XLOOKUP('Joining Lists'!$H6141,'Joining Lists'!$D$4:$D$75,'Joining Lists'!$E$4:$E$75)</f>
        <v>MidWest</v>
      </c>
      <c r="J6141" s="110" t="s">
        <v>243</v>
      </c>
      <c r="K6141" s="110">
        <v>4.0</v>
      </c>
      <c r="L6141" s="109">
        <f t="array" ref="L6141">XLOOKUP('Joining Lists'!$J6141,'Joining Lists'!$A$4:$A$15,'Joining Lists'!$B$4:$B$15)</f>
        <v>25</v>
      </c>
      <c r="M6141" s="110">
        <f>'Joining Lists'!$K6141*'Joining Lists'!$L6141</f>
        <v>100</v>
      </c>
    </row>
    <row r="6142" ht="14.25" customHeight="1">
      <c r="G6142" s="106">
        <v>44176.0</v>
      </c>
      <c r="H6142" s="105" t="s">
        <v>251</v>
      </c>
      <c r="I6142" s="105" t="str">
        <f t="array" ref="I6142">XLOOKUP('Joining Lists'!$H6142,'Joining Lists'!$D$4:$D$75,'Joining Lists'!$E$4:$E$75)</f>
        <v>MidWest</v>
      </c>
      <c r="J6142" s="105" t="s">
        <v>236</v>
      </c>
      <c r="K6142" s="105">
        <v>3.0</v>
      </c>
      <c r="L6142" s="104">
        <f t="array" ref="L6142">XLOOKUP('Joining Lists'!$J6142,'Joining Lists'!$A$4:$A$15,'Joining Lists'!$B$4:$B$15)</f>
        <v>30</v>
      </c>
      <c r="M6142" s="105">
        <f>'Joining Lists'!$K6142*'Joining Lists'!$L6142</f>
        <v>90</v>
      </c>
    </row>
    <row r="6143" ht="14.25" customHeight="1">
      <c r="G6143" s="111">
        <v>44176.0</v>
      </c>
      <c r="H6143" s="110" t="s">
        <v>228</v>
      </c>
      <c r="I6143" s="110" t="str">
        <f t="array" ref="I6143">XLOOKUP('Joining Lists'!$H6143,'Joining Lists'!$D$4:$D$75,'Joining Lists'!$E$4:$E$75)</f>
        <v>MidWest</v>
      </c>
      <c r="J6143" s="110" t="s">
        <v>218</v>
      </c>
      <c r="K6143" s="110">
        <v>2.0</v>
      </c>
      <c r="L6143" s="109">
        <f t="array" ref="L6143">XLOOKUP('Joining Lists'!$J6143,'Joining Lists'!$A$4:$A$15,'Joining Lists'!$B$4:$B$15)</f>
        <v>22.95</v>
      </c>
      <c r="M6143" s="110">
        <f>'Joining Lists'!$K6143*'Joining Lists'!$L6143</f>
        <v>45.9</v>
      </c>
    </row>
    <row r="6144" ht="14.25" customHeight="1">
      <c r="G6144" s="106">
        <v>44176.0</v>
      </c>
      <c r="H6144" s="105" t="s">
        <v>213</v>
      </c>
      <c r="I6144" s="105" t="str">
        <f t="array" ref="I6144">XLOOKUP('Joining Lists'!$H6144,'Joining Lists'!$D$4:$D$75,'Joining Lists'!$E$4:$E$75)</f>
        <v>MidWest</v>
      </c>
      <c r="J6144" s="105" t="s">
        <v>240</v>
      </c>
      <c r="K6144" s="105">
        <v>2.0</v>
      </c>
      <c r="L6144" s="104">
        <f t="array" ref="L6144">XLOOKUP('Joining Lists'!$J6144,'Joining Lists'!$A$4:$A$15,'Joining Lists'!$B$4:$B$15)</f>
        <v>34</v>
      </c>
      <c r="M6144" s="105">
        <f>'Joining Lists'!$K6144*'Joining Lists'!$L6144</f>
        <v>68</v>
      </c>
    </row>
    <row r="6145" ht="14.25" customHeight="1">
      <c r="G6145" s="111">
        <v>44176.0</v>
      </c>
      <c r="H6145" s="110" t="s">
        <v>292</v>
      </c>
      <c r="I6145" s="110" t="str">
        <f t="array" ref="I6145">XLOOKUP('Joining Lists'!$H6145,'Joining Lists'!$D$4:$D$75,'Joining Lists'!$E$4:$E$75)</f>
        <v>East</v>
      </c>
      <c r="J6145" s="110" t="s">
        <v>236</v>
      </c>
      <c r="K6145" s="110">
        <v>1.0</v>
      </c>
      <c r="L6145" s="109">
        <f t="array" ref="L6145">XLOOKUP('Joining Lists'!$J6145,'Joining Lists'!$A$4:$A$15,'Joining Lists'!$B$4:$B$15)</f>
        <v>30</v>
      </c>
      <c r="M6145" s="110">
        <f>'Joining Lists'!$K6145*'Joining Lists'!$L6145</f>
        <v>30</v>
      </c>
    </row>
    <row r="6146" ht="14.25" customHeight="1">
      <c r="G6146" s="106">
        <v>44176.0</v>
      </c>
      <c r="H6146" s="105" t="s">
        <v>316</v>
      </c>
      <c r="I6146" s="105" t="str">
        <f t="array" ref="I6146">XLOOKUP('Joining Lists'!$H6146,'Joining Lists'!$D$4:$D$75,'Joining Lists'!$E$4:$E$75)</f>
        <v>West</v>
      </c>
      <c r="J6146" s="105" t="s">
        <v>212</v>
      </c>
      <c r="K6146" s="105">
        <v>2.0</v>
      </c>
      <c r="L6146" s="104">
        <f t="array" ref="L6146">XLOOKUP('Joining Lists'!$J6146,'Joining Lists'!$A$4:$A$15,'Joining Lists'!$B$4:$B$15)</f>
        <v>21</v>
      </c>
      <c r="M6146" s="105">
        <f>'Joining Lists'!$K6146*'Joining Lists'!$L6146</f>
        <v>42</v>
      </c>
    </row>
    <row r="6147" ht="14.25" customHeight="1">
      <c r="G6147" s="111">
        <v>44176.0</v>
      </c>
      <c r="H6147" s="110" t="s">
        <v>299</v>
      </c>
      <c r="I6147" s="110" t="str">
        <f t="array" ref="I6147">XLOOKUP('Joining Lists'!$H6147,'Joining Lists'!$D$4:$D$75,'Joining Lists'!$E$4:$E$75)</f>
        <v>South</v>
      </c>
      <c r="J6147" s="110" t="s">
        <v>218</v>
      </c>
      <c r="K6147" s="110">
        <v>1.0</v>
      </c>
      <c r="L6147" s="109">
        <f t="array" ref="L6147">XLOOKUP('Joining Lists'!$J6147,'Joining Lists'!$A$4:$A$15,'Joining Lists'!$B$4:$B$15)</f>
        <v>22.95</v>
      </c>
      <c r="M6147" s="110">
        <f>'Joining Lists'!$K6147*'Joining Lists'!$L6147</f>
        <v>22.95</v>
      </c>
    </row>
    <row r="6148" ht="14.25" customHeight="1">
      <c r="G6148" s="106">
        <v>44175.0</v>
      </c>
      <c r="H6148" s="105" t="s">
        <v>310</v>
      </c>
      <c r="I6148" s="105" t="str">
        <f t="array" ref="I6148">XLOOKUP('Joining Lists'!$H6148,'Joining Lists'!$D$4:$D$75,'Joining Lists'!$E$4:$E$75)</f>
        <v>West</v>
      </c>
      <c r="J6148" s="105" t="s">
        <v>235</v>
      </c>
      <c r="K6148" s="105">
        <v>1.0</v>
      </c>
      <c r="L6148" s="104">
        <f t="array" ref="L6148">XLOOKUP('Joining Lists'!$J6148,'Joining Lists'!$A$4:$A$15,'Joining Lists'!$B$4:$B$15)</f>
        <v>19.95</v>
      </c>
      <c r="M6148" s="105">
        <f>'Joining Lists'!$K6148*'Joining Lists'!$L6148</f>
        <v>19.95</v>
      </c>
    </row>
    <row r="6149" ht="14.25" customHeight="1">
      <c r="G6149" s="111">
        <v>44175.0</v>
      </c>
      <c r="H6149" s="110" t="s">
        <v>293</v>
      </c>
      <c r="I6149" s="110" t="str">
        <f t="array" ref="I6149">XLOOKUP('Joining Lists'!$H6149,'Joining Lists'!$D$4:$D$75,'Joining Lists'!$E$4:$E$75)</f>
        <v>West</v>
      </c>
      <c r="J6149" s="110" t="s">
        <v>240</v>
      </c>
      <c r="K6149" s="110">
        <v>3.0</v>
      </c>
      <c r="L6149" s="109">
        <f t="array" ref="L6149">XLOOKUP('Joining Lists'!$J6149,'Joining Lists'!$A$4:$A$15,'Joining Lists'!$B$4:$B$15)</f>
        <v>34</v>
      </c>
      <c r="M6149" s="110">
        <f>'Joining Lists'!$K6149*'Joining Lists'!$L6149</f>
        <v>102</v>
      </c>
    </row>
    <row r="6150" ht="14.25" customHeight="1">
      <c r="G6150" s="106">
        <v>44175.0</v>
      </c>
      <c r="H6150" s="105" t="s">
        <v>244</v>
      </c>
      <c r="I6150" s="105" t="str">
        <f t="array" ref="I6150">XLOOKUP('Joining Lists'!$H6150,'Joining Lists'!$D$4:$D$75,'Joining Lists'!$E$4:$E$75)</f>
        <v>MidWest</v>
      </c>
      <c r="J6150" s="105" t="s">
        <v>245</v>
      </c>
      <c r="K6150" s="105">
        <v>2.0</v>
      </c>
      <c r="L6150" s="104">
        <f t="array" ref="L6150">XLOOKUP('Joining Lists'!$J6150,'Joining Lists'!$A$4:$A$15,'Joining Lists'!$B$4:$B$15)</f>
        <v>23.5</v>
      </c>
      <c r="M6150" s="105">
        <f>'Joining Lists'!$K6150*'Joining Lists'!$L6150</f>
        <v>47</v>
      </c>
    </row>
    <row r="6151" ht="14.25" customHeight="1">
      <c r="G6151" s="111">
        <v>44175.0</v>
      </c>
      <c r="H6151" s="110" t="s">
        <v>297</v>
      </c>
      <c r="I6151" s="110" t="str">
        <f t="array" ref="I6151">XLOOKUP('Joining Lists'!$H6151,'Joining Lists'!$D$4:$D$75,'Joining Lists'!$E$4:$E$75)</f>
        <v>MidWest</v>
      </c>
      <c r="J6151" s="110" t="s">
        <v>235</v>
      </c>
      <c r="K6151" s="110">
        <v>4.0</v>
      </c>
      <c r="L6151" s="109">
        <f t="array" ref="L6151">XLOOKUP('Joining Lists'!$J6151,'Joining Lists'!$A$4:$A$15,'Joining Lists'!$B$4:$B$15)</f>
        <v>19.95</v>
      </c>
      <c r="M6151" s="110">
        <f>'Joining Lists'!$K6151*'Joining Lists'!$L6151</f>
        <v>79.8</v>
      </c>
    </row>
    <row r="6152" ht="14.25" customHeight="1">
      <c r="G6152" s="106">
        <v>44175.0</v>
      </c>
      <c r="H6152" s="105" t="s">
        <v>268</v>
      </c>
      <c r="I6152" s="105" t="str">
        <f t="array" ref="I6152">XLOOKUP('Joining Lists'!$H6152,'Joining Lists'!$D$4:$D$75,'Joining Lists'!$E$4:$E$75)</f>
        <v>East</v>
      </c>
      <c r="J6152" s="105" t="s">
        <v>212</v>
      </c>
      <c r="K6152" s="105">
        <v>3.0</v>
      </c>
      <c r="L6152" s="104">
        <f t="array" ref="L6152">XLOOKUP('Joining Lists'!$J6152,'Joining Lists'!$A$4:$A$15,'Joining Lists'!$B$4:$B$15)</f>
        <v>21</v>
      </c>
      <c r="M6152" s="105">
        <f>'Joining Lists'!$K6152*'Joining Lists'!$L6152</f>
        <v>63</v>
      </c>
    </row>
    <row r="6153" ht="14.25" customHeight="1">
      <c r="G6153" s="111">
        <v>44175.0</v>
      </c>
      <c r="H6153" s="110" t="s">
        <v>250</v>
      </c>
      <c r="I6153" s="110" t="str">
        <f t="array" ref="I6153">XLOOKUP('Joining Lists'!$H6153,'Joining Lists'!$D$4:$D$75,'Joining Lists'!$E$4:$E$75)</f>
        <v>West</v>
      </c>
      <c r="J6153" s="110" t="s">
        <v>235</v>
      </c>
      <c r="K6153" s="110">
        <v>2.0</v>
      </c>
      <c r="L6153" s="109">
        <f t="array" ref="L6153">XLOOKUP('Joining Lists'!$J6153,'Joining Lists'!$A$4:$A$15,'Joining Lists'!$B$4:$B$15)</f>
        <v>19.95</v>
      </c>
      <c r="M6153" s="110">
        <f>'Joining Lists'!$K6153*'Joining Lists'!$L6153</f>
        <v>39.9</v>
      </c>
    </row>
    <row r="6154" ht="14.25" customHeight="1">
      <c r="G6154" s="106">
        <v>44175.0</v>
      </c>
      <c r="H6154" s="105" t="s">
        <v>242</v>
      </c>
      <c r="I6154" s="105" t="str">
        <f t="array" ref="I6154">XLOOKUP('Joining Lists'!$H6154,'Joining Lists'!$D$4:$D$75,'Joining Lists'!$E$4:$E$75)</f>
        <v>MidWest</v>
      </c>
      <c r="J6154" s="105" t="s">
        <v>243</v>
      </c>
      <c r="K6154" s="105">
        <v>2.0</v>
      </c>
      <c r="L6154" s="104">
        <f t="array" ref="L6154">XLOOKUP('Joining Lists'!$J6154,'Joining Lists'!$A$4:$A$15,'Joining Lists'!$B$4:$B$15)</f>
        <v>25</v>
      </c>
      <c r="M6154" s="105">
        <f>'Joining Lists'!$K6154*'Joining Lists'!$L6154</f>
        <v>50</v>
      </c>
    </row>
    <row r="6155" ht="14.25" customHeight="1">
      <c r="G6155" s="111">
        <v>44175.0</v>
      </c>
      <c r="H6155" s="110" t="s">
        <v>241</v>
      </c>
      <c r="I6155" s="110" t="str">
        <f t="array" ref="I6155">XLOOKUP('Joining Lists'!$H6155,'Joining Lists'!$D$4:$D$75,'Joining Lists'!$E$4:$E$75)</f>
        <v>MidWest</v>
      </c>
      <c r="J6155" s="110" t="s">
        <v>230</v>
      </c>
      <c r="K6155" s="110">
        <v>4.0</v>
      </c>
      <c r="L6155" s="109">
        <f t="array" ref="L6155">XLOOKUP('Joining Lists'!$J6155,'Joining Lists'!$A$4:$A$15,'Joining Lists'!$B$4:$B$15)</f>
        <v>79.95</v>
      </c>
      <c r="M6155" s="110">
        <f>'Joining Lists'!$K6155*'Joining Lists'!$L6155</f>
        <v>319.8</v>
      </c>
    </row>
    <row r="6156" ht="14.25" customHeight="1">
      <c r="G6156" s="106">
        <v>44175.0</v>
      </c>
      <c r="H6156" s="105" t="s">
        <v>225</v>
      </c>
      <c r="I6156" s="105" t="str">
        <f t="array" ref="I6156">XLOOKUP('Joining Lists'!$H6156,'Joining Lists'!$D$4:$D$75,'Joining Lists'!$E$4:$E$75)</f>
        <v>South</v>
      </c>
      <c r="J6156" s="105" t="s">
        <v>243</v>
      </c>
      <c r="K6156" s="105">
        <v>3.0</v>
      </c>
      <c r="L6156" s="104">
        <f t="array" ref="L6156">XLOOKUP('Joining Lists'!$J6156,'Joining Lists'!$A$4:$A$15,'Joining Lists'!$B$4:$B$15)</f>
        <v>25</v>
      </c>
      <c r="M6156" s="105">
        <f>'Joining Lists'!$K6156*'Joining Lists'!$L6156</f>
        <v>75</v>
      </c>
    </row>
    <row r="6157" ht="14.25" customHeight="1">
      <c r="G6157" s="111">
        <v>44175.0</v>
      </c>
      <c r="H6157" s="110" t="s">
        <v>260</v>
      </c>
      <c r="I6157" s="110" t="str">
        <f t="array" ref="I6157">XLOOKUP('Joining Lists'!$H6157,'Joining Lists'!$D$4:$D$75,'Joining Lists'!$E$4:$E$75)</f>
        <v>MidWest</v>
      </c>
      <c r="J6157" s="110" t="s">
        <v>243</v>
      </c>
      <c r="K6157" s="110">
        <v>3.0</v>
      </c>
      <c r="L6157" s="109">
        <f t="array" ref="L6157">XLOOKUP('Joining Lists'!$J6157,'Joining Lists'!$A$4:$A$15,'Joining Lists'!$B$4:$B$15)</f>
        <v>25</v>
      </c>
      <c r="M6157" s="110">
        <f>'Joining Lists'!$K6157*'Joining Lists'!$L6157</f>
        <v>75</v>
      </c>
    </row>
    <row r="6158" ht="14.25" customHeight="1">
      <c r="G6158" s="106">
        <v>44175.0</v>
      </c>
      <c r="H6158" s="105" t="s">
        <v>269</v>
      </c>
      <c r="I6158" s="105" t="str">
        <f t="array" ref="I6158">XLOOKUP('Joining Lists'!$H6158,'Joining Lists'!$D$4:$D$75,'Joining Lists'!$E$4:$E$75)</f>
        <v>MidWest</v>
      </c>
      <c r="J6158" s="105" t="s">
        <v>235</v>
      </c>
      <c r="K6158" s="105">
        <v>1.0</v>
      </c>
      <c r="L6158" s="104">
        <f t="array" ref="L6158">XLOOKUP('Joining Lists'!$J6158,'Joining Lists'!$A$4:$A$15,'Joining Lists'!$B$4:$B$15)</f>
        <v>19.95</v>
      </c>
      <c r="M6158" s="105">
        <f>'Joining Lists'!$K6158*'Joining Lists'!$L6158</f>
        <v>19.95</v>
      </c>
    </row>
    <row r="6159" ht="14.25" customHeight="1">
      <c r="G6159" s="111">
        <v>44175.0</v>
      </c>
      <c r="H6159" s="110" t="s">
        <v>296</v>
      </c>
      <c r="I6159" s="110" t="str">
        <f t="array" ref="I6159">XLOOKUP('Joining Lists'!$H6159,'Joining Lists'!$D$4:$D$75,'Joining Lists'!$E$4:$E$75)</f>
        <v>West</v>
      </c>
      <c r="J6159" s="110" t="s">
        <v>236</v>
      </c>
      <c r="K6159" s="110">
        <v>1.0</v>
      </c>
      <c r="L6159" s="109">
        <f t="array" ref="L6159">XLOOKUP('Joining Lists'!$J6159,'Joining Lists'!$A$4:$A$15,'Joining Lists'!$B$4:$B$15)</f>
        <v>30</v>
      </c>
      <c r="M6159" s="110">
        <f>'Joining Lists'!$K6159*'Joining Lists'!$L6159</f>
        <v>30</v>
      </c>
    </row>
    <row r="6160" ht="14.25" customHeight="1">
      <c r="G6160" s="106">
        <v>44175.0</v>
      </c>
      <c r="H6160" s="105" t="s">
        <v>246</v>
      </c>
      <c r="I6160" s="105" t="str">
        <f t="array" ref="I6160">XLOOKUP('Joining Lists'!$H6160,'Joining Lists'!$D$4:$D$75,'Joining Lists'!$E$4:$E$75)</f>
        <v>South</v>
      </c>
      <c r="J6160" s="105" t="s">
        <v>227</v>
      </c>
      <c r="K6160" s="105">
        <v>4.0</v>
      </c>
      <c r="L6160" s="104">
        <f t="array" ref="L6160">XLOOKUP('Joining Lists'!$J6160,'Joining Lists'!$A$4:$A$15,'Joining Lists'!$B$4:$B$15)</f>
        <v>25</v>
      </c>
      <c r="M6160" s="105">
        <f>'Joining Lists'!$K6160*'Joining Lists'!$L6160</f>
        <v>100</v>
      </c>
    </row>
    <row r="6161" ht="14.25" customHeight="1">
      <c r="G6161" s="111">
        <v>44175.0</v>
      </c>
      <c r="H6161" s="110" t="s">
        <v>265</v>
      </c>
      <c r="I6161" s="110" t="str">
        <f t="array" ref="I6161">XLOOKUP('Joining Lists'!$H6161,'Joining Lists'!$D$4:$D$75,'Joining Lists'!$E$4:$E$75)</f>
        <v>MidWest</v>
      </c>
      <c r="J6161" s="110" t="s">
        <v>240</v>
      </c>
      <c r="K6161" s="110">
        <v>1.0</v>
      </c>
      <c r="L6161" s="109">
        <f t="array" ref="L6161">XLOOKUP('Joining Lists'!$J6161,'Joining Lists'!$A$4:$A$15,'Joining Lists'!$B$4:$B$15)</f>
        <v>34</v>
      </c>
      <c r="M6161" s="110">
        <f>'Joining Lists'!$K6161*'Joining Lists'!$L6161</f>
        <v>34</v>
      </c>
    </row>
    <row r="6162" ht="14.25" customHeight="1">
      <c r="G6162" s="106">
        <v>44175.0</v>
      </c>
      <c r="H6162" s="105" t="s">
        <v>269</v>
      </c>
      <c r="I6162" s="105" t="str">
        <f t="array" ref="I6162">XLOOKUP('Joining Lists'!$H6162,'Joining Lists'!$D$4:$D$75,'Joining Lists'!$E$4:$E$75)</f>
        <v>MidWest</v>
      </c>
      <c r="J6162" s="105" t="s">
        <v>227</v>
      </c>
      <c r="K6162" s="105">
        <v>1.0</v>
      </c>
      <c r="L6162" s="104">
        <f t="array" ref="L6162">XLOOKUP('Joining Lists'!$J6162,'Joining Lists'!$A$4:$A$15,'Joining Lists'!$B$4:$B$15)</f>
        <v>25</v>
      </c>
      <c r="M6162" s="105">
        <f>'Joining Lists'!$K6162*'Joining Lists'!$L6162</f>
        <v>25</v>
      </c>
    </row>
    <row r="6163" ht="14.25" customHeight="1">
      <c r="G6163" s="111">
        <v>44175.0</v>
      </c>
      <c r="H6163" s="110" t="s">
        <v>254</v>
      </c>
      <c r="I6163" s="110" t="str">
        <f t="array" ref="I6163">XLOOKUP('Joining Lists'!$H6163,'Joining Lists'!$D$4:$D$75,'Joining Lists'!$E$4:$E$75)</f>
        <v>South</v>
      </c>
      <c r="J6163" s="110" t="s">
        <v>240</v>
      </c>
      <c r="K6163" s="110">
        <v>3.0</v>
      </c>
      <c r="L6163" s="109">
        <f t="array" ref="L6163">XLOOKUP('Joining Lists'!$J6163,'Joining Lists'!$A$4:$A$15,'Joining Lists'!$B$4:$B$15)</f>
        <v>34</v>
      </c>
      <c r="M6163" s="110">
        <f>'Joining Lists'!$K6163*'Joining Lists'!$L6163</f>
        <v>102</v>
      </c>
    </row>
    <row r="6164" ht="14.25" customHeight="1">
      <c r="G6164" s="106">
        <v>44175.0</v>
      </c>
      <c r="H6164" s="105" t="s">
        <v>251</v>
      </c>
      <c r="I6164" s="105" t="str">
        <f t="array" ref="I6164">XLOOKUP('Joining Lists'!$H6164,'Joining Lists'!$D$4:$D$75,'Joining Lists'!$E$4:$E$75)</f>
        <v>MidWest</v>
      </c>
      <c r="J6164" s="105" t="s">
        <v>243</v>
      </c>
      <c r="K6164" s="105">
        <v>3.0</v>
      </c>
      <c r="L6164" s="104">
        <f t="array" ref="L6164">XLOOKUP('Joining Lists'!$J6164,'Joining Lists'!$A$4:$A$15,'Joining Lists'!$B$4:$B$15)</f>
        <v>25</v>
      </c>
      <c r="M6164" s="105">
        <f>'Joining Lists'!$K6164*'Joining Lists'!$L6164</f>
        <v>75</v>
      </c>
    </row>
    <row r="6165" ht="14.25" customHeight="1">
      <c r="G6165" s="111">
        <v>44175.0</v>
      </c>
      <c r="H6165" s="110" t="s">
        <v>264</v>
      </c>
      <c r="I6165" s="110" t="str">
        <f t="array" ref="I6165">XLOOKUP('Joining Lists'!$H6165,'Joining Lists'!$D$4:$D$75,'Joining Lists'!$E$4:$E$75)</f>
        <v>MidWest</v>
      </c>
      <c r="J6165" s="110" t="s">
        <v>218</v>
      </c>
      <c r="K6165" s="110">
        <v>2.0</v>
      </c>
      <c r="L6165" s="109">
        <f t="array" ref="L6165">XLOOKUP('Joining Lists'!$J6165,'Joining Lists'!$A$4:$A$15,'Joining Lists'!$B$4:$B$15)</f>
        <v>22.95</v>
      </c>
      <c r="M6165" s="110">
        <f>'Joining Lists'!$K6165*'Joining Lists'!$L6165</f>
        <v>45.9</v>
      </c>
    </row>
    <row r="6166" ht="14.25" customHeight="1">
      <c r="G6166" s="106">
        <v>44175.0</v>
      </c>
      <c r="H6166" s="105" t="s">
        <v>269</v>
      </c>
      <c r="I6166" s="105" t="str">
        <f t="array" ref="I6166">XLOOKUP('Joining Lists'!$H6166,'Joining Lists'!$D$4:$D$75,'Joining Lists'!$E$4:$E$75)</f>
        <v>MidWest</v>
      </c>
      <c r="J6166" s="105" t="s">
        <v>240</v>
      </c>
      <c r="K6166" s="105">
        <v>3.0</v>
      </c>
      <c r="L6166" s="104">
        <f t="array" ref="L6166">XLOOKUP('Joining Lists'!$J6166,'Joining Lists'!$A$4:$A$15,'Joining Lists'!$B$4:$B$15)</f>
        <v>34</v>
      </c>
      <c r="M6166" s="105">
        <f>'Joining Lists'!$K6166*'Joining Lists'!$L6166</f>
        <v>102</v>
      </c>
    </row>
    <row r="6167" ht="14.25" customHeight="1">
      <c r="G6167" s="111">
        <v>44175.0</v>
      </c>
      <c r="H6167" s="110" t="s">
        <v>252</v>
      </c>
      <c r="I6167" s="110" t="str">
        <f t="array" ref="I6167">XLOOKUP('Joining Lists'!$H6167,'Joining Lists'!$D$4:$D$75,'Joining Lists'!$E$4:$E$75)</f>
        <v>West</v>
      </c>
      <c r="J6167" s="110" t="s">
        <v>236</v>
      </c>
      <c r="K6167" s="110">
        <v>8.0</v>
      </c>
      <c r="L6167" s="109">
        <f t="array" ref="L6167">XLOOKUP('Joining Lists'!$J6167,'Joining Lists'!$A$4:$A$15,'Joining Lists'!$B$4:$B$15)</f>
        <v>30</v>
      </c>
      <c r="M6167" s="110">
        <f>'Joining Lists'!$K6167*'Joining Lists'!$L6167</f>
        <v>240</v>
      </c>
    </row>
    <row r="6168" ht="14.25" customHeight="1">
      <c r="G6168" s="106">
        <v>44175.0</v>
      </c>
      <c r="H6168" s="105" t="s">
        <v>228</v>
      </c>
      <c r="I6168" s="105" t="str">
        <f t="array" ref="I6168">XLOOKUP('Joining Lists'!$H6168,'Joining Lists'!$D$4:$D$75,'Joining Lists'!$E$4:$E$75)</f>
        <v>MidWest</v>
      </c>
      <c r="J6168" s="105" t="s">
        <v>236</v>
      </c>
      <c r="K6168" s="105">
        <v>17.0</v>
      </c>
      <c r="L6168" s="104">
        <f t="array" ref="L6168">XLOOKUP('Joining Lists'!$J6168,'Joining Lists'!$A$4:$A$15,'Joining Lists'!$B$4:$B$15)</f>
        <v>30</v>
      </c>
      <c r="M6168" s="105">
        <f>'Joining Lists'!$K6168*'Joining Lists'!$L6168</f>
        <v>510</v>
      </c>
    </row>
    <row r="6169" ht="14.25" customHeight="1">
      <c r="G6169" s="111">
        <v>44175.0</v>
      </c>
      <c r="H6169" s="110" t="s">
        <v>286</v>
      </c>
      <c r="I6169" s="110" t="str">
        <f t="array" ref="I6169">XLOOKUP('Joining Lists'!$H6169,'Joining Lists'!$D$4:$D$75,'Joining Lists'!$E$4:$E$75)</f>
        <v>South</v>
      </c>
      <c r="J6169" s="110" t="s">
        <v>216</v>
      </c>
      <c r="K6169" s="110">
        <v>2.0</v>
      </c>
      <c r="L6169" s="109">
        <f t="array" ref="L6169">XLOOKUP('Joining Lists'!$J6169,'Joining Lists'!$A$4:$A$15,'Joining Lists'!$B$4:$B$15)</f>
        <v>22.95</v>
      </c>
      <c r="M6169" s="110">
        <f>'Joining Lists'!$K6169*'Joining Lists'!$L6169</f>
        <v>45.9</v>
      </c>
    </row>
    <row r="6170" ht="14.25" customHeight="1">
      <c r="G6170" s="106">
        <v>44175.0</v>
      </c>
      <c r="H6170" s="105" t="s">
        <v>258</v>
      </c>
      <c r="I6170" s="105" t="str">
        <f t="array" ref="I6170">XLOOKUP('Joining Lists'!$H6170,'Joining Lists'!$D$4:$D$75,'Joining Lists'!$E$4:$E$75)</f>
        <v>MidWest</v>
      </c>
      <c r="J6170" s="105" t="s">
        <v>216</v>
      </c>
      <c r="K6170" s="105">
        <v>2.0</v>
      </c>
      <c r="L6170" s="104">
        <f t="array" ref="L6170">XLOOKUP('Joining Lists'!$J6170,'Joining Lists'!$A$4:$A$15,'Joining Lists'!$B$4:$B$15)</f>
        <v>22.95</v>
      </c>
      <c r="M6170" s="105">
        <f>'Joining Lists'!$K6170*'Joining Lists'!$L6170</f>
        <v>45.9</v>
      </c>
    </row>
    <row r="6171" ht="14.25" customHeight="1">
      <c r="G6171" s="111">
        <v>44175.0</v>
      </c>
      <c r="H6171" s="110" t="s">
        <v>228</v>
      </c>
      <c r="I6171" s="110" t="str">
        <f t="array" ref="I6171">XLOOKUP('Joining Lists'!$H6171,'Joining Lists'!$D$4:$D$75,'Joining Lists'!$E$4:$E$75)</f>
        <v>MidWest</v>
      </c>
      <c r="J6171" s="110" t="s">
        <v>240</v>
      </c>
      <c r="K6171" s="110">
        <v>1.0</v>
      </c>
      <c r="L6171" s="109">
        <f t="array" ref="L6171">XLOOKUP('Joining Lists'!$J6171,'Joining Lists'!$A$4:$A$15,'Joining Lists'!$B$4:$B$15)</f>
        <v>34</v>
      </c>
      <c r="M6171" s="110">
        <f>'Joining Lists'!$K6171*'Joining Lists'!$L6171</f>
        <v>34</v>
      </c>
    </row>
    <row r="6172" ht="14.25" customHeight="1">
      <c r="G6172" s="106">
        <v>44175.0</v>
      </c>
      <c r="H6172" s="105" t="s">
        <v>260</v>
      </c>
      <c r="I6172" s="105" t="str">
        <f t="array" ref="I6172">XLOOKUP('Joining Lists'!$H6172,'Joining Lists'!$D$4:$D$75,'Joining Lists'!$E$4:$E$75)</f>
        <v>MidWest</v>
      </c>
      <c r="J6172" s="105" t="s">
        <v>216</v>
      </c>
      <c r="K6172" s="105">
        <v>3.0</v>
      </c>
      <c r="L6172" s="104">
        <f t="array" ref="L6172">XLOOKUP('Joining Lists'!$J6172,'Joining Lists'!$A$4:$A$15,'Joining Lists'!$B$4:$B$15)</f>
        <v>22.95</v>
      </c>
      <c r="M6172" s="105">
        <f>'Joining Lists'!$K6172*'Joining Lists'!$L6172</f>
        <v>68.85</v>
      </c>
    </row>
    <row r="6173" ht="14.25" customHeight="1">
      <c r="G6173" s="111">
        <v>44175.0</v>
      </c>
      <c r="H6173" s="110" t="s">
        <v>249</v>
      </c>
      <c r="I6173" s="110" t="str">
        <f t="array" ref="I6173">XLOOKUP('Joining Lists'!$H6173,'Joining Lists'!$D$4:$D$75,'Joining Lists'!$E$4:$E$75)</f>
        <v>East</v>
      </c>
      <c r="J6173" s="110" t="s">
        <v>218</v>
      </c>
      <c r="K6173" s="110">
        <v>2.0</v>
      </c>
      <c r="L6173" s="109">
        <f t="array" ref="L6173">XLOOKUP('Joining Lists'!$J6173,'Joining Lists'!$A$4:$A$15,'Joining Lists'!$B$4:$B$15)</f>
        <v>22.95</v>
      </c>
      <c r="M6173" s="110">
        <f>'Joining Lists'!$K6173*'Joining Lists'!$L6173</f>
        <v>45.9</v>
      </c>
    </row>
    <row r="6174" ht="14.25" customHeight="1">
      <c r="G6174" s="106">
        <v>44175.0</v>
      </c>
      <c r="H6174" s="105" t="s">
        <v>280</v>
      </c>
      <c r="I6174" s="105" t="str">
        <f t="array" ref="I6174">XLOOKUP('Joining Lists'!$H6174,'Joining Lists'!$D$4:$D$75,'Joining Lists'!$E$4:$E$75)</f>
        <v>South</v>
      </c>
      <c r="J6174" s="105" t="s">
        <v>235</v>
      </c>
      <c r="K6174" s="105">
        <v>2.0</v>
      </c>
      <c r="L6174" s="104">
        <f t="array" ref="L6174">XLOOKUP('Joining Lists'!$J6174,'Joining Lists'!$A$4:$A$15,'Joining Lists'!$B$4:$B$15)</f>
        <v>19.95</v>
      </c>
      <c r="M6174" s="105">
        <f>'Joining Lists'!$K6174*'Joining Lists'!$L6174</f>
        <v>39.9</v>
      </c>
    </row>
    <row r="6175" ht="14.25" customHeight="1">
      <c r="G6175" s="111">
        <v>44175.0</v>
      </c>
      <c r="H6175" s="110" t="s">
        <v>255</v>
      </c>
      <c r="I6175" s="110" t="str">
        <f t="array" ref="I6175">XLOOKUP('Joining Lists'!$H6175,'Joining Lists'!$D$4:$D$75,'Joining Lists'!$E$4:$E$75)</f>
        <v>MidWest</v>
      </c>
      <c r="J6175" s="110" t="s">
        <v>235</v>
      </c>
      <c r="K6175" s="110">
        <v>13.0</v>
      </c>
      <c r="L6175" s="109">
        <f t="array" ref="L6175">XLOOKUP('Joining Lists'!$J6175,'Joining Lists'!$A$4:$A$15,'Joining Lists'!$B$4:$B$15)</f>
        <v>19.95</v>
      </c>
      <c r="M6175" s="110">
        <f>'Joining Lists'!$K6175*'Joining Lists'!$L6175</f>
        <v>259.35</v>
      </c>
    </row>
    <row r="6176" ht="14.25" customHeight="1">
      <c r="G6176" s="106">
        <v>44175.0</v>
      </c>
      <c r="H6176" s="105" t="s">
        <v>231</v>
      </c>
      <c r="I6176" s="105" t="str">
        <f t="array" ref="I6176">XLOOKUP('Joining Lists'!$H6176,'Joining Lists'!$D$4:$D$75,'Joining Lists'!$E$4:$E$75)</f>
        <v>West</v>
      </c>
      <c r="J6176" s="105" t="s">
        <v>235</v>
      </c>
      <c r="K6176" s="105">
        <v>3.0</v>
      </c>
      <c r="L6176" s="104">
        <f t="array" ref="L6176">XLOOKUP('Joining Lists'!$J6176,'Joining Lists'!$A$4:$A$15,'Joining Lists'!$B$4:$B$15)</f>
        <v>19.95</v>
      </c>
      <c r="M6176" s="105">
        <f>'Joining Lists'!$K6176*'Joining Lists'!$L6176</f>
        <v>59.85</v>
      </c>
    </row>
    <row r="6177" ht="14.25" customHeight="1">
      <c r="G6177" s="111">
        <v>44175.0</v>
      </c>
      <c r="H6177" s="110" t="s">
        <v>215</v>
      </c>
      <c r="I6177" s="110" t="str">
        <f t="array" ref="I6177">XLOOKUP('Joining Lists'!$H6177,'Joining Lists'!$D$4:$D$75,'Joining Lists'!$E$4:$E$75)</f>
        <v>East</v>
      </c>
      <c r="J6177" s="110" t="s">
        <v>227</v>
      </c>
      <c r="K6177" s="110">
        <v>3.0</v>
      </c>
      <c r="L6177" s="109">
        <f t="array" ref="L6177">XLOOKUP('Joining Lists'!$J6177,'Joining Lists'!$A$4:$A$15,'Joining Lists'!$B$4:$B$15)</f>
        <v>25</v>
      </c>
      <c r="M6177" s="110">
        <f>'Joining Lists'!$K6177*'Joining Lists'!$L6177</f>
        <v>75</v>
      </c>
    </row>
    <row r="6178" ht="14.25" customHeight="1">
      <c r="G6178" s="106">
        <v>44175.0</v>
      </c>
      <c r="H6178" s="105" t="s">
        <v>284</v>
      </c>
      <c r="I6178" s="105" t="str">
        <f t="array" ref="I6178">XLOOKUP('Joining Lists'!$H6178,'Joining Lists'!$D$4:$D$75,'Joining Lists'!$E$4:$E$75)</f>
        <v>MidWest</v>
      </c>
      <c r="J6178" s="105" t="s">
        <v>243</v>
      </c>
      <c r="K6178" s="105">
        <v>2.0</v>
      </c>
      <c r="L6178" s="104">
        <f t="array" ref="L6178">XLOOKUP('Joining Lists'!$J6178,'Joining Lists'!$A$4:$A$15,'Joining Lists'!$B$4:$B$15)</f>
        <v>25</v>
      </c>
      <c r="M6178" s="105">
        <f>'Joining Lists'!$K6178*'Joining Lists'!$L6178</f>
        <v>50</v>
      </c>
    </row>
    <row r="6179" ht="14.25" customHeight="1">
      <c r="G6179" s="111">
        <v>44175.0</v>
      </c>
      <c r="H6179" s="110" t="s">
        <v>231</v>
      </c>
      <c r="I6179" s="110" t="str">
        <f t="array" ref="I6179">XLOOKUP('Joining Lists'!$H6179,'Joining Lists'!$D$4:$D$75,'Joining Lists'!$E$4:$E$75)</f>
        <v>West</v>
      </c>
      <c r="J6179" s="110" t="s">
        <v>236</v>
      </c>
      <c r="K6179" s="110">
        <v>3.0</v>
      </c>
      <c r="L6179" s="109">
        <f t="array" ref="L6179">XLOOKUP('Joining Lists'!$J6179,'Joining Lists'!$A$4:$A$15,'Joining Lists'!$B$4:$B$15)</f>
        <v>30</v>
      </c>
      <c r="M6179" s="110">
        <f>'Joining Lists'!$K6179*'Joining Lists'!$L6179</f>
        <v>90</v>
      </c>
    </row>
    <row r="6180" ht="14.25" customHeight="1">
      <c r="G6180" s="106">
        <v>44175.0</v>
      </c>
      <c r="H6180" s="105" t="s">
        <v>315</v>
      </c>
      <c r="I6180" s="105" t="str">
        <f t="array" ref="I6180">XLOOKUP('Joining Lists'!$H6180,'Joining Lists'!$D$4:$D$75,'Joining Lists'!$E$4:$E$75)</f>
        <v>MidWest</v>
      </c>
      <c r="J6180" s="105" t="s">
        <v>243</v>
      </c>
      <c r="K6180" s="105">
        <v>2.0</v>
      </c>
      <c r="L6180" s="104">
        <f t="array" ref="L6180">XLOOKUP('Joining Lists'!$J6180,'Joining Lists'!$A$4:$A$15,'Joining Lists'!$B$4:$B$15)</f>
        <v>25</v>
      </c>
      <c r="M6180" s="105">
        <f>'Joining Lists'!$K6180*'Joining Lists'!$L6180</f>
        <v>50</v>
      </c>
    </row>
    <row r="6181" ht="14.25" customHeight="1">
      <c r="G6181" s="111">
        <v>44175.0</v>
      </c>
      <c r="H6181" s="110" t="s">
        <v>309</v>
      </c>
      <c r="I6181" s="110" t="str">
        <f t="array" ref="I6181">XLOOKUP('Joining Lists'!$H6181,'Joining Lists'!$D$4:$D$75,'Joining Lists'!$E$4:$E$75)</f>
        <v>South</v>
      </c>
      <c r="J6181" s="110" t="s">
        <v>235</v>
      </c>
      <c r="K6181" s="110">
        <v>3.0</v>
      </c>
      <c r="L6181" s="109">
        <f t="array" ref="L6181">XLOOKUP('Joining Lists'!$J6181,'Joining Lists'!$A$4:$A$15,'Joining Lists'!$B$4:$B$15)</f>
        <v>19.95</v>
      </c>
      <c r="M6181" s="110">
        <f>'Joining Lists'!$K6181*'Joining Lists'!$L6181</f>
        <v>59.85</v>
      </c>
    </row>
    <row r="6182" ht="14.25" customHeight="1">
      <c r="G6182" s="106">
        <v>44175.0</v>
      </c>
      <c r="H6182" s="105" t="s">
        <v>281</v>
      </c>
      <c r="I6182" s="105" t="str">
        <f t="array" ref="I6182">XLOOKUP('Joining Lists'!$H6182,'Joining Lists'!$D$4:$D$75,'Joining Lists'!$E$4:$E$75)</f>
        <v>MidWest</v>
      </c>
      <c r="J6182" s="105" t="s">
        <v>240</v>
      </c>
      <c r="K6182" s="105">
        <v>2.0</v>
      </c>
      <c r="L6182" s="104">
        <f t="array" ref="L6182">XLOOKUP('Joining Lists'!$J6182,'Joining Lists'!$A$4:$A$15,'Joining Lists'!$B$4:$B$15)</f>
        <v>34</v>
      </c>
      <c r="M6182" s="105">
        <f>'Joining Lists'!$K6182*'Joining Lists'!$L6182</f>
        <v>68</v>
      </c>
    </row>
    <row r="6183" ht="14.25" customHeight="1">
      <c r="G6183" s="111">
        <v>44175.0</v>
      </c>
      <c r="H6183" s="110" t="s">
        <v>280</v>
      </c>
      <c r="I6183" s="110" t="str">
        <f t="array" ref="I6183">XLOOKUP('Joining Lists'!$H6183,'Joining Lists'!$D$4:$D$75,'Joining Lists'!$E$4:$E$75)</f>
        <v>South</v>
      </c>
      <c r="J6183" s="110" t="s">
        <v>216</v>
      </c>
      <c r="K6183" s="110">
        <v>2.0</v>
      </c>
      <c r="L6183" s="109">
        <f t="array" ref="L6183">XLOOKUP('Joining Lists'!$J6183,'Joining Lists'!$A$4:$A$15,'Joining Lists'!$B$4:$B$15)</f>
        <v>22.95</v>
      </c>
      <c r="M6183" s="110">
        <f>'Joining Lists'!$K6183*'Joining Lists'!$L6183</f>
        <v>45.9</v>
      </c>
    </row>
    <row r="6184" ht="14.25" customHeight="1">
      <c r="G6184" s="106">
        <v>44175.0</v>
      </c>
      <c r="H6184" s="105" t="s">
        <v>238</v>
      </c>
      <c r="I6184" s="105" t="str">
        <f t="array" ref="I6184">XLOOKUP('Joining Lists'!$H6184,'Joining Lists'!$D$4:$D$75,'Joining Lists'!$E$4:$E$75)</f>
        <v>West</v>
      </c>
      <c r="J6184" s="105" t="s">
        <v>212</v>
      </c>
      <c r="K6184" s="105">
        <v>1.0</v>
      </c>
      <c r="L6184" s="104">
        <f t="array" ref="L6184">XLOOKUP('Joining Lists'!$J6184,'Joining Lists'!$A$4:$A$15,'Joining Lists'!$B$4:$B$15)</f>
        <v>21</v>
      </c>
      <c r="M6184" s="105">
        <f>'Joining Lists'!$K6184*'Joining Lists'!$L6184</f>
        <v>21</v>
      </c>
    </row>
    <row r="6185" ht="14.25" customHeight="1">
      <c r="G6185" s="111">
        <v>44175.0</v>
      </c>
      <c r="H6185" s="110" t="s">
        <v>313</v>
      </c>
      <c r="I6185" s="110" t="str">
        <f t="array" ref="I6185">XLOOKUP('Joining Lists'!$H6185,'Joining Lists'!$D$4:$D$75,'Joining Lists'!$E$4:$E$75)</f>
        <v>West</v>
      </c>
      <c r="J6185" s="110" t="s">
        <v>212</v>
      </c>
      <c r="K6185" s="110">
        <v>1.0</v>
      </c>
      <c r="L6185" s="109">
        <f t="array" ref="L6185">XLOOKUP('Joining Lists'!$J6185,'Joining Lists'!$A$4:$A$15,'Joining Lists'!$B$4:$B$15)</f>
        <v>21</v>
      </c>
      <c r="M6185" s="110">
        <f>'Joining Lists'!$K6185*'Joining Lists'!$L6185</f>
        <v>21</v>
      </c>
    </row>
    <row r="6186" ht="14.25" customHeight="1">
      <c r="G6186" s="106">
        <v>44175.0</v>
      </c>
      <c r="H6186" s="105" t="s">
        <v>303</v>
      </c>
      <c r="I6186" s="105" t="str">
        <f t="array" ref="I6186">XLOOKUP('Joining Lists'!$H6186,'Joining Lists'!$D$4:$D$75,'Joining Lists'!$E$4:$E$75)</f>
        <v>West</v>
      </c>
      <c r="J6186" s="105" t="s">
        <v>243</v>
      </c>
      <c r="K6186" s="105">
        <v>1.0</v>
      </c>
      <c r="L6186" s="104">
        <f t="array" ref="L6186">XLOOKUP('Joining Lists'!$J6186,'Joining Lists'!$A$4:$A$15,'Joining Lists'!$B$4:$B$15)</f>
        <v>25</v>
      </c>
      <c r="M6186" s="105">
        <f>'Joining Lists'!$K6186*'Joining Lists'!$L6186</f>
        <v>25</v>
      </c>
    </row>
    <row r="6187" ht="14.25" customHeight="1">
      <c r="G6187" s="111">
        <v>44175.0</v>
      </c>
      <c r="H6187" s="110" t="s">
        <v>238</v>
      </c>
      <c r="I6187" s="110" t="str">
        <f t="array" ref="I6187">XLOOKUP('Joining Lists'!$H6187,'Joining Lists'!$D$4:$D$75,'Joining Lists'!$E$4:$E$75)</f>
        <v>West</v>
      </c>
      <c r="J6187" s="110" t="s">
        <v>216</v>
      </c>
      <c r="K6187" s="110">
        <v>2.0</v>
      </c>
      <c r="L6187" s="109">
        <f t="array" ref="L6187">XLOOKUP('Joining Lists'!$J6187,'Joining Lists'!$A$4:$A$15,'Joining Lists'!$B$4:$B$15)</f>
        <v>22.95</v>
      </c>
      <c r="M6187" s="110">
        <f>'Joining Lists'!$K6187*'Joining Lists'!$L6187</f>
        <v>45.9</v>
      </c>
    </row>
    <row r="6188" ht="14.25" customHeight="1">
      <c r="G6188" s="106">
        <v>44175.0</v>
      </c>
      <c r="H6188" s="105" t="s">
        <v>254</v>
      </c>
      <c r="I6188" s="105" t="str">
        <f t="array" ref="I6188">XLOOKUP('Joining Lists'!$H6188,'Joining Lists'!$D$4:$D$75,'Joining Lists'!$E$4:$E$75)</f>
        <v>South</v>
      </c>
      <c r="J6188" s="105" t="s">
        <v>235</v>
      </c>
      <c r="K6188" s="105">
        <v>2.0</v>
      </c>
      <c r="L6188" s="104">
        <f t="array" ref="L6188">XLOOKUP('Joining Lists'!$J6188,'Joining Lists'!$A$4:$A$15,'Joining Lists'!$B$4:$B$15)</f>
        <v>19.95</v>
      </c>
      <c r="M6188" s="105">
        <f>'Joining Lists'!$K6188*'Joining Lists'!$L6188</f>
        <v>39.9</v>
      </c>
    </row>
    <row r="6189" ht="14.25" customHeight="1">
      <c r="G6189" s="111">
        <v>44175.0</v>
      </c>
      <c r="H6189" s="110" t="s">
        <v>292</v>
      </c>
      <c r="I6189" s="110" t="str">
        <f t="array" ref="I6189">XLOOKUP('Joining Lists'!$H6189,'Joining Lists'!$D$4:$D$75,'Joining Lists'!$E$4:$E$75)</f>
        <v>East</v>
      </c>
      <c r="J6189" s="110" t="s">
        <v>235</v>
      </c>
      <c r="K6189" s="110">
        <v>1.0</v>
      </c>
      <c r="L6189" s="109">
        <f t="array" ref="L6189">XLOOKUP('Joining Lists'!$J6189,'Joining Lists'!$A$4:$A$15,'Joining Lists'!$B$4:$B$15)</f>
        <v>19.95</v>
      </c>
      <c r="M6189" s="110">
        <f>'Joining Lists'!$K6189*'Joining Lists'!$L6189</f>
        <v>19.95</v>
      </c>
    </row>
    <row r="6190" ht="14.25" customHeight="1">
      <c r="G6190" s="106">
        <v>44175.0</v>
      </c>
      <c r="H6190" s="105" t="s">
        <v>225</v>
      </c>
      <c r="I6190" s="105" t="str">
        <f t="array" ref="I6190">XLOOKUP('Joining Lists'!$H6190,'Joining Lists'!$D$4:$D$75,'Joining Lists'!$E$4:$E$75)</f>
        <v>South</v>
      </c>
      <c r="J6190" s="105" t="s">
        <v>218</v>
      </c>
      <c r="K6190" s="105">
        <v>3.0</v>
      </c>
      <c r="L6190" s="104">
        <f t="array" ref="L6190">XLOOKUP('Joining Lists'!$J6190,'Joining Lists'!$A$4:$A$15,'Joining Lists'!$B$4:$B$15)</f>
        <v>22.95</v>
      </c>
      <c r="M6190" s="105">
        <f>'Joining Lists'!$K6190*'Joining Lists'!$L6190</f>
        <v>68.85</v>
      </c>
    </row>
    <row r="6191" ht="14.25" customHeight="1">
      <c r="G6191" s="111">
        <v>44175.0</v>
      </c>
      <c r="H6191" s="110" t="s">
        <v>281</v>
      </c>
      <c r="I6191" s="110" t="str">
        <f t="array" ref="I6191">XLOOKUP('Joining Lists'!$H6191,'Joining Lists'!$D$4:$D$75,'Joining Lists'!$E$4:$E$75)</f>
        <v>MidWest</v>
      </c>
      <c r="J6191" s="110" t="s">
        <v>216</v>
      </c>
      <c r="K6191" s="110">
        <v>2.0</v>
      </c>
      <c r="L6191" s="109">
        <f t="array" ref="L6191">XLOOKUP('Joining Lists'!$J6191,'Joining Lists'!$A$4:$A$15,'Joining Lists'!$B$4:$B$15)</f>
        <v>22.95</v>
      </c>
      <c r="M6191" s="110">
        <f>'Joining Lists'!$K6191*'Joining Lists'!$L6191</f>
        <v>45.9</v>
      </c>
    </row>
    <row r="6192" ht="14.25" customHeight="1">
      <c r="G6192" s="106">
        <v>44175.0</v>
      </c>
      <c r="H6192" s="105" t="s">
        <v>281</v>
      </c>
      <c r="I6192" s="105" t="str">
        <f t="array" ref="I6192">XLOOKUP('Joining Lists'!$H6192,'Joining Lists'!$D$4:$D$75,'Joining Lists'!$E$4:$E$75)</f>
        <v>MidWest</v>
      </c>
      <c r="J6192" s="105" t="s">
        <v>218</v>
      </c>
      <c r="K6192" s="105">
        <v>2.0</v>
      </c>
      <c r="L6192" s="104">
        <f t="array" ref="L6192">XLOOKUP('Joining Lists'!$J6192,'Joining Lists'!$A$4:$A$15,'Joining Lists'!$B$4:$B$15)</f>
        <v>22.95</v>
      </c>
      <c r="M6192" s="105">
        <f>'Joining Lists'!$K6192*'Joining Lists'!$L6192</f>
        <v>45.9</v>
      </c>
    </row>
    <row r="6193" ht="14.25" customHeight="1">
      <c r="G6193" s="111">
        <v>44175.0</v>
      </c>
      <c r="H6193" s="110" t="s">
        <v>273</v>
      </c>
      <c r="I6193" s="110" t="str">
        <f t="array" ref="I6193">XLOOKUP('Joining Lists'!$H6193,'Joining Lists'!$D$4:$D$75,'Joining Lists'!$E$4:$E$75)</f>
        <v>West</v>
      </c>
      <c r="J6193" s="110" t="s">
        <v>227</v>
      </c>
      <c r="K6193" s="110">
        <v>1.0</v>
      </c>
      <c r="L6193" s="109">
        <f t="array" ref="L6193">XLOOKUP('Joining Lists'!$J6193,'Joining Lists'!$A$4:$A$15,'Joining Lists'!$B$4:$B$15)</f>
        <v>25</v>
      </c>
      <c r="M6193" s="110">
        <f>'Joining Lists'!$K6193*'Joining Lists'!$L6193</f>
        <v>25</v>
      </c>
    </row>
    <row r="6194" ht="14.25" customHeight="1">
      <c r="G6194" s="106">
        <v>44175.0</v>
      </c>
      <c r="H6194" s="105" t="s">
        <v>228</v>
      </c>
      <c r="I6194" s="105" t="str">
        <f t="array" ref="I6194">XLOOKUP('Joining Lists'!$H6194,'Joining Lists'!$D$4:$D$75,'Joining Lists'!$E$4:$E$75)</f>
        <v>MidWest</v>
      </c>
      <c r="J6194" s="105" t="s">
        <v>240</v>
      </c>
      <c r="K6194" s="105">
        <v>3.0</v>
      </c>
      <c r="L6194" s="104">
        <f t="array" ref="L6194">XLOOKUP('Joining Lists'!$J6194,'Joining Lists'!$A$4:$A$15,'Joining Lists'!$B$4:$B$15)</f>
        <v>34</v>
      </c>
      <c r="M6194" s="105">
        <f>'Joining Lists'!$K6194*'Joining Lists'!$L6194</f>
        <v>102</v>
      </c>
    </row>
    <row r="6195" ht="14.25" customHeight="1">
      <c r="G6195" s="111">
        <v>44175.0</v>
      </c>
      <c r="H6195" s="110" t="s">
        <v>254</v>
      </c>
      <c r="I6195" s="110" t="str">
        <f t="array" ref="I6195">XLOOKUP('Joining Lists'!$H6195,'Joining Lists'!$D$4:$D$75,'Joining Lists'!$E$4:$E$75)</f>
        <v>South</v>
      </c>
      <c r="J6195" s="110" t="s">
        <v>236</v>
      </c>
      <c r="K6195" s="110">
        <v>2.0</v>
      </c>
      <c r="L6195" s="109">
        <f t="array" ref="L6195">XLOOKUP('Joining Lists'!$J6195,'Joining Lists'!$A$4:$A$15,'Joining Lists'!$B$4:$B$15)</f>
        <v>30</v>
      </c>
      <c r="M6195" s="110">
        <f>'Joining Lists'!$K6195*'Joining Lists'!$L6195</f>
        <v>60</v>
      </c>
    </row>
    <row r="6196" ht="14.25" customHeight="1">
      <c r="G6196" s="106">
        <v>44175.0</v>
      </c>
      <c r="H6196" s="105" t="s">
        <v>281</v>
      </c>
      <c r="I6196" s="105" t="str">
        <f t="array" ref="I6196">XLOOKUP('Joining Lists'!$H6196,'Joining Lists'!$D$4:$D$75,'Joining Lists'!$E$4:$E$75)</f>
        <v>MidWest</v>
      </c>
      <c r="J6196" s="105" t="s">
        <v>236</v>
      </c>
      <c r="K6196" s="105">
        <v>2.0</v>
      </c>
      <c r="L6196" s="104">
        <f t="array" ref="L6196">XLOOKUP('Joining Lists'!$J6196,'Joining Lists'!$A$4:$A$15,'Joining Lists'!$B$4:$B$15)</f>
        <v>30</v>
      </c>
      <c r="M6196" s="105">
        <f>'Joining Lists'!$K6196*'Joining Lists'!$L6196</f>
        <v>60</v>
      </c>
    </row>
    <row r="6197" ht="14.25" customHeight="1">
      <c r="G6197" s="111">
        <v>44175.0</v>
      </c>
      <c r="H6197" s="110" t="s">
        <v>288</v>
      </c>
      <c r="I6197" s="110" t="str">
        <f t="array" ref="I6197">XLOOKUP('Joining Lists'!$H6197,'Joining Lists'!$D$4:$D$75,'Joining Lists'!$E$4:$E$75)</f>
        <v>MidWest</v>
      </c>
      <c r="J6197" s="110" t="s">
        <v>218</v>
      </c>
      <c r="K6197" s="110">
        <v>1.0</v>
      </c>
      <c r="L6197" s="109">
        <f t="array" ref="L6197">XLOOKUP('Joining Lists'!$J6197,'Joining Lists'!$A$4:$A$15,'Joining Lists'!$B$4:$B$15)</f>
        <v>22.95</v>
      </c>
      <c r="M6197" s="110">
        <f>'Joining Lists'!$K6197*'Joining Lists'!$L6197</f>
        <v>22.95</v>
      </c>
    </row>
    <row r="6198" ht="14.25" customHeight="1">
      <c r="G6198" s="106">
        <v>44175.0</v>
      </c>
      <c r="H6198" s="105" t="s">
        <v>268</v>
      </c>
      <c r="I6198" s="105" t="str">
        <f t="array" ref="I6198">XLOOKUP('Joining Lists'!$H6198,'Joining Lists'!$D$4:$D$75,'Joining Lists'!$E$4:$E$75)</f>
        <v>East</v>
      </c>
      <c r="J6198" s="105" t="s">
        <v>218</v>
      </c>
      <c r="K6198" s="105">
        <v>3.0</v>
      </c>
      <c r="L6198" s="104">
        <f t="array" ref="L6198">XLOOKUP('Joining Lists'!$J6198,'Joining Lists'!$A$4:$A$15,'Joining Lists'!$B$4:$B$15)</f>
        <v>22.95</v>
      </c>
      <c r="M6198" s="105">
        <f>'Joining Lists'!$K6198*'Joining Lists'!$L6198</f>
        <v>68.85</v>
      </c>
    </row>
    <row r="6199" ht="14.25" customHeight="1">
      <c r="G6199" s="111">
        <v>44175.0</v>
      </c>
      <c r="H6199" s="110" t="s">
        <v>293</v>
      </c>
      <c r="I6199" s="110" t="str">
        <f t="array" ref="I6199">XLOOKUP('Joining Lists'!$H6199,'Joining Lists'!$D$4:$D$75,'Joining Lists'!$E$4:$E$75)</f>
        <v>West</v>
      </c>
      <c r="J6199" s="110" t="s">
        <v>227</v>
      </c>
      <c r="K6199" s="110">
        <v>3.0</v>
      </c>
      <c r="L6199" s="109">
        <f t="array" ref="L6199">XLOOKUP('Joining Lists'!$J6199,'Joining Lists'!$A$4:$A$15,'Joining Lists'!$B$4:$B$15)</f>
        <v>25</v>
      </c>
      <c r="M6199" s="110">
        <f>'Joining Lists'!$K6199*'Joining Lists'!$L6199</f>
        <v>75</v>
      </c>
    </row>
    <row r="6200" ht="14.25" customHeight="1">
      <c r="G6200" s="106">
        <v>44175.0</v>
      </c>
      <c r="H6200" s="105" t="s">
        <v>255</v>
      </c>
      <c r="I6200" s="105" t="str">
        <f t="array" ref="I6200">XLOOKUP('Joining Lists'!$H6200,'Joining Lists'!$D$4:$D$75,'Joining Lists'!$E$4:$E$75)</f>
        <v>MidWest</v>
      </c>
      <c r="J6200" s="105" t="s">
        <v>216</v>
      </c>
      <c r="K6200" s="105">
        <v>3.0</v>
      </c>
      <c r="L6200" s="104">
        <f t="array" ref="L6200">XLOOKUP('Joining Lists'!$J6200,'Joining Lists'!$A$4:$A$15,'Joining Lists'!$B$4:$B$15)</f>
        <v>22.95</v>
      </c>
      <c r="M6200" s="105">
        <f>'Joining Lists'!$K6200*'Joining Lists'!$L6200</f>
        <v>68.85</v>
      </c>
    </row>
    <row r="6201" ht="14.25" customHeight="1">
      <c r="G6201" s="111">
        <v>44175.0</v>
      </c>
      <c r="H6201" s="110" t="s">
        <v>294</v>
      </c>
      <c r="I6201" s="110" t="str">
        <f t="array" ref="I6201">XLOOKUP('Joining Lists'!$H6201,'Joining Lists'!$D$4:$D$75,'Joining Lists'!$E$4:$E$75)</f>
        <v>West</v>
      </c>
      <c r="J6201" s="110" t="s">
        <v>236</v>
      </c>
      <c r="K6201" s="110">
        <v>11.0</v>
      </c>
      <c r="L6201" s="109">
        <f t="array" ref="L6201">XLOOKUP('Joining Lists'!$J6201,'Joining Lists'!$A$4:$A$15,'Joining Lists'!$B$4:$B$15)</f>
        <v>30</v>
      </c>
      <c r="M6201" s="110">
        <f>'Joining Lists'!$K6201*'Joining Lists'!$L6201</f>
        <v>330</v>
      </c>
    </row>
    <row r="6202" ht="14.25" customHeight="1">
      <c r="G6202" s="106">
        <v>44175.0</v>
      </c>
      <c r="H6202" s="105" t="s">
        <v>234</v>
      </c>
      <c r="I6202" s="105" t="str">
        <f t="array" ref="I6202">XLOOKUP('Joining Lists'!$H6202,'Joining Lists'!$D$4:$D$75,'Joining Lists'!$E$4:$E$75)</f>
        <v>East</v>
      </c>
      <c r="J6202" s="105" t="s">
        <v>240</v>
      </c>
      <c r="K6202" s="105">
        <v>1.0</v>
      </c>
      <c r="L6202" s="104">
        <f t="array" ref="L6202">XLOOKUP('Joining Lists'!$J6202,'Joining Lists'!$A$4:$A$15,'Joining Lists'!$B$4:$B$15)</f>
        <v>34</v>
      </c>
      <c r="M6202" s="105">
        <f>'Joining Lists'!$K6202*'Joining Lists'!$L6202</f>
        <v>34</v>
      </c>
    </row>
    <row r="6203" ht="14.25" customHeight="1">
      <c r="G6203" s="111">
        <v>44175.0</v>
      </c>
      <c r="H6203" s="110" t="s">
        <v>280</v>
      </c>
      <c r="I6203" s="110" t="str">
        <f t="array" ref="I6203">XLOOKUP('Joining Lists'!$H6203,'Joining Lists'!$D$4:$D$75,'Joining Lists'!$E$4:$E$75)</f>
        <v>South</v>
      </c>
      <c r="J6203" s="110" t="s">
        <v>243</v>
      </c>
      <c r="K6203" s="110">
        <v>2.0</v>
      </c>
      <c r="L6203" s="109">
        <f t="array" ref="L6203">XLOOKUP('Joining Lists'!$J6203,'Joining Lists'!$A$4:$A$15,'Joining Lists'!$B$4:$B$15)</f>
        <v>25</v>
      </c>
      <c r="M6203" s="110">
        <f>'Joining Lists'!$K6203*'Joining Lists'!$L6203</f>
        <v>50</v>
      </c>
    </row>
    <row r="6204" ht="14.25" customHeight="1">
      <c r="G6204" s="106">
        <v>44175.0</v>
      </c>
      <c r="H6204" s="105" t="s">
        <v>301</v>
      </c>
      <c r="I6204" s="105" t="str">
        <f t="array" ref="I6204">XLOOKUP('Joining Lists'!$H6204,'Joining Lists'!$D$4:$D$75,'Joining Lists'!$E$4:$E$75)</f>
        <v>East</v>
      </c>
      <c r="J6204" s="105" t="s">
        <v>239</v>
      </c>
      <c r="K6204" s="105">
        <v>3.0</v>
      </c>
      <c r="L6204" s="104">
        <f t="array" ref="L6204">XLOOKUP('Joining Lists'!$J6204,'Joining Lists'!$A$4:$A$15,'Joining Lists'!$B$4:$B$15)</f>
        <v>19</v>
      </c>
      <c r="M6204" s="105">
        <f>'Joining Lists'!$K6204*'Joining Lists'!$L6204</f>
        <v>57</v>
      </c>
    </row>
    <row r="6205" ht="14.25" customHeight="1">
      <c r="G6205" s="111">
        <v>44175.0</v>
      </c>
      <c r="H6205" s="110" t="s">
        <v>225</v>
      </c>
      <c r="I6205" s="110" t="str">
        <f t="array" ref="I6205">XLOOKUP('Joining Lists'!$H6205,'Joining Lists'!$D$4:$D$75,'Joining Lists'!$E$4:$E$75)</f>
        <v>South</v>
      </c>
      <c r="J6205" s="110" t="s">
        <v>240</v>
      </c>
      <c r="K6205" s="110">
        <v>3.0</v>
      </c>
      <c r="L6205" s="109">
        <f t="array" ref="L6205">XLOOKUP('Joining Lists'!$J6205,'Joining Lists'!$A$4:$A$15,'Joining Lists'!$B$4:$B$15)</f>
        <v>34</v>
      </c>
      <c r="M6205" s="110">
        <f>'Joining Lists'!$K6205*'Joining Lists'!$L6205</f>
        <v>102</v>
      </c>
    </row>
    <row r="6206" ht="14.25" customHeight="1">
      <c r="G6206" s="106">
        <v>44174.0</v>
      </c>
      <c r="H6206" s="105" t="s">
        <v>255</v>
      </c>
      <c r="I6206" s="105" t="str">
        <f t="array" ref="I6206">XLOOKUP('Joining Lists'!$H6206,'Joining Lists'!$D$4:$D$75,'Joining Lists'!$E$4:$E$75)</f>
        <v>MidWest</v>
      </c>
      <c r="J6206" s="105" t="s">
        <v>243</v>
      </c>
      <c r="K6206" s="105">
        <v>2.0</v>
      </c>
      <c r="L6206" s="104">
        <f t="array" ref="L6206">XLOOKUP('Joining Lists'!$J6206,'Joining Lists'!$A$4:$A$15,'Joining Lists'!$B$4:$B$15)</f>
        <v>25</v>
      </c>
      <c r="M6206" s="105">
        <f>'Joining Lists'!$K6206*'Joining Lists'!$L6206</f>
        <v>50</v>
      </c>
    </row>
    <row r="6207" ht="14.25" customHeight="1">
      <c r="G6207" s="111">
        <v>44174.0</v>
      </c>
      <c r="H6207" s="110" t="s">
        <v>297</v>
      </c>
      <c r="I6207" s="110" t="str">
        <f t="array" ref="I6207">XLOOKUP('Joining Lists'!$H6207,'Joining Lists'!$D$4:$D$75,'Joining Lists'!$E$4:$E$75)</f>
        <v>MidWest</v>
      </c>
      <c r="J6207" s="110" t="s">
        <v>216</v>
      </c>
      <c r="K6207" s="110">
        <v>3.0</v>
      </c>
      <c r="L6207" s="109">
        <f t="array" ref="L6207">XLOOKUP('Joining Lists'!$J6207,'Joining Lists'!$A$4:$A$15,'Joining Lists'!$B$4:$B$15)</f>
        <v>22.95</v>
      </c>
      <c r="M6207" s="110">
        <f>'Joining Lists'!$K6207*'Joining Lists'!$L6207</f>
        <v>68.85</v>
      </c>
    </row>
    <row r="6208" ht="14.25" customHeight="1">
      <c r="G6208" s="106">
        <v>44174.0</v>
      </c>
      <c r="H6208" s="105" t="s">
        <v>264</v>
      </c>
      <c r="I6208" s="105" t="str">
        <f t="array" ref="I6208">XLOOKUP('Joining Lists'!$H6208,'Joining Lists'!$D$4:$D$75,'Joining Lists'!$E$4:$E$75)</f>
        <v>MidWest</v>
      </c>
      <c r="J6208" s="105" t="s">
        <v>243</v>
      </c>
      <c r="K6208" s="105">
        <v>2.0</v>
      </c>
      <c r="L6208" s="104">
        <f t="array" ref="L6208">XLOOKUP('Joining Lists'!$J6208,'Joining Lists'!$A$4:$A$15,'Joining Lists'!$B$4:$B$15)</f>
        <v>25</v>
      </c>
      <c r="M6208" s="105">
        <f>'Joining Lists'!$K6208*'Joining Lists'!$L6208</f>
        <v>50</v>
      </c>
    </row>
    <row r="6209" ht="14.25" customHeight="1">
      <c r="G6209" s="111">
        <v>44174.0</v>
      </c>
      <c r="H6209" s="110" t="s">
        <v>291</v>
      </c>
      <c r="I6209" s="110" t="str">
        <f t="array" ref="I6209">XLOOKUP('Joining Lists'!$H6209,'Joining Lists'!$D$4:$D$75,'Joining Lists'!$E$4:$E$75)</f>
        <v>West</v>
      </c>
      <c r="J6209" s="110" t="s">
        <v>235</v>
      </c>
      <c r="K6209" s="110">
        <v>4.0</v>
      </c>
      <c r="L6209" s="109">
        <f t="array" ref="L6209">XLOOKUP('Joining Lists'!$J6209,'Joining Lists'!$A$4:$A$15,'Joining Lists'!$B$4:$B$15)</f>
        <v>19.95</v>
      </c>
      <c r="M6209" s="110">
        <f>'Joining Lists'!$K6209*'Joining Lists'!$L6209</f>
        <v>79.8</v>
      </c>
    </row>
    <row r="6210" ht="14.25" customHeight="1">
      <c r="G6210" s="106">
        <v>44174.0</v>
      </c>
      <c r="H6210" s="105" t="s">
        <v>281</v>
      </c>
      <c r="I6210" s="105" t="str">
        <f t="array" ref="I6210">XLOOKUP('Joining Lists'!$H6210,'Joining Lists'!$D$4:$D$75,'Joining Lists'!$E$4:$E$75)</f>
        <v>MidWest</v>
      </c>
      <c r="J6210" s="105" t="s">
        <v>218</v>
      </c>
      <c r="K6210" s="105">
        <v>2.0</v>
      </c>
      <c r="L6210" s="104">
        <f t="array" ref="L6210">XLOOKUP('Joining Lists'!$J6210,'Joining Lists'!$A$4:$A$15,'Joining Lists'!$B$4:$B$15)</f>
        <v>22.95</v>
      </c>
      <c r="M6210" s="105">
        <f>'Joining Lists'!$K6210*'Joining Lists'!$L6210</f>
        <v>45.9</v>
      </c>
    </row>
    <row r="6211" ht="14.25" customHeight="1">
      <c r="G6211" s="111">
        <v>44174.0</v>
      </c>
      <c r="H6211" s="110" t="s">
        <v>255</v>
      </c>
      <c r="I6211" s="110" t="str">
        <f t="array" ref="I6211">XLOOKUP('Joining Lists'!$H6211,'Joining Lists'!$D$4:$D$75,'Joining Lists'!$E$4:$E$75)</f>
        <v>MidWest</v>
      </c>
      <c r="J6211" s="110" t="s">
        <v>240</v>
      </c>
      <c r="K6211" s="110">
        <v>1.0</v>
      </c>
      <c r="L6211" s="109">
        <f t="array" ref="L6211">XLOOKUP('Joining Lists'!$J6211,'Joining Lists'!$A$4:$A$15,'Joining Lists'!$B$4:$B$15)</f>
        <v>34</v>
      </c>
      <c r="M6211" s="110">
        <f>'Joining Lists'!$K6211*'Joining Lists'!$L6211</f>
        <v>34</v>
      </c>
    </row>
    <row r="6212" ht="14.25" customHeight="1">
      <c r="G6212" s="106">
        <v>44174.0</v>
      </c>
      <c r="H6212" s="105" t="s">
        <v>251</v>
      </c>
      <c r="I6212" s="105" t="str">
        <f t="array" ref="I6212">XLOOKUP('Joining Lists'!$H6212,'Joining Lists'!$D$4:$D$75,'Joining Lists'!$E$4:$E$75)</f>
        <v>MidWest</v>
      </c>
      <c r="J6212" s="105" t="s">
        <v>216</v>
      </c>
      <c r="K6212" s="105">
        <v>3.0</v>
      </c>
      <c r="L6212" s="104">
        <f t="array" ref="L6212">XLOOKUP('Joining Lists'!$J6212,'Joining Lists'!$A$4:$A$15,'Joining Lists'!$B$4:$B$15)</f>
        <v>22.95</v>
      </c>
      <c r="M6212" s="105">
        <f>'Joining Lists'!$K6212*'Joining Lists'!$L6212</f>
        <v>68.85</v>
      </c>
    </row>
    <row r="6213" ht="14.25" customHeight="1">
      <c r="G6213" s="111">
        <v>44174.0</v>
      </c>
      <c r="H6213" s="110" t="s">
        <v>316</v>
      </c>
      <c r="I6213" s="110" t="str">
        <f t="array" ref="I6213">XLOOKUP('Joining Lists'!$H6213,'Joining Lists'!$D$4:$D$75,'Joining Lists'!$E$4:$E$75)</f>
        <v>West</v>
      </c>
      <c r="J6213" s="110" t="s">
        <v>235</v>
      </c>
      <c r="K6213" s="110">
        <v>3.0</v>
      </c>
      <c r="L6213" s="109">
        <f t="array" ref="L6213">XLOOKUP('Joining Lists'!$J6213,'Joining Lists'!$A$4:$A$15,'Joining Lists'!$B$4:$B$15)</f>
        <v>19.95</v>
      </c>
      <c r="M6213" s="110">
        <f>'Joining Lists'!$K6213*'Joining Lists'!$L6213</f>
        <v>59.85</v>
      </c>
    </row>
    <row r="6214" ht="14.25" customHeight="1">
      <c r="G6214" s="106">
        <v>44174.0</v>
      </c>
      <c r="H6214" s="105" t="s">
        <v>316</v>
      </c>
      <c r="I6214" s="105" t="str">
        <f t="array" ref="I6214">XLOOKUP('Joining Lists'!$H6214,'Joining Lists'!$D$4:$D$75,'Joining Lists'!$E$4:$E$75)</f>
        <v>West</v>
      </c>
      <c r="J6214" s="105" t="s">
        <v>240</v>
      </c>
      <c r="K6214" s="105">
        <v>2.0</v>
      </c>
      <c r="L6214" s="104">
        <f t="array" ref="L6214">XLOOKUP('Joining Lists'!$J6214,'Joining Lists'!$A$4:$A$15,'Joining Lists'!$B$4:$B$15)</f>
        <v>34</v>
      </c>
      <c r="M6214" s="105">
        <f>'Joining Lists'!$K6214*'Joining Lists'!$L6214</f>
        <v>68</v>
      </c>
    </row>
    <row r="6215" ht="14.25" customHeight="1">
      <c r="G6215" s="111">
        <v>44174.0</v>
      </c>
      <c r="H6215" s="110" t="s">
        <v>311</v>
      </c>
      <c r="I6215" s="110" t="str">
        <f t="array" ref="I6215">XLOOKUP('Joining Lists'!$H6215,'Joining Lists'!$D$4:$D$75,'Joining Lists'!$E$4:$E$75)</f>
        <v>MidWest</v>
      </c>
      <c r="J6215" s="110" t="s">
        <v>216</v>
      </c>
      <c r="K6215" s="110">
        <v>1.0</v>
      </c>
      <c r="L6215" s="109">
        <f t="array" ref="L6215">XLOOKUP('Joining Lists'!$J6215,'Joining Lists'!$A$4:$A$15,'Joining Lists'!$B$4:$B$15)</f>
        <v>22.95</v>
      </c>
      <c r="M6215" s="110">
        <f>'Joining Lists'!$K6215*'Joining Lists'!$L6215</f>
        <v>22.95</v>
      </c>
    </row>
    <row r="6216" ht="14.25" customHeight="1">
      <c r="G6216" s="106">
        <v>44174.0</v>
      </c>
      <c r="H6216" s="105" t="s">
        <v>296</v>
      </c>
      <c r="I6216" s="105" t="str">
        <f t="array" ref="I6216">XLOOKUP('Joining Lists'!$H6216,'Joining Lists'!$D$4:$D$75,'Joining Lists'!$E$4:$E$75)</f>
        <v>West</v>
      </c>
      <c r="J6216" s="105" t="s">
        <v>227</v>
      </c>
      <c r="K6216" s="105">
        <v>3.0</v>
      </c>
      <c r="L6216" s="104">
        <f t="array" ref="L6216">XLOOKUP('Joining Lists'!$J6216,'Joining Lists'!$A$4:$A$15,'Joining Lists'!$B$4:$B$15)</f>
        <v>25</v>
      </c>
      <c r="M6216" s="105">
        <f>'Joining Lists'!$K6216*'Joining Lists'!$L6216</f>
        <v>75</v>
      </c>
    </row>
    <row r="6217" ht="14.25" customHeight="1">
      <c r="G6217" s="111">
        <v>44174.0</v>
      </c>
      <c r="H6217" s="110" t="s">
        <v>255</v>
      </c>
      <c r="I6217" s="110" t="str">
        <f t="array" ref="I6217">XLOOKUP('Joining Lists'!$H6217,'Joining Lists'!$D$4:$D$75,'Joining Lists'!$E$4:$E$75)</f>
        <v>MidWest</v>
      </c>
      <c r="J6217" s="110" t="s">
        <v>218</v>
      </c>
      <c r="K6217" s="110">
        <v>1.0</v>
      </c>
      <c r="L6217" s="109">
        <f t="array" ref="L6217">XLOOKUP('Joining Lists'!$J6217,'Joining Lists'!$A$4:$A$15,'Joining Lists'!$B$4:$B$15)</f>
        <v>22.95</v>
      </c>
      <c r="M6217" s="110">
        <f>'Joining Lists'!$K6217*'Joining Lists'!$L6217</f>
        <v>22.95</v>
      </c>
    </row>
    <row r="6218" ht="14.25" customHeight="1">
      <c r="G6218" s="106">
        <v>44174.0</v>
      </c>
      <c r="H6218" s="105" t="s">
        <v>213</v>
      </c>
      <c r="I6218" s="105" t="str">
        <f t="array" ref="I6218">XLOOKUP('Joining Lists'!$H6218,'Joining Lists'!$D$4:$D$75,'Joining Lists'!$E$4:$E$75)</f>
        <v>MidWest</v>
      </c>
      <c r="J6218" s="105" t="s">
        <v>212</v>
      </c>
      <c r="K6218" s="105">
        <v>16.0</v>
      </c>
      <c r="L6218" s="104">
        <f t="array" ref="L6218">XLOOKUP('Joining Lists'!$J6218,'Joining Lists'!$A$4:$A$15,'Joining Lists'!$B$4:$B$15)</f>
        <v>21</v>
      </c>
      <c r="M6218" s="105">
        <f>'Joining Lists'!$K6218*'Joining Lists'!$L6218</f>
        <v>336</v>
      </c>
    </row>
    <row r="6219" ht="14.25" customHeight="1">
      <c r="G6219" s="111">
        <v>44174.0</v>
      </c>
      <c r="H6219" s="110" t="s">
        <v>305</v>
      </c>
      <c r="I6219" s="110" t="str">
        <f t="array" ref="I6219">XLOOKUP('Joining Lists'!$H6219,'Joining Lists'!$D$4:$D$75,'Joining Lists'!$E$4:$E$75)</f>
        <v>East</v>
      </c>
      <c r="J6219" s="110" t="s">
        <v>240</v>
      </c>
      <c r="K6219" s="110">
        <v>2.0</v>
      </c>
      <c r="L6219" s="109">
        <f t="array" ref="L6219">XLOOKUP('Joining Lists'!$J6219,'Joining Lists'!$A$4:$A$15,'Joining Lists'!$B$4:$B$15)</f>
        <v>34</v>
      </c>
      <c r="M6219" s="110">
        <f>'Joining Lists'!$K6219*'Joining Lists'!$L6219</f>
        <v>68</v>
      </c>
    </row>
    <row r="6220" ht="14.25" customHeight="1">
      <c r="G6220" s="106">
        <v>44174.0</v>
      </c>
      <c r="H6220" s="105" t="s">
        <v>251</v>
      </c>
      <c r="I6220" s="105" t="str">
        <f t="array" ref="I6220">XLOOKUP('Joining Lists'!$H6220,'Joining Lists'!$D$4:$D$75,'Joining Lists'!$E$4:$E$75)</f>
        <v>MidWest</v>
      </c>
      <c r="J6220" s="105" t="s">
        <v>235</v>
      </c>
      <c r="K6220" s="105">
        <v>1.0</v>
      </c>
      <c r="L6220" s="104">
        <f t="array" ref="L6220">XLOOKUP('Joining Lists'!$J6220,'Joining Lists'!$A$4:$A$15,'Joining Lists'!$B$4:$B$15)</f>
        <v>19.95</v>
      </c>
      <c r="M6220" s="105">
        <f>'Joining Lists'!$K6220*'Joining Lists'!$L6220</f>
        <v>19.95</v>
      </c>
    </row>
    <row r="6221" ht="14.25" customHeight="1">
      <c r="G6221" s="111">
        <v>44174.0</v>
      </c>
      <c r="H6221" s="110" t="s">
        <v>299</v>
      </c>
      <c r="I6221" s="110" t="str">
        <f t="array" ref="I6221">XLOOKUP('Joining Lists'!$H6221,'Joining Lists'!$D$4:$D$75,'Joining Lists'!$E$4:$E$75)</f>
        <v>South</v>
      </c>
      <c r="J6221" s="110" t="s">
        <v>243</v>
      </c>
      <c r="K6221" s="110">
        <v>3.0</v>
      </c>
      <c r="L6221" s="109">
        <f t="array" ref="L6221">XLOOKUP('Joining Lists'!$J6221,'Joining Lists'!$A$4:$A$15,'Joining Lists'!$B$4:$B$15)</f>
        <v>25</v>
      </c>
      <c r="M6221" s="110">
        <f>'Joining Lists'!$K6221*'Joining Lists'!$L6221</f>
        <v>75</v>
      </c>
    </row>
    <row r="6222" ht="14.25" customHeight="1">
      <c r="G6222" s="106">
        <v>44174.0</v>
      </c>
      <c r="H6222" s="105" t="s">
        <v>223</v>
      </c>
      <c r="I6222" s="105" t="str">
        <f t="array" ref="I6222">XLOOKUP('Joining Lists'!$H6222,'Joining Lists'!$D$4:$D$75,'Joining Lists'!$E$4:$E$75)</f>
        <v>East</v>
      </c>
      <c r="J6222" s="105" t="s">
        <v>212</v>
      </c>
      <c r="K6222" s="105">
        <v>2.0</v>
      </c>
      <c r="L6222" s="104">
        <f t="array" ref="L6222">XLOOKUP('Joining Lists'!$J6222,'Joining Lists'!$A$4:$A$15,'Joining Lists'!$B$4:$B$15)</f>
        <v>21</v>
      </c>
      <c r="M6222" s="105">
        <f>'Joining Lists'!$K6222*'Joining Lists'!$L6222</f>
        <v>42</v>
      </c>
    </row>
    <row r="6223" ht="14.25" customHeight="1">
      <c r="G6223" s="111">
        <v>44174.0</v>
      </c>
      <c r="H6223" s="110" t="s">
        <v>215</v>
      </c>
      <c r="I6223" s="110" t="str">
        <f t="array" ref="I6223">XLOOKUP('Joining Lists'!$H6223,'Joining Lists'!$D$4:$D$75,'Joining Lists'!$E$4:$E$75)</f>
        <v>East</v>
      </c>
      <c r="J6223" s="110" t="s">
        <v>245</v>
      </c>
      <c r="K6223" s="110">
        <v>16.0</v>
      </c>
      <c r="L6223" s="109">
        <f t="array" ref="L6223">XLOOKUP('Joining Lists'!$J6223,'Joining Lists'!$A$4:$A$15,'Joining Lists'!$B$4:$B$15)</f>
        <v>23.5</v>
      </c>
      <c r="M6223" s="110">
        <f>'Joining Lists'!$K6223*'Joining Lists'!$L6223</f>
        <v>376</v>
      </c>
    </row>
    <row r="6224" ht="14.25" customHeight="1">
      <c r="G6224" s="106">
        <v>44174.0</v>
      </c>
      <c r="H6224" s="105" t="s">
        <v>215</v>
      </c>
      <c r="I6224" s="105" t="str">
        <f t="array" ref="I6224">XLOOKUP('Joining Lists'!$H6224,'Joining Lists'!$D$4:$D$75,'Joining Lists'!$E$4:$E$75)</f>
        <v>East</v>
      </c>
      <c r="J6224" s="105" t="s">
        <v>235</v>
      </c>
      <c r="K6224" s="105">
        <v>1.0</v>
      </c>
      <c r="L6224" s="104">
        <f t="array" ref="L6224">XLOOKUP('Joining Lists'!$J6224,'Joining Lists'!$A$4:$A$15,'Joining Lists'!$B$4:$B$15)</f>
        <v>19.95</v>
      </c>
      <c r="M6224" s="105">
        <f>'Joining Lists'!$K6224*'Joining Lists'!$L6224</f>
        <v>19.95</v>
      </c>
    </row>
    <row r="6225" ht="14.25" customHeight="1">
      <c r="G6225" s="111">
        <v>44174.0</v>
      </c>
      <c r="H6225" s="110" t="s">
        <v>241</v>
      </c>
      <c r="I6225" s="110" t="str">
        <f t="array" ref="I6225">XLOOKUP('Joining Lists'!$H6225,'Joining Lists'!$D$4:$D$75,'Joining Lists'!$E$4:$E$75)</f>
        <v>MidWest</v>
      </c>
      <c r="J6225" s="110" t="s">
        <v>233</v>
      </c>
      <c r="K6225" s="110">
        <v>4.0</v>
      </c>
      <c r="L6225" s="109">
        <f t="array" ref="L6225">XLOOKUP('Joining Lists'!$J6225,'Joining Lists'!$A$4:$A$15,'Joining Lists'!$B$4:$B$15)</f>
        <v>27.5</v>
      </c>
      <c r="M6225" s="110">
        <f>'Joining Lists'!$K6225*'Joining Lists'!$L6225</f>
        <v>110</v>
      </c>
    </row>
    <row r="6226" ht="14.25" customHeight="1">
      <c r="G6226" s="106">
        <v>44174.0</v>
      </c>
      <c r="H6226" s="105" t="s">
        <v>215</v>
      </c>
      <c r="I6226" s="105" t="str">
        <f t="array" ref="I6226">XLOOKUP('Joining Lists'!$H6226,'Joining Lists'!$D$4:$D$75,'Joining Lists'!$E$4:$E$75)</f>
        <v>East</v>
      </c>
      <c r="J6226" s="105" t="s">
        <v>212</v>
      </c>
      <c r="K6226" s="105">
        <v>2.0</v>
      </c>
      <c r="L6226" s="104">
        <f t="array" ref="L6226">XLOOKUP('Joining Lists'!$J6226,'Joining Lists'!$A$4:$A$15,'Joining Lists'!$B$4:$B$15)</f>
        <v>21</v>
      </c>
      <c r="M6226" s="105">
        <f>'Joining Lists'!$K6226*'Joining Lists'!$L6226</f>
        <v>42</v>
      </c>
    </row>
    <row r="6227" ht="14.25" customHeight="1">
      <c r="G6227" s="111">
        <v>44174.0</v>
      </c>
      <c r="H6227" s="110" t="s">
        <v>225</v>
      </c>
      <c r="I6227" s="110" t="str">
        <f t="array" ref="I6227">XLOOKUP('Joining Lists'!$H6227,'Joining Lists'!$D$4:$D$75,'Joining Lists'!$E$4:$E$75)</f>
        <v>South</v>
      </c>
      <c r="J6227" s="110" t="s">
        <v>236</v>
      </c>
      <c r="K6227" s="110">
        <v>3.0</v>
      </c>
      <c r="L6227" s="109">
        <f t="array" ref="L6227">XLOOKUP('Joining Lists'!$J6227,'Joining Lists'!$A$4:$A$15,'Joining Lists'!$B$4:$B$15)</f>
        <v>30</v>
      </c>
      <c r="M6227" s="110">
        <f>'Joining Lists'!$K6227*'Joining Lists'!$L6227</f>
        <v>90</v>
      </c>
    </row>
    <row r="6228" ht="14.25" customHeight="1">
      <c r="G6228" s="106">
        <v>44174.0</v>
      </c>
      <c r="H6228" s="105" t="s">
        <v>265</v>
      </c>
      <c r="I6228" s="105" t="str">
        <f t="array" ref="I6228">XLOOKUP('Joining Lists'!$H6228,'Joining Lists'!$D$4:$D$75,'Joining Lists'!$E$4:$E$75)</f>
        <v>MidWest</v>
      </c>
      <c r="J6228" s="105" t="s">
        <v>218</v>
      </c>
      <c r="K6228" s="105">
        <v>2.0</v>
      </c>
      <c r="L6228" s="104">
        <f t="array" ref="L6228">XLOOKUP('Joining Lists'!$J6228,'Joining Lists'!$A$4:$A$15,'Joining Lists'!$B$4:$B$15)</f>
        <v>22.95</v>
      </c>
      <c r="M6228" s="105">
        <f>'Joining Lists'!$K6228*'Joining Lists'!$L6228</f>
        <v>45.9</v>
      </c>
    </row>
    <row r="6229" ht="14.25" customHeight="1">
      <c r="G6229" s="111">
        <v>44174.0</v>
      </c>
      <c r="H6229" s="110" t="s">
        <v>292</v>
      </c>
      <c r="I6229" s="110" t="str">
        <f t="array" ref="I6229">XLOOKUP('Joining Lists'!$H6229,'Joining Lists'!$D$4:$D$75,'Joining Lists'!$E$4:$E$75)</f>
        <v>East</v>
      </c>
      <c r="J6229" s="110" t="s">
        <v>212</v>
      </c>
      <c r="K6229" s="110">
        <v>1.0</v>
      </c>
      <c r="L6229" s="109">
        <f t="array" ref="L6229">XLOOKUP('Joining Lists'!$J6229,'Joining Lists'!$A$4:$A$15,'Joining Lists'!$B$4:$B$15)</f>
        <v>21</v>
      </c>
      <c r="M6229" s="110">
        <f>'Joining Lists'!$K6229*'Joining Lists'!$L6229</f>
        <v>21</v>
      </c>
    </row>
    <row r="6230" ht="14.25" customHeight="1">
      <c r="G6230" s="106">
        <v>44174.0</v>
      </c>
      <c r="H6230" s="105" t="s">
        <v>244</v>
      </c>
      <c r="I6230" s="105" t="str">
        <f t="array" ref="I6230">XLOOKUP('Joining Lists'!$H6230,'Joining Lists'!$D$4:$D$75,'Joining Lists'!$E$4:$E$75)</f>
        <v>MidWest</v>
      </c>
      <c r="J6230" s="105" t="s">
        <v>216</v>
      </c>
      <c r="K6230" s="105">
        <v>22.0</v>
      </c>
      <c r="L6230" s="104">
        <f t="array" ref="L6230">XLOOKUP('Joining Lists'!$J6230,'Joining Lists'!$A$4:$A$15,'Joining Lists'!$B$4:$B$15)</f>
        <v>22.95</v>
      </c>
      <c r="M6230" s="105">
        <f>'Joining Lists'!$K6230*'Joining Lists'!$L6230</f>
        <v>504.9</v>
      </c>
    </row>
    <row r="6231" ht="14.25" customHeight="1">
      <c r="G6231" s="111">
        <v>44174.0</v>
      </c>
      <c r="H6231" s="110" t="s">
        <v>281</v>
      </c>
      <c r="I6231" s="110" t="str">
        <f t="array" ref="I6231">XLOOKUP('Joining Lists'!$H6231,'Joining Lists'!$D$4:$D$75,'Joining Lists'!$E$4:$E$75)</f>
        <v>MidWest</v>
      </c>
      <c r="J6231" s="110" t="s">
        <v>235</v>
      </c>
      <c r="K6231" s="110">
        <v>2.0</v>
      </c>
      <c r="L6231" s="109">
        <f t="array" ref="L6231">XLOOKUP('Joining Lists'!$J6231,'Joining Lists'!$A$4:$A$15,'Joining Lists'!$B$4:$B$15)</f>
        <v>19.95</v>
      </c>
      <c r="M6231" s="110">
        <f>'Joining Lists'!$K6231*'Joining Lists'!$L6231</f>
        <v>39.9</v>
      </c>
    </row>
    <row r="6232" ht="14.25" customHeight="1">
      <c r="G6232" s="106">
        <v>44174.0</v>
      </c>
      <c r="H6232" s="105" t="s">
        <v>234</v>
      </c>
      <c r="I6232" s="105" t="str">
        <f t="array" ref="I6232">XLOOKUP('Joining Lists'!$H6232,'Joining Lists'!$D$4:$D$75,'Joining Lists'!$E$4:$E$75)</f>
        <v>East</v>
      </c>
      <c r="J6232" s="105" t="s">
        <v>236</v>
      </c>
      <c r="K6232" s="105">
        <v>3.0</v>
      </c>
      <c r="L6232" s="104">
        <f t="array" ref="L6232">XLOOKUP('Joining Lists'!$J6232,'Joining Lists'!$A$4:$A$15,'Joining Lists'!$B$4:$B$15)</f>
        <v>30</v>
      </c>
      <c r="M6232" s="105">
        <f>'Joining Lists'!$K6232*'Joining Lists'!$L6232</f>
        <v>90</v>
      </c>
    </row>
    <row r="6233" ht="14.25" customHeight="1">
      <c r="G6233" s="111">
        <v>44174.0</v>
      </c>
      <c r="H6233" s="110" t="s">
        <v>278</v>
      </c>
      <c r="I6233" s="110" t="str">
        <f t="array" ref="I6233">XLOOKUP('Joining Lists'!$H6233,'Joining Lists'!$D$4:$D$75,'Joining Lists'!$E$4:$E$75)</f>
        <v>MidWest</v>
      </c>
      <c r="J6233" s="110" t="s">
        <v>218</v>
      </c>
      <c r="K6233" s="110">
        <v>2.0</v>
      </c>
      <c r="L6233" s="109">
        <f t="array" ref="L6233">XLOOKUP('Joining Lists'!$J6233,'Joining Lists'!$A$4:$A$15,'Joining Lists'!$B$4:$B$15)</f>
        <v>22.95</v>
      </c>
      <c r="M6233" s="110">
        <f>'Joining Lists'!$K6233*'Joining Lists'!$L6233</f>
        <v>45.9</v>
      </c>
    </row>
    <row r="6234" ht="14.25" customHeight="1">
      <c r="G6234" s="106">
        <v>44174.0</v>
      </c>
      <c r="H6234" s="105" t="s">
        <v>299</v>
      </c>
      <c r="I6234" s="105" t="str">
        <f t="array" ref="I6234">XLOOKUP('Joining Lists'!$H6234,'Joining Lists'!$D$4:$D$75,'Joining Lists'!$E$4:$E$75)</f>
        <v>South</v>
      </c>
      <c r="J6234" s="105" t="s">
        <v>243</v>
      </c>
      <c r="K6234" s="105">
        <v>2.0</v>
      </c>
      <c r="L6234" s="104">
        <f t="array" ref="L6234">XLOOKUP('Joining Lists'!$J6234,'Joining Lists'!$A$4:$A$15,'Joining Lists'!$B$4:$B$15)</f>
        <v>25</v>
      </c>
      <c r="M6234" s="105">
        <f>'Joining Lists'!$K6234*'Joining Lists'!$L6234</f>
        <v>50</v>
      </c>
    </row>
    <row r="6235" ht="14.25" customHeight="1">
      <c r="G6235" s="111">
        <v>44174.0</v>
      </c>
      <c r="H6235" s="110" t="s">
        <v>251</v>
      </c>
      <c r="I6235" s="110" t="str">
        <f t="array" ref="I6235">XLOOKUP('Joining Lists'!$H6235,'Joining Lists'!$D$4:$D$75,'Joining Lists'!$E$4:$E$75)</f>
        <v>MidWest</v>
      </c>
      <c r="J6235" s="110" t="s">
        <v>218</v>
      </c>
      <c r="K6235" s="110">
        <v>2.0</v>
      </c>
      <c r="L6235" s="109">
        <f t="array" ref="L6235">XLOOKUP('Joining Lists'!$J6235,'Joining Lists'!$A$4:$A$15,'Joining Lists'!$B$4:$B$15)</f>
        <v>22.95</v>
      </c>
      <c r="M6235" s="110">
        <f>'Joining Lists'!$K6235*'Joining Lists'!$L6235</f>
        <v>45.9</v>
      </c>
    </row>
    <row r="6236" ht="14.25" customHeight="1">
      <c r="G6236" s="106">
        <v>44174.0</v>
      </c>
      <c r="H6236" s="105" t="s">
        <v>252</v>
      </c>
      <c r="I6236" s="105" t="str">
        <f t="array" ref="I6236">XLOOKUP('Joining Lists'!$H6236,'Joining Lists'!$D$4:$D$75,'Joining Lists'!$E$4:$E$75)</f>
        <v>West</v>
      </c>
      <c r="J6236" s="105" t="s">
        <v>230</v>
      </c>
      <c r="K6236" s="105">
        <v>2.0</v>
      </c>
      <c r="L6236" s="104">
        <f t="array" ref="L6236">XLOOKUP('Joining Lists'!$J6236,'Joining Lists'!$A$4:$A$15,'Joining Lists'!$B$4:$B$15)</f>
        <v>79.95</v>
      </c>
      <c r="M6236" s="105">
        <f>'Joining Lists'!$K6236*'Joining Lists'!$L6236</f>
        <v>159.9</v>
      </c>
    </row>
    <row r="6237" ht="14.25" customHeight="1">
      <c r="G6237" s="111">
        <v>44174.0</v>
      </c>
      <c r="H6237" s="110" t="s">
        <v>310</v>
      </c>
      <c r="I6237" s="110" t="str">
        <f t="array" ref="I6237">XLOOKUP('Joining Lists'!$H6237,'Joining Lists'!$D$4:$D$75,'Joining Lists'!$E$4:$E$75)</f>
        <v>West</v>
      </c>
      <c r="J6237" s="110" t="s">
        <v>212</v>
      </c>
      <c r="K6237" s="110">
        <v>3.0</v>
      </c>
      <c r="L6237" s="109">
        <f t="array" ref="L6237">XLOOKUP('Joining Lists'!$J6237,'Joining Lists'!$A$4:$A$15,'Joining Lists'!$B$4:$B$15)</f>
        <v>21</v>
      </c>
      <c r="M6237" s="110">
        <f>'Joining Lists'!$K6237*'Joining Lists'!$L6237</f>
        <v>63</v>
      </c>
    </row>
    <row r="6238" ht="14.25" customHeight="1">
      <c r="G6238" s="106">
        <v>44174.0</v>
      </c>
      <c r="H6238" s="105" t="s">
        <v>215</v>
      </c>
      <c r="I6238" s="105" t="str">
        <f t="array" ref="I6238">XLOOKUP('Joining Lists'!$H6238,'Joining Lists'!$D$4:$D$75,'Joining Lists'!$E$4:$E$75)</f>
        <v>East</v>
      </c>
      <c r="J6238" s="105" t="s">
        <v>235</v>
      </c>
      <c r="K6238" s="105">
        <v>3.0</v>
      </c>
      <c r="L6238" s="104">
        <f t="array" ref="L6238">XLOOKUP('Joining Lists'!$J6238,'Joining Lists'!$A$4:$A$15,'Joining Lists'!$B$4:$B$15)</f>
        <v>19.95</v>
      </c>
      <c r="M6238" s="105">
        <f>'Joining Lists'!$K6238*'Joining Lists'!$L6238</f>
        <v>59.85</v>
      </c>
    </row>
    <row r="6239" ht="14.25" customHeight="1">
      <c r="G6239" s="111">
        <v>44174.0</v>
      </c>
      <c r="H6239" s="110" t="s">
        <v>312</v>
      </c>
      <c r="I6239" s="110" t="str">
        <f t="array" ref="I6239">XLOOKUP('Joining Lists'!$H6239,'Joining Lists'!$D$4:$D$75,'Joining Lists'!$E$4:$E$75)</f>
        <v>East</v>
      </c>
      <c r="J6239" s="110" t="s">
        <v>227</v>
      </c>
      <c r="K6239" s="110">
        <v>3.0</v>
      </c>
      <c r="L6239" s="109">
        <f t="array" ref="L6239">XLOOKUP('Joining Lists'!$J6239,'Joining Lists'!$A$4:$A$15,'Joining Lists'!$B$4:$B$15)</f>
        <v>25</v>
      </c>
      <c r="M6239" s="110">
        <f>'Joining Lists'!$K6239*'Joining Lists'!$L6239</f>
        <v>75</v>
      </c>
    </row>
    <row r="6240" ht="14.25" customHeight="1">
      <c r="G6240" s="106">
        <v>44174.0</v>
      </c>
      <c r="H6240" s="105" t="s">
        <v>254</v>
      </c>
      <c r="I6240" s="105" t="str">
        <f t="array" ref="I6240">XLOOKUP('Joining Lists'!$H6240,'Joining Lists'!$D$4:$D$75,'Joining Lists'!$E$4:$E$75)</f>
        <v>South</v>
      </c>
      <c r="J6240" s="105" t="s">
        <v>218</v>
      </c>
      <c r="K6240" s="105">
        <v>13.0</v>
      </c>
      <c r="L6240" s="104">
        <f t="array" ref="L6240">XLOOKUP('Joining Lists'!$J6240,'Joining Lists'!$A$4:$A$15,'Joining Lists'!$B$4:$B$15)</f>
        <v>22.95</v>
      </c>
      <c r="M6240" s="105">
        <f>'Joining Lists'!$K6240*'Joining Lists'!$L6240</f>
        <v>298.35</v>
      </c>
    </row>
    <row r="6241" ht="14.25" customHeight="1">
      <c r="G6241" s="111">
        <v>44174.0</v>
      </c>
      <c r="H6241" s="110" t="s">
        <v>273</v>
      </c>
      <c r="I6241" s="110" t="str">
        <f t="array" ref="I6241">XLOOKUP('Joining Lists'!$H6241,'Joining Lists'!$D$4:$D$75,'Joining Lists'!$E$4:$E$75)</f>
        <v>West</v>
      </c>
      <c r="J6241" s="110" t="s">
        <v>218</v>
      </c>
      <c r="K6241" s="110">
        <v>2.0</v>
      </c>
      <c r="L6241" s="109">
        <f t="array" ref="L6241">XLOOKUP('Joining Lists'!$J6241,'Joining Lists'!$A$4:$A$15,'Joining Lists'!$B$4:$B$15)</f>
        <v>22.95</v>
      </c>
      <c r="M6241" s="110">
        <f>'Joining Lists'!$K6241*'Joining Lists'!$L6241</f>
        <v>45.9</v>
      </c>
    </row>
    <row r="6242" ht="14.25" customHeight="1">
      <c r="G6242" s="106">
        <v>44174.0</v>
      </c>
      <c r="H6242" s="105" t="s">
        <v>313</v>
      </c>
      <c r="I6242" s="105" t="str">
        <f t="array" ref="I6242">XLOOKUP('Joining Lists'!$H6242,'Joining Lists'!$D$4:$D$75,'Joining Lists'!$E$4:$E$75)</f>
        <v>West</v>
      </c>
      <c r="J6242" s="105" t="s">
        <v>227</v>
      </c>
      <c r="K6242" s="105">
        <v>25.0</v>
      </c>
      <c r="L6242" s="104">
        <f t="array" ref="L6242">XLOOKUP('Joining Lists'!$J6242,'Joining Lists'!$A$4:$A$15,'Joining Lists'!$B$4:$B$15)</f>
        <v>25</v>
      </c>
      <c r="M6242" s="105">
        <f>'Joining Lists'!$K6242*'Joining Lists'!$L6242</f>
        <v>625</v>
      </c>
    </row>
    <row r="6243" ht="14.25" customHeight="1">
      <c r="G6243" s="111">
        <v>44174.0</v>
      </c>
      <c r="H6243" s="110" t="s">
        <v>269</v>
      </c>
      <c r="I6243" s="110" t="str">
        <f t="array" ref="I6243">XLOOKUP('Joining Lists'!$H6243,'Joining Lists'!$D$4:$D$75,'Joining Lists'!$E$4:$E$75)</f>
        <v>MidWest</v>
      </c>
      <c r="J6243" s="110" t="s">
        <v>240</v>
      </c>
      <c r="K6243" s="110">
        <v>2.0</v>
      </c>
      <c r="L6243" s="109">
        <f t="array" ref="L6243">XLOOKUP('Joining Lists'!$J6243,'Joining Lists'!$A$4:$A$15,'Joining Lists'!$B$4:$B$15)</f>
        <v>34</v>
      </c>
      <c r="M6243" s="110">
        <f>'Joining Lists'!$K6243*'Joining Lists'!$L6243</f>
        <v>68</v>
      </c>
    </row>
    <row r="6244" ht="14.25" customHeight="1">
      <c r="G6244" s="106">
        <v>44174.0</v>
      </c>
      <c r="H6244" s="105" t="s">
        <v>257</v>
      </c>
      <c r="I6244" s="105" t="str">
        <f t="array" ref="I6244">XLOOKUP('Joining Lists'!$H6244,'Joining Lists'!$D$4:$D$75,'Joining Lists'!$E$4:$E$75)</f>
        <v>South</v>
      </c>
      <c r="J6244" s="105" t="s">
        <v>218</v>
      </c>
      <c r="K6244" s="105">
        <v>3.0</v>
      </c>
      <c r="L6244" s="104">
        <f t="array" ref="L6244">XLOOKUP('Joining Lists'!$J6244,'Joining Lists'!$A$4:$A$15,'Joining Lists'!$B$4:$B$15)</f>
        <v>22.95</v>
      </c>
      <c r="M6244" s="105">
        <f>'Joining Lists'!$K6244*'Joining Lists'!$L6244</f>
        <v>68.85</v>
      </c>
    </row>
    <row r="6245" ht="14.25" customHeight="1">
      <c r="G6245" s="111">
        <v>44174.0</v>
      </c>
      <c r="H6245" s="110" t="s">
        <v>251</v>
      </c>
      <c r="I6245" s="110" t="str">
        <f t="array" ref="I6245">XLOOKUP('Joining Lists'!$H6245,'Joining Lists'!$D$4:$D$75,'Joining Lists'!$E$4:$E$75)</f>
        <v>MidWest</v>
      </c>
      <c r="J6245" s="110" t="s">
        <v>236</v>
      </c>
      <c r="K6245" s="110">
        <v>2.0</v>
      </c>
      <c r="L6245" s="109">
        <f t="array" ref="L6245">XLOOKUP('Joining Lists'!$J6245,'Joining Lists'!$A$4:$A$15,'Joining Lists'!$B$4:$B$15)</f>
        <v>30</v>
      </c>
      <c r="M6245" s="110">
        <f>'Joining Lists'!$K6245*'Joining Lists'!$L6245</f>
        <v>60</v>
      </c>
    </row>
    <row r="6246" ht="14.25" customHeight="1">
      <c r="G6246" s="106">
        <v>44174.0</v>
      </c>
      <c r="H6246" s="105" t="s">
        <v>281</v>
      </c>
      <c r="I6246" s="105" t="str">
        <f t="array" ref="I6246">XLOOKUP('Joining Lists'!$H6246,'Joining Lists'!$D$4:$D$75,'Joining Lists'!$E$4:$E$75)</f>
        <v>MidWest</v>
      </c>
      <c r="J6246" s="105" t="s">
        <v>218</v>
      </c>
      <c r="K6246" s="105">
        <v>3.0</v>
      </c>
      <c r="L6246" s="104">
        <f t="array" ref="L6246">XLOOKUP('Joining Lists'!$J6246,'Joining Lists'!$A$4:$A$15,'Joining Lists'!$B$4:$B$15)</f>
        <v>22.95</v>
      </c>
      <c r="M6246" s="105">
        <f>'Joining Lists'!$K6246*'Joining Lists'!$L6246</f>
        <v>68.85</v>
      </c>
    </row>
    <row r="6247" ht="14.25" customHeight="1">
      <c r="G6247" s="111">
        <v>44174.0</v>
      </c>
      <c r="H6247" s="110" t="s">
        <v>253</v>
      </c>
      <c r="I6247" s="110" t="str">
        <f t="array" ref="I6247">XLOOKUP('Joining Lists'!$H6247,'Joining Lists'!$D$4:$D$75,'Joining Lists'!$E$4:$E$75)</f>
        <v>MidWest</v>
      </c>
      <c r="J6247" s="110" t="s">
        <v>235</v>
      </c>
      <c r="K6247" s="110">
        <v>2.0</v>
      </c>
      <c r="L6247" s="109">
        <f t="array" ref="L6247">XLOOKUP('Joining Lists'!$J6247,'Joining Lists'!$A$4:$A$15,'Joining Lists'!$B$4:$B$15)</f>
        <v>19.95</v>
      </c>
      <c r="M6247" s="110">
        <f>'Joining Lists'!$K6247*'Joining Lists'!$L6247</f>
        <v>39.9</v>
      </c>
    </row>
    <row r="6248" ht="14.25" customHeight="1">
      <c r="G6248" s="106">
        <v>44174.0</v>
      </c>
      <c r="H6248" s="105" t="s">
        <v>304</v>
      </c>
      <c r="I6248" s="105" t="str">
        <f t="array" ref="I6248">XLOOKUP('Joining Lists'!$H6248,'Joining Lists'!$D$4:$D$75,'Joining Lists'!$E$4:$E$75)</f>
        <v>South</v>
      </c>
      <c r="J6248" s="105" t="s">
        <v>235</v>
      </c>
      <c r="K6248" s="105">
        <v>1.0</v>
      </c>
      <c r="L6248" s="104">
        <f t="array" ref="L6248">XLOOKUP('Joining Lists'!$J6248,'Joining Lists'!$A$4:$A$15,'Joining Lists'!$B$4:$B$15)</f>
        <v>19.95</v>
      </c>
      <c r="M6248" s="105">
        <f>'Joining Lists'!$K6248*'Joining Lists'!$L6248</f>
        <v>19.95</v>
      </c>
    </row>
    <row r="6249" ht="14.25" customHeight="1">
      <c r="G6249" s="111">
        <v>44174.0</v>
      </c>
      <c r="H6249" s="110" t="s">
        <v>264</v>
      </c>
      <c r="I6249" s="110" t="str">
        <f t="array" ref="I6249">XLOOKUP('Joining Lists'!$H6249,'Joining Lists'!$D$4:$D$75,'Joining Lists'!$E$4:$E$75)</f>
        <v>MidWest</v>
      </c>
      <c r="J6249" s="110" t="s">
        <v>227</v>
      </c>
      <c r="K6249" s="110">
        <v>1.0</v>
      </c>
      <c r="L6249" s="109">
        <f t="array" ref="L6249">XLOOKUP('Joining Lists'!$J6249,'Joining Lists'!$A$4:$A$15,'Joining Lists'!$B$4:$B$15)</f>
        <v>25</v>
      </c>
      <c r="M6249" s="110">
        <f>'Joining Lists'!$K6249*'Joining Lists'!$L6249</f>
        <v>25</v>
      </c>
    </row>
    <row r="6250" ht="14.25" customHeight="1">
      <c r="G6250" s="106">
        <v>44174.0</v>
      </c>
      <c r="H6250" s="105" t="s">
        <v>254</v>
      </c>
      <c r="I6250" s="105" t="str">
        <f t="array" ref="I6250">XLOOKUP('Joining Lists'!$H6250,'Joining Lists'!$D$4:$D$75,'Joining Lists'!$E$4:$E$75)</f>
        <v>South</v>
      </c>
      <c r="J6250" s="105" t="s">
        <v>230</v>
      </c>
      <c r="K6250" s="105">
        <v>2.0</v>
      </c>
      <c r="L6250" s="104">
        <f t="array" ref="L6250">XLOOKUP('Joining Lists'!$J6250,'Joining Lists'!$A$4:$A$15,'Joining Lists'!$B$4:$B$15)</f>
        <v>79.95</v>
      </c>
      <c r="M6250" s="105">
        <f>'Joining Lists'!$K6250*'Joining Lists'!$L6250</f>
        <v>159.9</v>
      </c>
    </row>
    <row r="6251" ht="14.25" customHeight="1">
      <c r="G6251" s="111">
        <v>44174.0</v>
      </c>
      <c r="H6251" s="110" t="s">
        <v>266</v>
      </c>
      <c r="I6251" s="110" t="str">
        <f t="array" ref="I6251">XLOOKUP('Joining Lists'!$H6251,'Joining Lists'!$D$4:$D$75,'Joining Lists'!$E$4:$E$75)</f>
        <v>West</v>
      </c>
      <c r="J6251" s="110" t="s">
        <v>240</v>
      </c>
      <c r="K6251" s="110">
        <v>2.0</v>
      </c>
      <c r="L6251" s="109">
        <f t="array" ref="L6251">XLOOKUP('Joining Lists'!$J6251,'Joining Lists'!$A$4:$A$15,'Joining Lists'!$B$4:$B$15)</f>
        <v>34</v>
      </c>
      <c r="M6251" s="110">
        <f>'Joining Lists'!$K6251*'Joining Lists'!$L6251</f>
        <v>68</v>
      </c>
    </row>
    <row r="6252" ht="14.25" customHeight="1">
      <c r="G6252" s="106">
        <v>44174.0</v>
      </c>
      <c r="H6252" s="105" t="s">
        <v>303</v>
      </c>
      <c r="I6252" s="105" t="str">
        <f t="array" ref="I6252">XLOOKUP('Joining Lists'!$H6252,'Joining Lists'!$D$4:$D$75,'Joining Lists'!$E$4:$E$75)</f>
        <v>West</v>
      </c>
      <c r="J6252" s="105" t="s">
        <v>243</v>
      </c>
      <c r="K6252" s="105">
        <v>2.0</v>
      </c>
      <c r="L6252" s="104">
        <f t="array" ref="L6252">XLOOKUP('Joining Lists'!$J6252,'Joining Lists'!$A$4:$A$15,'Joining Lists'!$B$4:$B$15)</f>
        <v>25</v>
      </c>
      <c r="M6252" s="105">
        <f>'Joining Lists'!$K6252*'Joining Lists'!$L6252</f>
        <v>50</v>
      </c>
    </row>
    <row r="6253" ht="14.25" customHeight="1">
      <c r="G6253" s="111">
        <v>44174.0</v>
      </c>
      <c r="H6253" s="110" t="s">
        <v>307</v>
      </c>
      <c r="I6253" s="110" t="str">
        <f t="array" ref="I6253">XLOOKUP('Joining Lists'!$H6253,'Joining Lists'!$D$4:$D$75,'Joining Lists'!$E$4:$E$75)</f>
        <v>East</v>
      </c>
      <c r="J6253" s="110" t="s">
        <v>236</v>
      </c>
      <c r="K6253" s="110">
        <v>2.0</v>
      </c>
      <c r="L6253" s="109">
        <f t="array" ref="L6253">XLOOKUP('Joining Lists'!$J6253,'Joining Lists'!$A$4:$A$15,'Joining Lists'!$B$4:$B$15)</f>
        <v>30</v>
      </c>
      <c r="M6253" s="110">
        <f>'Joining Lists'!$K6253*'Joining Lists'!$L6253</f>
        <v>60</v>
      </c>
    </row>
    <row r="6254" ht="14.25" customHeight="1">
      <c r="G6254" s="106">
        <v>44174.0</v>
      </c>
      <c r="H6254" s="105" t="s">
        <v>280</v>
      </c>
      <c r="I6254" s="105" t="str">
        <f t="array" ref="I6254">XLOOKUP('Joining Lists'!$H6254,'Joining Lists'!$D$4:$D$75,'Joining Lists'!$E$4:$E$75)</f>
        <v>South</v>
      </c>
      <c r="J6254" s="105" t="s">
        <v>240</v>
      </c>
      <c r="K6254" s="105">
        <v>2.0</v>
      </c>
      <c r="L6254" s="104">
        <f t="array" ref="L6254">XLOOKUP('Joining Lists'!$J6254,'Joining Lists'!$A$4:$A$15,'Joining Lists'!$B$4:$B$15)</f>
        <v>34</v>
      </c>
      <c r="M6254" s="105">
        <f>'Joining Lists'!$K6254*'Joining Lists'!$L6254</f>
        <v>68</v>
      </c>
    </row>
    <row r="6255" ht="14.25" customHeight="1">
      <c r="G6255" s="111">
        <v>44174.0</v>
      </c>
      <c r="H6255" s="110" t="s">
        <v>228</v>
      </c>
      <c r="I6255" s="110" t="str">
        <f t="array" ref="I6255">XLOOKUP('Joining Lists'!$H6255,'Joining Lists'!$D$4:$D$75,'Joining Lists'!$E$4:$E$75)</f>
        <v>MidWest</v>
      </c>
      <c r="J6255" s="110" t="s">
        <v>243</v>
      </c>
      <c r="K6255" s="110">
        <v>2.0</v>
      </c>
      <c r="L6255" s="109">
        <f t="array" ref="L6255">XLOOKUP('Joining Lists'!$J6255,'Joining Lists'!$A$4:$A$15,'Joining Lists'!$B$4:$B$15)</f>
        <v>25</v>
      </c>
      <c r="M6255" s="110">
        <f>'Joining Lists'!$K6255*'Joining Lists'!$L6255</f>
        <v>50</v>
      </c>
    </row>
    <row r="6256" ht="14.25" customHeight="1">
      <c r="G6256" s="106">
        <v>44174.0</v>
      </c>
      <c r="H6256" s="105" t="s">
        <v>276</v>
      </c>
      <c r="I6256" s="105" t="str">
        <f t="array" ref="I6256">XLOOKUP('Joining Lists'!$H6256,'Joining Lists'!$D$4:$D$75,'Joining Lists'!$E$4:$E$75)</f>
        <v>East</v>
      </c>
      <c r="J6256" s="105" t="s">
        <v>235</v>
      </c>
      <c r="K6256" s="105">
        <v>2.0</v>
      </c>
      <c r="L6256" s="104">
        <f t="array" ref="L6256">XLOOKUP('Joining Lists'!$J6256,'Joining Lists'!$A$4:$A$15,'Joining Lists'!$B$4:$B$15)</f>
        <v>19.95</v>
      </c>
      <c r="M6256" s="105">
        <f>'Joining Lists'!$K6256*'Joining Lists'!$L6256</f>
        <v>39.9</v>
      </c>
    </row>
    <row r="6257" ht="14.25" customHeight="1">
      <c r="G6257" s="111">
        <v>44174.0</v>
      </c>
      <c r="H6257" s="110" t="s">
        <v>291</v>
      </c>
      <c r="I6257" s="110" t="str">
        <f t="array" ref="I6257">XLOOKUP('Joining Lists'!$H6257,'Joining Lists'!$D$4:$D$75,'Joining Lists'!$E$4:$E$75)</f>
        <v>West</v>
      </c>
      <c r="J6257" s="110" t="s">
        <v>236</v>
      </c>
      <c r="K6257" s="110">
        <v>1.0</v>
      </c>
      <c r="L6257" s="109">
        <f t="array" ref="L6257">XLOOKUP('Joining Lists'!$J6257,'Joining Lists'!$A$4:$A$15,'Joining Lists'!$B$4:$B$15)</f>
        <v>30</v>
      </c>
      <c r="M6257" s="110">
        <f>'Joining Lists'!$K6257*'Joining Lists'!$L6257</f>
        <v>30</v>
      </c>
    </row>
    <row r="6258" ht="14.25" customHeight="1">
      <c r="G6258" s="106">
        <v>44174.0</v>
      </c>
      <c r="H6258" s="105" t="s">
        <v>241</v>
      </c>
      <c r="I6258" s="105" t="str">
        <f t="array" ref="I6258">XLOOKUP('Joining Lists'!$H6258,'Joining Lists'!$D$4:$D$75,'Joining Lists'!$E$4:$E$75)</f>
        <v>MidWest</v>
      </c>
      <c r="J6258" s="105" t="s">
        <v>227</v>
      </c>
      <c r="K6258" s="105">
        <v>5.0</v>
      </c>
      <c r="L6258" s="104">
        <f t="array" ref="L6258">XLOOKUP('Joining Lists'!$J6258,'Joining Lists'!$A$4:$A$15,'Joining Lists'!$B$4:$B$15)</f>
        <v>25</v>
      </c>
      <c r="M6258" s="105">
        <f>'Joining Lists'!$K6258*'Joining Lists'!$L6258</f>
        <v>125</v>
      </c>
    </row>
    <row r="6259" ht="14.25" customHeight="1">
      <c r="G6259" s="111">
        <v>44174.0</v>
      </c>
      <c r="H6259" s="110" t="s">
        <v>306</v>
      </c>
      <c r="I6259" s="110" t="str">
        <f t="array" ref="I6259">XLOOKUP('Joining Lists'!$H6259,'Joining Lists'!$D$4:$D$75,'Joining Lists'!$E$4:$E$75)</f>
        <v>West</v>
      </c>
      <c r="J6259" s="110" t="s">
        <v>245</v>
      </c>
      <c r="K6259" s="110">
        <v>3.0</v>
      </c>
      <c r="L6259" s="109">
        <f t="array" ref="L6259">XLOOKUP('Joining Lists'!$J6259,'Joining Lists'!$A$4:$A$15,'Joining Lists'!$B$4:$B$15)</f>
        <v>23.5</v>
      </c>
      <c r="M6259" s="110">
        <f>'Joining Lists'!$K6259*'Joining Lists'!$L6259</f>
        <v>70.5</v>
      </c>
    </row>
    <row r="6260" ht="14.25" customHeight="1">
      <c r="G6260" s="106">
        <v>44174.0</v>
      </c>
      <c r="H6260" s="105" t="s">
        <v>292</v>
      </c>
      <c r="I6260" s="105" t="str">
        <f t="array" ref="I6260">XLOOKUP('Joining Lists'!$H6260,'Joining Lists'!$D$4:$D$75,'Joining Lists'!$E$4:$E$75)</f>
        <v>East</v>
      </c>
      <c r="J6260" s="105" t="s">
        <v>243</v>
      </c>
      <c r="K6260" s="105">
        <v>2.0</v>
      </c>
      <c r="L6260" s="104">
        <f t="array" ref="L6260">XLOOKUP('Joining Lists'!$J6260,'Joining Lists'!$A$4:$A$15,'Joining Lists'!$B$4:$B$15)</f>
        <v>25</v>
      </c>
      <c r="M6260" s="105">
        <f>'Joining Lists'!$K6260*'Joining Lists'!$L6260</f>
        <v>50</v>
      </c>
    </row>
    <row r="6261" ht="14.25" customHeight="1">
      <c r="G6261" s="111">
        <v>44174.0</v>
      </c>
      <c r="H6261" s="110" t="s">
        <v>299</v>
      </c>
      <c r="I6261" s="110" t="str">
        <f t="array" ref="I6261">XLOOKUP('Joining Lists'!$H6261,'Joining Lists'!$D$4:$D$75,'Joining Lists'!$E$4:$E$75)</f>
        <v>South</v>
      </c>
      <c r="J6261" s="110" t="s">
        <v>212</v>
      </c>
      <c r="K6261" s="110">
        <v>3.0</v>
      </c>
      <c r="L6261" s="109">
        <f t="array" ref="L6261">XLOOKUP('Joining Lists'!$J6261,'Joining Lists'!$A$4:$A$15,'Joining Lists'!$B$4:$B$15)</f>
        <v>21</v>
      </c>
      <c r="M6261" s="110">
        <f>'Joining Lists'!$K6261*'Joining Lists'!$L6261</f>
        <v>63</v>
      </c>
    </row>
    <row r="6262" ht="14.25" customHeight="1">
      <c r="G6262" s="106">
        <v>44174.0</v>
      </c>
      <c r="H6262" s="105" t="s">
        <v>244</v>
      </c>
      <c r="I6262" s="105" t="str">
        <f t="array" ref="I6262">XLOOKUP('Joining Lists'!$H6262,'Joining Lists'!$D$4:$D$75,'Joining Lists'!$E$4:$E$75)</f>
        <v>MidWest</v>
      </c>
      <c r="J6262" s="105" t="s">
        <v>245</v>
      </c>
      <c r="K6262" s="105">
        <v>1.0</v>
      </c>
      <c r="L6262" s="104">
        <f t="array" ref="L6262">XLOOKUP('Joining Lists'!$J6262,'Joining Lists'!$A$4:$A$15,'Joining Lists'!$B$4:$B$15)</f>
        <v>23.5</v>
      </c>
      <c r="M6262" s="105">
        <f>'Joining Lists'!$K6262*'Joining Lists'!$L6262</f>
        <v>23.5</v>
      </c>
    </row>
    <row r="6263" ht="14.25" customHeight="1">
      <c r="G6263" s="111">
        <v>44174.0</v>
      </c>
      <c r="H6263" s="110" t="s">
        <v>225</v>
      </c>
      <c r="I6263" s="110" t="str">
        <f t="array" ref="I6263">XLOOKUP('Joining Lists'!$H6263,'Joining Lists'!$D$4:$D$75,'Joining Lists'!$E$4:$E$75)</f>
        <v>South</v>
      </c>
      <c r="J6263" s="110" t="s">
        <v>240</v>
      </c>
      <c r="K6263" s="110">
        <v>2.0</v>
      </c>
      <c r="L6263" s="109">
        <f t="array" ref="L6263">XLOOKUP('Joining Lists'!$J6263,'Joining Lists'!$A$4:$A$15,'Joining Lists'!$B$4:$B$15)</f>
        <v>34</v>
      </c>
      <c r="M6263" s="110">
        <f>'Joining Lists'!$K6263*'Joining Lists'!$L6263</f>
        <v>68</v>
      </c>
    </row>
    <row r="6264" ht="14.25" customHeight="1">
      <c r="G6264" s="106">
        <v>44174.0</v>
      </c>
      <c r="H6264" s="105" t="s">
        <v>268</v>
      </c>
      <c r="I6264" s="105" t="str">
        <f t="array" ref="I6264">XLOOKUP('Joining Lists'!$H6264,'Joining Lists'!$D$4:$D$75,'Joining Lists'!$E$4:$E$75)</f>
        <v>East</v>
      </c>
      <c r="J6264" s="105" t="s">
        <v>212</v>
      </c>
      <c r="K6264" s="105">
        <v>1.0</v>
      </c>
      <c r="L6264" s="104">
        <f t="array" ref="L6264">XLOOKUP('Joining Lists'!$J6264,'Joining Lists'!$A$4:$A$15,'Joining Lists'!$B$4:$B$15)</f>
        <v>21</v>
      </c>
      <c r="M6264" s="105">
        <f>'Joining Lists'!$K6264*'Joining Lists'!$L6264</f>
        <v>21</v>
      </c>
    </row>
    <row r="6265" ht="14.25" customHeight="1">
      <c r="G6265" s="111">
        <v>44174.0</v>
      </c>
      <c r="H6265" s="110" t="s">
        <v>228</v>
      </c>
      <c r="I6265" s="110" t="str">
        <f t="array" ref="I6265">XLOOKUP('Joining Lists'!$H6265,'Joining Lists'!$D$4:$D$75,'Joining Lists'!$E$4:$E$75)</f>
        <v>MidWest</v>
      </c>
      <c r="J6265" s="110" t="s">
        <v>235</v>
      </c>
      <c r="K6265" s="110">
        <v>1.0</v>
      </c>
      <c r="L6265" s="109">
        <f t="array" ref="L6265">XLOOKUP('Joining Lists'!$J6265,'Joining Lists'!$A$4:$A$15,'Joining Lists'!$B$4:$B$15)</f>
        <v>19.95</v>
      </c>
      <c r="M6265" s="110">
        <f>'Joining Lists'!$K6265*'Joining Lists'!$L6265</f>
        <v>19.95</v>
      </c>
    </row>
    <row r="6266" ht="14.25" customHeight="1">
      <c r="G6266" s="106">
        <v>44174.0</v>
      </c>
      <c r="H6266" s="105" t="s">
        <v>276</v>
      </c>
      <c r="I6266" s="105" t="str">
        <f t="array" ref="I6266">XLOOKUP('Joining Lists'!$H6266,'Joining Lists'!$D$4:$D$75,'Joining Lists'!$E$4:$E$75)</f>
        <v>East</v>
      </c>
      <c r="J6266" s="105" t="s">
        <v>212</v>
      </c>
      <c r="K6266" s="105">
        <v>2.0</v>
      </c>
      <c r="L6266" s="104">
        <f t="array" ref="L6266">XLOOKUP('Joining Lists'!$J6266,'Joining Lists'!$A$4:$A$15,'Joining Lists'!$B$4:$B$15)</f>
        <v>21</v>
      </c>
      <c r="M6266" s="105">
        <f>'Joining Lists'!$K6266*'Joining Lists'!$L6266</f>
        <v>42</v>
      </c>
    </row>
    <row r="6267" ht="14.25" customHeight="1">
      <c r="G6267" s="111">
        <v>44174.0</v>
      </c>
      <c r="H6267" s="110" t="s">
        <v>294</v>
      </c>
      <c r="I6267" s="110" t="str">
        <f t="array" ref="I6267">XLOOKUP('Joining Lists'!$H6267,'Joining Lists'!$D$4:$D$75,'Joining Lists'!$E$4:$E$75)</f>
        <v>West</v>
      </c>
      <c r="J6267" s="110" t="s">
        <v>218</v>
      </c>
      <c r="K6267" s="110">
        <v>12.0</v>
      </c>
      <c r="L6267" s="109">
        <f t="array" ref="L6267">XLOOKUP('Joining Lists'!$J6267,'Joining Lists'!$A$4:$A$15,'Joining Lists'!$B$4:$B$15)</f>
        <v>22.95</v>
      </c>
      <c r="M6267" s="110">
        <f>'Joining Lists'!$K6267*'Joining Lists'!$L6267</f>
        <v>275.4</v>
      </c>
    </row>
    <row r="6268" ht="14.25" customHeight="1">
      <c r="G6268" s="106">
        <v>44174.0</v>
      </c>
      <c r="H6268" s="105" t="s">
        <v>316</v>
      </c>
      <c r="I6268" s="105" t="str">
        <f t="array" ref="I6268">XLOOKUP('Joining Lists'!$H6268,'Joining Lists'!$D$4:$D$75,'Joining Lists'!$E$4:$E$75)</f>
        <v>West</v>
      </c>
      <c r="J6268" s="105" t="s">
        <v>236</v>
      </c>
      <c r="K6268" s="105">
        <v>2.0</v>
      </c>
      <c r="L6268" s="104">
        <f t="array" ref="L6268">XLOOKUP('Joining Lists'!$J6268,'Joining Lists'!$A$4:$A$15,'Joining Lists'!$B$4:$B$15)</f>
        <v>30</v>
      </c>
      <c r="M6268" s="105">
        <f>'Joining Lists'!$K6268*'Joining Lists'!$L6268</f>
        <v>60</v>
      </c>
    </row>
    <row r="6269" ht="14.25" customHeight="1">
      <c r="G6269" s="111">
        <v>44174.0</v>
      </c>
      <c r="H6269" s="110" t="s">
        <v>281</v>
      </c>
      <c r="I6269" s="110" t="str">
        <f t="array" ref="I6269">XLOOKUP('Joining Lists'!$H6269,'Joining Lists'!$D$4:$D$75,'Joining Lists'!$E$4:$E$75)</f>
        <v>MidWest</v>
      </c>
      <c r="J6269" s="110" t="s">
        <v>243</v>
      </c>
      <c r="K6269" s="110">
        <v>1.0</v>
      </c>
      <c r="L6269" s="109">
        <f t="array" ref="L6269">XLOOKUP('Joining Lists'!$J6269,'Joining Lists'!$A$4:$A$15,'Joining Lists'!$B$4:$B$15)</f>
        <v>25</v>
      </c>
      <c r="M6269" s="110">
        <f>'Joining Lists'!$K6269*'Joining Lists'!$L6269</f>
        <v>25</v>
      </c>
    </row>
    <row r="6270" ht="14.25" customHeight="1">
      <c r="G6270" s="106">
        <v>44174.0</v>
      </c>
      <c r="H6270" s="105" t="s">
        <v>306</v>
      </c>
      <c r="I6270" s="105" t="str">
        <f t="array" ref="I6270">XLOOKUP('Joining Lists'!$H6270,'Joining Lists'!$D$4:$D$75,'Joining Lists'!$E$4:$E$75)</f>
        <v>West</v>
      </c>
      <c r="J6270" s="105" t="s">
        <v>235</v>
      </c>
      <c r="K6270" s="105">
        <v>2.0</v>
      </c>
      <c r="L6270" s="104">
        <f t="array" ref="L6270">XLOOKUP('Joining Lists'!$J6270,'Joining Lists'!$A$4:$A$15,'Joining Lists'!$B$4:$B$15)</f>
        <v>19.95</v>
      </c>
      <c r="M6270" s="105">
        <f>'Joining Lists'!$K6270*'Joining Lists'!$L6270</f>
        <v>39.9</v>
      </c>
    </row>
    <row r="6271" ht="14.25" customHeight="1">
      <c r="G6271" s="111">
        <v>44174.0</v>
      </c>
      <c r="H6271" s="110" t="s">
        <v>281</v>
      </c>
      <c r="I6271" s="110" t="str">
        <f t="array" ref="I6271">XLOOKUP('Joining Lists'!$H6271,'Joining Lists'!$D$4:$D$75,'Joining Lists'!$E$4:$E$75)</f>
        <v>MidWest</v>
      </c>
      <c r="J6271" s="110" t="s">
        <v>218</v>
      </c>
      <c r="K6271" s="110">
        <v>1.0</v>
      </c>
      <c r="L6271" s="109">
        <f t="array" ref="L6271">XLOOKUP('Joining Lists'!$J6271,'Joining Lists'!$A$4:$A$15,'Joining Lists'!$B$4:$B$15)</f>
        <v>22.95</v>
      </c>
      <c r="M6271" s="110">
        <f>'Joining Lists'!$K6271*'Joining Lists'!$L6271</f>
        <v>22.95</v>
      </c>
    </row>
    <row r="6272" ht="14.25" customHeight="1">
      <c r="G6272" s="106">
        <v>44173.0</v>
      </c>
      <c r="H6272" s="105" t="s">
        <v>253</v>
      </c>
      <c r="I6272" s="105" t="str">
        <f t="array" ref="I6272">XLOOKUP('Joining Lists'!$H6272,'Joining Lists'!$D$4:$D$75,'Joining Lists'!$E$4:$E$75)</f>
        <v>MidWest</v>
      </c>
      <c r="J6272" s="105" t="s">
        <v>216</v>
      </c>
      <c r="K6272" s="105">
        <v>3.0</v>
      </c>
      <c r="L6272" s="104">
        <f t="array" ref="L6272">XLOOKUP('Joining Lists'!$J6272,'Joining Lists'!$A$4:$A$15,'Joining Lists'!$B$4:$B$15)</f>
        <v>22.95</v>
      </c>
      <c r="M6272" s="105">
        <f>'Joining Lists'!$K6272*'Joining Lists'!$L6272</f>
        <v>68.85</v>
      </c>
    </row>
    <row r="6273" ht="14.25" customHeight="1">
      <c r="G6273" s="111">
        <v>44173.0</v>
      </c>
      <c r="H6273" s="110" t="s">
        <v>269</v>
      </c>
      <c r="I6273" s="110" t="str">
        <f t="array" ref="I6273">XLOOKUP('Joining Lists'!$H6273,'Joining Lists'!$D$4:$D$75,'Joining Lists'!$E$4:$E$75)</f>
        <v>MidWest</v>
      </c>
      <c r="J6273" s="110" t="s">
        <v>233</v>
      </c>
      <c r="K6273" s="110">
        <v>2.0</v>
      </c>
      <c r="L6273" s="109">
        <f t="array" ref="L6273">XLOOKUP('Joining Lists'!$J6273,'Joining Lists'!$A$4:$A$15,'Joining Lists'!$B$4:$B$15)</f>
        <v>27.5</v>
      </c>
      <c r="M6273" s="110">
        <f>'Joining Lists'!$K6273*'Joining Lists'!$L6273</f>
        <v>55</v>
      </c>
    </row>
    <row r="6274" ht="14.25" customHeight="1">
      <c r="G6274" s="106">
        <v>44173.0</v>
      </c>
      <c r="H6274" s="105" t="s">
        <v>298</v>
      </c>
      <c r="I6274" s="105" t="str">
        <f t="array" ref="I6274">XLOOKUP('Joining Lists'!$H6274,'Joining Lists'!$D$4:$D$75,'Joining Lists'!$E$4:$E$75)</f>
        <v>West</v>
      </c>
      <c r="J6274" s="105" t="s">
        <v>212</v>
      </c>
      <c r="K6274" s="105">
        <v>3.0</v>
      </c>
      <c r="L6274" s="104">
        <f t="array" ref="L6274">XLOOKUP('Joining Lists'!$J6274,'Joining Lists'!$A$4:$A$15,'Joining Lists'!$B$4:$B$15)</f>
        <v>21</v>
      </c>
      <c r="M6274" s="105">
        <f>'Joining Lists'!$K6274*'Joining Lists'!$L6274</f>
        <v>63</v>
      </c>
    </row>
    <row r="6275" ht="14.25" customHeight="1">
      <c r="G6275" s="111">
        <v>44173.0</v>
      </c>
      <c r="H6275" s="110" t="s">
        <v>271</v>
      </c>
      <c r="I6275" s="110" t="str">
        <f t="array" ref="I6275">XLOOKUP('Joining Lists'!$H6275,'Joining Lists'!$D$4:$D$75,'Joining Lists'!$E$4:$E$75)</f>
        <v>South</v>
      </c>
      <c r="J6275" s="110" t="s">
        <v>240</v>
      </c>
      <c r="K6275" s="110">
        <v>3.0</v>
      </c>
      <c r="L6275" s="109">
        <f t="array" ref="L6275">XLOOKUP('Joining Lists'!$J6275,'Joining Lists'!$A$4:$A$15,'Joining Lists'!$B$4:$B$15)</f>
        <v>34</v>
      </c>
      <c r="M6275" s="110">
        <f>'Joining Lists'!$K6275*'Joining Lists'!$L6275</f>
        <v>102</v>
      </c>
    </row>
    <row r="6276" ht="14.25" customHeight="1">
      <c r="G6276" s="106">
        <v>44173.0</v>
      </c>
      <c r="H6276" s="105" t="s">
        <v>268</v>
      </c>
      <c r="I6276" s="105" t="str">
        <f t="array" ref="I6276">XLOOKUP('Joining Lists'!$H6276,'Joining Lists'!$D$4:$D$75,'Joining Lists'!$E$4:$E$75)</f>
        <v>East</v>
      </c>
      <c r="J6276" s="105" t="s">
        <v>240</v>
      </c>
      <c r="K6276" s="105">
        <v>1.0</v>
      </c>
      <c r="L6276" s="104">
        <f t="array" ref="L6276">XLOOKUP('Joining Lists'!$J6276,'Joining Lists'!$A$4:$A$15,'Joining Lists'!$B$4:$B$15)</f>
        <v>34</v>
      </c>
      <c r="M6276" s="105">
        <f>'Joining Lists'!$K6276*'Joining Lists'!$L6276</f>
        <v>34</v>
      </c>
    </row>
    <row r="6277" ht="14.25" customHeight="1">
      <c r="G6277" s="111">
        <v>44173.0</v>
      </c>
      <c r="H6277" s="110" t="s">
        <v>303</v>
      </c>
      <c r="I6277" s="110" t="str">
        <f t="array" ref="I6277">XLOOKUP('Joining Lists'!$H6277,'Joining Lists'!$D$4:$D$75,'Joining Lists'!$E$4:$E$75)</f>
        <v>West</v>
      </c>
      <c r="J6277" s="110" t="s">
        <v>243</v>
      </c>
      <c r="K6277" s="110">
        <v>2.0</v>
      </c>
      <c r="L6277" s="109">
        <f t="array" ref="L6277">XLOOKUP('Joining Lists'!$J6277,'Joining Lists'!$A$4:$A$15,'Joining Lists'!$B$4:$B$15)</f>
        <v>25</v>
      </c>
      <c r="M6277" s="110">
        <f>'Joining Lists'!$K6277*'Joining Lists'!$L6277</f>
        <v>50</v>
      </c>
    </row>
    <row r="6278" ht="14.25" customHeight="1">
      <c r="G6278" s="106">
        <v>44173.0</v>
      </c>
      <c r="H6278" s="105" t="s">
        <v>259</v>
      </c>
      <c r="I6278" s="105" t="str">
        <f t="array" ref="I6278">XLOOKUP('Joining Lists'!$H6278,'Joining Lists'!$D$4:$D$75,'Joining Lists'!$E$4:$E$75)</f>
        <v>West</v>
      </c>
      <c r="J6278" s="105" t="s">
        <v>230</v>
      </c>
      <c r="K6278" s="105">
        <v>3.0</v>
      </c>
      <c r="L6278" s="104">
        <f t="array" ref="L6278">XLOOKUP('Joining Lists'!$J6278,'Joining Lists'!$A$4:$A$15,'Joining Lists'!$B$4:$B$15)</f>
        <v>79.95</v>
      </c>
      <c r="M6278" s="105">
        <f>'Joining Lists'!$K6278*'Joining Lists'!$L6278</f>
        <v>239.85</v>
      </c>
    </row>
    <row r="6279" ht="14.25" customHeight="1">
      <c r="G6279" s="111">
        <v>44173.0</v>
      </c>
      <c r="H6279" s="110" t="s">
        <v>269</v>
      </c>
      <c r="I6279" s="110" t="str">
        <f t="array" ref="I6279">XLOOKUP('Joining Lists'!$H6279,'Joining Lists'!$D$4:$D$75,'Joining Lists'!$E$4:$E$75)</f>
        <v>MidWest</v>
      </c>
      <c r="J6279" s="110" t="s">
        <v>216</v>
      </c>
      <c r="K6279" s="110">
        <v>1.0</v>
      </c>
      <c r="L6279" s="109">
        <f t="array" ref="L6279">XLOOKUP('Joining Lists'!$J6279,'Joining Lists'!$A$4:$A$15,'Joining Lists'!$B$4:$B$15)</f>
        <v>22.95</v>
      </c>
      <c r="M6279" s="110">
        <f>'Joining Lists'!$K6279*'Joining Lists'!$L6279</f>
        <v>22.95</v>
      </c>
    </row>
    <row r="6280" ht="14.25" customHeight="1">
      <c r="G6280" s="106">
        <v>44173.0</v>
      </c>
      <c r="H6280" s="105" t="s">
        <v>251</v>
      </c>
      <c r="I6280" s="105" t="str">
        <f t="array" ref="I6280">XLOOKUP('Joining Lists'!$H6280,'Joining Lists'!$D$4:$D$75,'Joining Lists'!$E$4:$E$75)</f>
        <v>MidWest</v>
      </c>
      <c r="J6280" s="105" t="s">
        <v>235</v>
      </c>
      <c r="K6280" s="105">
        <v>2.0</v>
      </c>
      <c r="L6280" s="104">
        <f t="array" ref="L6280">XLOOKUP('Joining Lists'!$J6280,'Joining Lists'!$A$4:$A$15,'Joining Lists'!$B$4:$B$15)</f>
        <v>19.95</v>
      </c>
      <c r="M6280" s="105">
        <f>'Joining Lists'!$K6280*'Joining Lists'!$L6280</f>
        <v>39.9</v>
      </c>
    </row>
    <row r="6281" ht="14.25" customHeight="1">
      <c r="G6281" s="111">
        <v>44173.0</v>
      </c>
      <c r="H6281" s="110" t="s">
        <v>300</v>
      </c>
      <c r="I6281" s="110" t="str">
        <f t="array" ref="I6281">XLOOKUP('Joining Lists'!$H6281,'Joining Lists'!$D$4:$D$75,'Joining Lists'!$E$4:$E$75)</f>
        <v>MidWest</v>
      </c>
      <c r="J6281" s="110" t="s">
        <v>240</v>
      </c>
      <c r="K6281" s="110">
        <v>2.0</v>
      </c>
      <c r="L6281" s="109">
        <f t="array" ref="L6281">XLOOKUP('Joining Lists'!$J6281,'Joining Lists'!$A$4:$A$15,'Joining Lists'!$B$4:$B$15)</f>
        <v>34</v>
      </c>
      <c r="M6281" s="110">
        <f>'Joining Lists'!$K6281*'Joining Lists'!$L6281</f>
        <v>68</v>
      </c>
    </row>
    <row r="6282" ht="14.25" customHeight="1">
      <c r="G6282" s="106">
        <v>44173.0</v>
      </c>
      <c r="H6282" s="105" t="s">
        <v>309</v>
      </c>
      <c r="I6282" s="105" t="str">
        <f t="array" ref="I6282">XLOOKUP('Joining Lists'!$H6282,'Joining Lists'!$D$4:$D$75,'Joining Lists'!$E$4:$E$75)</f>
        <v>South</v>
      </c>
      <c r="J6282" s="105" t="s">
        <v>235</v>
      </c>
      <c r="K6282" s="105">
        <v>2.0</v>
      </c>
      <c r="L6282" s="104">
        <f t="array" ref="L6282">XLOOKUP('Joining Lists'!$J6282,'Joining Lists'!$A$4:$A$15,'Joining Lists'!$B$4:$B$15)</f>
        <v>19.95</v>
      </c>
      <c r="M6282" s="105">
        <f>'Joining Lists'!$K6282*'Joining Lists'!$L6282</f>
        <v>39.9</v>
      </c>
    </row>
    <row r="6283" ht="14.25" customHeight="1">
      <c r="G6283" s="111">
        <v>44173.0</v>
      </c>
      <c r="H6283" s="110" t="s">
        <v>234</v>
      </c>
      <c r="I6283" s="110" t="str">
        <f t="array" ref="I6283">XLOOKUP('Joining Lists'!$H6283,'Joining Lists'!$D$4:$D$75,'Joining Lists'!$E$4:$E$75)</f>
        <v>East</v>
      </c>
      <c r="J6283" s="110" t="s">
        <v>243</v>
      </c>
      <c r="K6283" s="110">
        <v>3.0</v>
      </c>
      <c r="L6283" s="109">
        <f t="array" ref="L6283">XLOOKUP('Joining Lists'!$J6283,'Joining Lists'!$A$4:$A$15,'Joining Lists'!$B$4:$B$15)</f>
        <v>25</v>
      </c>
      <c r="M6283" s="110">
        <f>'Joining Lists'!$K6283*'Joining Lists'!$L6283</f>
        <v>75</v>
      </c>
    </row>
    <row r="6284" ht="14.25" customHeight="1">
      <c r="G6284" s="106">
        <v>44173.0</v>
      </c>
      <c r="H6284" s="105" t="s">
        <v>305</v>
      </c>
      <c r="I6284" s="105" t="str">
        <f t="array" ref="I6284">XLOOKUP('Joining Lists'!$H6284,'Joining Lists'!$D$4:$D$75,'Joining Lists'!$E$4:$E$75)</f>
        <v>East</v>
      </c>
      <c r="J6284" s="105" t="s">
        <v>216</v>
      </c>
      <c r="K6284" s="105">
        <v>4.0</v>
      </c>
      <c r="L6284" s="104">
        <f t="array" ref="L6284">XLOOKUP('Joining Lists'!$J6284,'Joining Lists'!$A$4:$A$15,'Joining Lists'!$B$4:$B$15)</f>
        <v>22.95</v>
      </c>
      <c r="M6284" s="105">
        <f>'Joining Lists'!$K6284*'Joining Lists'!$L6284</f>
        <v>91.8</v>
      </c>
    </row>
    <row r="6285" ht="14.25" customHeight="1">
      <c r="G6285" s="111">
        <v>44173.0</v>
      </c>
      <c r="H6285" s="110" t="s">
        <v>254</v>
      </c>
      <c r="I6285" s="110" t="str">
        <f t="array" ref="I6285">XLOOKUP('Joining Lists'!$H6285,'Joining Lists'!$D$4:$D$75,'Joining Lists'!$E$4:$E$75)</f>
        <v>South</v>
      </c>
      <c r="J6285" s="110" t="s">
        <v>240</v>
      </c>
      <c r="K6285" s="110">
        <v>2.0</v>
      </c>
      <c r="L6285" s="109">
        <f t="array" ref="L6285">XLOOKUP('Joining Lists'!$J6285,'Joining Lists'!$A$4:$A$15,'Joining Lists'!$B$4:$B$15)</f>
        <v>34</v>
      </c>
      <c r="M6285" s="110">
        <f>'Joining Lists'!$K6285*'Joining Lists'!$L6285</f>
        <v>68</v>
      </c>
    </row>
    <row r="6286" ht="14.25" customHeight="1">
      <c r="G6286" s="106">
        <v>44173.0</v>
      </c>
      <c r="H6286" s="105" t="s">
        <v>278</v>
      </c>
      <c r="I6286" s="105" t="str">
        <f t="array" ref="I6286">XLOOKUP('Joining Lists'!$H6286,'Joining Lists'!$D$4:$D$75,'Joining Lists'!$E$4:$E$75)</f>
        <v>MidWest</v>
      </c>
      <c r="J6286" s="105" t="s">
        <v>216</v>
      </c>
      <c r="K6286" s="105">
        <v>2.0</v>
      </c>
      <c r="L6286" s="104">
        <f t="array" ref="L6286">XLOOKUP('Joining Lists'!$J6286,'Joining Lists'!$A$4:$A$15,'Joining Lists'!$B$4:$B$15)</f>
        <v>22.95</v>
      </c>
      <c r="M6286" s="105">
        <f>'Joining Lists'!$K6286*'Joining Lists'!$L6286</f>
        <v>45.9</v>
      </c>
    </row>
    <row r="6287" ht="14.25" customHeight="1">
      <c r="G6287" s="111">
        <v>44173.0</v>
      </c>
      <c r="H6287" s="110" t="s">
        <v>251</v>
      </c>
      <c r="I6287" s="110" t="str">
        <f t="array" ref="I6287">XLOOKUP('Joining Lists'!$H6287,'Joining Lists'!$D$4:$D$75,'Joining Lists'!$E$4:$E$75)</f>
        <v>MidWest</v>
      </c>
      <c r="J6287" s="110" t="s">
        <v>240</v>
      </c>
      <c r="K6287" s="110">
        <v>8.0</v>
      </c>
      <c r="L6287" s="109">
        <f t="array" ref="L6287">XLOOKUP('Joining Lists'!$J6287,'Joining Lists'!$A$4:$A$15,'Joining Lists'!$B$4:$B$15)</f>
        <v>34</v>
      </c>
      <c r="M6287" s="110">
        <f>'Joining Lists'!$K6287*'Joining Lists'!$L6287</f>
        <v>272</v>
      </c>
    </row>
    <row r="6288" ht="14.25" customHeight="1">
      <c r="G6288" s="106">
        <v>44173.0</v>
      </c>
      <c r="H6288" s="105" t="s">
        <v>288</v>
      </c>
      <c r="I6288" s="105" t="str">
        <f t="array" ref="I6288">XLOOKUP('Joining Lists'!$H6288,'Joining Lists'!$D$4:$D$75,'Joining Lists'!$E$4:$E$75)</f>
        <v>MidWest</v>
      </c>
      <c r="J6288" s="105" t="s">
        <v>216</v>
      </c>
      <c r="K6288" s="105">
        <v>1.0</v>
      </c>
      <c r="L6288" s="104">
        <f t="array" ref="L6288">XLOOKUP('Joining Lists'!$J6288,'Joining Lists'!$A$4:$A$15,'Joining Lists'!$B$4:$B$15)</f>
        <v>22.95</v>
      </c>
      <c r="M6288" s="105">
        <f>'Joining Lists'!$K6288*'Joining Lists'!$L6288</f>
        <v>22.95</v>
      </c>
    </row>
    <row r="6289" ht="14.25" customHeight="1">
      <c r="G6289" s="111">
        <v>44173.0</v>
      </c>
      <c r="H6289" s="110" t="s">
        <v>268</v>
      </c>
      <c r="I6289" s="110" t="str">
        <f t="array" ref="I6289">XLOOKUP('Joining Lists'!$H6289,'Joining Lists'!$D$4:$D$75,'Joining Lists'!$E$4:$E$75)</f>
        <v>East</v>
      </c>
      <c r="J6289" s="110" t="s">
        <v>212</v>
      </c>
      <c r="K6289" s="110">
        <v>2.0</v>
      </c>
      <c r="L6289" s="109">
        <f t="array" ref="L6289">XLOOKUP('Joining Lists'!$J6289,'Joining Lists'!$A$4:$A$15,'Joining Lists'!$B$4:$B$15)</f>
        <v>21</v>
      </c>
      <c r="M6289" s="110">
        <f>'Joining Lists'!$K6289*'Joining Lists'!$L6289</f>
        <v>42</v>
      </c>
    </row>
    <row r="6290" ht="14.25" customHeight="1">
      <c r="G6290" s="106">
        <v>44173.0</v>
      </c>
      <c r="H6290" s="105" t="s">
        <v>316</v>
      </c>
      <c r="I6290" s="105" t="str">
        <f t="array" ref="I6290">XLOOKUP('Joining Lists'!$H6290,'Joining Lists'!$D$4:$D$75,'Joining Lists'!$E$4:$E$75)</f>
        <v>West</v>
      </c>
      <c r="J6290" s="105" t="s">
        <v>216</v>
      </c>
      <c r="K6290" s="105">
        <v>2.0</v>
      </c>
      <c r="L6290" s="104">
        <f t="array" ref="L6290">XLOOKUP('Joining Lists'!$J6290,'Joining Lists'!$A$4:$A$15,'Joining Lists'!$B$4:$B$15)</f>
        <v>22.95</v>
      </c>
      <c r="M6290" s="105">
        <f>'Joining Lists'!$K6290*'Joining Lists'!$L6290</f>
        <v>45.9</v>
      </c>
    </row>
    <row r="6291" ht="14.25" customHeight="1">
      <c r="G6291" s="111">
        <v>44173.0</v>
      </c>
      <c r="H6291" s="110" t="s">
        <v>241</v>
      </c>
      <c r="I6291" s="110" t="str">
        <f t="array" ref="I6291">XLOOKUP('Joining Lists'!$H6291,'Joining Lists'!$D$4:$D$75,'Joining Lists'!$E$4:$E$75)</f>
        <v>MidWest</v>
      </c>
      <c r="J6291" s="110" t="s">
        <v>236</v>
      </c>
      <c r="K6291" s="110">
        <v>25.0</v>
      </c>
      <c r="L6291" s="109">
        <f t="array" ref="L6291">XLOOKUP('Joining Lists'!$J6291,'Joining Lists'!$A$4:$A$15,'Joining Lists'!$B$4:$B$15)</f>
        <v>30</v>
      </c>
      <c r="M6291" s="110">
        <f>'Joining Lists'!$K6291*'Joining Lists'!$L6291</f>
        <v>750</v>
      </c>
    </row>
    <row r="6292" ht="14.25" customHeight="1">
      <c r="G6292" s="106">
        <v>44173.0</v>
      </c>
      <c r="H6292" s="105" t="s">
        <v>296</v>
      </c>
      <c r="I6292" s="105" t="str">
        <f t="array" ref="I6292">XLOOKUP('Joining Lists'!$H6292,'Joining Lists'!$D$4:$D$75,'Joining Lists'!$E$4:$E$75)</f>
        <v>West</v>
      </c>
      <c r="J6292" s="105" t="s">
        <v>235</v>
      </c>
      <c r="K6292" s="105">
        <v>1.0</v>
      </c>
      <c r="L6292" s="104">
        <f t="array" ref="L6292">XLOOKUP('Joining Lists'!$J6292,'Joining Lists'!$A$4:$A$15,'Joining Lists'!$B$4:$B$15)</f>
        <v>19.95</v>
      </c>
      <c r="M6292" s="105">
        <f>'Joining Lists'!$K6292*'Joining Lists'!$L6292</f>
        <v>19.95</v>
      </c>
    </row>
    <row r="6293" ht="14.25" customHeight="1">
      <c r="G6293" s="111">
        <v>44173.0</v>
      </c>
      <c r="H6293" s="110" t="s">
        <v>294</v>
      </c>
      <c r="I6293" s="110" t="str">
        <f t="array" ref="I6293">XLOOKUP('Joining Lists'!$H6293,'Joining Lists'!$D$4:$D$75,'Joining Lists'!$E$4:$E$75)</f>
        <v>West</v>
      </c>
      <c r="J6293" s="110" t="s">
        <v>216</v>
      </c>
      <c r="K6293" s="110">
        <v>2.0</v>
      </c>
      <c r="L6293" s="109">
        <f t="array" ref="L6293">XLOOKUP('Joining Lists'!$J6293,'Joining Lists'!$A$4:$A$15,'Joining Lists'!$B$4:$B$15)</f>
        <v>22.95</v>
      </c>
      <c r="M6293" s="110">
        <f>'Joining Lists'!$K6293*'Joining Lists'!$L6293</f>
        <v>45.9</v>
      </c>
    </row>
    <row r="6294" ht="14.25" customHeight="1">
      <c r="G6294" s="106">
        <v>44173.0</v>
      </c>
      <c r="H6294" s="105" t="s">
        <v>307</v>
      </c>
      <c r="I6294" s="105" t="str">
        <f t="array" ref="I6294">XLOOKUP('Joining Lists'!$H6294,'Joining Lists'!$D$4:$D$75,'Joining Lists'!$E$4:$E$75)</f>
        <v>East</v>
      </c>
      <c r="J6294" s="105" t="s">
        <v>218</v>
      </c>
      <c r="K6294" s="105">
        <v>2.0</v>
      </c>
      <c r="L6294" s="104">
        <f t="array" ref="L6294">XLOOKUP('Joining Lists'!$J6294,'Joining Lists'!$A$4:$A$15,'Joining Lists'!$B$4:$B$15)</f>
        <v>22.95</v>
      </c>
      <c r="M6294" s="105">
        <f>'Joining Lists'!$K6294*'Joining Lists'!$L6294</f>
        <v>45.9</v>
      </c>
    </row>
    <row r="6295" ht="14.25" customHeight="1">
      <c r="G6295" s="111">
        <v>44173.0</v>
      </c>
      <c r="H6295" s="110" t="s">
        <v>314</v>
      </c>
      <c r="I6295" s="110" t="str">
        <f t="array" ref="I6295">XLOOKUP('Joining Lists'!$H6295,'Joining Lists'!$D$4:$D$75,'Joining Lists'!$E$4:$E$75)</f>
        <v>West</v>
      </c>
      <c r="J6295" s="110" t="s">
        <v>227</v>
      </c>
      <c r="K6295" s="110">
        <v>3.0</v>
      </c>
      <c r="L6295" s="109">
        <f t="array" ref="L6295">XLOOKUP('Joining Lists'!$J6295,'Joining Lists'!$A$4:$A$15,'Joining Lists'!$B$4:$B$15)</f>
        <v>25</v>
      </c>
      <c r="M6295" s="110">
        <f>'Joining Lists'!$K6295*'Joining Lists'!$L6295</f>
        <v>75</v>
      </c>
    </row>
    <row r="6296" ht="14.25" customHeight="1">
      <c r="G6296" s="106">
        <v>44173.0</v>
      </c>
      <c r="H6296" s="105" t="s">
        <v>307</v>
      </c>
      <c r="I6296" s="105" t="str">
        <f t="array" ref="I6296">XLOOKUP('Joining Lists'!$H6296,'Joining Lists'!$D$4:$D$75,'Joining Lists'!$E$4:$E$75)</f>
        <v>East</v>
      </c>
      <c r="J6296" s="105" t="s">
        <v>240</v>
      </c>
      <c r="K6296" s="105">
        <v>3.0</v>
      </c>
      <c r="L6296" s="104">
        <f t="array" ref="L6296">XLOOKUP('Joining Lists'!$J6296,'Joining Lists'!$A$4:$A$15,'Joining Lists'!$B$4:$B$15)</f>
        <v>34</v>
      </c>
      <c r="M6296" s="105">
        <f>'Joining Lists'!$K6296*'Joining Lists'!$L6296</f>
        <v>102</v>
      </c>
    </row>
    <row r="6297" ht="14.25" customHeight="1">
      <c r="G6297" s="111">
        <v>44173.0</v>
      </c>
      <c r="H6297" s="110" t="s">
        <v>311</v>
      </c>
      <c r="I6297" s="110" t="str">
        <f t="array" ref="I6297">XLOOKUP('Joining Lists'!$H6297,'Joining Lists'!$D$4:$D$75,'Joining Lists'!$E$4:$E$75)</f>
        <v>MidWest</v>
      </c>
      <c r="J6297" s="110" t="s">
        <v>227</v>
      </c>
      <c r="K6297" s="110">
        <v>2.0</v>
      </c>
      <c r="L6297" s="109">
        <f t="array" ref="L6297">XLOOKUP('Joining Lists'!$J6297,'Joining Lists'!$A$4:$A$15,'Joining Lists'!$B$4:$B$15)</f>
        <v>25</v>
      </c>
      <c r="M6297" s="110">
        <f>'Joining Lists'!$K6297*'Joining Lists'!$L6297</f>
        <v>50</v>
      </c>
    </row>
    <row r="6298" ht="14.25" customHeight="1">
      <c r="G6298" s="106">
        <v>44173.0</v>
      </c>
      <c r="H6298" s="105" t="s">
        <v>231</v>
      </c>
      <c r="I6298" s="105" t="str">
        <f t="array" ref="I6298">XLOOKUP('Joining Lists'!$H6298,'Joining Lists'!$D$4:$D$75,'Joining Lists'!$E$4:$E$75)</f>
        <v>West</v>
      </c>
      <c r="J6298" s="105" t="s">
        <v>235</v>
      </c>
      <c r="K6298" s="105">
        <v>3.0</v>
      </c>
      <c r="L6298" s="104">
        <f t="array" ref="L6298">XLOOKUP('Joining Lists'!$J6298,'Joining Lists'!$A$4:$A$15,'Joining Lists'!$B$4:$B$15)</f>
        <v>19.95</v>
      </c>
      <c r="M6298" s="105">
        <f>'Joining Lists'!$K6298*'Joining Lists'!$L6298</f>
        <v>59.85</v>
      </c>
    </row>
    <row r="6299" ht="14.25" customHeight="1">
      <c r="G6299" s="111">
        <v>44173.0</v>
      </c>
      <c r="H6299" s="110" t="s">
        <v>316</v>
      </c>
      <c r="I6299" s="110" t="str">
        <f t="array" ref="I6299">XLOOKUP('Joining Lists'!$H6299,'Joining Lists'!$D$4:$D$75,'Joining Lists'!$E$4:$E$75)</f>
        <v>West</v>
      </c>
      <c r="J6299" s="110" t="s">
        <v>216</v>
      </c>
      <c r="K6299" s="110">
        <v>13.0</v>
      </c>
      <c r="L6299" s="109">
        <f t="array" ref="L6299">XLOOKUP('Joining Lists'!$J6299,'Joining Lists'!$A$4:$A$15,'Joining Lists'!$B$4:$B$15)</f>
        <v>22.95</v>
      </c>
      <c r="M6299" s="110">
        <f>'Joining Lists'!$K6299*'Joining Lists'!$L6299</f>
        <v>298.35</v>
      </c>
    </row>
    <row r="6300" ht="14.25" customHeight="1">
      <c r="G6300" s="106">
        <v>44173.0</v>
      </c>
      <c r="H6300" s="105" t="s">
        <v>215</v>
      </c>
      <c r="I6300" s="105" t="str">
        <f t="array" ref="I6300">XLOOKUP('Joining Lists'!$H6300,'Joining Lists'!$D$4:$D$75,'Joining Lists'!$E$4:$E$75)</f>
        <v>East</v>
      </c>
      <c r="J6300" s="105" t="s">
        <v>218</v>
      </c>
      <c r="K6300" s="105">
        <v>1.0</v>
      </c>
      <c r="L6300" s="104">
        <f t="array" ref="L6300">XLOOKUP('Joining Lists'!$J6300,'Joining Lists'!$A$4:$A$15,'Joining Lists'!$B$4:$B$15)</f>
        <v>22.95</v>
      </c>
      <c r="M6300" s="105">
        <f>'Joining Lists'!$K6300*'Joining Lists'!$L6300</f>
        <v>22.95</v>
      </c>
    </row>
    <row r="6301" ht="14.25" customHeight="1">
      <c r="G6301" s="111">
        <v>44173.0</v>
      </c>
      <c r="H6301" s="110" t="s">
        <v>219</v>
      </c>
      <c r="I6301" s="110" t="str">
        <f t="array" ref="I6301">XLOOKUP('Joining Lists'!$H6301,'Joining Lists'!$D$4:$D$75,'Joining Lists'!$E$4:$E$75)</f>
        <v>West</v>
      </c>
      <c r="J6301" s="110" t="s">
        <v>233</v>
      </c>
      <c r="K6301" s="110">
        <v>3.0</v>
      </c>
      <c r="L6301" s="109">
        <f t="array" ref="L6301">XLOOKUP('Joining Lists'!$J6301,'Joining Lists'!$A$4:$A$15,'Joining Lists'!$B$4:$B$15)</f>
        <v>27.5</v>
      </c>
      <c r="M6301" s="110">
        <f>'Joining Lists'!$K6301*'Joining Lists'!$L6301</f>
        <v>82.5</v>
      </c>
    </row>
    <row r="6302" ht="14.25" customHeight="1">
      <c r="G6302" s="106">
        <v>44173.0</v>
      </c>
      <c r="H6302" s="105" t="s">
        <v>289</v>
      </c>
      <c r="I6302" s="105" t="str">
        <f t="array" ref="I6302">XLOOKUP('Joining Lists'!$H6302,'Joining Lists'!$D$4:$D$75,'Joining Lists'!$E$4:$E$75)</f>
        <v>West</v>
      </c>
      <c r="J6302" s="105" t="s">
        <v>230</v>
      </c>
      <c r="K6302" s="105">
        <v>3.0</v>
      </c>
      <c r="L6302" s="104">
        <f t="array" ref="L6302">XLOOKUP('Joining Lists'!$J6302,'Joining Lists'!$A$4:$A$15,'Joining Lists'!$B$4:$B$15)</f>
        <v>79.95</v>
      </c>
      <c r="M6302" s="105">
        <f>'Joining Lists'!$K6302*'Joining Lists'!$L6302</f>
        <v>239.85</v>
      </c>
    </row>
    <row r="6303" ht="14.25" customHeight="1">
      <c r="G6303" s="111">
        <v>44173.0</v>
      </c>
      <c r="H6303" s="110" t="s">
        <v>296</v>
      </c>
      <c r="I6303" s="110" t="str">
        <f t="array" ref="I6303">XLOOKUP('Joining Lists'!$H6303,'Joining Lists'!$D$4:$D$75,'Joining Lists'!$E$4:$E$75)</f>
        <v>West</v>
      </c>
      <c r="J6303" s="110" t="s">
        <v>218</v>
      </c>
      <c r="K6303" s="110">
        <v>1.0</v>
      </c>
      <c r="L6303" s="109">
        <f t="array" ref="L6303">XLOOKUP('Joining Lists'!$J6303,'Joining Lists'!$A$4:$A$15,'Joining Lists'!$B$4:$B$15)</f>
        <v>22.95</v>
      </c>
      <c r="M6303" s="110">
        <f>'Joining Lists'!$K6303*'Joining Lists'!$L6303</f>
        <v>22.95</v>
      </c>
    </row>
    <row r="6304" ht="14.25" customHeight="1">
      <c r="G6304" s="106">
        <v>44173.0</v>
      </c>
      <c r="H6304" s="105" t="s">
        <v>258</v>
      </c>
      <c r="I6304" s="105" t="str">
        <f t="array" ref="I6304">XLOOKUP('Joining Lists'!$H6304,'Joining Lists'!$D$4:$D$75,'Joining Lists'!$E$4:$E$75)</f>
        <v>MidWest</v>
      </c>
      <c r="J6304" s="105" t="s">
        <v>240</v>
      </c>
      <c r="K6304" s="105">
        <v>1.0</v>
      </c>
      <c r="L6304" s="104">
        <f t="array" ref="L6304">XLOOKUP('Joining Lists'!$J6304,'Joining Lists'!$A$4:$A$15,'Joining Lists'!$B$4:$B$15)</f>
        <v>34</v>
      </c>
      <c r="M6304" s="105">
        <f>'Joining Lists'!$K6304*'Joining Lists'!$L6304</f>
        <v>34</v>
      </c>
    </row>
    <row r="6305" ht="14.25" customHeight="1">
      <c r="G6305" s="111">
        <v>44173.0</v>
      </c>
      <c r="H6305" s="110" t="s">
        <v>301</v>
      </c>
      <c r="I6305" s="110" t="str">
        <f t="array" ref="I6305">XLOOKUP('Joining Lists'!$H6305,'Joining Lists'!$D$4:$D$75,'Joining Lists'!$E$4:$E$75)</f>
        <v>East</v>
      </c>
      <c r="J6305" s="110" t="s">
        <v>240</v>
      </c>
      <c r="K6305" s="110">
        <v>3.0</v>
      </c>
      <c r="L6305" s="109">
        <f t="array" ref="L6305">XLOOKUP('Joining Lists'!$J6305,'Joining Lists'!$A$4:$A$15,'Joining Lists'!$B$4:$B$15)</f>
        <v>34</v>
      </c>
      <c r="M6305" s="110">
        <f>'Joining Lists'!$K6305*'Joining Lists'!$L6305</f>
        <v>102</v>
      </c>
    </row>
    <row r="6306" ht="14.25" customHeight="1">
      <c r="G6306" s="106">
        <v>44173.0</v>
      </c>
      <c r="H6306" s="105" t="s">
        <v>255</v>
      </c>
      <c r="I6306" s="105" t="str">
        <f t="array" ref="I6306">XLOOKUP('Joining Lists'!$H6306,'Joining Lists'!$D$4:$D$75,'Joining Lists'!$E$4:$E$75)</f>
        <v>MidWest</v>
      </c>
      <c r="J6306" s="105" t="s">
        <v>216</v>
      </c>
      <c r="K6306" s="105">
        <v>3.0</v>
      </c>
      <c r="L6306" s="104">
        <f t="array" ref="L6306">XLOOKUP('Joining Lists'!$J6306,'Joining Lists'!$A$4:$A$15,'Joining Lists'!$B$4:$B$15)</f>
        <v>22.95</v>
      </c>
      <c r="M6306" s="105">
        <f>'Joining Lists'!$K6306*'Joining Lists'!$L6306</f>
        <v>68.85</v>
      </c>
    </row>
    <row r="6307" ht="14.25" customHeight="1">
      <c r="G6307" s="111">
        <v>44173.0</v>
      </c>
      <c r="H6307" s="110" t="s">
        <v>314</v>
      </c>
      <c r="I6307" s="110" t="str">
        <f t="array" ref="I6307">XLOOKUP('Joining Lists'!$H6307,'Joining Lists'!$D$4:$D$75,'Joining Lists'!$E$4:$E$75)</f>
        <v>West</v>
      </c>
      <c r="J6307" s="110" t="s">
        <v>212</v>
      </c>
      <c r="K6307" s="110">
        <v>2.0</v>
      </c>
      <c r="L6307" s="109">
        <f t="array" ref="L6307">XLOOKUP('Joining Lists'!$J6307,'Joining Lists'!$A$4:$A$15,'Joining Lists'!$B$4:$B$15)</f>
        <v>21</v>
      </c>
      <c r="M6307" s="110">
        <f>'Joining Lists'!$K6307*'Joining Lists'!$L6307</f>
        <v>42</v>
      </c>
    </row>
    <row r="6308" ht="14.25" customHeight="1">
      <c r="G6308" s="106">
        <v>44173.0</v>
      </c>
      <c r="H6308" s="105" t="s">
        <v>292</v>
      </c>
      <c r="I6308" s="105" t="str">
        <f t="array" ref="I6308">XLOOKUP('Joining Lists'!$H6308,'Joining Lists'!$D$4:$D$75,'Joining Lists'!$E$4:$E$75)</f>
        <v>East</v>
      </c>
      <c r="J6308" s="105" t="s">
        <v>218</v>
      </c>
      <c r="K6308" s="105">
        <v>2.0</v>
      </c>
      <c r="L6308" s="104">
        <f t="array" ref="L6308">XLOOKUP('Joining Lists'!$J6308,'Joining Lists'!$A$4:$A$15,'Joining Lists'!$B$4:$B$15)</f>
        <v>22.95</v>
      </c>
      <c r="M6308" s="105">
        <f>'Joining Lists'!$K6308*'Joining Lists'!$L6308</f>
        <v>45.9</v>
      </c>
    </row>
    <row r="6309" ht="14.25" customHeight="1">
      <c r="G6309" s="111">
        <v>44173.0</v>
      </c>
      <c r="H6309" s="110" t="s">
        <v>303</v>
      </c>
      <c r="I6309" s="110" t="str">
        <f t="array" ref="I6309">XLOOKUP('Joining Lists'!$H6309,'Joining Lists'!$D$4:$D$75,'Joining Lists'!$E$4:$E$75)</f>
        <v>West</v>
      </c>
      <c r="J6309" s="110" t="s">
        <v>227</v>
      </c>
      <c r="K6309" s="110">
        <v>2.0</v>
      </c>
      <c r="L6309" s="109">
        <f t="array" ref="L6309">XLOOKUP('Joining Lists'!$J6309,'Joining Lists'!$A$4:$A$15,'Joining Lists'!$B$4:$B$15)</f>
        <v>25</v>
      </c>
      <c r="M6309" s="110">
        <f>'Joining Lists'!$K6309*'Joining Lists'!$L6309</f>
        <v>50</v>
      </c>
    </row>
    <row r="6310" ht="14.25" customHeight="1">
      <c r="G6310" s="106">
        <v>44173.0</v>
      </c>
      <c r="H6310" s="105" t="s">
        <v>250</v>
      </c>
      <c r="I6310" s="105" t="str">
        <f t="array" ref="I6310">XLOOKUP('Joining Lists'!$H6310,'Joining Lists'!$D$4:$D$75,'Joining Lists'!$E$4:$E$75)</f>
        <v>West</v>
      </c>
      <c r="J6310" s="105" t="s">
        <v>235</v>
      </c>
      <c r="K6310" s="105">
        <v>3.0</v>
      </c>
      <c r="L6310" s="104">
        <f t="array" ref="L6310">XLOOKUP('Joining Lists'!$J6310,'Joining Lists'!$A$4:$A$15,'Joining Lists'!$B$4:$B$15)</f>
        <v>19.95</v>
      </c>
      <c r="M6310" s="105">
        <f>'Joining Lists'!$K6310*'Joining Lists'!$L6310</f>
        <v>59.85</v>
      </c>
    </row>
    <row r="6311" ht="14.25" customHeight="1">
      <c r="G6311" s="111">
        <v>44173.0</v>
      </c>
      <c r="H6311" s="110" t="s">
        <v>258</v>
      </c>
      <c r="I6311" s="110" t="str">
        <f t="array" ref="I6311">XLOOKUP('Joining Lists'!$H6311,'Joining Lists'!$D$4:$D$75,'Joining Lists'!$E$4:$E$75)</f>
        <v>MidWest</v>
      </c>
      <c r="J6311" s="110" t="s">
        <v>245</v>
      </c>
      <c r="K6311" s="110">
        <v>3.0</v>
      </c>
      <c r="L6311" s="109">
        <f t="array" ref="L6311">XLOOKUP('Joining Lists'!$J6311,'Joining Lists'!$A$4:$A$15,'Joining Lists'!$B$4:$B$15)</f>
        <v>23.5</v>
      </c>
      <c r="M6311" s="110">
        <f>'Joining Lists'!$K6311*'Joining Lists'!$L6311</f>
        <v>70.5</v>
      </c>
    </row>
    <row r="6312" ht="14.25" customHeight="1">
      <c r="G6312" s="106">
        <v>44173.0</v>
      </c>
      <c r="H6312" s="105" t="s">
        <v>225</v>
      </c>
      <c r="I6312" s="105" t="str">
        <f t="array" ref="I6312">XLOOKUP('Joining Lists'!$H6312,'Joining Lists'!$D$4:$D$75,'Joining Lists'!$E$4:$E$75)</f>
        <v>South</v>
      </c>
      <c r="J6312" s="105" t="s">
        <v>212</v>
      </c>
      <c r="K6312" s="105">
        <v>2.0</v>
      </c>
      <c r="L6312" s="104">
        <f t="array" ref="L6312">XLOOKUP('Joining Lists'!$J6312,'Joining Lists'!$A$4:$A$15,'Joining Lists'!$B$4:$B$15)</f>
        <v>21</v>
      </c>
      <c r="M6312" s="105">
        <f>'Joining Lists'!$K6312*'Joining Lists'!$L6312</f>
        <v>42</v>
      </c>
    </row>
    <row r="6313" ht="14.25" customHeight="1">
      <c r="G6313" s="111">
        <v>44173.0</v>
      </c>
      <c r="H6313" s="110" t="s">
        <v>291</v>
      </c>
      <c r="I6313" s="110" t="str">
        <f t="array" ref="I6313">XLOOKUP('Joining Lists'!$H6313,'Joining Lists'!$D$4:$D$75,'Joining Lists'!$E$4:$E$75)</f>
        <v>West</v>
      </c>
      <c r="J6313" s="110" t="s">
        <v>236</v>
      </c>
      <c r="K6313" s="110">
        <v>3.0</v>
      </c>
      <c r="L6313" s="109">
        <f t="array" ref="L6313">XLOOKUP('Joining Lists'!$J6313,'Joining Lists'!$A$4:$A$15,'Joining Lists'!$B$4:$B$15)</f>
        <v>30</v>
      </c>
      <c r="M6313" s="110">
        <f>'Joining Lists'!$K6313*'Joining Lists'!$L6313</f>
        <v>90</v>
      </c>
    </row>
    <row r="6314" ht="14.25" customHeight="1">
      <c r="G6314" s="106">
        <v>44173.0</v>
      </c>
      <c r="H6314" s="105" t="s">
        <v>261</v>
      </c>
      <c r="I6314" s="105" t="str">
        <f t="array" ref="I6314">XLOOKUP('Joining Lists'!$H6314,'Joining Lists'!$D$4:$D$75,'Joining Lists'!$E$4:$E$75)</f>
        <v>South</v>
      </c>
      <c r="J6314" s="105" t="s">
        <v>216</v>
      </c>
      <c r="K6314" s="105">
        <v>2.0</v>
      </c>
      <c r="L6314" s="104">
        <f t="array" ref="L6314">XLOOKUP('Joining Lists'!$J6314,'Joining Lists'!$A$4:$A$15,'Joining Lists'!$B$4:$B$15)</f>
        <v>22.95</v>
      </c>
      <c r="M6314" s="105">
        <f>'Joining Lists'!$K6314*'Joining Lists'!$L6314</f>
        <v>45.9</v>
      </c>
    </row>
    <row r="6315" ht="14.25" customHeight="1">
      <c r="G6315" s="111">
        <v>44173.0</v>
      </c>
      <c r="H6315" s="110" t="s">
        <v>250</v>
      </c>
      <c r="I6315" s="110" t="str">
        <f t="array" ref="I6315">XLOOKUP('Joining Lists'!$H6315,'Joining Lists'!$D$4:$D$75,'Joining Lists'!$E$4:$E$75)</f>
        <v>West</v>
      </c>
      <c r="J6315" s="110" t="s">
        <v>239</v>
      </c>
      <c r="K6315" s="110">
        <v>2.0</v>
      </c>
      <c r="L6315" s="109">
        <f t="array" ref="L6315">XLOOKUP('Joining Lists'!$J6315,'Joining Lists'!$A$4:$A$15,'Joining Lists'!$B$4:$B$15)</f>
        <v>19</v>
      </c>
      <c r="M6315" s="110">
        <f>'Joining Lists'!$K6315*'Joining Lists'!$L6315</f>
        <v>38</v>
      </c>
    </row>
    <row r="6316" ht="14.25" customHeight="1">
      <c r="G6316" s="106">
        <v>44173.0</v>
      </c>
      <c r="H6316" s="105" t="s">
        <v>316</v>
      </c>
      <c r="I6316" s="105" t="str">
        <f t="array" ref="I6316">XLOOKUP('Joining Lists'!$H6316,'Joining Lists'!$D$4:$D$75,'Joining Lists'!$E$4:$E$75)</f>
        <v>West</v>
      </c>
      <c r="J6316" s="105" t="s">
        <v>245</v>
      </c>
      <c r="K6316" s="105">
        <v>1.0</v>
      </c>
      <c r="L6316" s="104">
        <f t="array" ref="L6316">XLOOKUP('Joining Lists'!$J6316,'Joining Lists'!$A$4:$A$15,'Joining Lists'!$B$4:$B$15)</f>
        <v>23.5</v>
      </c>
      <c r="M6316" s="105">
        <f>'Joining Lists'!$K6316*'Joining Lists'!$L6316</f>
        <v>23.5</v>
      </c>
    </row>
    <row r="6317" ht="14.25" customHeight="1">
      <c r="G6317" s="111">
        <v>44173.0</v>
      </c>
      <c r="H6317" s="110" t="s">
        <v>261</v>
      </c>
      <c r="I6317" s="110" t="str">
        <f t="array" ref="I6317">XLOOKUP('Joining Lists'!$H6317,'Joining Lists'!$D$4:$D$75,'Joining Lists'!$E$4:$E$75)</f>
        <v>South</v>
      </c>
      <c r="J6317" s="110" t="s">
        <v>239</v>
      </c>
      <c r="K6317" s="110">
        <v>3.0</v>
      </c>
      <c r="L6317" s="109">
        <f t="array" ref="L6317">XLOOKUP('Joining Lists'!$J6317,'Joining Lists'!$A$4:$A$15,'Joining Lists'!$B$4:$B$15)</f>
        <v>19</v>
      </c>
      <c r="M6317" s="110">
        <f>'Joining Lists'!$K6317*'Joining Lists'!$L6317</f>
        <v>57</v>
      </c>
    </row>
    <row r="6318" ht="14.25" customHeight="1">
      <c r="G6318" s="106">
        <v>44173.0</v>
      </c>
      <c r="H6318" s="105" t="s">
        <v>268</v>
      </c>
      <c r="I6318" s="105" t="str">
        <f t="array" ref="I6318">XLOOKUP('Joining Lists'!$H6318,'Joining Lists'!$D$4:$D$75,'Joining Lists'!$E$4:$E$75)</f>
        <v>East</v>
      </c>
      <c r="J6318" s="105" t="s">
        <v>235</v>
      </c>
      <c r="K6318" s="105">
        <v>7.0</v>
      </c>
      <c r="L6318" s="104">
        <f t="array" ref="L6318">XLOOKUP('Joining Lists'!$J6318,'Joining Lists'!$A$4:$A$15,'Joining Lists'!$B$4:$B$15)</f>
        <v>19.95</v>
      </c>
      <c r="M6318" s="105">
        <f>'Joining Lists'!$K6318*'Joining Lists'!$L6318</f>
        <v>139.65</v>
      </c>
    </row>
    <row r="6319" ht="14.25" customHeight="1">
      <c r="G6319" s="111">
        <v>44173.0</v>
      </c>
      <c r="H6319" s="110" t="s">
        <v>264</v>
      </c>
      <c r="I6319" s="110" t="str">
        <f t="array" ref="I6319">XLOOKUP('Joining Lists'!$H6319,'Joining Lists'!$D$4:$D$75,'Joining Lists'!$E$4:$E$75)</f>
        <v>MidWest</v>
      </c>
      <c r="J6319" s="110" t="s">
        <v>212</v>
      </c>
      <c r="K6319" s="110">
        <v>3.0</v>
      </c>
      <c r="L6319" s="109">
        <f t="array" ref="L6319">XLOOKUP('Joining Lists'!$J6319,'Joining Lists'!$A$4:$A$15,'Joining Lists'!$B$4:$B$15)</f>
        <v>21</v>
      </c>
      <c r="M6319" s="110">
        <f>'Joining Lists'!$K6319*'Joining Lists'!$L6319</f>
        <v>63</v>
      </c>
    </row>
    <row r="6320" ht="14.25" customHeight="1">
      <c r="G6320" s="106">
        <v>44173.0</v>
      </c>
      <c r="H6320" s="105" t="s">
        <v>250</v>
      </c>
      <c r="I6320" s="105" t="str">
        <f t="array" ref="I6320">XLOOKUP('Joining Lists'!$H6320,'Joining Lists'!$D$4:$D$75,'Joining Lists'!$E$4:$E$75)</f>
        <v>West</v>
      </c>
      <c r="J6320" s="105" t="s">
        <v>240</v>
      </c>
      <c r="K6320" s="105">
        <v>3.0</v>
      </c>
      <c r="L6320" s="104">
        <f t="array" ref="L6320">XLOOKUP('Joining Lists'!$J6320,'Joining Lists'!$A$4:$A$15,'Joining Lists'!$B$4:$B$15)</f>
        <v>34</v>
      </c>
      <c r="M6320" s="105">
        <f>'Joining Lists'!$K6320*'Joining Lists'!$L6320</f>
        <v>102</v>
      </c>
    </row>
    <row r="6321" ht="14.25" customHeight="1">
      <c r="G6321" s="111">
        <v>44173.0</v>
      </c>
      <c r="H6321" s="110" t="s">
        <v>215</v>
      </c>
      <c r="I6321" s="110" t="str">
        <f t="array" ref="I6321">XLOOKUP('Joining Lists'!$H6321,'Joining Lists'!$D$4:$D$75,'Joining Lists'!$E$4:$E$75)</f>
        <v>East</v>
      </c>
      <c r="J6321" s="110" t="s">
        <v>235</v>
      </c>
      <c r="K6321" s="110">
        <v>1.0</v>
      </c>
      <c r="L6321" s="109">
        <f t="array" ref="L6321">XLOOKUP('Joining Lists'!$J6321,'Joining Lists'!$A$4:$A$15,'Joining Lists'!$B$4:$B$15)</f>
        <v>19.95</v>
      </c>
      <c r="M6321" s="110">
        <f>'Joining Lists'!$K6321*'Joining Lists'!$L6321</f>
        <v>19.95</v>
      </c>
    </row>
    <row r="6322" ht="14.25" customHeight="1">
      <c r="G6322" s="106">
        <v>44173.0</v>
      </c>
      <c r="H6322" s="105" t="s">
        <v>286</v>
      </c>
      <c r="I6322" s="105" t="str">
        <f t="array" ref="I6322">XLOOKUP('Joining Lists'!$H6322,'Joining Lists'!$D$4:$D$75,'Joining Lists'!$E$4:$E$75)</f>
        <v>South</v>
      </c>
      <c r="J6322" s="105" t="s">
        <v>233</v>
      </c>
      <c r="K6322" s="105">
        <v>3.0</v>
      </c>
      <c r="L6322" s="104">
        <f t="array" ref="L6322">XLOOKUP('Joining Lists'!$J6322,'Joining Lists'!$A$4:$A$15,'Joining Lists'!$B$4:$B$15)</f>
        <v>27.5</v>
      </c>
      <c r="M6322" s="105">
        <f>'Joining Lists'!$K6322*'Joining Lists'!$L6322</f>
        <v>82.5</v>
      </c>
    </row>
    <row r="6323" ht="14.25" customHeight="1">
      <c r="G6323" s="111">
        <v>44173.0</v>
      </c>
      <c r="H6323" s="110" t="s">
        <v>215</v>
      </c>
      <c r="I6323" s="110" t="str">
        <f t="array" ref="I6323">XLOOKUP('Joining Lists'!$H6323,'Joining Lists'!$D$4:$D$75,'Joining Lists'!$E$4:$E$75)</f>
        <v>East</v>
      </c>
      <c r="J6323" s="110" t="s">
        <v>243</v>
      </c>
      <c r="K6323" s="110">
        <v>1.0</v>
      </c>
      <c r="L6323" s="109">
        <f t="array" ref="L6323">XLOOKUP('Joining Lists'!$J6323,'Joining Lists'!$A$4:$A$15,'Joining Lists'!$B$4:$B$15)</f>
        <v>25</v>
      </c>
      <c r="M6323" s="110">
        <f>'Joining Lists'!$K6323*'Joining Lists'!$L6323</f>
        <v>25</v>
      </c>
    </row>
    <row r="6324" ht="14.25" customHeight="1">
      <c r="G6324" s="106">
        <v>44173.0</v>
      </c>
      <c r="H6324" s="105" t="s">
        <v>249</v>
      </c>
      <c r="I6324" s="105" t="str">
        <f t="array" ref="I6324">XLOOKUP('Joining Lists'!$H6324,'Joining Lists'!$D$4:$D$75,'Joining Lists'!$E$4:$E$75)</f>
        <v>East</v>
      </c>
      <c r="J6324" s="105" t="s">
        <v>218</v>
      </c>
      <c r="K6324" s="105">
        <v>2.0</v>
      </c>
      <c r="L6324" s="104">
        <f t="array" ref="L6324">XLOOKUP('Joining Lists'!$J6324,'Joining Lists'!$A$4:$A$15,'Joining Lists'!$B$4:$B$15)</f>
        <v>22.95</v>
      </c>
      <c r="M6324" s="105">
        <f>'Joining Lists'!$K6324*'Joining Lists'!$L6324</f>
        <v>45.9</v>
      </c>
    </row>
    <row r="6325" ht="14.25" customHeight="1">
      <c r="G6325" s="111">
        <v>44173.0</v>
      </c>
      <c r="H6325" s="110" t="s">
        <v>225</v>
      </c>
      <c r="I6325" s="110" t="str">
        <f t="array" ref="I6325">XLOOKUP('Joining Lists'!$H6325,'Joining Lists'!$D$4:$D$75,'Joining Lists'!$E$4:$E$75)</f>
        <v>South</v>
      </c>
      <c r="J6325" s="110" t="s">
        <v>216</v>
      </c>
      <c r="K6325" s="110">
        <v>2.0</v>
      </c>
      <c r="L6325" s="109">
        <f t="array" ref="L6325">XLOOKUP('Joining Lists'!$J6325,'Joining Lists'!$A$4:$A$15,'Joining Lists'!$B$4:$B$15)</f>
        <v>22.95</v>
      </c>
      <c r="M6325" s="110">
        <f>'Joining Lists'!$K6325*'Joining Lists'!$L6325</f>
        <v>45.9</v>
      </c>
    </row>
    <row r="6326" ht="14.25" customHeight="1">
      <c r="G6326" s="106">
        <v>44173.0</v>
      </c>
      <c r="H6326" s="105" t="s">
        <v>308</v>
      </c>
      <c r="I6326" s="105" t="str">
        <f t="array" ref="I6326">XLOOKUP('Joining Lists'!$H6326,'Joining Lists'!$D$4:$D$75,'Joining Lists'!$E$4:$E$75)</f>
        <v>West</v>
      </c>
      <c r="J6326" s="105" t="s">
        <v>240</v>
      </c>
      <c r="K6326" s="105">
        <v>1.0</v>
      </c>
      <c r="L6326" s="104">
        <f t="array" ref="L6326">XLOOKUP('Joining Lists'!$J6326,'Joining Lists'!$A$4:$A$15,'Joining Lists'!$B$4:$B$15)</f>
        <v>34</v>
      </c>
      <c r="M6326" s="105">
        <f>'Joining Lists'!$K6326*'Joining Lists'!$L6326</f>
        <v>34</v>
      </c>
    </row>
    <row r="6327" ht="14.25" customHeight="1">
      <c r="G6327" s="111">
        <v>44173.0</v>
      </c>
      <c r="H6327" s="110" t="s">
        <v>234</v>
      </c>
      <c r="I6327" s="110" t="str">
        <f t="array" ref="I6327">XLOOKUP('Joining Lists'!$H6327,'Joining Lists'!$D$4:$D$75,'Joining Lists'!$E$4:$E$75)</f>
        <v>East</v>
      </c>
      <c r="J6327" s="110" t="s">
        <v>236</v>
      </c>
      <c r="K6327" s="110">
        <v>1.0</v>
      </c>
      <c r="L6327" s="109">
        <f t="array" ref="L6327">XLOOKUP('Joining Lists'!$J6327,'Joining Lists'!$A$4:$A$15,'Joining Lists'!$B$4:$B$15)</f>
        <v>30</v>
      </c>
      <c r="M6327" s="110">
        <f>'Joining Lists'!$K6327*'Joining Lists'!$L6327</f>
        <v>30</v>
      </c>
    </row>
    <row r="6328" ht="14.25" customHeight="1">
      <c r="G6328" s="106">
        <v>44173.0</v>
      </c>
      <c r="H6328" s="105" t="s">
        <v>251</v>
      </c>
      <c r="I6328" s="105" t="str">
        <f t="array" ref="I6328">XLOOKUP('Joining Lists'!$H6328,'Joining Lists'!$D$4:$D$75,'Joining Lists'!$E$4:$E$75)</f>
        <v>MidWest</v>
      </c>
      <c r="J6328" s="105" t="s">
        <v>235</v>
      </c>
      <c r="K6328" s="105">
        <v>3.0</v>
      </c>
      <c r="L6328" s="104">
        <f t="array" ref="L6328">XLOOKUP('Joining Lists'!$J6328,'Joining Lists'!$A$4:$A$15,'Joining Lists'!$B$4:$B$15)</f>
        <v>19.95</v>
      </c>
      <c r="M6328" s="105">
        <f>'Joining Lists'!$K6328*'Joining Lists'!$L6328</f>
        <v>59.85</v>
      </c>
    </row>
    <row r="6329" ht="14.25" customHeight="1">
      <c r="G6329" s="111">
        <v>44173.0</v>
      </c>
      <c r="H6329" s="110" t="s">
        <v>259</v>
      </c>
      <c r="I6329" s="110" t="str">
        <f t="array" ref="I6329">XLOOKUP('Joining Lists'!$H6329,'Joining Lists'!$D$4:$D$75,'Joining Lists'!$E$4:$E$75)</f>
        <v>West</v>
      </c>
      <c r="J6329" s="110" t="s">
        <v>227</v>
      </c>
      <c r="K6329" s="110">
        <v>3.0</v>
      </c>
      <c r="L6329" s="109">
        <f t="array" ref="L6329">XLOOKUP('Joining Lists'!$J6329,'Joining Lists'!$A$4:$A$15,'Joining Lists'!$B$4:$B$15)</f>
        <v>25</v>
      </c>
      <c r="M6329" s="110">
        <f>'Joining Lists'!$K6329*'Joining Lists'!$L6329</f>
        <v>75</v>
      </c>
    </row>
    <row r="6330" ht="14.25" customHeight="1">
      <c r="G6330" s="106">
        <v>44173.0</v>
      </c>
      <c r="H6330" s="105" t="s">
        <v>265</v>
      </c>
      <c r="I6330" s="105" t="str">
        <f t="array" ref="I6330">XLOOKUP('Joining Lists'!$H6330,'Joining Lists'!$D$4:$D$75,'Joining Lists'!$E$4:$E$75)</f>
        <v>MidWest</v>
      </c>
      <c r="J6330" s="105" t="s">
        <v>227</v>
      </c>
      <c r="K6330" s="105">
        <v>1.0</v>
      </c>
      <c r="L6330" s="104">
        <f t="array" ref="L6330">XLOOKUP('Joining Lists'!$J6330,'Joining Lists'!$A$4:$A$15,'Joining Lists'!$B$4:$B$15)</f>
        <v>25</v>
      </c>
      <c r="M6330" s="105">
        <f>'Joining Lists'!$K6330*'Joining Lists'!$L6330</f>
        <v>25</v>
      </c>
    </row>
    <row r="6331" ht="14.25" customHeight="1">
      <c r="G6331" s="111">
        <v>44173.0</v>
      </c>
      <c r="H6331" s="110" t="s">
        <v>215</v>
      </c>
      <c r="I6331" s="110" t="str">
        <f t="array" ref="I6331">XLOOKUP('Joining Lists'!$H6331,'Joining Lists'!$D$4:$D$75,'Joining Lists'!$E$4:$E$75)</f>
        <v>East</v>
      </c>
      <c r="J6331" s="110" t="s">
        <v>240</v>
      </c>
      <c r="K6331" s="110">
        <v>1.0</v>
      </c>
      <c r="L6331" s="109">
        <f t="array" ref="L6331">XLOOKUP('Joining Lists'!$J6331,'Joining Lists'!$A$4:$A$15,'Joining Lists'!$B$4:$B$15)</f>
        <v>34</v>
      </c>
      <c r="M6331" s="110">
        <f>'Joining Lists'!$K6331*'Joining Lists'!$L6331</f>
        <v>34</v>
      </c>
    </row>
    <row r="6332" ht="14.25" customHeight="1">
      <c r="G6332" s="106">
        <v>44172.0</v>
      </c>
      <c r="H6332" s="105" t="s">
        <v>225</v>
      </c>
      <c r="I6332" s="105" t="str">
        <f t="array" ref="I6332">XLOOKUP('Joining Lists'!$H6332,'Joining Lists'!$D$4:$D$75,'Joining Lists'!$E$4:$E$75)</f>
        <v>South</v>
      </c>
      <c r="J6332" s="105" t="s">
        <v>216</v>
      </c>
      <c r="K6332" s="105">
        <v>3.0</v>
      </c>
      <c r="L6332" s="104">
        <f t="array" ref="L6332">XLOOKUP('Joining Lists'!$J6332,'Joining Lists'!$A$4:$A$15,'Joining Lists'!$B$4:$B$15)</f>
        <v>22.95</v>
      </c>
      <c r="M6332" s="105">
        <f>'Joining Lists'!$K6332*'Joining Lists'!$L6332</f>
        <v>68.85</v>
      </c>
    </row>
    <row r="6333" ht="14.25" customHeight="1">
      <c r="G6333" s="111">
        <v>44172.0</v>
      </c>
      <c r="H6333" s="110" t="s">
        <v>269</v>
      </c>
      <c r="I6333" s="110" t="str">
        <f t="array" ref="I6333">XLOOKUP('Joining Lists'!$H6333,'Joining Lists'!$D$4:$D$75,'Joining Lists'!$E$4:$E$75)</f>
        <v>MidWest</v>
      </c>
      <c r="J6333" s="110" t="s">
        <v>243</v>
      </c>
      <c r="K6333" s="110">
        <v>2.0</v>
      </c>
      <c r="L6333" s="109">
        <f t="array" ref="L6333">XLOOKUP('Joining Lists'!$J6333,'Joining Lists'!$A$4:$A$15,'Joining Lists'!$B$4:$B$15)</f>
        <v>25</v>
      </c>
      <c r="M6333" s="110">
        <f>'Joining Lists'!$K6333*'Joining Lists'!$L6333</f>
        <v>50</v>
      </c>
    </row>
    <row r="6334" ht="14.25" customHeight="1">
      <c r="G6334" s="106">
        <v>44172.0</v>
      </c>
      <c r="H6334" s="105" t="s">
        <v>251</v>
      </c>
      <c r="I6334" s="105" t="str">
        <f t="array" ref="I6334">XLOOKUP('Joining Lists'!$H6334,'Joining Lists'!$D$4:$D$75,'Joining Lists'!$E$4:$E$75)</f>
        <v>MidWest</v>
      </c>
      <c r="J6334" s="105" t="s">
        <v>218</v>
      </c>
      <c r="K6334" s="105">
        <v>2.0</v>
      </c>
      <c r="L6334" s="104">
        <f t="array" ref="L6334">XLOOKUP('Joining Lists'!$J6334,'Joining Lists'!$A$4:$A$15,'Joining Lists'!$B$4:$B$15)</f>
        <v>22.95</v>
      </c>
      <c r="M6334" s="105">
        <f>'Joining Lists'!$K6334*'Joining Lists'!$L6334</f>
        <v>45.9</v>
      </c>
    </row>
    <row r="6335" ht="14.25" customHeight="1">
      <c r="G6335" s="111">
        <v>44172.0</v>
      </c>
      <c r="H6335" s="110" t="s">
        <v>292</v>
      </c>
      <c r="I6335" s="110" t="str">
        <f t="array" ref="I6335">XLOOKUP('Joining Lists'!$H6335,'Joining Lists'!$D$4:$D$75,'Joining Lists'!$E$4:$E$75)</f>
        <v>East</v>
      </c>
      <c r="J6335" s="110" t="s">
        <v>233</v>
      </c>
      <c r="K6335" s="110">
        <v>3.0</v>
      </c>
      <c r="L6335" s="109">
        <f t="array" ref="L6335">XLOOKUP('Joining Lists'!$J6335,'Joining Lists'!$A$4:$A$15,'Joining Lists'!$B$4:$B$15)</f>
        <v>27.5</v>
      </c>
      <c r="M6335" s="110">
        <f>'Joining Lists'!$K6335*'Joining Lists'!$L6335</f>
        <v>82.5</v>
      </c>
    </row>
    <row r="6336" ht="14.25" customHeight="1">
      <c r="G6336" s="106">
        <v>44172.0</v>
      </c>
      <c r="H6336" s="105" t="s">
        <v>309</v>
      </c>
      <c r="I6336" s="105" t="str">
        <f t="array" ref="I6336">XLOOKUP('Joining Lists'!$H6336,'Joining Lists'!$D$4:$D$75,'Joining Lists'!$E$4:$E$75)</f>
        <v>South</v>
      </c>
      <c r="J6336" s="105" t="s">
        <v>216</v>
      </c>
      <c r="K6336" s="105">
        <v>3.0</v>
      </c>
      <c r="L6336" s="104">
        <f t="array" ref="L6336">XLOOKUP('Joining Lists'!$J6336,'Joining Lists'!$A$4:$A$15,'Joining Lists'!$B$4:$B$15)</f>
        <v>22.95</v>
      </c>
      <c r="M6336" s="105">
        <f>'Joining Lists'!$K6336*'Joining Lists'!$L6336</f>
        <v>68.85</v>
      </c>
    </row>
    <row r="6337" ht="14.25" customHeight="1">
      <c r="G6337" s="111">
        <v>44172.0</v>
      </c>
      <c r="H6337" s="110" t="s">
        <v>264</v>
      </c>
      <c r="I6337" s="110" t="str">
        <f t="array" ref="I6337">XLOOKUP('Joining Lists'!$H6337,'Joining Lists'!$D$4:$D$75,'Joining Lists'!$E$4:$E$75)</f>
        <v>MidWest</v>
      </c>
      <c r="J6337" s="110" t="s">
        <v>245</v>
      </c>
      <c r="K6337" s="110">
        <v>1.0</v>
      </c>
      <c r="L6337" s="109">
        <f t="array" ref="L6337">XLOOKUP('Joining Lists'!$J6337,'Joining Lists'!$A$4:$A$15,'Joining Lists'!$B$4:$B$15)</f>
        <v>23.5</v>
      </c>
      <c r="M6337" s="110">
        <f>'Joining Lists'!$K6337*'Joining Lists'!$L6337</f>
        <v>23.5</v>
      </c>
    </row>
    <row r="6338" ht="14.25" customHeight="1">
      <c r="G6338" s="106">
        <v>44172.0</v>
      </c>
      <c r="H6338" s="105" t="s">
        <v>225</v>
      </c>
      <c r="I6338" s="105" t="str">
        <f t="array" ref="I6338">XLOOKUP('Joining Lists'!$H6338,'Joining Lists'!$D$4:$D$75,'Joining Lists'!$E$4:$E$75)</f>
        <v>South</v>
      </c>
      <c r="J6338" s="105" t="s">
        <v>216</v>
      </c>
      <c r="K6338" s="105">
        <v>3.0</v>
      </c>
      <c r="L6338" s="104">
        <f t="array" ref="L6338">XLOOKUP('Joining Lists'!$J6338,'Joining Lists'!$A$4:$A$15,'Joining Lists'!$B$4:$B$15)</f>
        <v>22.95</v>
      </c>
      <c r="M6338" s="105">
        <f>'Joining Lists'!$K6338*'Joining Lists'!$L6338</f>
        <v>68.85</v>
      </c>
    </row>
    <row r="6339" ht="14.25" customHeight="1">
      <c r="G6339" s="111">
        <v>44172.0</v>
      </c>
      <c r="H6339" s="110" t="s">
        <v>303</v>
      </c>
      <c r="I6339" s="110" t="str">
        <f t="array" ref="I6339">XLOOKUP('Joining Lists'!$H6339,'Joining Lists'!$D$4:$D$75,'Joining Lists'!$E$4:$E$75)</f>
        <v>West</v>
      </c>
      <c r="J6339" s="110" t="s">
        <v>230</v>
      </c>
      <c r="K6339" s="110">
        <v>3.0</v>
      </c>
      <c r="L6339" s="109">
        <f t="array" ref="L6339">XLOOKUP('Joining Lists'!$J6339,'Joining Lists'!$A$4:$A$15,'Joining Lists'!$B$4:$B$15)</f>
        <v>79.95</v>
      </c>
      <c r="M6339" s="110">
        <f>'Joining Lists'!$K6339*'Joining Lists'!$L6339</f>
        <v>239.85</v>
      </c>
    </row>
    <row r="6340" ht="14.25" customHeight="1">
      <c r="G6340" s="106">
        <v>44172.0</v>
      </c>
      <c r="H6340" s="105" t="s">
        <v>308</v>
      </c>
      <c r="I6340" s="105" t="str">
        <f t="array" ref="I6340">XLOOKUP('Joining Lists'!$H6340,'Joining Lists'!$D$4:$D$75,'Joining Lists'!$E$4:$E$75)</f>
        <v>West</v>
      </c>
      <c r="J6340" s="105" t="s">
        <v>240</v>
      </c>
      <c r="K6340" s="105">
        <v>17.0</v>
      </c>
      <c r="L6340" s="104">
        <f t="array" ref="L6340">XLOOKUP('Joining Lists'!$J6340,'Joining Lists'!$A$4:$A$15,'Joining Lists'!$B$4:$B$15)</f>
        <v>34</v>
      </c>
      <c r="M6340" s="105">
        <f>'Joining Lists'!$K6340*'Joining Lists'!$L6340</f>
        <v>578</v>
      </c>
    </row>
    <row r="6341" ht="14.25" customHeight="1">
      <c r="G6341" s="111">
        <v>44172.0</v>
      </c>
      <c r="H6341" s="110" t="s">
        <v>306</v>
      </c>
      <c r="I6341" s="110" t="str">
        <f t="array" ref="I6341">XLOOKUP('Joining Lists'!$H6341,'Joining Lists'!$D$4:$D$75,'Joining Lists'!$E$4:$E$75)</f>
        <v>West</v>
      </c>
      <c r="J6341" s="110" t="s">
        <v>240</v>
      </c>
      <c r="K6341" s="110">
        <v>2.0</v>
      </c>
      <c r="L6341" s="109">
        <f t="array" ref="L6341">XLOOKUP('Joining Lists'!$J6341,'Joining Lists'!$A$4:$A$15,'Joining Lists'!$B$4:$B$15)</f>
        <v>34</v>
      </c>
      <c r="M6341" s="110">
        <f>'Joining Lists'!$K6341*'Joining Lists'!$L6341</f>
        <v>68</v>
      </c>
    </row>
    <row r="6342" ht="14.25" customHeight="1">
      <c r="G6342" s="106">
        <v>44172.0</v>
      </c>
      <c r="H6342" s="105" t="s">
        <v>299</v>
      </c>
      <c r="I6342" s="105" t="str">
        <f t="array" ref="I6342">XLOOKUP('Joining Lists'!$H6342,'Joining Lists'!$D$4:$D$75,'Joining Lists'!$E$4:$E$75)</f>
        <v>South</v>
      </c>
      <c r="J6342" s="105" t="s">
        <v>240</v>
      </c>
      <c r="K6342" s="105">
        <v>2.0</v>
      </c>
      <c r="L6342" s="104">
        <f t="array" ref="L6342">XLOOKUP('Joining Lists'!$J6342,'Joining Lists'!$A$4:$A$15,'Joining Lists'!$B$4:$B$15)</f>
        <v>34</v>
      </c>
      <c r="M6342" s="105">
        <f>'Joining Lists'!$K6342*'Joining Lists'!$L6342</f>
        <v>68</v>
      </c>
    </row>
    <row r="6343" ht="14.25" customHeight="1">
      <c r="G6343" s="111">
        <v>44172.0</v>
      </c>
      <c r="H6343" s="110" t="s">
        <v>310</v>
      </c>
      <c r="I6343" s="110" t="str">
        <f t="array" ref="I6343">XLOOKUP('Joining Lists'!$H6343,'Joining Lists'!$D$4:$D$75,'Joining Lists'!$E$4:$E$75)</f>
        <v>West</v>
      </c>
      <c r="J6343" s="110" t="s">
        <v>233</v>
      </c>
      <c r="K6343" s="110">
        <v>2.0</v>
      </c>
      <c r="L6343" s="109">
        <f t="array" ref="L6343">XLOOKUP('Joining Lists'!$J6343,'Joining Lists'!$A$4:$A$15,'Joining Lists'!$B$4:$B$15)</f>
        <v>27.5</v>
      </c>
      <c r="M6343" s="110">
        <f>'Joining Lists'!$K6343*'Joining Lists'!$L6343</f>
        <v>55</v>
      </c>
    </row>
    <row r="6344" ht="14.25" customHeight="1">
      <c r="G6344" s="106">
        <v>44172.0</v>
      </c>
      <c r="H6344" s="105" t="s">
        <v>248</v>
      </c>
      <c r="I6344" s="105" t="str">
        <f t="array" ref="I6344">XLOOKUP('Joining Lists'!$H6344,'Joining Lists'!$D$4:$D$75,'Joining Lists'!$E$4:$E$75)</f>
        <v>MidWest</v>
      </c>
      <c r="J6344" s="105" t="s">
        <v>236</v>
      </c>
      <c r="K6344" s="105">
        <v>19.0</v>
      </c>
      <c r="L6344" s="104">
        <f t="array" ref="L6344">XLOOKUP('Joining Lists'!$J6344,'Joining Lists'!$A$4:$A$15,'Joining Lists'!$B$4:$B$15)</f>
        <v>30</v>
      </c>
      <c r="M6344" s="105">
        <f>'Joining Lists'!$K6344*'Joining Lists'!$L6344</f>
        <v>570</v>
      </c>
    </row>
    <row r="6345" ht="14.25" customHeight="1">
      <c r="G6345" s="111">
        <v>44172.0</v>
      </c>
      <c r="H6345" s="110" t="s">
        <v>225</v>
      </c>
      <c r="I6345" s="110" t="str">
        <f t="array" ref="I6345">XLOOKUP('Joining Lists'!$H6345,'Joining Lists'!$D$4:$D$75,'Joining Lists'!$E$4:$E$75)</f>
        <v>South</v>
      </c>
      <c r="J6345" s="110" t="s">
        <v>239</v>
      </c>
      <c r="K6345" s="110">
        <v>4.0</v>
      </c>
      <c r="L6345" s="109">
        <f t="array" ref="L6345">XLOOKUP('Joining Lists'!$J6345,'Joining Lists'!$A$4:$A$15,'Joining Lists'!$B$4:$B$15)</f>
        <v>19</v>
      </c>
      <c r="M6345" s="110">
        <f>'Joining Lists'!$K6345*'Joining Lists'!$L6345</f>
        <v>76</v>
      </c>
    </row>
    <row r="6346" ht="14.25" customHeight="1">
      <c r="G6346" s="106">
        <v>44172.0</v>
      </c>
      <c r="H6346" s="105" t="s">
        <v>306</v>
      </c>
      <c r="I6346" s="105" t="str">
        <f t="array" ref="I6346">XLOOKUP('Joining Lists'!$H6346,'Joining Lists'!$D$4:$D$75,'Joining Lists'!$E$4:$E$75)</f>
        <v>West</v>
      </c>
      <c r="J6346" s="105" t="s">
        <v>240</v>
      </c>
      <c r="K6346" s="105">
        <v>1.0</v>
      </c>
      <c r="L6346" s="104">
        <f t="array" ref="L6346">XLOOKUP('Joining Lists'!$J6346,'Joining Lists'!$A$4:$A$15,'Joining Lists'!$B$4:$B$15)</f>
        <v>34</v>
      </c>
      <c r="M6346" s="105">
        <f>'Joining Lists'!$K6346*'Joining Lists'!$L6346</f>
        <v>34</v>
      </c>
    </row>
    <row r="6347" ht="14.25" customHeight="1">
      <c r="G6347" s="111">
        <v>44172.0</v>
      </c>
      <c r="H6347" s="110" t="s">
        <v>316</v>
      </c>
      <c r="I6347" s="110" t="str">
        <f t="array" ref="I6347">XLOOKUP('Joining Lists'!$H6347,'Joining Lists'!$D$4:$D$75,'Joining Lists'!$E$4:$E$75)</f>
        <v>West</v>
      </c>
      <c r="J6347" s="110" t="s">
        <v>240</v>
      </c>
      <c r="K6347" s="110">
        <v>1.0</v>
      </c>
      <c r="L6347" s="109">
        <f t="array" ref="L6347">XLOOKUP('Joining Lists'!$J6347,'Joining Lists'!$A$4:$A$15,'Joining Lists'!$B$4:$B$15)</f>
        <v>34</v>
      </c>
      <c r="M6347" s="110">
        <f>'Joining Lists'!$K6347*'Joining Lists'!$L6347</f>
        <v>34</v>
      </c>
    </row>
    <row r="6348" ht="14.25" customHeight="1">
      <c r="G6348" s="106">
        <v>44172.0</v>
      </c>
      <c r="H6348" s="105" t="s">
        <v>215</v>
      </c>
      <c r="I6348" s="105" t="str">
        <f t="array" ref="I6348">XLOOKUP('Joining Lists'!$H6348,'Joining Lists'!$D$4:$D$75,'Joining Lists'!$E$4:$E$75)</f>
        <v>East</v>
      </c>
      <c r="J6348" s="105" t="s">
        <v>240</v>
      </c>
      <c r="K6348" s="105">
        <v>2.0</v>
      </c>
      <c r="L6348" s="104">
        <f t="array" ref="L6348">XLOOKUP('Joining Lists'!$J6348,'Joining Lists'!$A$4:$A$15,'Joining Lists'!$B$4:$B$15)</f>
        <v>34</v>
      </c>
      <c r="M6348" s="105">
        <f>'Joining Lists'!$K6348*'Joining Lists'!$L6348</f>
        <v>68</v>
      </c>
    </row>
    <row r="6349" ht="14.25" customHeight="1">
      <c r="G6349" s="111">
        <v>44172.0</v>
      </c>
      <c r="H6349" s="110" t="s">
        <v>298</v>
      </c>
      <c r="I6349" s="110" t="str">
        <f t="array" ref="I6349">XLOOKUP('Joining Lists'!$H6349,'Joining Lists'!$D$4:$D$75,'Joining Lists'!$E$4:$E$75)</f>
        <v>West</v>
      </c>
      <c r="J6349" s="110" t="s">
        <v>218</v>
      </c>
      <c r="K6349" s="110">
        <v>1.0</v>
      </c>
      <c r="L6349" s="109">
        <f t="array" ref="L6349">XLOOKUP('Joining Lists'!$J6349,'Joining Lists'!$A$4:$A$15,'Joining Lists'!$B$4:$B$15)</f>
        <v>22.95</v>
      </c>
      <c r="M6349" s="110">
        <f>'Joining Lists'!$K6349*'Joining Lists'!$L6349</f>
        <v>22.95</v>
      </c>
    </row>
    <row r="6350" ht="14.25" customHeight="1">
      <c r="G6350" s="106">
        <v>44172.0</v>
      </c>
      <c r="H6350" s="105" t="s">
        <v>265</v>
      </c>
      <c r="I6350" s="105" t="str">
        <f t="array" ref="I6350">XLOOKUP('Joining Lists'!$H6350,'Joining Lists'!$D$4:$D$75,'Joining Lists'!$E$4:$E$75)</f>
        <v>MidWest</v>
      </c>
      <c r="J6350" s="105" t="s">
        <v>235</v>
      </c>
      <c r="K6350" s="105">
        <v>3.0</v>
      </c>
      <c r="L6350" s="104">
        <f t="array" ref="L6350">XLOOKUP('Joining Lists'!$J6350,'Joining Lists'!$A$4:$A$15,'Joining Lists'!$B$4:$B$15)</f>
        <v>19.95</v>
      </c>
      <c r="M6350" s="105">
        <f>'Joining Lists'!$K6350*'Joining Lists'!$L6350</f>
        <v>59.85</v>
      </c>
    </row>
    <row r="6351" ht="14.25" customHeight="1">
      <c r="G6351" s="111">
        <v>44172.0</v>
      </c>
      <c r="H6351" s="110" t="s">
        <v>307</v>
      </c>
      <c r="I6351" s="110" t="str">
        <f t="array" ref="I6351">XLOOKUP('Joining Lists'!$H6351,'Joining Lists'!$D$4:$D$75,'Joining Lists'!$E$4:$E$75)</f>
        <v>East</v>
      </c>
      <c r="J6351" s="110" t="s">
        <v>216</v>
      </c>
      <c r="K6351" s="110">
        <v>1.0</v>
      </c>
      <c r="L6351" s="109">
        <f t="array" ref="L6351">XLOOKUP('Joining Lists'!$J6351,'Joining Lists'!$A$4:$A$15,'Joining Lists'!$B$4:$B$15)</f>
        <v>22.95</v>
      </c>
      <c r="M6351" s="110">
        <f>'Joining Lists'!$K6351*'Joining Lists'!$L6351</f>
        <v>22.95</v>
      </c>
    </row>
    <row r="6352" ht="14.25" customHeight="1">
      <c r="G6352" s="106">
        <v>44172.0</v>
      </c>
      <c r="H6352" s="105" t="s">
        <v>280</v>
      </c>
      <c r="I6352" s="105" t="str">
        <f t="array" ref="I6352">XLOOKUP('Joining Lists'!$H6352,'Joining Lists'!$D$4:$D$75,'Joining Lists'!$E$4:$E$75)</f>
        <v>South</v>
      </c>
      <c r="J6352" s="105" t="s">
        <v>235</v>
      </c>
      <c r="K6352" s="105">
        <v>2.0</v>
      </c>
      <c r="L6352" s="104">
        <f t="array" ref="L6352">XLOOKUP('Joining Lists'!$J6352,'Joining Lists'!$A$4:$A$15,'Joining Lists'!$B$4:$B$15)</f>
        <v>19.95</v>
      </c>
      <c r="M6352" s="105">
        <f>'Joining Lists'!$K6352*'Joining Lists'!$L6352</f>
        <v>39.9</v>
      </c>
    </row>
    <row r="6353" ht="14.25" customHeight="1">
      <c r="G6353" s="111">
        <v>44172.0</v>
      </c>
      <c r="H6353" s="110" t="s">
        <v>265</v>
      </c>
      <c r="I6353" s="110" t="str">
        <f t="array" ref="I6353">XLOOKUP('Joining Lists'!$H6353,'Joining Lists'!$D$4:$D$75,'Joining Lists'!$E$4:$E$75)</f>
        <v>MidWest</v>
      </c>
      <c r="J6353" s="110" t="s">
        <v>236</v>
      </c>
      <c r="K6353" s="110">
        <v>21.0</v>
      </c>
      <c r="L6353" s="109">
        <f t="array" ref="L6353">XLOOKUP('Joining Lists'!$J6353,'Joining Lists'!$A$4:$A$15,'Joining Lists'!$B$4:$B$15)</f>
        <v>30</v>
      </c>
      <c r="M6353" s="110">
        <f>'Joining Lists'!$K6353*'Joining Lists'!$L6353</f>
        <v>630</v>
      </c>
    </row>
    <row r="6354" ht="14.25" customHeight="1">
      <c r="G6354" s="106">
        <v>44172.0</v>
      </c>
      <c r="H6354" s="105" t="s">
        <v>219</v>
      </c>
      <c r="I6354" s="105" t="str">
        <f t="array" ref="I6354">XLOOKUP('Joining Lists'!$H6354,'Joining Lists'!$D$4:$D$75,'Joining Lists'!$E$4:$E$75)</f>
        <v>West</v>
      </c>
      <c r="J6354" s="105" t="s">
        <v>235</v>
      </c>
      <c r="K6354" s="105">
        <v>3.0</v>
      </c>
      <c r="L6354" s="104">
        <f t="array" ref="L6354">XLOOKUP('Joining Lists'!$J6354,'Joining Lists'!$A$4:$A$15,'Joining Lists'!$B$4:$B$15)</f>
        <v>19.95</v>
      </c>
      <c r="M6354" s="105">
        <f>'Joining Lists'!$K6354*'Joining Lists'!$L6354</f>
        <v>59.85</v>
      </c>
    </row>
    <row r="6355" ht="14.25" customHeight="1">
      <c r="G6355" s="111">
        <v>44172.0</v>
      </c>
      <c r="H6355" s="110" t="s">
        <v>280</v>
      </c>
      <c r="I6355" s="110" t="str">
        <f t="array" ref="I6355">XLOOKUP('Joining Lists'!$H6355,'Joining Lists'!$D$4:$D$75,'Joining Lists'!$E$4:$E$75)</f>
        <v>South</v>
      </c>
      <c r="J6355" s="110" t="s">
        <v>240</v>
      </c>
      <c r="K6355" s="110">
        <v>3.0</v>
      </c>
      <c r="L6355" s="109">
        <f t="array" ref="L6355">XLOOKUP('Joining Lists'!$J6355,'Joining Lists'!$A$4:$A$15,'Joining Lists'!$B$4:$B$15)</f>
        <v>34</v>
      </c>
      <c r="M6355" s="110">
        <f>'Joining Lists'!$K6355*'Joining Lists'!$L6355</f>
        <v>102</v>
      </c>
    </row>
    <row r="6356" ht="14.25" customHeight="1">
      <c r="G6356" s="106">
        <v>44172.0</v>
      </c>
      <c r="H6356" s="105" t="s">
        <v>301</v>
      </c>
      <c r="I6356" s="105" t="str">
        <f t="array" ref="I6356">XLOOKUP('Joining Lists'!$H6356,'Joining Lists'!$D$4:$D$75,'Joining Lists'!$E$4:$E$75)</f>
        <v>East</v>
      </c>
      <c r="J6356" s="105" t="s">
        <v>245</v>
      </c>
      <c r="K6356" s="105">
        <v>3.0</v>
      </c>
      <c r="L6356" s="104">
        <f t="array" ref="L6356">XLOOKUP('Joining Lists'!$J6356,'Joining Lists'!$A$4:$A$15,'Joining Lists'!$B$4:$B$15)</f>
        <v>23.5</v>
      </c>
      <c r="M6356" s="105">
        <f>'Joining Lists'!$K6356*'Joining Lists'!$L6356</f>
        <v>70.5</v>
      </c>
    </row>
    <row r="6357" ht="14.25" customHeight="1">
      <c r="G6357" s="111">
        <v>44172.0</v>
      </c>
      <c r="H6357" s="110" t="s">
        <v>281</v>
      </c>
      <c r="I6357" s="110" t="str">
        <f t="array" ref="I6357">XLOOKUP('Joining Lists'!$H6357,'Joining Lists'!$D$4:$D$75,'Joining Lists'!$E$4:$E$75)</f>
        <v>MidWest</v>
      </c>
      <c r="J6357" s="110" t="s">
        <v>240</v>
      </c>
      <c r="K6357" s="110">
        <v>2.0</v>
      </c>
      <c r="L6357" s="109">
        <f t="array" ref="L6357">XLOOKUP('Joining Lists'!$J6357,'Joining Lists'!$A$4:$A$15,'Joining Lists'!$B$4:$B$15)</f>
        <v>34</v>
      </c>
      <c r="M6357" s="110">
        <f>'Joining Lists'!$K6357*'Joining Lists'!$L6357</f>
        <v>68</v>
      </c>
    </row>
    <row r="6358" ht="14.25" customHeight="1">
      <c r="G6358" s="106">
        <v>44172.0</v>
      </c>
      <c r="H6358" s="105" t="s">
        <v>261</v>
      </c>
      <c r="I6358" s="105" t="str">
        <f t="array" ref="I6358">XLOOKUP('Joining Lists'!$H6358,'Joining Lists'!$D$4:$D$75,'Joining Lists'!$E$4:$E$75)</f>
        <v>South</v>
      </c>
      <c r="J6358" s="105" t="s">
        <v>230</v>
      </c>
      <c r="K6358" s="105">
        <v>3.0</v>
      </c>
      <c r="L6358" s="104">
        <f t="array" ref="L6358">XLOOKUP('Joining Lists'!$J6358,'Joining Lists'!$A$4:$A$15,'Joining Lists'!$B$4:$B$15)</f>
        <v>79.95</v>
      </c>
      <c r="M6358" s="105">
        <f>'Joining Lists'!$K6358*'Joining Lists'!$L6358</f>
        <v>239.85</v>
      </c>
    </row>
    <row r="6359" ht="14.25" customHeight="1">
      <c r="G6359" s="111">
        <v>44172.0</v>
      </c>
      <c r="H6359" s="110" t="s">
        <v>311</v>
      </c>
      <c r="I6359" s="110" t="str">
        <f t="array" ref="I6359">XLOOKUP('Joining Lists'!$H6359,'Joining Lists'!$D$4:$D$75,'Joining Lists'!$E$4:$E$75)</f>
        <v>MidWest</v>
      </c>
      <c r="J6359" s="110" t="s">
        <v>235</v>
      </c>
      <c r="K6359" s="110">
        <v>1.0</v>
      </c>
      <c r="L6359" s="109">
        <f t="array" ref="L6359">XLOOKUP('Joining Lists'!$J6359,'Joining Lists'!$A$4:$A$15,'Joining Lists'!$B$4:$B$15)</f>
        <v>19.95</v>
      </c>
      <c r="M6359" s="110">
        <f>'Joining Lists'!$K6359*'Joining Lists'!$L6359</f>
        <v>19.95</v>
      </c>
    </row>
    <row r="6360" ht="14.25" customHeight="1">
      <c r="G6360" s="106">
        <v>44172.0</v>
      </c>
      <c r="H6360" s="105" t="s">
        <v>259</v>
      </c>
      <c r="I6360" s="105" t="str">
        <f t="array" ref="I6360">XLOOKUP('Joining Lists'!$H6360,'Joining Lists'!$D$4:$D$75,'Joining Lists'!$E$4:$E$75)</f>
        <v>West</v>
      </c>
      <c r="J6360" s="105" t="s">
        <v>216</v>
      </c>
      <c r="K6360" s="105">
        <v>2.0</v>
      </c>
      <c r="L6360" s="104">
        <f t="array" ref="L6360">XLOOKUP('Joining Lists'!$J6360,'Joining Lists'!$A$4:$A$15,'Joining Lists'!$B$4:$B$15)</f>
        <v>22.95</v>
      </c>
      <c r="M6360" s="105">
        <f>'Joining Lists'!$K6360*'Joining Lists'!$L6360</f>
        <v>45.9</v>
      </c>
    </row>
    <row r="6361" ht="14.25" customHeight="1">
      <c r="G6361" s="111">
        <v>44172.0</v>
      </c>
      <c r="H6361" s="110" t="s">
        <v>291</v>
      </c>
      <c r="I6361" s="110" t="str">
        <f t="array" ref="I6361">XLOOKUP('Joining Lists'!$H6361,'Joining Lists'!$D$4:$D$75,'Joining Lists'!$E$4:$E$75)</f>
        <v>West</v>
      </c>
      <c r="J6361" s="110" t="s">
        <v>216</v>
      </c>
      <c r="K6361" s="110">
        <v>1.0</v>
      </c>
      <c r="L6361" s="109">
        <f t="array" ref="L6361">XLOOKUP('Joining Lists'!$J6361,'Joining Lists'!$A$4:$A$15,'Joining Lists'!$B$4:$B$15)</f>
        <v>22.95</v>
      </c>
      <c r="M6361" s="110">
        <f>'Joining Lists'!$K6361*'Joining Lists'!$L6361</f>
        <v>22.95</v>
      </c>
    </row>
    <row r="6362" ht="14.25" customHeight="1">
      <c r="G6362" s="106">
        <v>44172.0</v>
      </c>
      <c r="H6362" s="105" t="s">
        <v>251</v>
      </c>
      <c r="I6362" s="105" t="str">
        <f t="array" ref="I6362">XLOOKUP('Joining Lists'!$H6362,'Joining Lists'!$D$4:$D$75,'Joining Lists'!$E$4:$E$75)</f>
        <v>MidWest</v>
      </c>
      <c r="J6362" s="105" t="s">
        <v>216</v>
      </c>
      <c r="K6362" s="105">
        <v>2.0</v>
      </c>
      <c r="L6362" s="104">
        <f t="array" ref="L6362">XLOOKUP('Joining Lists'!$J6362,'Joining Lists'!$A$4:$A$15,'Joining Lists'!$B$4:$B$15)</f>
        <v>22.95</v>
      </c>
      <c r="M6362" s="105">
        <f>'Joining Lists'!$K6362*'Joining Lists'!$L6362</f>
        <v>45.9</v>
      </c>
    </row>
    <row r="6363" ht="14.25" customHeight="1">
      <c r="G6363" s="111">
        <v>44172.0</v>
      </c>
      <c r="H6363" s="110" t="s">
        <v>266</v>
      </c>
      <c r="I6363" s="110" t="str">
        <f t="array" ref="I6363">XLOOKUP('Joining Lists'!$H6363,'Joining Lists'!$D$4:$D$75,'Joining Lists'!$E$4:$E$75)</f>
        <v>West</v>
      </c>
      <c r="J6363" s="110" t="s">
        <v>218</v>
      </c>
      <c r="K6363" s="110">
        <v>3.0</v>
      </c>
      <c r="L6363" s="109">
        <f t="array" ref="L6363">XLOOKUP('Joining Lists'!$J6363,'Joining Lists'!$A$4:$A$15,'Joining Lists'!$B$4:$B$15)</f>
        <v>22.95</v>
      </c>
      <c r="M6363" s="110">
        <f>'Joining Lists'!$K6363*'Joining Lists'!$L6363</f>
        <v>68.85</v>
      </c>
    </row>
    <row r="6364" ht="14.25" customHeight="1">
      <c r="G6364" s="106">
        <v>44172.0</v>
      </c>
      <c r="H6364" s="105" t="s">
        <v>308</v>
      </c>
      <c r="I6364" s="105" t="str">
        <f t="array" ref="I6364">XLOOKUP('Joining Lists'!$H6364,'Joining Lists'!$D$4:$D$75,'Joining Lists'!$E$4:$E$75)</f>
        <v>West</v>
      </c>
      <c r="J6364" s="105" t="s">
        <v>235</v>
      </c>
      <c r="K6364" s="105">
        <v>10.0</v>
      </c>
      <c r="L6364" s="104">
        <f t="array" ref="L6364">XLOOKUP('Joining Lists'!$J6364,'Joining Lists'!$A$4:$A$15,'Joining Lists'!$B$4:$B$15)</f>
        <v>19.95</v>
      </c>
      <c r="M6364" s="105">
        <f>'Joining Lists'!$K6364*'Joining Lists'!$L6364</f>
        <v>199.5</v>
      </c>
    </row>
    <row r="6365" ht="14.25" customHeight="1">
      <c r="G6365" s="111">
        <v>44172.0</v>
      </c>
      <c r="H6365" s="110" t="s">
        <v>292</v>
      </c>
      <c r="I6365" s="110" t="str">
        <f t="array" ref="I6365">XLOOKUP('Joining Lists'!$H6365,'Joining Lists'!$D$4:$D$75,'Joining Lists'!$E$4:$E$75)</f>
        <v>East</v>
      </c>
      <c r="J6365" s="110" t="s">
        <v>245</v>
      </c>
      <c r="K6365" s="110">
        <v>1.0</v>
      </c>
      <c r="L6365" s="109">
        <f t="array" ref="L6365">XLOOKUP('Joining Lists'!$J6365,'Joining Lists'!$A$4:$A$15,'Joining Lists'!$B$4:$B$15)</f>
        <v>23.5</v>
      </c>
      <c r="M6365" s="110">
        <f>'Joining Lists'!$K6365*'Joining Lists'!$L6365</f>
        <v>23.5</v>
      </c>
    </row>
    <row r="6366" ht="14.25" customHeight="1">
      <c r="G6366" s="106">
        <v>44172.0</v>
      </c>
      <c r="H6366" s="105" t="s">
        <v>306</v>
      </c>
      <c r="I6366" s="105" t="str">
        <f t="array" ref="I6366">XLOOKUP('Joining Lists'!$H6366,'Joining Lists'!$D$4:$D$75,'Joining Lists'!$E$4:$E$75)</f>
        <v>West</v>
      </c>
      <c r="J6366" s="105" t="s">
        <v>218</v>
      </c>
      <c r="K6366" s="105">
        <v>1.0</v>
      </c>
      <c r="L6366" s="104">
        <f t="array" ref="L6366">XLOOKUP('Joining Lists'!$J6366,'Joining Lists'!$A$4:$A$15,'Joining Lists'!$B$4:$B$15)</f>
        <v>22.95</v>
      </c>
      <c r="M6366" s="105">
        <f>'Joining Lists'!$K6366*'Joining Lists'!$L6366</f>
        <v>22.95</v>
      </c>
    </row>
    <row r="6367" ht="14.25" customHeight="1">
      <c r="G6367" s="111">
        <v>44172.0</v>
      </c>
      <c r="H6367" s="110" t="s">
        <v>280</v>
      </c>
      <c r="I6367" s="110" t="str">
        <f t="array" ref="I6367">XLOOKUP('Joining Lists'!$H6367,'Joining Lists'!$D$4:$D$75,'Joining Lists'!$E$4:$E$75)</f>
        <v>South</v>
      </c>
      <c r="J6367" s="110" t="s">
        <v>235</v>
      </c>
      <c r="K6367" s="110">
        <v>3.0</v>
      </c>
      <c r="L6367" s="109">
        <f t="array" ref="L6367">XLOOKUP('Joining Lists'!$J6367,'Joining Lists'!$A$4:$A$15,'Joining Lists'!$B$4:$B$15)</f>
        <v>19.95</v>
      </c>
      <c r="M6367" s="110">
        <f>'Joining Lists'!$K6367*'Joining Lists'!$L6367</f>
        <v>59.85</v>
      </c>
    </row>
    <row r="6368" ht="14.25" customHeight="1">
      <c r="G6368" s="106">
        <v>44172.0</v>
      </c>
      <c r="H6368" s="105" t="s">
        <v>286</v>
      </c>
      <c r="I6368" s="105" t="str">
        <f t="array" ref="I6368">XLOOKUP('Joining Lists'!$H6368,'Joining Lists'!$D$4:$D$75,'Joining Lists'!$E$4:$E$75)</f>
        <v>South</v>
      </c>
      <c r="J6368" s="105" t="s">
        <v>227</v>
      </c>
      <c r="K6368" s="105">
        <v>2.0</v>
      </c>
      <c r="L6368" s="104">
        <f t="array" ref="L6368">XLOOKUP('Joining Lists'!$J6368,'Joining Lists'!$A$4:$A$15,'Joining Lists'!$B$4:$B$15)</f>
        <v>25</v>
      </c>
      <c r="M6368" s="105">
        <f>'Joining Lists'!$K6368*'Joining Lists'!$L6368</f>
        <v>50</v>
      </c>
    </row>
    <row r="6369" ht="14.25" customHeight="1">
      <c r="G6369" s="111">
        <v>44172.0</v>
      </c>
      <c r="H6369" s="110" t="s">
        <v>244</v>
      </c>
      <c r="I6369" s="110" t="str">
        <f t="array" ref="I6369">XLOOKUP('Joining Lists'!$H6369,'Joining Lists'!$D$4:$D$75,'Joining Lists'!$E$4:$E$75)</f>
        <v>MidWest</v>
      </c>
      <c r="J6369" s="110" t="s">
        <v>236</v>
      </c>
      <c r="K6369" s="110">
        <v>2.0</v>
      </c>
      <c r="L6369" s="109">
        <f t="array" ref="L6369">XLOOKUP('Joining Lists'!$J6369,'Joining Lists'!$A$4:$A$15,'Joining Lists'!$B$4:$B$15)</f>
        <v>30</v>
      </c>
      <c r="M6369" s="110">
        <f>'Joining Lists'!$K6369*'Joining Lists'!$L6369</f>
        <v>60</v>
      </c>
    </row>
    <row r="6370" ht="14.25" customHeight="1">
      <c r="G6370" s="106">
        <v>44172.0</v>
      </c>
      <c r="H6370" s="105" t="s">
        <v>294</v>
      </c>
      <c r="I6370" s="105" t="str">
        <f t="array" ref="I6370">XLOOKUP('Joining Lists'!$H6370,'Joining Lists'!$D$4:$D$75,'Joining Lists'!$E$4:$E$75)</f>
        <v>West</v>
      </c>
      <c r="J6370" s="105" t="s">
        <v>218</v>
      </c>
      <c r="K6370" s="105">
        <v>2.0</v>
      </c>
      <c r="L6370" s="104">
        <f t="array" ref="L6370">XLOOKUP('Joining Lists'!$J6370,'Joining Lists'!$A$4:$A$15,'Joining Lists'!$B$4:$B$15)</f>
        <v>22.95</v>
      </c>
      <c r="M6370" s="105">
        <f>'Joining Lists'!$K6370*'Joining Lists'!$L6370</f>
        <v>45.9</v>
      </c>
    </row>
    <row r="6371" ht="14.25" customHeight="1">
      <c r="G6371" s="111">
        <v>44172.0</v>
      </c>
      <c r="H6371" s="110" t="s">
        <v>251</v>
      </c>
      <c r="I6371" s="110" t="str">
        <f t="array" ref="I6371">XLOOKUP('Joining Lists'!$H6371,'Joining Lists'!$D$4:$D$75,'Joining Lists'!$E$4:$E$75)</f>
        <v>MidWest</v>
      </c>
      <c r="J6371" s="110" t="s">
        <v>235</v>
      </c>
      <c r="K6371" s="110">
        <v>13.0</v>
      </c>
      <c r="L6371" s="109">
        <f t="array" ref="L6371">XLOOKUP('Joining Lists'!$J6371,'Joining Lists'!$A$4:$A$15,'Joining Lists'!$B$4:$B$15)</f>
        <v>19.95</v>
      </c>
      <c r="M6371" s="110">
        <f>'Joining Lists'!$K6371*'Joining Lists'!$L6371</f>
        <v>259.35</v>
      </c>
    </row>
    <row r="6372" ht="14.25" customHeight="1">
      <c r="G6372" s="106">
        <v>44172.0</v>
      </c>
      <c r="H6372" s="105" t="s">
        <v>259</v>
      </c>
      <c r="I6372" s="105" t="str">
        <f t="array" ref="I6372">XLOOKUP('Joining Lists'!$H6372,'Joining Lists'!$D$4:$D$75,'Joining Lists'!$E$4:$E$75)</f>
        <v>West</v>
      </c>
      <c r="J6372" s="105" t="s">
        <v>245</v>
      </c>
      <c r="K6372" s="105">
        <v>3.0</v>
      </c>
      <c r="L6372" s="104">
        <f t="array" ref="L6372">XLOOKUP('Joining Lists'!$J6372,'Joining Lists'!$A$4:$A$15,'Joining Lists'!$B$4:$B$15)</f>
        <v>23.5</v>
      </c>
      <c r="M6372" s="105">
        <f>'Joining Lists'!$K6372*'Joining Lists'!$L6372</f>
        <v>70.5</v>
      </c>
    </row>
    <row r="6373" ht="14.25" customHeight="1">
      <c r="G6373" s="111">
        <v>44172.0</v>
      </c>
      <c r="H6373" s="110" t="s">
        <v>312</v>
      </c>
      <c r="I6373" s="110" t="str">
        <f t="array" ref="I6373">XLOOKUP('Joining Lists'!$H6373,'Joining Lists'!$D$4:$D$75,'Joining Lists'!$E$4:$E$75)</f>
        <v>East</v>
      </c>
      <c r="J6373" s="110" t="s">
        <v>240</v>
      </c>
      <c r="K6373" s="110">
        <v>3.0</v>
      </c>
      <c r="L6373" s="109">
        <f t="array" ref="L6373">XLOOKUP('Joining Lists'!$J6373,'Joining Lists'!$A$4:$A$15,'Joining Lists'!$B$4:$B$15)</f>
        <v>34</v>
      </c>
      <c r="M6373" s="110">
        <f>'Joining Lists'!$K6373*'Joining Lists'!$L6373</f>
        <v>102</v>
      </c>
    </row>
    <row r="6374" ht="14.25" customHeight="1">
      <c r="G6374" s="106">
        <v>44172.0</v>
      </c>
      <c r="H6374" s="105" t="s">
        <v>248</v>
      </c>
      <c r="I6374" s="105" t="str">
        <f t="array" ref="I6374">XLOOKUP('Joining Lists'!$H6374,'Joining Lists'!$D$4:$D$75,'Joining Lists'!$E$4:$E$75)</f>
        <v>MidWest</v>
      </c>
      <c r="J6374" s="105" t="s">
        <v>240</v>
      </c>
      <c r="K6374" s="105">
        <v>3.0</v>
      </c>
      <c r="L6374" s="104">
        <f t="array" ref="L6374">XLOOKUP('Joining Lists'!$J6374,'Joining Lists'!$A$4:$A$15,'Joining Lists'!$B$4:$B$15)</f>
        <v>34</v>
      </c>
      <c r="M6374" s="105">
        <f>'Joining Lists'!$K6374*'Joining Lists'!$L6374</f>
        <v>102</v>
      </c>
    </row>
    <row r="6375" ht="14.25" customHeight="1">
      <c r="G6375" s="111">
        <v>44172.0</v>
      </c>
      <c r="H6375" s="110" t="s">
        <v>266</v>
      </c>
      <c r="I6375" s="110" t="str">
        <f t="array" ref="I6375">XLOOKUP('Joining Lists'!$H6375,'Joining Lists'!$D$4:$D$75,'Joining Lists'!$E$4:$E$75)</f>
        <v>West</v>
      </c>
      <c r="J6375" s="110" t="s">
        <v>212</v>
      </c>
      <c r="K6375" s="110">
        <v>3.0</v>
      </c>
      <c r="L6375" s="109">
        <f t="array" ref="L6375">XLOOKUP('Joining Lists'!$J6375,'Joining Lists'!$A$4:$A$15,'Joining Lists'!$B$4:$B$15)</f>
        <v>21</v>
      </c>
      <c r="M6375" s="110">
        <f>'Joining Lists'!$K6375*'Joining Lists'!$L6375</f>
        <v>63</v>
      </c>
    </row>
    <row r="6376" ht="14.25" customHeight="1">
      <c r="G6376" s="106">
        <v>44172.0</v>
      </c>
      <c r="H6376" s="105" t="s">
        <v>251</v>
      </c>
      <c r="I6376" s="105" t="str">
        <f t="array" ref="I6376">XLOOKUP('Joining Lists'!$H6376,'Joining Lists'!$D$4:$D$75,'Joining Lists'!$E$4:$E$75)</f>
        <v>MidWest</v>
      </c>
      <c r="J6376" s="105" t="s">
        <v>243</v>
      </c>
      <c r="K6376" s="105">
        <v>2.0</v>
      </c>
      <c r="L6376" s="104">
        <f t="array" ref="L6376">XLOOKUP('Joining Lists'!$J6376,'Joining Lists'!$A$4:$A$15,'Joining Lists'!$B$4:$B$15)</f>
        <v>25</v>
      </c>
      <c r="M6376" s="105">
        <f>'Joining Lists'!$K6376*'Joining Lists'!$L6376</f>
        <v>50</v>
      </c>
    </row>
    <row r="6377" ht="14.25" customHeight="1">
      <c r="G6377" s="111">
        <v>44172.0</v>
      </c>
      <c r="H6377" s="110" t="s">
        <v>306</v>
      </c>
      <c r="I6377" s="110" t="str">
        <f t="array" ref="I6377">XLOOKUP('Joining Lists'!$H6377,'Joining Lists'!$D$4:$D$75,'Joining Lists'!$E$4:$E$75)</f>
        <v>West</v>
      </c>
      <c r="J6377" s="110" t="s">
        <v>218</v>
      </c>
      <c r="K6377" s="110">
        <v>1.0</v>
      </c>
      <c r="L6377" s="109">
        <f t="array" ref="L6377">XLOOKUP('Joining Lists'!$J6377,'Joining Lists'!$A$4:$A$15,'Joining Lists'!$B$4:$B$15)</f>
        <v>22.95</v>
      </c>
      <c r="M6377" s="110">
        <f>'Joining Lists'!$K6377*'Joining Lists'!$L6377</f>
        <v>22.95</v>
      </c>
    </row>
    <row r="6378" ht="14.25" customHeight="1">
      <c r="G6378" s="106">
        <v>44172.0</v>
      </c>
      <c r="H6378" s="105" t="s">
        <v>219</v>
      </c>
      <c r="I6378" s="105" t="str">
        <f t="array" ref="I6378">XLOOKUP('Joining Lists'!$H6378,'Joining Lists'!$D$4:$D$75,'Joining Lists'!$E$4:$E$75)</f>
        <v>West</v>
      </c>
      <c r="J6378" s="105" t="s">
        <v>236</v>
      </c>
      <c r="K6378" s="105">
        <v>1.0</v>
      </c>
      <c r="L6378" s="104">
        <f t="array" ref="L6378">XLOOKUP('Joining Lists'!$J6378,'Joining Lists'!$A$4:$A$15,'Joining Lists'!$B$4:$B$15)</f>
        <v>30</v>
      </c>
      <c r="M6378" s="105">
        <f>'Joining Lists'!$K6378*'Joining Lists'!$L6378</f>
        <v>30</v>
      </c>
    </row>
    <row r="6379" ht="14.25" customHeight="1">
      <c r="G6379" s="111">
        <v>44172.0</v>
      </c>
      <c r="H6379" s="110" t="s">
        <v>296</v>
      </c>
      <c r="I6379" s="110" t="str">
        <f t="array" ref="I6379">XLOOKUP('Joining Lists'!$H6379,'Joining Lists'!$D$4:$D$75,'Joining Lists'!$E$4:$E$75)</f>
        <v>West</v>
      </c>
      <c r="J6379" s="110" t="s">
        <v>227</v>
      </c>
      <c r="K6379" s="110">
        <v>1.0</v>
      </c>
      <c r="L6379" s="109">
        <f t="array" ref="L6379">XLOOKUP('Joining Lists'!$J6379,'Joining Lists'!$A$4:$A$15,'Joining Lists'!$B$4:$B$15)</f>
        <v>25</v>
      </c>
      <c r="M6379" s="110">
        <f>'Joining Lists'!$K6379*'Joining Lists'!$L6379</f>
        <v>25</v>
      </c>
    </row>
    <row r="6380" ht="14.25" customHeight="1">
      <c r="G6380" s="106">
        <v>44172.0</v>
      </c>
      <c r="H6380" s="105" t="s">
        <v>311</v>
      </c>
      <c r="I6380" s="105" t="str">
        <f t="array" ref="I6380">XLOOKUP('Joining Lists'!$H6380,'Joining Lists'!$D$4:$D$75,'Joining Lists'!$E$4:$E$75)</f>
        <v>MidWest</v>
      </c>
      <c r="J6380" s="105" t="s">
        <v>227</v>
      </c>
      <c r="K6380" s="105">
        <v>16.0</v>
      </c>
      <c r="L6380" s="104">
        <f t="array" ref="L6380">XLOOKUP('Joining Lists'!$J6380,'Joining Lists'!$A$4:$A$15,'Joining Lists'!$B$4:$B$15)</f>
        <v>25</v>
      </c>
      <c r="M6380" s="105">
        <f>'Joining Lists'!$K6380*'Joining Lists'!$L6380</f>
        <v>400</v>
      </c>
    </row>
    <row r="6381" ht="14.25" customHeight="1">
      <c r="G6381" s="111">
        <v>44172.0</v>
      </c>
      <c r="H6381" s="110" t="s">
        <v>261</v>
      </c>
      <c r="I6381" s="110" t="str">
        <f t="array" ref="I6381">XLOOKUP('Joining Lists'!$H6381,'Joining Lists'!$D$4:$D$75,'Joining Lists'!$E$4:$E$75)</f>
        <v>South</v>
      </c>
      <c r="J6381" s="110" t="s">
        <v>240</v>
      </c>
      <c r="K6381" s="110">
        <v>18.0</v>
      </c>
      <c r="L6381" s="109">
        <f t="array" ref="L6381">XLOOKUP('Joining Lists'!$J6381,'Joining Lists'!$A$4:$A$15,'Joining Lists'!$B$4:$B$15)</f>
        <v>34</v>
      </c>
      <c r="M6381" s="110">
        <f>'Joining Lists'!$K6381*'Joining Lists'!$L6381</f>
        <v>612</v>
      </c>
    </row>
    <row r="6382" ht="14.25" customHeight="1">
      <c r="G6382" s="106">
        <v>44172.0</v>
      </c>
      <c r="H6382" s="105" t="s">
        <v>249</v>
      </c>
      <c r="I6382" s="105" t="str">
        <f t="array" ref="I6382">XLOOKUP('Joining Lists'!$H6382,'Joining Lists'!$D$4:$D$75,'Joining Lists'!$E$4:$E$75)</f>
        <v>East</v>
      </c>
      <c r="J6382" s="105" t="s">
        <v>240</v>
      </c>
      <c r="K6382" s="105">
        <v>2.0</v>
      </c>
      <c r="L6382" s="104">
        <f t="array" ref="L6382">XLOOKUP('Joining Lists'!$J6382,'Joining Lists'!$A$4:$A$15,'Joining Lists'!$B$4:$B$15)</f>
        <v>34</v>
      </c>
      <c r="M6382" s="105">
        <f>'Joining Lists'!$K6382*'Joining Lists'!$L6382</f>
        <v>68</v>
      </c>
    </row>
    <row r="6383" ht="14.25" customHeight="1">
      <c r="G6383" s="111">
        <v>44172.0</v>
      </c>
      <c r="H6383" s="110" t="s">
        <v>316</v>
      </c>
      <c r="I6383" s="110" t="str">
        <f t="array" ref="I6383">XLOOKUP('Joining Lists'!$H6383,'Joining Lists'!$D$4:$D$75,'Joining Lists'!$E$4:$E$75)</f>
        <v>West</v>
      </c>
      <c r="J6383" s="110" t="s">
        <v>243</v>
      </c>
      <c r="K6383" s="110">
        <v>3.0</v>
      </c>
      <c r="L6383" s="109">
        <f t="array" ref="L6383">XLOOKUP('Joining Lists'!$J6383,'Joining Lists'!$A$4:$A$15,'Joining Lists'!$B$4:$B$15)</f>
        <v>25</v>
      </c>
      <c r="M6383" s="110">
        <f>'Joining Lists'!$K6383*'Joining Lists'!$L6383</f>
        <v>75</v>
      </c>
    </row>
    <row r="6384" ht="14.25" customHeight="1">
      <c r="G6384" s="106">
        <v>44172.0</v>
      </c>
      <c r="H6384" s="105" t="s">
        <v>225</v>
      </c>
      <c r="I6384" s="105" t="str">
        <f t="array" ref="I6384">XLOOKUP('Joining Lists'!$H6384,'Joining Lists'!$D$4:$D$75,'Joining Lists'!$E$4:$E$75)</f>
        <v>South</v>
      </c>
      <c r="J6384" s="105" t="s">
        <v>235</v>
      </c>
      <c r="K6384" s="105">
        <v>4.0</v>
      </c>
      <c r="L6384" s="104">
        <f t="array" ref="L6384">XLOOKUP('Joining Lists'!$J6384,'Joining Lists'!$A$4:$A$15,'Joining Lists'!$B$4:$B$15)</f>
        <v>19.95</v>
      </c>
      <c r="M6384" s="105">
        <f>'Joining Lists'!$K6384*'Joining Lists'!$L6384</f>
        <v>79.8</v>
      </c>
    </row>
    <row r="6385" ht="14.25" customHeight="1">
      <c r="G6385" s="111">
        <v>44172.0</v>
      </c>
      <c r="H6385" s="110" t="s">
        <v>225</v>
      </c>
      <c r="I6385" s="110" t="str">
        <f t="array" ref="I6385">XLOOKUP('Joining Lists'!$H6385,'Joining Lists'!$D$4:$D$75,'Joining Lists'!$E$4:$E$75)</f>
        <v>South</v>
      </c>
      <c r="J6385" s="110" t="s">
        <v>227</v>
      </c>
      <c r="K6385" s="110">
        <v>1.0</v>
      </c>
      <c r="L6385" s="109">
        <f t="array" ref="L6385">XLOOKUP('Joining Lists'!$J6385,'Joining Lists'!$A$4:$A$15,'Joining Lists'!$B$4:$B$15)</f>
        <v>25</v>
      </c>
      <c r="M6385" s="110">
        <f>'Joining Lists'!$K6385*'Joining Lists'!$L6385</f>
        <v>25</v>
      </c>
    </row>
    <row r="6386" ht="14.25" customHeight="1">
      <c r="G6386" s="106">
        <v>44172.0</v>
      </c>
      <c r="H6386" s="105" t="s">
        <v>309</v>
      </c>
      <c r="I6386" s="105" t="str">
        <f t="array" ref="I6386">XLOOKUP('Joining Lists'!$H6386,'Joining Lists'!$D$4:$D$75,'Joining Lists'!$E$4:$E$75)</f>
        <v>South</v>
      </c>
      <c r="J6386" s="105" t="s">
        <v>240</v>
      </c>
      <c r="K6386" s="105">
        <v>3.0</v>
      </c>
      <c r="L6386" s="104">
        <f t="array" ref="L6386">XLOOKUP('Joining Lists'!$J6386,'Joining Lists'!$A$4:$A$15,'Joining Lists'!$B$4:$B$15)</f>
        <v>34</v>
      </c>
      <c r="M6386" s="105">
        <f>'Joining Lists'!$K6386*'Joining Lists'!$L6386</f>
        <v>102</v>
      </c>
    </row>
    <row r="6387" ht="14.25" customHeight="1">
      <c r="G6387" s="111">
        <v>44172.0</v>
      </c>
      <c r="H6387" s="110" t="s">
        <v>313</v>
      </c>
      <c r="I6387" s="110" t="str">
        <f t="array" ref="I6387">XLOOKUP('Joining Lists'!$H6387,'Joining Lists'!$D$4:$D$75,'Joining Lists'!$E$4:$E$75)</f>
        <v>West</v>
      </c>
      <c r="J6387" s="110" t="s">
        <v>236</v>
      </c>
      <c r="K6387" s="110">
        <v>9.0</v>
      </c>
      <c r="L6387" s="109">
        <f t="array" ref="L6387">XLOOKUP('Joining Lists'!$J6387,'Joining Lists'!$A$4:$A$15,'Joining Lists'!$B$4:$B$15)</f>
        <v>30</v>
      </c>
      <c r="M6387" s="110">
        <f>'Joining Lists'!$K6387*'Joining Lists'!$L6387</f>
        <v>270</v>
      </c>
    </row>
    <row r="6388" ht="14.25" customHeight="1">
      <c r="G6388" s="106">
        <v>44172.0</v>
      </c>
      <c r="H6388" s="105" t="s">
        <v>248</v>
      </c>
      <c r="I6388" s="105" t="str">
        <f t="array" ref="I6388">XLOOKUP('Joining Lists'!$H6388,'Joining Lists'!$D$4:$D$75,'Joining Lists'!$E$4:$E$75)</f>
        <v>MidWest</v>
      </c>
      <c r="J6388" s="105" t="s">
        <v>245</v>
      </c>
      <c r="K6388" s="105">
        <v>16.0</v>
      </c>
      <c r="L6388" s="104">
        <f t="array" ref="L6388">XLOOKUP('Joining Lists'!$J6388,'Joining Lists'!$A$4:$A$15,'Joining Lists'!$B$4:$B$15)</f>
        <v>23.5</v>
      </c>
      <c r="M6388" s="105">
        <f>'Joining Lists'!$K6388*'Joining Lists'!$L6388</f>
        <v>376</v>
      </c>
    </row>
    <row r="6389" ht="14.25" customHeight="1">
      <c r="G6389" s="111">
        <v>44172.0</v>
      </c>
      <c r="H6389" s="110" t="s">
        <v>273</v>
      </c>
      <c r="I6389" s="110" t="str">
        <f t="array" ref="I6389">XLOOKUP('Joining Lists'!$H6389,'Joining Lists'!$D$4:$D$75,'Joining Lists'!$E$4:$E$75)</f>
        <v>West</v>
      </c>
      <c r="J6389" s="110" t="s">
        <v>240</v>
      </c>
      <c r="K6389" s="110">
        <v>1.0</v>
      </c>
      <c r="L6389" s="109">
        <f t="array" ref="L6389">XLOOKUP('Joining Lists'!$J6389,'Joining Lists'!$A$4:$A$15,'Joining Lists'!$B$4:$B$15)</f>
        <v>34</v>
      </c>
      <c r="M6389" s="110">
        <f>'Joining Lists'!$K6389*'Joining Lists'!$L6389</f>
        <v>34</v>
      </c>
    </row>
    <row r="6390" ht="14.25" customHeight="1">
      <c r="G6390" s="106">
        <v>44172.0</v>
      </c>
      <c r="H6390" s="105" t="s">
        <v>258</v>
      </c>
      <c r="I6390" s="105" t="str">
        <f t="array" ref="I6390">XLOOKUP('Joining Lists'!$H6390,'Joining Lists'!$D$4:$D$75,'Joining Lists'!$E$4:$E$75)</f>
        <v>MidWest</v>
      </c>
      <c r="J6390" s="105" t="s">
        <v>218</v>
      </c>
      <c r="K6390" s="105">
        <v>1.0</v>
      </c>
      <c r="L6390" s="104">
        <f t="array" ref="L6390">XLOOKUP('Joining Lists'!$J6390,'Joining Lists'!$A$4:$A$15,'Joining Lists'!$B$4:$B$15)</f>
        <v>22.95</v>
      </c>
      <c r="M6390" s="105">
        <f>'Joining Lists'!$K6390*'Joining Lists'!$L6390</f>
        <v>22.95</v>
      </c>
    </row>
    <row r="6391" ht="14.25" customHeight="1">
      <c r="G6391" s="111">
        <v>44172.0</v>
      </c>
      <c r="H6391" s="110" t="s">
        <v>302</v>
      </c>
      <c r="I6391" s="110" t="str">
        <f t="array" ref="I6391">XLOOKUP('Joining Lists'!$H6391,'Joining Lists'!$D$4:$D$75,'Joining Lists'!$E$4:$E$75)</f>
        <v>MidWest</v>
      </c>
      <c r="J6391" s="110" t="s">
        <v>216</v>
      </c>
      <c r="K6391" s="110">
        <v>2.0</v>
      </c>
      <c r="L6391" s="109">
        <f t="array" ref="L6391">XLOOKUP('Joining Lists'!$J6391,'Joining Lists'!$A$4:$A$15,'Joining Lists'!$B$4:$B$15)</f>
        <v>22.95</v>
      </c>
      <c r="M6391" s="110">
        <f>'Joining Lists'!$K6391*'Joining Lists'!$L6391</f>
        <v>45.9</v>
      </c>
    </row>
    <row r="6392" ht="14.25" customHeight="1">
      <c r="G6392" s="106">
        <v>44172.0</v>
      </c>
      <c r="H6392" s="105" t="s">
        <v>253</v>
      </c>
      <c r="I6392" s="105" t="str">
        <f t="array" ref="I6392">XLOOKUP('Joining Lists'!$H6392,'Joining Lists'!$D$4:$D$75,'Joining Lists'!$E$4:$E$75)</f>
        <v>MidWest</v>
      </c>
      <c r="J6392" s="105" t="s">
        <v>212</v>
      </c>
      <c r="K6392" s="105">
        <v>1.0</v>
      </c>
      <c r="L6392" s="104">
        <f t="array" ref="L6392">XLOOKUP('Joining Lists'!$J6392,'Joining Lists'!$A$4:$A$15,'Joining Lists'!$B$4:$B$15)</f>
        <v>21</v>
      </c>
      <c r="M6392" s="105">
        <f>'Joining Lists'!$K6392*'Joining Lists'!$L6392</f>
        <v>21</v>
      </c>
    </row>
    <row r="6393" ht="14.25" customHeight="1">
      <c r="G6393" s="111">
        <v>44172.0</v>
      </c>
      <c r="H6393" s="110" t="s">
        <v>278</v>
      </c>
      <c r="I6393" s="110" t="str">
        <f t="array" ref="I6393">XLOOKUP('Joining Lists'!$H6393,'Joining Lists'!$D$4:$D$75,'Joining Lists'!$E$4:$E$75)</f>
        <v>MidWest</v>
      </c>
      <c r="J6393" s="110" t="s">
        <v>236</v>
      </c>
      <c r="K6393" s="110">
        <v>1.0</v>
      </c>
      <c r="L6393" s="109">
        <f t="array" ref="L6393">XLOOKUP('Joining Lists'!$J6393,'Joining Lists'!$A$4:$A$15,'Joining Lists'!$B$4:$B$15)</f>
        <v>30</v>
      </c>
      <c r="M6393" s="110">
        <f>'Joining Lists'!$K6393*'Joining Lists'!$L6393</f>
        <v>30</v>
      </c>
    </row>
    <row r="6394" ht="14.25" customHeight="1">
      <c r="G6394" s="106">
        <v>44172.0</v>
      </c>
      <c r="H6394" s="105" t="s">
        <v>255</v>
      </c>
      <c r="I6394" s="105" t="str">
        <f t="array" ref="I6394">XLOOKUP('Joining Lists'!$H6394,'Joining Lists'!$D$4:$D$75,'Joining Lists'!$E$4:$E$75)</f>
        <v>MidWest</v>
      </c>
      <c r="J6394" s="105" t="s">
        <v>240</v>
      </c>
      <c r="K6394" s="105">
        <v>3.0</v>
      </c>
      <c r="L6394" s="104">
        <f t="array" ref="L6394">XLOOKUP('Joining Lists'!$J6394,'Joining Lists'!$A$4:$A$15,'Joining Lists'!$B$4:$B$15)</f>
        <v>34</v>
      </c>
      <c r="M6394" s="105">
        <f>'Joining Lists'!$K6394*'Joining Lists'!$L6394</f>
        <v>102</v>
      </c>
    </row>
    <row r="6395" ht="14.25" customHeight="1">
      <c r="G6395" s="111">
        <v>44172.0</v>
      </c>
      <c r="H6395" s="110" t="s">
        <v>296</v>
      </c>
      <c r="I6395" s="110" t="str">
        <f t="array" ref="I6395">XLOOKUP('Joining Lists'!$H6395,'Joining Lists'!$D$4:$D$75,'Joining Lists'!$E$4:$E$75)</f>
        <v>West</v>
      </c>
      <c r="J6395" s="110" t="s">
        <v>245</v>
      </c>
      <c r="K6395" s="110">
        <v>2.0</v>
      </c>
      <c r="L6395" s="109">
        <f t="array" ref="L6395">XLOOKUP('Joining Lists'!$J6395,'Joining Lists'!$A$4:$A$15,'Joining Lists'!$B$4:$B$15)</f>
        <v>23.5</v>
      </c>
      <c r="M6395" s="110">
        <f>'Joining Lists'!$K6395*'Joining Lists'!$L6395</f>
        <v>47</v>
      </c>
    </row>
    <row r="6396" ht="14.25" customHeight="1">
      <c r="G6396" s="106">
        <v>44172.0</v>
      </c>
      <c r="H6396" s="105" t="s">
        <v>242</v>
      </c>
      <c r="I6396" s="105" t="str">
        <f t="array" ref="I6396">XLOOKUP('Joining Lists'!$H6396,'Joining Lists'!$D$4:$D$75,'Joining Lists'!$E$4:$E$75)</f>
        <v>MidWest</v>
      </c>
      <c r="J6396" s="105" t="s">
        <v>216</v>
      </c>
      <c r="K6396" s="105">
        <v>22.0</v>
      </c>
      <c r="L6396" s="104">
        <f t="array" ref="L6396">XLOOKUP('Joining Lists'!$J6396,'Joining Lists'!$A$4:$A$15,'Joining Lists'!$B$4:$B$15)</f>
        <v>22.95</v>
      </c>
      <c r="M6396" s="105">
        <f>'Joining Lists'!$K6396*'Joining Lists'!$L6396</f>
        <v>504.9</v>
      </c>
    </row>
    <row r="6397" ht="14.25" customHeight="1">
      <c r="G6397" s="111">
        <v>44172.0</v>
      </c>
      <c r="H6397" s="110" t="s">
        <v>265</v>
      </c>
      <c r="I6397" s="110" t="str">
        <f t="array" ref="I6397">XLOOKUP('Joining Lists'!$H6397,'Joining Lists'!$D$4:$D$75,'Joining Lists'!$E$4:$E$75)</f>
        <v>MidWest</v>
      </c>
      <c r="J6397" s="110" t="s">
        <v>239</v>
      </c>
      <c r="K6397" s="110">
        <v>2.0</v>
      </c>
      <c r="L6397" s="109">
        <f t="array" ref="L6397">XLOOKUP('Joining Lists'!$J6397,'Joining Lists'!$A$4:$A$15,'Joining Lists'!$B$4:$B$15)</f>
        <v>19</v>
      </c>
      <c r="M6397" s="110">
        <f>'Joining Lists'!$K6397*'Joining Lists'!$L6397</f>
        <v>38</v>
      </c>
    </row>
    <row r="6398" ht="14.25" customHeight="1">
      <c r="G6398" s="106">
        <v>44171.0</v>
      </c>
      <c r="H6398" s="105" t="s">
        <v>255</v>
      </c>
      <c r="I6398" s="105" t="str">
        <f t="array" ref="I6398">XLOOKUP('Joining Lists'!$H6398,'Joining Lists'!$D$4:$D$75,'Joining Lists'!$E$4:$E$75)</f>
        <v>MidWest</v>
      </c>
      <c r="J6398" s="105" t="s">
        <v>218</v>
      </c>
      <c r="K6398" s="105">
        <v>2.0</v>
      </c>
      <c r="L6398" s="104">
        <f t="array" ref="L6398">XLOOKUP('Joining Lists'!$J6398,'Joining Lists'!$A$4:$A$15,'Joining Lists'!$B$4:$B$15)</f>
        <v>22.95</v>
      </c>
      <c r="M6398" s="105">
        <f>'Joining Lists'!$K6398*'Joining Lists'!$L6398</f>
        <v>45.9</v>
      </c>
    </row>
    <row r="6399" ht="14.25" customHeight="1">
      <c r="G6399" s="111">
        <v>44171.0</v>
      </c>
      <c r="H6399" s="110" t="s">
        <v>288</v>
      </c>
      <c r="I6399" s="110" t="str">
        <f t="array" ref="I6399">XLOOKUP('Joining Lists'!$H6399,'Joining Lists'!$D$4:$D$75,'Joining Lists'!$E$4:$E$75)</f>
        <v>MidWest</v>
      </c>
      <c r="J6399" s="110" t="s">
        <v>235</v>
      </c>
      <c r="K6399" s="110">
        <v>3.0</v>
      </c>
      <c r="L6399" s="109">
        <f t="array" ref="L6399">XLOOKUP('Joining Lists'!$J6399,'Joining Lists'!$A$4:$A$15,'Joining Lists'!$B$4:$B$15)</f>
        <v>19.95</v>
      </c>
      <c r="M6399" s="110">
        <f>'Joining Lists'!$K6399*'Joining Lists'!$L6399</f>
        <v>59.85</v>
      </c>
    </row>
    <row r="6400" ht="14.25" customHeight="1">
      <c r="G6400" s="106">
        <v>44171.0</v>
      </c>
      <c r="H6400" s="105" t="s">
        <v>296</v>
      </c>
      <c r="I6400" s="105" t="str">
        <f t="array" ref="I6400">XLOOKUP('Joining Lists'!$H6400,'Joining Lists'!$D$4:$D$75,'Joining Lists'!$E$4:$E$75)</f>
        <v>West</v>
      </c>
      <c r="J6400" s="105" t="s">
        <v>243</v>
      </c>
      <c r="K6400" s="105">
        <v>14.0</v>
      </c>
      <c r="L6400" s="104">
        <f t="array" ref="L6400">XLOOKUP('Joining Lists'!$J6400,'Joining Lists'!$A$4:$A$15,'Joining Lists'!$B$4:$B$15)</f>
        <v>25</v>
      </c>
      <c r="M6400" s="105">
        <f>'Joining Lists'!$K6400*'Joining Lists'!$L6400</f>
        <v>350</v>
      </c>
    </row>
    <row r="6401" ht="14.25" customHeight="1">
      <c r="G6401" s="111">
        <v>44171.0</v>
      </c>
      <c r="H6401" s="110" t="s">
        <v>242</v>
      </c>
      <c r="I6401" s="110" t="str">
        <f t="array" ref="I6401">XLOOKUP('Joining Lists'!$H6401,'Joining Lists'!$D$4:$D$75,'Joining Lists'!$E$4:$E$75)</f>
        <v>MidWest</v>
      </c>
      <c r="J6401" s="110" t="s">
        <v>235</v>
      </c>
      <c r="K6401" s="110">
        <v>2.0</v>
      </c>
      <c r="L6401" s="109">
        <f t="array" ref="L6401">XLOOKUP('Joining Lists'!$J6401,'Joining Lists'!$A$4:$A$15,'Joining Lists'!$B$4:$B$15)</f>
        <v>19.95</v>
      </c>
      <c r="M6401" s="110">
        <f>'Joining Lists'!$K6401*'Joining Lists'!$L6401</f>
        <v>39.9</v>
      </c>
    </row>
    <row r="6402" ht="14.25" customHeight="1">
      <c r="G6402" s="106">
        <v>44171.0</v>
      </c>
      <c r="H6402" s="105" t="s">
        <v>286</v>
      </c>
      <c r="I6402" s="105" t="str">
        <f t="array" ref="I6402">XLOOKUP('Joining Lists'!$H6402,'Joining Lists'!$D$4:$D$75,'Joining Lists'!$E$4:$E$75)</f>
        <v>South</v>
      </c>
      <c r="J6402" s="105" t="s">
        <v>227</v>
      </c>
      <c r="K6402" s="105">
        <v>4.0</v>
      </c>
      <c r="L6402" s="104">
        <f t="array" ref="L6402">XLOOKUP('Joining Lists'!$J6402,'Joining Lists'!$A$4:$A$15,'Joining Lists'!$B$4:$B$15)</f>
        <v>25</v>
      </c>
      <c r="M6402" s="105">
        <f>'Joining Lists'!$K6402*'Joining Lists'!$L6402</f>
        <v>100</v>
      </c>
    </row>
    <row r="6403" ht="14.25" customHeight="1">
      <c r="G6403" s="111">
        <v>44171.0</v>
      </c>
      <c r="H6403" s="110" t="s">
        <v>297</v>
      </c>
      <c r="I6403" s="110" t="str">
        <f t="array" ref="I6403">XLOOKUP('Joining Lists'!$H6403,'Joining Lists'!$D$4:$D$75,'Joining Lists'!$E$4:$E$75)</f>
        <v>MidWest</v>
      </c>
      <c r="J6403" s="110" t="s">
        <v>233</v>
      </c>
      <c r="K6403" s="110">
        <v>3.0</v>
      </c>
      <c r="L6403" s="109">
        <f t="array" ref="L6403">XLOOKUP('Joining Lists'!$J6403,'Joining Lists'!$A$4:$A$15,'Joining Lists'!$B$4:$B$15)</f>
        <v>27.5</v>
      </c>
      <c r="M6403" s="110">
        <f>'Joining Lists'!$K6403*'Joining Lists'!$L6403</f>
        <v>82.5</v>
      </c>
    </row>
    <row r="6404" ht="14.25" customHeight="1">
      <c r="G6404" s="106">
        <v>44171.0</v>
      </c>
      <c r="H6404" s="105" t="s">
        <v>273</v>
      </c>
      <c r="I6404" s="105" t="str">
        <f t="array" ref="I6404">XLOOKUP('Joining Lists'!$H6404,'Joining Lists'!$D$4:$D$75,'Joining Lists'!$E$4:$E$75)</f>
        <v>West</v>
      </c>
      <c r="J6404" s="105" t="s">
        <v>212</v>
      </c>
      <c r="K6404" s="105">
        <v>3.0</v>
      </c>
      <c r="L6404" s="104">
        <f t="array" ref="L6404">XLOOKUP('Joining Lists'!$J6404,'Joining Lists'!$A$4:$A$15,'Joining Lists'!$B$4:$B$15)</f>
        <v>21</v>
      </c>
      <c r="M6404" s="105">
        <f>'Joining Lists'!$K6404*'Joining Lists'!$L6404</f>
        <v>63</v>
      </c>
    </row>
    <row r="6405" ht="14.25" customHeight="1">
      <c r="G6405" s="111">
        <v>44171.0</v>
      </c>
      <c r="H6405" s="110" t="s">
        <v>281</v>
      </c>
      <c r="I6405" s="110" t="str">
        <f t="array" ref="I6405">XLOOKUP('Joining Lists'!$H6405,'Joining Lists'!$D$4:$D$75,'Joining Lists'!$E$4:$E$75)</f>
        <v>MidWest</v>
      </c>
      <c r="J6405" s="110" t="s">
        <v>227</v>
      </c>
      <c r="K6405" s="110">
        <v>2.0</v>
      </c>
      <c r="L6405" s="109">
        <f t="array" ref="L6405">XLOOKUP('Joining Lists'!$J6405,'Joining Lists'!$A$4:$A$15,'Joining Lists'!$B$4:$B$15)</f>
        <v>25</v>
      </c>
      <c r="M6405" s="110">
        <f>'Joining Lists'!$K6405*'Joining Lists'!$L6405</f>
        <v>50</v>
      </c>
    </row>
    <row r="6406" ht="14.25" customHeight="1">
      <c r="G6406" s="106">
        <v>44171.0</v>
      </c>
      <c r="H6406" s="105" t="s">
        <v>314</v>
      </c>
      <c r="I6406" s="105" t="str">
        <f t="array" ref="I6406">XLOOKUP('Joining Lists'!$H6406,'Joining Lists'!$D$4:$D$75,'Joining Lists'!$E$4:$E$75)</f>
        <v>West</v>
      </c>
      <c r="J6406" s="105" t="s">
        <v>240</v>
      </c>
      <c r="K6406" s="105">
        <v>1.0</v>
      </c>
      <c r="L6406" s="104">
        <f t="array" ref="L6406">XLOOKUP('Joining Lists'!$J6406,'Joining Lists'!$A$4:$A$15,'Joining Lists'!$B$4:$B$15)</f>
        <v>34</v>
      </c>
      <c r="M6406" s="105">
        <f>'Joining Lists'!$K6406*'Joining Lists'!$L6406</f>
        <v>34</v>
      </c>
    </row>
    <row r="6407" ht="14.25" customHeight="1">
      <c r="G6407" s="111">
        <v>44171.0</v>
      </c>
      <c r="H6407" s="110" t="s">
        <v>242</v>
      </c>
      <c r="I6407" s="110" t="str">
        <f t="array" ref="I6407">XLOOKUP('Joining Lists'!$H6407,'Joining Lists'!$D$4:$D$75,'Joining Lists'!$E$4:$E$75)</f>
        <v>MidWest</v>
      </c>
      <c r="J6407" s="110" t="s">
        <v>240</v>
      </c>
      <c r="K6407" s="110">
        <v>3.0</v>
      </c>
      <c r="L6407" s="109">
        <f t="array" ref="L6407">XLOOKUP('Joining Lists'!$J6407,'Joining Lists'!$A$4:$A$15,'Joining Lists'!$B$4:$B$15)</f>
        <v>34</v>
      </c>
      <c r="M6407" s="110">
        <f>'Joining Lists'!$K6407*'Joining Lists'!$L6407</f>
        <v>102</v>
      </c>
    </row>
    <row r="6408" ht="14.25" customHeight="1">
      <c r="G6408" s="106">
        <v>44171.0</v>
      </c>
      <c r="H6408" s="105" t="s">
        <v>310</v>
      </c>
      <c r="I6408" s="105" t="str">
        <f t="array" ref="I6408">XLOOKUP('Joining Lists'!$H6408,'Joining Lists'!$D$4:$D$75,'Joining Lists'!$E$4:$E$75)</f>
        <v>West</v>
      </c>
      <c r="J6408" s="105" t="s">
        <v>218</v>
      </c>
      <c r="K6408" s="105">
        <v>3.0</v>
      </c>
      <c r="L6408" s="104">
        <f t="array" ref="L6408">XLOOKUP('Joining Lists'!$J6408,'Joining Lists'!$A$4:$A$15,'Joining Lists'!$B$4:$B$15)</f>
        <v>22.95</v>
      </c>
      <c r="M6408" s="105">
        <f>'Joining Lists'!$K6408*'Joining Lists'!$L6408</f>
        <v>68.85</v>
      </c>
    </row>
    <row r="6409" ht="14.25" customHeight="1">
      <c r="G6409" s="111">
        <v>44171.0</v>
      </c>
      <c r="H6409" s="110" t="s">
        <v>219</v>
      </c>
      <c r="I6409" s="110" t="str">
        <f t="array" ref="I6409">XLOOKUP('Joining Lists'!$H6409,'Joining Lists'!$D$4:$D$75,'Joining Lists'!$E$4:$E$75)</f>
        <v>West</v>
      </c>
      <c r="J6409" s="110" t="s">
        <v>245</v>
      </c>
      <c r="K6409" s="110">
        <v>2.0</v>
      </c>
      <c r="L6409" s="109">
        <f t="array" ref="L6409">XLOOKUP('Joining Lists'!$J6409,'Joining Lists'!$A$4:$A$15,'Joining Lists'!$B$4:$B$15)</f>
        <v>23.5</v>
      </c>
      <c r="M6409" s="110">
        <f>'Joining Lists'!$K6409*'Joining Lists'!$L6409</f>
        <v>47</v>
      </c>
    </row>
    <row r="6410" ht="14.25" customHeight="1">
      <c r="G6410" s="106">
        <v>44171.0</v>
      </c>
      <c r="H6410" s="105" t="s">
        <v>225</v>
      </c>
      <c r="I6410" s="105" t="str">
        <f t="array" ref="I6410">XLOOKUP('Joining Lists'!$H6410,'Joining Lists'!$D$4:$D$75,'Joining Lists'!$E$4:$E$75)</f>
        <v>South</v>
      </c>
      <c r="J6410" s="105" t="s">
        <v>243</v>
      </c>
      <c r="K6410" s="105">
        <v>1.0</v>
      </c>
      <c r="L6410" s="104">
        <f t="array" ref="L6410">XLOOKUP('Joining Lists'!$J6410,'Joining Lists'!$A$4:$A$15,'Joining Lists'!$B$4:$B$15)</f>
        <v>25</v>
      </c>
      <c r="M6410" s="105">
        <f>'Joining Lists'!$K6410*'Joining Lists'!$L6410</f>
        <v>25</v>
      </c>
    </row>
    <row r="6411" ht="14.25" customHeight="1">
      <c r="G6411" s="111">
        <v>44171.0</v>
      </c>
      <c r="H6411" s="110" t="s">
        <v>255</v>
      </c>
      <c r="I6411" s="110" t="str">
        <f t="array" ref="I6411">XLOOKUP('Joining Lists'!$H6411,'Joining Lists'!$D$4:$D$75,'Joining Lists'!$E$4:$E$75)</f>
        <v>MidWest</v>
      </c>
      <c r="J6411" s="110" t="s">
        <v>235</v>
      </c>
      <c r="K6411" s="110">
        <v>3.0</v>
      </c>
      <c r="L6411" s="109">
        <f t="array" ref="L6411">XLOOKUP('Joining Lists'!$J6411,'Joining Lists'!$A$4:$A$15,'Joining Lists'!$B$4:$B$15)</f>
        <v>19.95</v>
      </c>
      <c r="M6411" s="110">
        <f>'Joining Lists'!$K6411*'Joining Lists'!$L6411</f>
        <v>59.85</v>
      </c>
    </row>
    <row r="6412" ht="14.25" customHeight="1">
      <c r="G6412" s="106">
        <v>44171.0</v>
      </c>
      <c r="H6412" s="105" t="s">
        <v>316</v>
      </c>
      <c r="I6412" s="105" t="str">
        <f t="array" ref="I6412">XLOOKUP('Joining Lists'!$H6412,'Joining Lists'!$D$4:$D$75,'Joining Lists'!$E$4:$E$75)</f>
        <v>West</v>
      </c>
      <c r="J6412" s="105" t="s">
        <v>216</v>
      </c>
      <c r="K6412" s="105">
        <v>19.0</v>
      </c>
      <c r="L6412" s="104">
        <f t="array" ref="L6412">XLOOKUP('Joining Lists'!$J6412,'Joining Lists'!$A$4:$A$15,'Joining Lists'!$B$4:$B$15)</f>
        <v>22.95</v>
      </c>
      <c r="M6412" s="105">
        <f>'Joining Lists'!$K6412*'Joining Lists'!$L6412</f>
        <v>436.05</v>
      </c>
    </row>
    <row r="6413" ht="14.25" customHeight="1">
      <c r="G6413" s="111">
        <v>44171.0</v>
      </c>
      <c r="H6413" s="110" t="s">
        <v>264</v>
      </c>
      <c r="I6413" s="110" t="str">
        <f t="array" ref="I6413">XLOOKUP('Joining Lists'!$H6413,'Joining Lists'!$D$4:$D$75,'Joining Lists'!$E$4:$E$75)</f>
        <v>MidWest</v>
      </c>
      <c r="J6413" s="110" t="s">
        <v>235</v>
      </c>
      <c r="K6413" s="110">
        <v>3.0</v>
      </c>
      <c r="L6413" s="109">
        <f t="array" ref="L6413">XLOOKUP('Joining Lists'!$J6413,'Joining Lists'!$A$4:$A$15,'Joining Lists'!$B$4:$B$15)</f>
        <v>19.95</v>
      </c>
      <c r="M6413" s="110">
        <f>'Joining Lists'!$K6413*'Joining Lists'!$L6413</f>
        <v>59.85</v>
      </c>
    </row>
    <row r="6414" ht="14.25" customHeight="1">
      <c r="G6414" s="106">
        <v>44171.0</v>
      </c>
      <c r="H6414" s="105" t="s">
        <v>268</v>
      </c>
      <c r="I6414" s="105" t="str">
        <f t="array" ref="I6414">XLOOKUP('Joining Lists'!$H6414,'Joining Lists'!$D$4:$D$75,'Joining Lists'!$E$4:$E$75)</f>
        <v>East</v>
      </c>
      <c r="J6414" s="105" t="s">
        <v>243</v>
      </c>
      <c r="K6414" s="105">
        <v>2.0</v>
      </c>
      <c r="L6414" s="104">
        <f t="array" ref="L6414">XLOOKUP('Joining Lists'!$J6414,'Joining Lists'!$A$4:$A$15,'Joining Lists'!$B$4:$B$15)</f>
        <v>25</v>
      </c>
      <c r="M6414" s="105">
        <f>'Joining Lists'!$K6414*'Joining Lists'!$L6414</f>
        <v>50</v>
      </c>
    </row>
    <row r="6415" ht="14.25" customHeight="1">
      <c r="G6415" s="111">
        <v>44171.0</v>
      </c>
      <c r="H6415" s="110" t="s">
        <v>234</v>
      </c>
      <c r="I6415" s="110" t="str">
        <f t="array" ref="I6415">XLOOKUP('Joining Lists'!$H6415,'Joining Lists'!$D$4:$D$75,'Joining Lists'!$E$4:$E$75)</f>
        <v>East</v>
      </c>
      <c r="J6415" s="110" t="s">
        <v>227</v>
      </c>
      <c r="K6415" s="110">
        <v>2.0</v>
      </c>
      <c r="L6415" s="109">
        <f t="array" ref="L6415">XLOOKUP('Joining Lists'!$J6415,'Joining Lists'!$A$4:$A$15,'Joining Lists'!$B$4:$B$15)</f>
        <v>25</v>
      </c>
      <c r="M6415" s="110">
        <f>'Joining Lists'!$K6415*'Joining Lists'!$L6415</f>
        <v>50</v>
      </c>
    </row>
    <row r="6416" ht="14.25" customHeight="1">
      <c r="G6416" s="106">
        <v>44171.0</v>
      </c>
      <c r="H6416" s="105" t="s">
        <v>269</v>
      </c>
      <c r="I6416" s="105" t="str">
        <f t="array" ref="I6416">XLOOKUP('Joining Lists'!$H6416,'Joining Lists'!$D$4:$D$75,'Joining Lists'!$E$4:$E$75)</f>
        <v>MidWest</v>
      </c>
      <c r="J6416" s="105" t="s">
        <v>218</v>
      </c>
      <c r="K6416" s="105">
        <v>2.0</v>
      </c>
      <c r="L6416" s="104">
        <f t="array" ref="L6416">XLOOKUP('Joining Lists'!$J6416,'Joining Lists'!$A$4:$A$15,'Joining Lists'!$B$4:$B$15)</f>
        <v>22.95</v>
      </c>
      <c r="M6416" s="105">
        <f>'Joining Lists'!$K6416*'Joining Lists'!$L6416</f>
        <v>45.9</v>
      </c>
    </row>
    <row r="6417" ht="14.25" customHeight="1">
      <c r="G6417" s="111">
        <v>44171.0</v>
      </c>
      <c r="H6417" s="110" t="s">
        <v>288</v>
      </c>
      <c r="I6417" s="110" t="str">
        <f t="array" ref="I6417">XLOOKUP('Joining Lists'!$H6417,'Joining Lists'!$D$4:$D$75,'Joining Lists'!$E$4:$E$75)</f>
        <v>MidWest</v>
      </c>
      <c r="J6417" s="110" t="s">
        <v>240</v>
      </c>
      <c r="K6417" s="110">
        <v>1.0</v>
      </c>
      <c r="L6417" s="109">
        <f t="array" ref="L6417">XLOOKUP('Joining Lists'!$J6417,'Joining Lists'!$A$4:$A$15,'Joining Lists'!$B$4:$B$15)</f>
        <v>34</v>
      </c>
      <c r="M6417" s="110">
        <f>'Joining Lists'!$K6417*'Joining Lists'!$L6417</f>
        <v>34</v>
      </c>
    </row>
    <row r="6418" ht="14.25" customHeight="1">
      <c r="G6418" s="106">
        <v>44171.0</v>
      </c>
      <c r="H6418" s="105" t="s">
        <v>293</v>
      </c>
      <c r="I6418" s="105" t="str">
        <f t="array" ref="I6418">XLOOKUP('Joining Lists'!$H6418,'Joining Lists'!$D$4:$D$75,'Joining Lists'!$E$4:$E$75)</f>
        <v>West</v>
      </c>
      <c r="J6418" s="105" t="s">
        <v>230</v>
      </c>
      <c r="K6418" s="105">
        <v>3.0</v>
      </c>
      <c r="L6418" s="104">
        <f t="array" ref="L6418">XLOOKUP('Joining Lists'!$J6418,'Joining Lists'!$A$4:$A$15,'Joining Lists'!$B$4:$B$15)</f>
        <v>79.95</v>
      </c>
      <c r="M6418" s="105">
        <f>'Joining Lists'!$K6418*'Joining Lists'!$L6418</f>
        <v>239.85</v>
      </c>
    </row>
    <row r="6419" ht="14.25" customHeight="1">
      <c r="G6419" s="111">
        <v>44171.0</v>
      </c>
      <c r="H6419" s="110" t="s">
        <v>225</v>
      </c>
      <c r="I6419" s="110" t="str">
        <f t="array" ref="I6419">XLOOKUP('Joining Lists'!$H6419,'Joining Lists'!$D$4:$D$75,'Joining Lists'!$E$4:$E$75)</f>
        <v>South</v>
      </c>
      <c r="J6419" s="110" t="s">
        <v>218</v>
      </c>
      <c r="K6419" s="110">
        <v>2.0</v>
      </c>
      <c r="L6419" s="109">
        <f t="array" ref="L6419">XLOOKUP('Joining Lists'!$J6419,'Joining Lists'!$A$4:$A$15,'Joining Lists'!$B$4:$B$15)</f>
        <v>22.95</v>
      </c>
      <c r="M6419" s="110">
        <f>'Joining Lists'!$K6419*'Joining Lists'!$L6419</f>
        <v>45.9</v>
      </c>
    </row>
    <row r="6420" ht="14.25" customHeight="1">
      <c r="G6420" s="106">
        <v>44171.0</v>
      </c>
      <c r="H6420" s="105" t="s">
        <v>268</v>
      </c>
      <c r="I6420" s="105" t="str">
        <f t="array" ref="I6420">XLOOKUP('Joining Lists'!$H6420,'Joining Lists'!$D$4:$D$75,'Joining Lists'!$E$4:$E$75)</f>
        <v>East</v>
      </c>
      <c r="J6420" s="105" t="s">
        <v>240</v>
      </c>
      <c r="K6420" s="105">
        <v>2.0</v>
      </c>
      <c r="L6420" s="104">
        <f t="array" ref="L6420">XLOOKUP('Joining Lists'!$J6420,'Joining Lists'!$A$4:$A$15,'Joining Lists'!$B$4:$B$15)</f>
        <v>34</v>
      </c>
      <c r="M6420" s="105">
        <f>'Joining Lists'!$K6420*'Joining Lists'!$L6420</f>
        <v>68</v>
      </c>
    </row>
    <row r="6421" ht="14.25" customHeight="1">
      <c r="G6421" s="111">
        <v>44171.0</v>
      </c>
      <c r="H6421" s="110" t="s">
        <v>248</v>
      </c>
      <c r="I6421" s="110" t="str">
        <f t="array" ref="I6421">XLOOKUP('Joining Lists'!$H6421,'Joining Lists'!$D$4:$D$75,'Joining Lists'!$E$4:$E$75)</f>
        <v>MidWest</v>
      </c>
      <c r="J6421" s="110" t="s">
        <v>227</v>
      </c>
      <c r="K6421" s="110">
        <v>3.0</v>
      </c>
      <c r="L6421" s="109">
        <f t="array" ref="L6421">XLOOKUP('Joining Lists'!$J6421,'Joining Lists'!$A$4:$A$15,'Joining Lists'!$B$4:$B$15)</f>
        <v>25</v>
      </c>
      <c r="M6421" s="110">
        <f>'Joining Lists'!$K6421*'Joining Lists'!$L6421</f>
        <v>75</v>
      </c>
    </row>
    <row r="6422" ht="14.25" customHeight="1">
      <c r="G6422" s="106">
        <v>44171.0</v>
      </c>
      <c r="H6422" s="105" t="s">
        <v>225</v>
      </c>
      <c r="I6422" s="105" t="str">
        <f t="array" ref="I6422">XLOOKUP('Joining Lists'!$H6422,'Joining Lists'!$D$4:$D$75,'Joining Lists'!$E$4:$E$75)</f>
        <v>South</v>
      </c>
      <c r="J6422" s="105" t="s">
        <v>245</v>
      </c>
      <c r="K6422" s="105">
        <v>3.0</v>
      </c>
      <c r="L6422" s="104">
        <f t="array" ref="L6422">XLOOKUP('Joining Lists'!$J6422,'Joining Lists'!$A$4:$A$15,'Joining Lists'!$B$4:$B$15)</f>
        <v>23.5</v>
      </c>
      <c r="M6422" s="105">
        <f>'Joining Lists'!$K6422*'Joining Lists'!$L6422</f>
        <v>70.5</v>
      </c>
    </row>
    <row r="6423" ht="14.25" customHeight="1">
      <c r="G6423" s="111">
        <v>44171.0</v>
      </c>
      <c r="H6423" s="110" t="s">
        <v>276</v>
      </c>
      <c r="I6423" s="110" t="str">
        <f t="array" ref="I6423">XLOOKUP('Joining Lists'!$H6423,'Joining Lists'!$D$4:$D$75,'Joining Lists'!$E$4:$E$75)</f>
        <v>East</v>
      </c>
      <c r="J6423" s="110" t="s">
        <v>240</v>
      </c>
      <c r="K6423" s="110">
        <v>2.0</v>
      </c>
      <c r="L6423" s="109">
        <f t="array" ref="L6423">XLOOKUP('Joining Lists'!$J6423,'Joining Lists'!$A$4:$A$15,'Joining Lists'!$B$4:$B$15)</f>
        <v>34</v>
      </c>
      <c r="M6423" s="110">
        <f>'Joining Lists'!$K6423*'Joining Lists'!$L6423</f>
        <v>68</v>
      </c>
    </row>
    <row r="6424" ht="14.25" customHeight="1">
      <c r="G6424" s="106">
        <v>44171.0</v>
      </c>
      <c r="H6424" s="105" t="s">
        <v>304</v>
      </c>
      <c r="I6424" s="105" t="str">
        <f t="array" ref="I6424">XLOOKUP('Joining Lists'!$H6424,'Joining Lists'!$D$4:$D$75,'Joining Lists'!$E$4:$E$75)</f>
        <v>South</v>
      </c>
      <c r="J6424" s="105" t="s">
        <v>218</v>
      </c>
      <c r="K6424" s="105">
        <v>3.0</v>
      </c>
      <c r="L6424" s="104">
        <f t="array" ref="L6424">XLOOKUP('Joining Lists'!$J6424,'Joining Lists'!$A$4:$A$15,'Joining Lists'!$B$4:$B$15)</f>
        <v>22.95</v>
      </c>
      <c r="M6424" s="105">
        <f>'Joining Lists'!$K6424*'Joining Lists'!$L6424</f>
        <v>68.85</v>
      </c>
    </row>
    <row r="6425" ht="14.25" customHeight="1">
      <c r="G6425" s="111">
        <v>44171.0</v>
      </c>
      <c r="H6425" s="110" t="s">
        <v>234</v>
      </c>
      <c r="I6425" s="110" t="str">
        <f t="array" ref="I6425">XLOOKUP('Joining Lists'!$H6425,'Joining Lists'!$D$4:$D$75,'Joining Lists'!$E$4:$E$75)</f>
        <v>East</v>
      </c>
      <c r="J6425" s="110" t="s">
        <v>230</v>
      </c>
      <c r="K6425" s="110">
        <v>3.0</v>
      </c>
      <c r="L6425" s="109">
        <f t="array" ref="L6425">XLOOKUP('Joining Lists'!$J6425,'Joining Lists'!$A$4:$A$15,'Joining Lists'!$B$4:$B$15)</f>
        <v>79.95</v>
      </c>
      <c r="M6425" s="110">
        <f>'Joining Lists'!$K6425*'Joining Lists'!$L6425</f>
        <v>239.85</v>
      </c>
    </row>
    <row r="6426" ht="14.25" customHeight="1">
      <c r="G6426" s="106">
        <v>44171.0</v>
      </c>
      <c r="H6426" s="105" t="s">
        <v>302</v>
      </c>
      <c r="I6426" s="105" t="str">
        <f t="array" ref="I6426">XLOOKUP('Joining Lists'!$H6426,'Joining Lists'!$D$4:$D$75,'Joining Lists'!$E$4:$E$75)</f>
        <v>MidWest</v>
      </c>
      <c r="J6426" s="105" t="s">
        <v>235</v>
      </c>
      <c r="K6426" s="105">
        <v>2.0</v>
      </c>
      <c r="L6426" s="104">
        <f t="array" ref="L6426">XLOOKUP('Joining Lists'!$J6426,'Joining Lists'!$A$4:$A$15,'Joining Lists'!$B$4:$B$15)</f>
        <v>19.95</v>
      </c>
      <c r="M6426" s="105">
        <f>'Joining Lists'!$K6426*'Joining Lists'!$L6426</f>
        <v>39.9</v>
      </c>
    </row>
    <row r="6427" ht="14.25" customHeight="1">
      <c r="G6427" s="111">
        <v>44171.0</v>
      </c>
      <c r="H6427" s="110" t="s">
        <v>255</v>
      </c>
      <c r="I6427" s="110" t="str">
        <f t="array" ref="I6427">XLOOKUP('Joining Lists'!$H6427,'Joining Lists'!$D$4:$D$75,'Joining Lists'!$E$4:$E$75)</f>
        <v>MidWest</v>
      </c>
      <c r="J6427" s="110" t="s">
        <v>235</v>
      </c>
      <c r="K6427" s="110">
        <v>15.0</v>
      </c>
      <c r="L6427" s="109">
        <f t="array" ref="L6427">XLOOKUP('Joining Lists'!$J6427,'Joining Lists'!$A$4:$A$15,'Joining Lists'!$B$4:$B$15)</f>
        <v>19.95</v>
      </c>
      <c r="M6427" s="110">
        <f>'Joining Lists'!$K6427*'Joining Lists'!$L6427</f>
        <v>299.25</v>
      </c>
    </row>
    <row r="6428" ht="14.25" customHeight="1">
      <c r="G6428" s="106">
        <v>44171.0</v>
      </c>
      <c r="H6428" s="105" t="s">
        <v>264</v>
      </c>
      <c r="I6428" s="105" t="str">
        <f t="array" ref="I6428">XLOOKUP('Joining Lists'!$H6428,'Joining Lists'!$D$4:$D$75,'Joining Lists'!$E$4:$E$75)</f>
        <v>MidWest</v>
      </c>
      <c r="J6428" s="105" t="s">
        <v>216</v>
      </c>
      <c r="K6428" s="105">
        <v>2.0</v>
      </c>
      <c r="L6428" s="104">
        <f t="array" ref="L6428">XLOOKUP('Joining Lists'!$J6428,'Joining Lists'!$A$4:$A$15,'Joining Lists'!$B$4:$B$15)</f>
        <v>22.95</v>
      </c>
      <c r="M6428" s="105">
        <f>'Joining Lists'!$K6428*'Joining Lists'!$L6428</f>
        <v>45.9</v>
      </c>
    </row>
    <row r="6429" ht="14.25" customHeight="1">
      <c r="G6429" s="111">
        <v>44171.0</v>
      </c>
      <c r="H6429" s="110" t="s">
        <v>263</v>
      </c>
      <c r="I6429" s="110" t="str">
        <f t="array" ref="I6429">XLOOKUP('Joining Lists'!$H6429,'Joining Lists'!$D$4:$D$75,'Joining Lists'!$E$4:$E$75)</f>
        <v>West</v>
      </c>
      <c r="J6429" s="110" t="s">
        <v>218</v>
      </c>
      <c r="K6429" s="110">
        <v>1.0</v>
      </c>
      <c r="L6429" s="109">
        <f t="array" ref="L6429">XLOOKUP('Joining Lists'!$J6429,'Joining Lists'!$A$4:$A$15,'Joining Lists'!$B$4:$B$15)</f>
        <v>22.95</v>
      </c>
      <c r="M6429" s="110">
        <f>'Joining Lists'!$K6429*'Joining Lists'!$L6429</f>
        <v>22.95</v>
      </c>
    </row>
    <row r="6430" ht="14.25" customHeight="1">
      <c r="G6430" s="106">
        <v>44171.0</v>
      </c>
      <c r="H6430" s="105" t="s">
        <v>276</v>
      </c>
      <c r="I6430" s="105" t="str">
        <f t="array" ref="I6430">XLOOKUP('Joining Lists'!$H6430,'Joining Lists'!$D$4:$D$75,'Joining Lists'!$E$4:$E$75)</f>
        <v>East</v>
      </c>
      <c r="J6430" s="105" t="s">
        <v>243</v>
      </c>
      <c r="K6430" s="105">
        <v>2.0</v>
      </c>
      <c r="L6430" s="104">
        <f t="array" ref="L6430">XLOOKUP('Joining Lists'!$J6430,'Joining Lists'!$A$4:$A$15,'Joining Lists'!$B$4:$B$15)</f>
        <v>25</v>
      </c>
      <c r="M6430" s="105">
        <f>'Joining Lists'!$K6430*'Joining Lists'!$L6430</f>
        <v>50</v>
      </c>
    </row>
    <row r="6431" ht="14.25" customHeight="1">
      <c r="G6431" s="111">
        <v>44171.0</v>
      </c>
      <c r="H6431" s="110" t="s">
        <v>258</v>
      </c>
      <c r="I6431" s="110" t="str">
        <f t="array" ref="I6431">XLOOKUP('Joining Lists'!$H6431,'Joining Lists'!$D$4:$D$75,'Joining Lists'!$E$4:$E$75)</f>
        <v>MidWest</v>
      </c>
      <c r="J6431" s="110" t="s">
        <v>236</v>
      </c>
      <c r="K6431" s="110">
        <v>4.0</v>
      </c>
      <c r="L6431" s="109">
        <f t="array" ref="L6431">XLOOKUP('Joining Lists'!$J6431,'Joining Lists'!$A$4:$A$15,'Joining Lists'!$B$4:$B$15)</f>
        <v>30</v>
      </c>
      <c r="M6431" s="110">
        <f>'Joining Lists'!$K6431*'Joining Lists'!$L6431</f>
        <v>120</v>
      </c>
    </row>
    <row r="6432" ht="14.25" customHeight="1">
      <c r="G6432" s="106">
        <v>44171.0</v>
      </c>
      <c r="H6432" s="105" t="s">
        <v>251</v>
      </c>
      <c r="I6432" s="105" t="str">
        <f t="array" ref="I6432">XLOOKUP('Joining Lists'!$H6432,'Joining Lists'!$D$4:$D$75,'Joining Lists'!$E$4:$E$75)</f>
        <v>MidWest</v>
      </c>
      <c r="J6432" s="105" t="s">
        <v>218</v>
      </c>
      <c r="K6432" s="105">
        <v>2.0</v>
      </c>
      <c r="L6432" s="104">
        <f t="array" ref="L6432">XLOOKUP('Joining Lists'!$J6432,'Joining Lists'!$A$4:$A$15,'Joining Lists'!$B$4:$B$15)</f>
        <v>22.95</v>
      </c>
      <c r="M6432" s="105">
        <f>'Joining Lists'!$K6432*'Joining Lists'!$L6432</f>
        <v>45.9</v>
      </c>
    </row>
    <row r="6433" ht="14.25" customHeight="1">
      <c r="G6433" s="111">
        <v>44171.0</v>
      </c>
      <c r="H6433" s="110" t="s">
        <v>221</v>
      </c>
      <c r="I6433" s="110" t="str">
        <f t="array" ref="I6433">XLOOKUP('Joining Lists'!$H6433,'Joining Lists'!$D$4:$D$75,'Joining Lists'!$E$4:$E$75)</f>
        <v>East</v>
      </c>
      <c r="J6433" s="110" t="s">
        <v>216</v>
      </c>
      <c r="K6433" s="110">
        <v>2.0</v>
      </c>
      <c r="L6433" s="109">
        <f t="array" ref="L6433">XLOOKUP('Joining Lists'!$J6433,'Joining Lists'!$A$4:$A$15,'Joining Lists'!$B$4:$B$15)</f>
        <v>22.95</v>
      </c>
      <c r="M6433" s="110">
        <f>'Joining Lists'!$K6433*'Joining Lists'!$L6433</f>
        <v>45.9</v>
      </c>
    </row>
    <row r="6434" ht="14.25" customHeight="1">
      <c r="G6434" s="106">
        <v>44171.0</v>
      </c>
      <c r="H6434" s="105" t="s">
        <v>225</v>
      </c>
      <c r="I6434" s="105" t="str">
        <f t="array" ref="I6434">XLOOKUP('Joining Lists'!$H6434,'Joining Lists'!$D$4:$D$75,'Joining Lists'!$E$4:$E$75)</f>
        <v>South</v>
      </c>
      <c r="J6434" s="105" t="s">
        <v>216</v>
      </c>
      <c r="K6434" s="105">
        <v>22.0</v>
      </c>
      <c r="L6434" s="104">
        <f t="array" ref="L6434">XLOOKUP('Joining Lists'!$J6434,'Joining Lists'!$A$4:$A$15,'Joining Lists'!$B$4:$B$15)</f>
        <v>22.95</v>
      </c>
      <c r="M6434" s="105">
        <f>'Joining Lists'!$K6434*'Joining Lists'!$L6434</f>
        <v>504.9</v>
      </c>
    </row>
    <row r="6435" ht="14.25" customHeight="1">
      <c r="G6435" s="111">
        <v>44171.0</v>
      </c>
      <c r="H6435" s="110" t="s">
        <v>280</v>
      </c>
      <c r="I6435" s="110" t="str">
        <f t="array" ref="I6435">XLOOKUP('Joining Lists'!$H6435,'Joining Lists'!$D$4:$D$75,'Joining Lists'!$E$4:$E$75)</f>
        <v>South</v>
      </c>
      <c r="J6435" s="110" t="s">
        <v>240</v>
      </c>
      <c r="K6435" s="110">
        <v>1.0</v>
      </c>
      <c r="L6435" s="109">
        <f t="array" ref="L6435">XLOOKUP('Joining Lists'!$J6435,'Joining Lists'!$A$4:$A$15,'Joining Lists'!$B$4:$B$15)</f>
        <v>34</v>
      </c>
      <c r="M6435" s="110">
        <f>'Joining Lists'!$K6435*'Joining Lists'!$L6435</f>
        <v>34</v>
      </c>
    </row>
    <row r="6436" ht="14.25" customHeight="1">
      <c r="G6436" s="106">
        <v>44171.0</v>
      </c>
      <c r="H6436" s="105" t="s">
        <v>286</v>
      </c>
      <c r="I6436" s="105" t="str">
        <f t="array" ref="I6436">XLOOKUP('Joining Lists'!$H6436,'Joining Lists'!$D$4:$D$75,'Joining Lists'!$E$4:$E$75)</f>
        <v>South</v>
      </c>
      <c r="J6436" s="105" t="s">
        <v>236</v>
      </c>
      <c r="K6436" s="105">
        <v>18.0</v>
      </c>
      <c r="L6436" s="104">
        <f t="array" ref="L6436">XLOOKUP('Joining Lists'!$J6436,'Joining Lists'!$A$4:$A$15,'Joining Lists'!$B$4:$B$15)</f>
        <v>30</v>
      </c>
      <c r="M6436" s="105">
        <f>'Joining Lists'!$K6436*'Joining Lists'!$L6436</f>
        <v>540</v>
      </c>
    </row>
    <row r="6437" ht="14.25" customHeight="1">
      <c r="G6437" s="111">
        <v>44171.0</v>
      </c>
      <c r="H6437" s="110" t="s">
        <v>269</v>
      </c>
      <c r="I6437" s="110" t="str">
        <f t="array" ref="I6437">XLOOKUP('Joining Lists'!$H6437,'Joining Lists'!$D$4:$D$75,'Joining Lists'!$E$4:$E$75)</f>
        <v>MidWest</v>
      </c>
      <c r="J6437" s="110" t="s">
        <v>243</v>
      </c>
      <c r="K6437" s="110">
        <v>2.0</v>
      </c>
      <c r="L6437" s="109">
        <f t="array" ref="L6437">XLOOKUP('Joining Lists'!$J6437,'Joining Lists'!$A$4:$A$15,'Joining Lists'!$B$4:$B$15)</f>
        <v>25</v>
      </c>
      <c r="M6437" s="110">
        <f>'Joining Lists'!$K6437*'Joining Lists'!$L6437</f>
        <v>50</v>
      </c>
    </row>
    <row r="6438" ht="14.25" customHeight="1">
      <c r="G6438" s="106">
        <v>44171.0</v>
      </c>
      <c r="H6438" s="105" t="s">
        <v>292</v>
      </c>
      <c r="I6438" s="105" t="str">
        <f t="array" ref="I6438">XLOOKUP('Joining Lists'!$H6438,'Joining Lists'!$D$4:$D$75,'Joining Lists'!$E$4:$E$75)</f>
        <v>East</v>
      </c>
      <c r="J6438" s="105" t="s">
        <v>235</v>
      </c>
      <c r="K6438" s="105">
        <v>1.0</v>
      </c>
      <c r="L6438" s="104">
        <f t="array" ref="L6438">XLOOKUP('Joining Lists'!$J6438,'Joining Lists'!$A$4:$A$15,'Joining Lists'!$B$4:$B$15)</f>
        <v>19.95</v>
      </c>
      <c r="M6438" s="105">
        <f>'Joining Lists'!$K6438*'Joining Lists'!$L6438</f>
        <v>19.95</v>
      </c>
    </row>
    <row r="6439" ht="14.25" customHeight="1">
      <c r="G6439" s="111">
        <v>44171.0</v>
      </c>
      <c r="H6439" s="110" t="s">
        <v>306</v>
      </c>
      <c r="I6439" s="110" t="str">
        <f t="array" ref="I6439">XLOOKUP('Joining Lists'!$H6439,'Joining Lists'!$D$4:$D$75,'Joining Lists'!$E$4:$E$75)</f>
        <v>West</v>
      </c>
      <c r="J6439" s="110" t="s">
        <v>227</v>
      </c>
      <c r="K6439" s="110">
        <v>25.0</v>
      </c>
      <c r="L6439" s="109">
        <f t="array" ref="L6439">XLOOKUP('Joining Lists'!$J6439,'Joining Lists'!$A$4:$A$15,'Joining Lists'!$B$4:$B$15)</f>
        <v>25</v>
      </c>
      <c r="M6439" s="110">
        <f>'Joining Lists'!$K6439*'Joining Lists'!$L6439</f>
        <v>625</v>
      </c>
    </row>
    <row r="6440" ht="14.25" customHeight="1">
      <c r="G6440" s="106">
        <v>44171.0</v>
      </c>
      <c r="H6440" s="105" t="s">
        <v>278</v>
      </c>
      <c r="I6440" s="105" t="str">
        <f t="array" ref="I6440">XLOOKUP('Joining Lists'!$H6440,'Joining Lists'!$D$4:$D$75,'Joining Lists'!$E$4:$E$75)</f>
        <v>MidWest</v>
      </c>
      <c r="J6440" s="105" t="s">
        <v>240</v>
      </c>
      <c r="K6440" s="105">
        <v>2.0</v>
      </c>
      <c r="L6440" s="104">
        <f t="array" ref="L6440">XLOOKUP('Joining Lists'!$J6440,'Joining Lists'!$A$4:$A$15,'Joining Lists'!$B$4:$B$15)</f>
        <v>34</v>
      </c>
      <c r="M6440" s="105">
        <f>'Joining Lists'!$K6440*'Joining Lists'!$L6440</f>
        <v>68</v>
      </c>
    </row>
    <row r="6441" ht="14.25" customHeight="1">
      <c r="G6441" s="111">
        <v>44171.0</v>
      </c>
      <c r="H6441" s="110" t="s">
        <v>268</v>
      </c>
      <c r="I6441" s="110" t="str">
        <f t="array" ref="I6441">XLOOKUP('Joining Lists'!$H6441,'Joining Lists'!$D$4:$D$75,'Joining Lists'!$E$4:$E$75)</f>
        <v>East</v>
      </c>
      <c r="J6441" s="110" t="s">
        <v>227</v>
      </c>
      <c r="K6441" s="110">
        <v>2.0</v>
      </c>
      <c r="L6441" s="109">
        <f t="array" ref="L6441">XLOOKUP('Joining Lists'!$J6441,'Joining Lists'!$A$4:$A$15,'Joining Lists'!$B$4:$B$15)</f>
        <v>25</v>
      </c>
      <c r="M6441" s="110">
        <f>'Joining Lists'!$K6441*'Joining Lists'!$L6441</f>
        <v>50</v>
      </c>
    </row>
    <row r="6442" ht="14.25" customHeight="1">
      <c r="G6442" s="106">
        <v>44171.0</v>
      </c>
      <c r="H6442" s="105" t="s">
        <v>308</v>
      </c>
      <c r="I6442" s="105" t="str">
        <f t="array" ref="I6442">XLOOKUP('Joining Lists'!$H6442,'Joining Lists'!$D$4:$D$75,'Joining Lists'!$E$4:$E$75)</f>
        <v>West</v>
      </c>
      <c r="J6442" s="105" t="s">
        <v>218</v>
      </c>
      <c r="K6442" s="105">
        <v>1.0</v>
      </c>
      <c r="L6442" s="104">
        <f t="array" ref="L6442">XLOOKUP('Joining Lists'!$J6442,'Joining Lists'!$A$4:$A$15,'Joining Lists'!$B$4:$B$15)</f>
        <v>22.95</v>
      </c>
      <c r="M6442" s="105">
        <f>'Joining Lists'!$K6442*'Joining Lists'!$L6442</f>
        <v>22.95</v>
      </c>
    </row>
    <row r="6443" ht="14.25" customHeight="1">
      <c r="G6443" s="111">
        <v>44171.0</v>
      </c>
      <c r="H6443" s="110" t="s">
        <v>258</v>
      </c>
      <c r="I6443" s="110" t="str">
        <f t="array" ref="I6443">XLOOKUP('Joining Lists'!$H6443,'Joining Lists'!$D$4:$D$75,'Joining Lists'!$E$4:$E$75)</f>
        <v>MidWest</v>
      </c>
      <c r="J6443" s="110" t="s">
        <v>230</v>
      </c>
      <c r="K6443" s="110">
        <v>3.0</v>
      </c>
      <c r="L6443" s="109">
        <f t="array" ref="L6443">XLOOKUP('Joining Lists'!$J6443,'Joining Lists'!$A$4:$A$15,'Joining Lists'!$B$4:$B$15)</f>
        <v>79.95</v>
      </c>
      <c r="M6443" s="110">
        <f>'Joining Lists'!$K6443*'Joining Lists'!$L6443</f>
        <v>239.85</v>
      </c>
    </row>
    <row r="6444" ht="14.25" customHeight="1">
      <c r="G6444" s="106">
        <v>44171.0</v>
      </c>
      <c r="H6444" s="105" t="s">
        <v>278</v>
      </c>
      <c r="I6444" s="105" t="str">
        <f t="array" ref="I6444">XLOOKUP('Joining Lists'!$H6444,'Joining Lists'!$D$4:$D$75,'Joining Lists'!$E$4:$E$75)</f>
        <v>MidWest</v>
      </c>
      <c r="J6444" s="105" t="s">
        <v>216</v>
      </c>
      <c r="K6444" s="105">
        <v>2.0</v>
      </c>
      <c r="L6444" s="104">
        <f t="array" ref="L6444">XLOOKUP('Joining Lists'!$J6444,'Joining Lists'!$A$4:$A$15,'Joining Lists'!$B$4:$B$15)</f>
        <v>22.95</v>
      </c>
      <c r="M6444" s="105">
        <f>'Joining Lists'!$K6444*'Joining Lists'!$L6444</f>
        <v>45.9</v>
      </c>
    </row>
    <row r="6445" ht="14.25" customHeight="1">
      <c r="G6445" s="111">
        <v>44171.0</v>
      </c>
      <c r="H6445" s="110" t="s">
        <v>225</v>
      </c>
      <c r="I6445" s="110" t="str">
        <f t="array" ref="I6445">XLOOKUP('Joining Lists'!$H6445,'Joining Lists'!$D$4:$D$75,'Joining Lists'!$E$4:$E$75)</f>
        <v>South</v>
      </c>
      <c r="J6445" s="110" t="s">
        <v>216</v>
      </c>
      <c r="K6445" s="110">
        <v>2.0</v>
      </c>
      <c r="L6445" s="109">
        <f t="array" ref="L6445">XLOOKUP('Joining Lists'!$J6445,'Joining Lists'!$A$4:$A$15,'Joining Lists'!$B$4:$B$15)</f>
        <v>22.95</v>
      </c>
      <c r="M6445" s="110">
        <f>'Joining Lists'!$K6445*'Joining Lists'!$L6445</f>
        <v>45.9</v>
      </c>
    </row>
    <row r="6446" ht="14.25" customHeight="1">
      <c r="G6446" s="106">
        <v>44171.0</v>
      </c>
      <c r="H6446" s="105" t="s">
        <v>311</v>
      </c>
      <c r="I6446" s="105" t="str">
        <f t="array" ref="I6446">XLOOKUP('Joining Lists'!$H6446,'Joining Lists'!$D$4:$D$75,'Joining Lists'!$E$4:$E$75)</f>
        <v>MidWest</v>
      </c>
      <c r="J6446" s="105" t="s">
        <v>240</v>
      </c>
      <c r="K6446" s="105">
        <v>4.0</v>
      </c>
      <c r="L6446" s="104">
        <f t="array" ref="L6446">XLOOKUP('Joining Lists'!$J6446,'Joining Lists'!$A$4:$A$15,'Joining Lists'!$B$4:$B$15)</f>
        <v>34</v>
      </c>
      <c r="M6446" s="105">
        <f>'Joining Lists'!$K6446*'Joining Lists'!$L6446</f>
        <v>136</v>
      </c>
    </row>
    <row r="6447" ht="14.25" customHeight="1">
      <c r="G6447" s="111">
        <v>44171.0</v>
      </c>
      <c r="H6447" s="110" t="s">
        <v>255</v>
      </c>
      <c r="I6447" s="110" t="str">
        <f t="array" ref="I6447">XLOOKUP('Joining Lists'!$H6447,'Joining Lists'!$D$4:$D$75,'Joining Lists'!$E$4:$E$75)</f>
        <v>MidWest</v>
      </c>
      <c r="J6447" s="110" t="s">
        <v>239</v>
      </c>
      <c r="K6447" s="110">
        <v>2.0</v>
      </c>
      <c r="L6447" s="109">
        <f t="array" ref="L6447">XLOOKUP('Joining Lists'!$J6447,'Joining Lists'!$A$4:$A$15,'Joining Lists'!$B$4:$B$15)</f>
        <v>19</v>
      </c>
      <c r="M6447" s="110">
        <f>'Joining Lists'!$K6447*'Joining Lists'!$L6447</f>
        <v>38</v>
      </c>
    </row>
    <row r="6448" ht="14.25" customHeight="1">
      <c r="G6448" s="106">
        <v>44171.0</v>
      </c>
      <c r="H6448" s="105" t="s">
        <v>260</v>
      </c>
      <c r="I6448" s="105" t="str">
        <f t="array" ref="I6448">XLOOKUP('Joining Lists'!$H6448,'Joining Lists'!$D$4:$D$75,'Joining Lists'!$E$4:$E$75)</f>
        <v>MidWest</v>
      </c>
      <c r="J6448" s="105" t="s">
        <v>236</v>
      </c>
      <c r="K6448" s="105">
        <v>1.0</v>
      </c>
      <c r="L6448" s="104">
        <f t="array" ref="L6448">XLOOKUP('Joining Lists'!$J6448,'Joining Lists'!$A$4:$A$15,'Joining Lists'!$B$4:$B$15)</f>
        <v>30</v>
      </c>
      <c r="M6448" s="105">
        <f>'Joining Lists'!$K6448*'Joining Lists'!$L6448</f>
        <v>30</v>
      </c>
    </row>
    <row r="6449" ht="14.25" customHeight="1">
      <c r="G6449" s="111">
        <v>44171.0</v>
      </c>
      <c r="H6449" s="110" t="s">
        <v>264</v>
      </c>
      <c r="I6449" s="110" t="str">
        <f t="array" ref="I6449">XLOOKUP('Joining Lists'!$H6449,'Joining Lists'!$D$4:$D$75,'Joining Lists'!$E$4:$E$75)</f>
        <v>MidWest</v>
      </c>
      <c r="J6449" s="110" t="s">
        <v>218</v>
      </c>
      <c r="K6449" s="110">
        <v>1.0</v>
      </c>
      <c r="L6449" s="109">
        <f t="array" ref="L6449">XLOOKUP('Joining Lists'!$J6449,'Joining Lists'!$A$4:$A$15,'Joining Lists'!$B$4:$B$15)</f>
        <v>22.95</v>
      </c>
      <c r="M6449" s="110">
        <f>'Joining Lists'!$K6449*'Joining Lists'!$L6449</f>
        <v>22.95</v>
      </c>
    </row>
    <row r="6450" ht="14.25" customHeight="1">
      <c r="G6450" s="106">
        <v>44171.0</v>
      </c>
      <c r="H6450" s="105" t="s">
        <v>278</v>
      </c>
      <c r="I6450" s="105" t="str">
        <f t="array" ref="I6450">XLOOKUP('Joining Lists'!$H6450,'Joining Lists'!$D$4:$D$75,'Joining Lists'!$E$4:$E$75)</f>
        <v>MidWest</v>
      </c>
      <c r="J6450" s="105" t="s">
        <v>239</v>
      </c>
      <c r="K6450" s="105">
        <v>1.0</v>
      </c>
      <c r="L6450" s="104">
        <f t="array" ref="L6450">XLOOKUP('Joining Lists'!$J6450,'Joining Lists'!$A$4:$A$15,'Joining Lists'!$B$4:$B$15)</f>
        <v>19</v>
      </c>
      <c r="M6450" s="105">
        <f>'Joining Lists'!$K6450*'Joining Lists'!$L6450</f>
        <v>19</v>
      </c>
    </row>
    <row r="6451" ht="14.25" customHeight="1">
      <c r="G6451" s="111">
        <v>44171.0</v>
      </c>
      <c r="H6451" s="110" t="s">
        <v>256</v>
      </c>
      <c r="I6451" s="110" t="str">
        <f t="array" ref="I6451">XLOOKUP('Joining Lists'!$H6451,'Joining Lists'!$D$4:$D$75,'Joining Lists'!$E$4:$E$75)</f>
        <v>MidWest</v>
      </c>
      <c r="J6451" s="110" t="s">
        <v>236</v>
      </c>
      <c r="K6451" s="110">
        <v>3.0</v>
      </c>
      <c r="L6451" s="109">
        <f t="array" ref="L6451">XLOOKUP('Joining Lists'!$J6451,'Joining Lists'!$A$4:$A$15,'Joining Lists'!$B$4:$B$15)</f>
        <v>30</v>
      </c>
      <c r="M6451" s="110">
        <f>'Joining Lists'!$K6451*'Joining Lists'!$L6451</f>
        <v>90</v>
      </c>
    </row>
    <row r="6452" ht="14.25" customHeight="1">
      <c r="G6452" s="106">
        <v>44171.0</v>
      </c>
      <c r="H6452" s="105" t="s">
        <v>292</v>
      </c>
      <c r="I6452" s="105" t="str">
        <f t="array" ref="I6452">XLOOKUP('Joining Lists'!$H6452,'Joining Lists'!$D$4:$D$75,'Joining Lists'!$E$4:$E$75)</f>
        <v>East</v>
      </c>
      <c r="J6452" s="105" t="s">
        <v>245</v>
      </c>
      <c r="K6452" s="105">
        <v>16.0</v>
      </c>
      <c r="L6452" s="104">
        <f t="array" ref="L6452">XLOOKUP('Joining Lists'!$J6452,'Joining Lists'!$A$4:$A$15,'Joining Lists'!$B$4:$B$15)</f>
        <v>23.5</v>
      </c>
      <c r="M6452" s="105">
        <f>'Joining Lists'!$K6452*'Joining Lists'!$L6452</f>
        <v>376</v>
      </c>
    </row>
    <row r="6453" ht="14.25" customHeight="1">
      <c r="G6453" s="111">
        <v>44171.0</v>
      </c>
      <c r="H6453" s="110" t="s">
        <v>273</v>
      </c>
      <c r="I6453" s="110" t="str">
        <f t="array" ref="I6453">XLOOKUP('Joining Lists'!$H6453,'Joining Lists'!$D$4:$D$75,'Joining Lists'!$E$4:$E$75)</f>
        <v>West</v>
      </c>
      <c r="J6453" s="110" t="s">
        <v>240</v>
      </c>
      <c r="K6453" s="110">
        <v>3.0</v>
      </c>
      <c r="L6453" s="109">
        <f t="array" ref="L6453">XLOOKUP('Joining Lists'!$J6453,'Joining Lists'!$A$4:$A$15,'Joining Lists'!$B$4:$B$15)</f>
        <v>34</v>
      </c>
      <c r="M6453" s="110">
        <f>'Joining Lists'!$K6453*'Joining Lists'!$L6453</f>
        <v>102</v>
      </c>
    </row>
    <row r="6454" ht="14.25" customHeight="1">
      <c r="G6454" s="106">
        <v>44171.0</v>
      </c>
      <c r="H6454" s="105" t="s">
        <v>283</v>
      </c>
      <c r="I6454" s="105" t="str">
        <f t="array" ref="I6454">XLOOKUP('Joining Lists'!$H6454,'Joining Lists'!$D$4:$D$75,'Joining Lists'!$E$4:$E$75)</f>
        <v>South</v>
      </c>
      <c r="J6454" s="105" t="s">
        <v>216</v>
      </c>
      <c r="K6454" s="105">
        <v>1.0</v>
      </c>
      <c r="L6454" s="104">
        <f t="array" ref="L6454">XLOOKUP('Joining Lists'!$J6454,'Joining Lists'!$A$4:$A$15,'Joining Lists'!$B$4:$B$15)</f>
        <v>22.95</v>
      </c>
      <c r="M6454" s="105">
        <f>'Joining Lists'!$K6454*'Joining Lists'!$L6454</f>
        <v>22.95</v>
      </c>
    </row>
    <row r="6455" ht="14.25" customHeight="1">
      <c r="G6455" s="111">
        <v>44171.0</v>
      </c>
      <c r="H6455" s="110" t="s">
        <v>264</v>
      </c>
      <c r="I6455" s="110" t="str">
        <f t="array" ref="I6455">XLOOKUP('Joining Lists'!$H6455,'Joining Lists'!$D$4:$D$75,'Joining Lists'!$E$4:$E$75)</f>
        <v>MidWest</v>
      </c>
      <c r="J6455" s="110" t="s">
        <v>235</v>
      </c>
      <c r="K6455" s="110">
        <v>1.0</v>
      </c>
      <c r="L6455" s="109">
        <f t="array" ref="L6455">XLOOKUP('Joining Lists'!$J6455,'Joining Lists'!$A$4:$A$15,'Joining Lists'!$B$4:$B$15)</f>
        <v>19.95</v>
      </c>
      <c r="M6455" s="110">
        <f>'Joining Lists'!$K6455*'Joining Lists'!$L6455</f>
        <v>19.95</v>
      </c>
    </row>
    <row r="6456" ht="14.25" customHeight="1">
      <c r="G6456" s="106">
        <v>44171.0</v>
      </c>
      <c r="H6456" s="105" t="s">
        <v>251</v>
      </c>
      <c r="I6456" s="105" t="str">
        <f t="array" ref="I6456">XLOOKUP('Joining Lists'!$H6456,'Joining Lists'!$D$4:$D$75,'Joining Lists'!$E$4:$E$75)</f>
        <v>MidWest</v>
      </c>
      <c r="J6456" s="105" t="s">
        <v>227</v>
      </c>
      <c r="K6456" s="105">
        <v>19.0</v>
      </c>
      <c r="L6456" s="104">
        <f t="array" ref="L6456">XLOOKUP('Joining Lists'!$J6456,'Joining Lists'!$A$4:$A$15,'Joining Lists'!$B$4:$B$15)</f>
        <v>25</v>
      </c>
      <c r="M6456" s="105">
        <f>'Joining Lists'!$K6456*'Joining Lists'!$L6456</f>
        <v>475</v>
      </c>
    </row>
    <row r="6457" ht="14.25" customHeight="1">
      <c r="G6457" s="111">
        <v>44171.0</v>
      </c>
      <c r="H6457" s="110" t="s">
        <v>273</v>
      </c>
      <c r="I6457" s="110" t="str">
        <f t="array" ref="I6457">XLOOKUP('Joining Lists'!$H6457,'Joining Lists'!$D$4:$D$75,'Joining Lists'!$E$4:$E$75)</f>
        <v>West</v>
      </c>
      <c r="J6457" s="110" t="s">
        <v>216</v>
      </c>
      <c r="K6457" s="110">
        <v>1.0</v>
      </c>
      <c r="L6457" s="109">
        <f t="array" ref="L6457">XLOOKUP('Joining Lists'!$J6457,'Joining Lists'!$A$4:$A$15,'Joining Lists'!$B$4:$B$15)</f>
        <v>22.95</v>
      </c>
      <c r="M6457" s="110">
        <f>'Joining Lists'!$K6457*'Joining Lists'!$L6457</f>
        <v>22.95</v>
      </c>
    </row>
    <row r="6458" ht="14.25" customHeight="1">
      <c r="G6458" s="106">
        <v>44171.0</v>
      </c>
      <c r="H6458" s="105" t="s">
        <v>292</v>
      </c>
      <c r="I6458" s="105" t="str">
        <f t="array" ref="I6458">XLOOKUP('Joining Lists'!$H6458,'Joining Lists'!$D$4:$D$75,'Joining Lists'!$E$4:$E$75)</f>
        <v>East</v>
      </c>
      <c r="J6458" s="105" t="s">
        <v>235</v>
      </c>
      <c r="K6458" s="105">
        <v>1.0</v>
      </c>
      <c r="L6458" s="104">
        <f t="array" ref="L6458">XLOOKUP('Joining Lists'!$J6458,'Joining Lists'!$A$4:$A$15,'Joining Lists'!$B$4:$B$15)</f>
        <v>19.95</v>
      </c>
      <c r="M6458" s="105">
        <f>'Joining Lists'!$K6458*'Joining Lists'!$L6458</f>
        <v>19.95</v>
      </c>
    </row>
    <row r="6459" ht="14.25" customHeight="1">
      <c r="G6459" s="111">
        <v>44171.0</v>
      </c>
      <c r="H6459" s="110" t="s">
        <v>242</v>
      </c>
      <c r="I6459" s="110" t="str">
        <f t="array" ref="I6459">XLOOKUP('Joining Lists'!$H6459,'Joining Lists'!$D$4:$D$75,'Joining Lists'!$E$4:$E$75)</f>
        <v>MidWest</v>
      </c>
      <c r="J6459" s="110" t="s">
        <v>230</v>
      </c>
      <c r="K6459" s="110">
        <v>3.0</v>
      </c>
      <c r="L6459" s="109">
        <f t="array" ref="L6459">XLOOKUP('Joining Lists'!$J6459,'Joining Lists'!$A$4:$A$15,'Joining Lists'!$B$4:$B$15)</f>
        <v>79.95</v>
      </c>
      <c r="M6459" s="110">
        <f>'Joining Lists'!$K6459*'Joining Lists'!$L6459</f>
        <v>239.85</v>
      </c>
    </row>
    <row r="6460" ht="14.25" customHeight="1">
      <c r="G6460" s="106">
        <v>44171.0</v>
      </c>
      <c r="H6460" s="105" t="s">
        <v>264</v>
      </c>
      <c r="I6460" s="105" t="str">
        <f t="array" ref="I6460">XLOOKUP('Joining Lists'!$H6460,'Joining Lists'!$D$4:$D$75,'Joining Lists'!$E$4:$E$75)</f>
        <v>MidWest</v>
      </c>
      <c r="J6460" s="105" t="s">
        <v>235</v>
      </c>
      <c r="K6460" s="105">
        <v>10.0</v>
      </c>
      <c r="L6460" s="104">
        <f t="array" ref="L6460">XLOOKUP('Joining Lists'!$J6460,'Joining Lists'!$A$4:$A$15,'Joining Lists'!$B$4:$B$15)</f>
        <v>19.95</v>
      </c>
      <c r="M6460" s="105">
        <f>'Joining Lists'!$K6460*'Joining Lists'!$L6460</f>
        <v>199.5</v>
      </c>
    </row>
    <row r="6461" ht="14.25" customHeight="1">
      <c r="G6461" s="111">
        <v>44171.0</v>
      </c>
      <c r="H6461" s="110" t="s">
        <v>304</v>
      </c>
      <c r="I6461" s="110" t="str">
        <f t="array" ref="I6461">XLOOKUP('Joining Lists'!$H6461,'Joining Lists'!$D$4:$D$75,'Joining Lists'!$E$4:$E$75)</f>
        <v>South</v>
      </c>
      <c r="J6461" s="110" t="s">
        <v>227</v>
      </c>
      <c r="K6461" s="110">
        <v>1.0</v>
      </c>
      <c r="L6461" s="109">
        <f t="array" ref="L6461">XLOOKUP('Joining Lists'!$J6461,'Joining Lists'!$A$4:$A$15,'Joining Lists'!$B$4:$B$15)</f>
        <v>25</v>
      </c>
      <c r="M6461" s="110">
        <f>'Joining Lists'!$K6461*'Joining Lists'!$L6461</f>
        <v>25</v>
      </c>
    </row>
    <row r="6462" ht="14.25" customHeight="1">
      <c r="G6462" s="106">
        <v>44171.0</v>
      </c>
      <c r="H6462" s="105" t="s">
        <v>302</v>
      </c>
      <c r="I6462" s="105" t="str">
        <f t="array" ref="I6462">XLOOKUP('Joining Lists'!$H6462,'Joining Lists'!$D$4:$D$75,'Joining Lists'!$E$4:$E$75)</f>
        <v>MidWest</v>
      </c>
      <c r="J6462" s="105" t="s">
        <v>216</v>
      </c>
      <c r="K6462" s="105">
        <v>3.0</v>
      </c>
      <c r="L6462" s="104">
        <f t="array" ref="L6462">XLOOKUP('Joining Lists'!$J6462,'Joining Lists'!$A$4:$A$15,'Joining Lists'!$B$4:$B$15)</f>
        <v>22.95</v>
      </c>
      <c r="M6462" s="105">
        <f>'Joining Lists'!$K6462*'Joining Lists'!$L6462</f>
        <v>68.85</v>
      </c>
    </row>
    <row r="6463" ht="14.25" customHeight="1">
      <c r="G6463" s="111">
        <v>44171.0</v>
      </c>
      <c r="H6463" s="110" t="s">
        <v>296</v>
      </c>
      <c r="I6463" s="110" t="str">
        <f t="array" ref="I6463">XLOOKUP('Joining Lists'!$H6463,'Joining Lists'!$D$4:$D$75,'Joining Lists'!$E$4:$E$75)</f>
        <v>West</v>
      </c>
      <c r="J6463" s="110" t="s">
        <v>243</v>
      </c>
      <c r="K6463" s="110">
        <v>2.0</v>
      </c>
      <c r="L6463" s="109">
        <f t="array" ref="L6463">XLOOKUP('Joining Lists'!$J6463,'Joining Lists'!$A$4:$A$15,'Joining Lists'!$B$4:$B$15)</f>
        <v>25</v>
      </c>
      <c r="M6463" s="110">
        <f>'Joining Lists'!$K6463*'Joining Lists'!$L6463</f>
        <v>50</v>
      </c>
    </row>
    <row r="6464" ht="14.25" customHeight="1">
      <c r="G6464" s="106">
        <v>44170.0</v>
      </c>
      <c r="H6464" s="105" t="s">
        <v>269</v>
      </c>
      <c r="I6464" s="105" t="str">
        <f t="array" ref="I6464">XLOOKUP('Joining Lists'!$H6464,'Joining Lists'!$D$4:$D$75,'Joining Lists'!$E$4:$E$75)</f>
        <v>MidWest</v>
      </c>
      <c r="J6464" s="105" t="s">
        <v>218</v>
      </c>
      <c r="K6464" s="105">
        <v>5.0</v>
      </c>
      <c r="L6464" s="104">
        <f t="array" ref="L6464">XLOOKUP('Joining Lists'!$J6464,'Joining Lists'!$A$4:$A$15,'Joining Lists'!$B$4:$B$15)</f>
        <v>22.95</v>
      </c>
      <c r="M6464" s="105">
        <f>'Joining Lists'!$K6464*'Joining Lists'!$L6464</f>
        <v>114.75</v>
      </c>
    </row>
    <row r="6465" ht="14.25" customHeight="1">
      <c r="G6465" s="111">
        <v>44170.0</v>
      </c>
      <c r="H6465" s="110" t="s">
        <v>308</v>
      </c>
      <c r="I6465" s="110" t="str">
        <f t="array" ref="I6465">XLOOKUP('Joining Lists'!$H6465,'Joining Lists'!$D$4:$D$75,'Joining Lists'!$E$4:$E$75)</f>
        <v>West</v>
      </c>
      <c r="J6465" s="110" t="s">
        <v>227</v>
      </c>
      <c r="K6465" s="110">
        <v>2.0</v>
      </c>
      <c r="L6465" s="109">
        <f t="array" ref="L6465">XLOOKUP('Joining Lists'!$J6465,'Joining Lists'!$A$4:$A$15,'Joining Lists'!$B$4:$B$15)</f>
        <v>25</v>
      </c>
      <c r="M6465" s="110">
        <f>'Joining Lists'!$K6465*'Joining Lists'!$L6465</f>
        <v>50</v>
      </c>
    </row>
    <row r="6466" ht="14.25" customHeight="1">
      <c r="G6466" s="106">
        <v>44170.0</v>
      </c>
      <c r="H6466" s="105" t="s">
        <v>301</v>
      </c>
      <c r="I6466" s="105" t="str">
        <f t="array" ref="I6466">XLOOKUP('Joining Lists'!$H6466,'Joining Lists'!$D$4:$D$75,'Joining Lists'!$E$4:$E$75)</f>
        <v>East</v>
      </c>
      <c r="J6466" s="105" t="s">
        <v>212</v>
      </c>
      <c r="K6466" s="105">
        <v>2.0</v>
      </c>
      <c r="L6466" s="104">
        <f t="array" ref="L6466">XLOOKUP('Joining Lists'!$J6466,'Joining Lists'!$A$4:$A$15,'Joining Lists'!$B$4:$B$15)</f>
        <v>21</v>
      </c>
      <c r="M6466" s="105">
        <f>'Joining Lists'!$K6466*'Joining Lists'!$L6466</f>
        <v>42</v>
      </c>
    </row>
    <row r="6467" ht="14.25" customHeight="1">
      <c r="G6467" s="111">
        <v>44170.0</v>
      </c>
      <c r="H6467" s="110" t="s">
        <v>251</v>
      </c>
      <c r="I6467" s="110" t="str">
        <f t="array" ref="I6467">XLOOKUP('Joining Lists'!$H6467,'Joining Lists'!$D$4:$D$75,'Joining Lists'!$E$4:$E$75)</f>
        <v>MidWest</v>
      </c>
      <c r="J6467" s="110" t="s">
        <v>240</v>
      </c>
      <c r="K6467" s="110">
        <v>1.0</v>
      </c>
      <c r="L6467" s="109">
        <f t="array" ref="L6467">XLOOKUP('Joining Lists'!$J6467,'Joining Lists'!$A$4:$A$15,'Joining Lists'!$B$4:$B$15)</f>
        <v>34</v>
      </c>
      <c r="M6467" s="110">
        <f>'Joining Lists'!$K6467*'Joining Lists'!$L6467</f>
        <v>34</v>
      </c>
    </row>
    <row r="6468" ht="14.25" customHeight="1">
      <c r="G6468" s="106">
        <v>44170.0</v>
      </c>
      <c r="H6468" s="105" t="s">
        <v>225</v>
      </c>
      <c r="I6468" s="105" t="str">
        <f t="array" ref="I6468">XLOOKUP('Joining Lists'!$H6468,'Joining Lists'!$D$4:$D$75,'Joining Lists'!$E$4:$E$75)</f>
        <v>South</v>
      </c>
      <c r="J6468" s="105" t="s">
        <v>240</v>
      </c>
      <c r="K6468" s="105">
        <v>2.0</v>
      </c>
      <c r="L6468" s="104">
        <f t="array" ref="L6468">XLOOKUP('Joining Lists'!$J6468,'Joining Lists'!$A$4:$A$15,'Joining Lists'!$B$4:$B$15)</f>
        <v>34</v>
      </c>
      <c r="M6468" s="105">
        <f>'Joining Lists'!$K6468*'Joining Lists'!$L6468</f>
        <v>68</v>
      </c>
    </row>
    <row r="6469" ht="14.25" customHeight="1">
      <c r="G6469" s="111">
        <v>44170.0</v>
      </c>
      <c r="H6469" s="110" t="s">
        <v>306</v>
      </c>
      <c r="I6469" s="110" t="str">
        <f t="array" ref="I6469">XLOOKUP('Joining Lists'!$H6469,'Joining Lists'!$D$4:$D$75,'Joining Lists'!$E$4:$E$75)</f>
        <v>West</v>
      </c>
      <c r="J6469" s="110" t="s">
        <v>245</v>
      </c>
      <c r="K6469" s="110">
        <v>3.0</v>
      </c>
      <c r="L6469" s="109">
        <f t="array" ref="L6469">XLOOKUP('Joining Lists'!$J6469,'Joining Lists'!$A$4:$A$15,'Joining Lists'!$B$4:$B$15)</f>
        <v>23.5</v>
      </c>
      <c r="M6469" s="110">
        <f>'Joining Lists'!$K6469*'Joining Lists'!$L6469</f>
        <v>70.5</v>
      </c>
    </row>
    <row r="6470" ht="14.25" customHeight="1">
      <c r="G6470" s="106">
        <v>44170.0</v>
      </c>
      <c r="H6470" s="105" t="s">
        <v>234</v>
      </c>
      <c r="I6470" s="105" t="str">
        <f t="array" ref="I6470">XLOOKUP('Joining Lists'!$H6470,'Joining Lists'!$D$4:$D$75,'Joining Lists'!$E$4:$E$75)</f>
        <v>East</v>
      </c>
      <c r="J6470" s="105" t="s">
        <v>233</v>
      </c>
      <c r="K6470" s="105">
        <v>1.0</v>
      </c>
      <c r="L6470" s="104">
        <f t="array" ref="L6470">XLOOKUP('Joining Lists'!$J6470,'Joining Lists'!$A$4:$A$15,'Joining Lists'!$B$4:$B$15)</f>
        <v>27.5</v>
      </c>
      <c r="M6470" s="105">
        <f>'Joining Lists'!$K6470*'Joining Lists'!$L6470</f>
        <v>27.5</v>
      </c>
    </row>
    <row r="6471" ht="14.25" customHeight="1">
      <c r="G6471" s="111">
        <v>44170.0</v>
      </c>
      <c r="H6471" s="110" t="s">
        <v>251</v>
      </c>
      <c r="I6471" s="110" t="str">
        <f t="array" ref="I6471">XLOOKUP('Joining Lists'!$H6471,'Joining Lists'!$D$4:$D$75,'Joining Lists'!$E$4:$E$75)</f>
        <v>MidWest</v>
      </c>
      <c r="J6471" s="110" t="s">
        <v>243</v>
      </c>
      <c r="K6471" s="110">
        <v>3.0</v>
      </c>
      <c r="L6471" s="109">
        <f t="array" ref="L6471">XLOOKUP('Joining Lists'!$J6471,'Joining Lists'!$A$4:$A$15,'Joining Lists'!$B$4:$B$15)</f>
        <v>25</v>
      </c>
      <c r="M6471" s="110">
        <f>'Joining Lists'!$K6471*'Joining Lists'!$L6471</f>
        <v>75</v>
      </c>
    </row>
    <row r="6472" ht="14.25" customHeight="1">
      <c r="G6472" s="106">
        <v>44170.0</v>
      </c>
      <c r="H6472" s="105" t="s">
        <v>228</v>
      </c>
      <c r="I6472" s="105" t="str">
        <f t="array" ref="I6472">XLOOKUP('Joining Lists'!$H6472,'Joining Lists'!$D$4:$D$75,'Joining Lists'!$E$4:$E$75)</f>
        <v>MidWest</v>
      </c>
      <c r="J6472" s="105" t="s">
        <v>216</v>
      </c>
      <c r="K6472" s="105">
        <v>24.0</v>
      </c>
      <c r="L6472" s="104">
        <f t="array" ref="L6472">XLOOKUP('Joining Lists'!$J6472,'Joining Lists'!$A$4:$A$15,'Joining Lists'!$B$4:$B$15)</f>
        <v>22.95</v>
      </c>
      <c r="M6472" s="105">
        <f>'Joining Lists'!$K6472*'Joining Lists'!$L6472</f>
        <v>550.8</v>
      </c>
    </row>
    <row r="6473" ht="14.25" customHeight="1">
      <c r="G6473" s="111">
        <v>44170.0</v>
      </c>
      <c r="H6473" s="110" t="s">
        <v>254</v>
      </c>
      <c r="I6473" s="110" t="str">
        <f t="array" ref="I6473">XLOOKUP('Joining Lists'!$H6473,'Joining Lists'!$D$4:$D$75,'Joining Lists'!$E$4:$E$75)</f>
        <v>South</v>
      </c>
      <c r="J6473" s="110" t="s">
        <v>218</v>
      </c>
      <c r="K6473" s="110">
        <v>2.0</v>
      </c>
      <c r="L6473" s="109">
        <f t="array" ref="L6473">XLOOKUP('Joining Lists'!$J6473,'Joining Lists'!$A$4:$A$15,'Joining Lists'!$B$4:$B$15)</f>
        <v>22.95</v>
      </c>
      <c r="M6473" s="110">
        <f>'Joining Lists'!$K6473*'Joining Lists'!$L6473</f>
        <v>45.9</v>
      </c>
    </row>
    <row r="6474" ht="14.25" customHeight="1">
      <c r="G6474" s="106">
        <v>44170.0</v>
      </c>
      <c r="H6474" s="105" t="s">
        <v>308</v>
      </c>
      <c r="I6474" s="105" t="str">
        <f t="array" ref="I6474">XLOOKUP('Joining Lists'!$H6474,'Joining Lists'!$D$4:$D$75,'Joining Lists'!$E$4:$E$75)</f>
        <v>West</v>
      </c>
      <c r="J6474" s="105" t="s">
        <v>236</v>
      </c>
      <c r="K6474" s="105">
        <v>4.0</v>
      </c>
      <c r="L6474" s="104">
        <f t="array" ref="L6474">XLOOKUP('Joining Lists'!$J6474,'Joining Lists'!$A$4:$A$15,'Joining Lists'!$B$4:$B$15)</f>
        <v>30</v>
      </c>
      <c r="M6474" s="105">
        <f>'Joining Lists'!$K6474*'Joining Lists'!$L6474</f>
        <v>120</v>
      </c>
    </row>
    <row r="6475" ht="14.25" customHeight="1">
      <c r="G6475" s="111">
        <v>44170.0</v>
      </c>
      <c r="H6475" s="110" t="s">
        <v>311</v>
      </c>
      <c r="I6475" s="110" t="str">
        <f t="array" ref="I6475">XLOOKUP('Joining Lists'!$H6475,'Joining Lists'!$D$4:$D$75,'Joining Lists'!$E$4:$E$75)</f>
        <v>MidWest</v>
      </c>
      <c r="J6475" s="110" t="s">
        <v>212</v>
      </c>
      <c r="K6475" s="110">
        <v>1.0</v>
      </c>
      <c r="L6475" s="109">
        <f t="array" ref="L6475">XLOOKUP('Joining Lists'!$J6475,'Joining Lists'!$A$4:$A$15,'Joining Lists'!$B$4:$B$15)</f>
        <v>21</v>
      </c>
      <c r="M6475" s="110">
        <f>'Joining Lists'!$K6475*'Joining Lists'!$L6475</f>
        <v>21</v>
      </c>
    </row>
    <row r="6476" ht="14.25" customHeight="1">
      <c r="G6476" s="106">
        <v>44170.0</v>
      </c>
      <c r="H6476" s="105" t="s">
        <v>310</v>
      </c>
      <c r="I6476" s="105" t="str">
        <f t="array" ref="I6476">XLOOKUP('Joining Lists'!$H6476,'Joining Lists'!$D$4:$D$75,'Joining Lists'!$E$4:$E$75)</f>
        <v>West</v>
      </c>
      <c r="J6476" s="105" t="s">
        <v>227</v>
      </c>
      <c r="K6476" s="105">
        <v>3.0</v>
      </c>
      <c r="L6476" s="104">
        <f t="array" ref="L6476">XLOOKUP('Joining Lists'!$J6476,'Joining Lists'!$A$4:$A$15,'Joining Lists'!$B$4:$B$15)</f>
        <v>25</v>
      </c>
      <c r="M6476" s="105">
        <f>'Joining Lists'!$K6476*'Joining Lists'!$L6476</f>
        <v>75</v>
      </c>
    </row>
    <row r="6477" ht="14.25" customHeight="1">
      <c r="G6477" s="111">
        <v>44170.0</v>
      </c>
      <c r="H6477" s="110" t="s">
        <v>234</v>
      </c>
      <c r="I6477" s="110" t="str">
        <f t="array" ref="I6477">XLOOKUP('Joining Lists'!$H6477,'Joining Lists'!$D$4:$D$75,'Joining Lists'!$E$4:$E$75)</f>
        <v>East</v>
      </c>
      <c r="J6477" s="110" t="s">
        <v>245</v>
      </c>
      <c r="K6477" s="110">
        <v>1.0</v>
      </c>
      <c r="L6477" s="109">
        <f t="array" ref="L6477">XLOOKUP('Joining Lists'!$J6477,'Joining Lists'!$A$4:$A$15,'Joining Lists'!$B$4:$B$15)</f>
        <v>23.5</v>
      </c>
      <c r="M6477" s="110">
        <f>'Joining Lists'!$K6477*'Joining Lists'!$L6477</f>
        <v>23.5</v>
      </c>
    </row>
    <row r="6478" ht="14.25" customHeight="1">
      <c r="G6478" s="106">
        <v>44170.0</v>
      </c>
      <c r="H6478" s="105" t="s">
        <v>237</v>
      </c>
      <c r="I6478" s="105" t="str">
        <f t="array" ref="I6478">XLOOKUP('Joining Lists'!$H6478,'Joining Lists'!$D$4:$D$75,'Joining Lists'!$E$4:$E$75)</f>
        <v>West</v>
      </c>
      <c r="J6478" s="105" t="s">
        <v>227</v>
      </c>
      <c r="K6478" s="105">
        <v>1.0</v>
      </c>
      <c r="L6478" s="104">
        <f t="array" ref="L6478">XLOOKUP('Joining Lists'!$J6478,'Joining Lists'!$A$4:$A$15,'Joining Lists'!$B$4:$B$15)</f>
        <v>25</v>
      </c>
      <c r="M6478" s="105">
        <f>'Joining Lists'!$K6478*'Joining Lists'!$L6478</f>
        <v>25</v>
      </c>
    </row>
    <row r="6479" ht="14.25" customHeight="1">
      <c r="G6479" s="111">
        <v>44170.0</v>
      </c>
      <c r="H6479" s="110" t="s">
        <v>228</v>
      </c>
      <c r="I6479" s="110" t="str">
        <f t="array" ref="I6479">XLOOKUP('Joining Lists'!$H6479,'Joining Lists'!$D$4:$D$75,'Joining Lists'!$E$4:$E$75)</f>
        <v>MidWest</v>
      </c>
      <c r="J6479" s="110" t="s">
        <v>245</v>
      </c>
      <c r="K6479" s="110">
        <v>3.0</v>
      </c>
      <c r="L6479" s="109">
        <f t="array" ref="L6479">XLOOKUP('Joining Lists'!$J6479,'Joining Lists'!$A$4:$A$15,'Joining Lists'!$B$4:$B$15)</f>
        <v>23.5</v>
      </c>
      <c r="M6479" s="110">
        <f>'Joining Lists'!$K6479*'Joining Lists'!$L6479</f>
        <v>70.5</v>
      </c>
    </row>
    <row r="6480" ht="14.25" customHeight="1">
      <c r="G6480" s="106">
        <v>44170.0</v>
      </c>
      <c r="H6480" s="105" t="s">
        <v>297</v>
      </c>
      <c r="I6480" s="105" t="str">
        <f t="array" ref="I6480">XLOOKUP('Joining Lists'!$H6480,'Joining Lists'!$D$4:$D$75,'Joining Lists'!$E$4:$E$75)</f>
        <v>MidWest</v>
      </c>
      <c r="J6480" s="105" t="s">
        <v>227</v>
      </c>
      <c r="K6480" s="105">
        <v>2.0</v>
      </c>
      <c r="L6480" s="104">
        <f t="array" ref="L6480">XLOOKUP('Joining Lists'!$J6480,'Joining Lists'!$A$4:$A$15,'Joining Lists'!$B$4:$B$15)</f>
        <v>25</v>
      </c>
      <c r="M6480" s="105">
        <f>'Joining Lists'!$K6480*'Joining Lists'!$L6480</f>
        <v>50</v>
      </c>
    </row>
    <row r="6481" ht="14.25" customHeight="1">
      <c r="G6481" s="111">
        <v>44170.0</v>
      </c>
      <c r="H6481" s="110" t="s">
        <v>299</v>
      </c>
      <c r="I6481" s="110" t="str">
        <f t="array" ref="I6481">XLOOKUP('Joining Lists'!$H6481,'Joining Lists'!$D$4:$D$75,'Joining Lists'!$E$4:$E$75)</f>
        <v>South</v>
      </c>
      <c r="J6481" s="110" t="s">
        <v>239</v>
      </c>
      <c r="K6481" s="110">
        <v>3.0</v>
      </c>
      <c r="L6481" s="109">
        <f t="array" ref="L6481">XLOOKUP('Joining Lists'!$J6481,'Joining Lists'!$A$4:$A$15,'Joining Lists'!$B$4:$B$15)</f>
        <v>19</v>
      </c>
      <c r="M6481" s="110">
        <f>'Joining Lists'!$K6481*'Joining Lists'!$L6481</f>
        <v>57</v>
      </c>
    </row>
    <row r="6482" ht="14.25" customHeight="1">
      <c r="G6482" s="106">
        <v>44170.0</v>
      </c>
      <c r="H6482" s="105" t="s">
        <v>269</v>
      </c>
      <c r="I6482" s="105" t="str">
        <f t="array" ref="I6482">XLOOKUP('Joining Lists'!$H6482,'Joining Lists'!$D$4:$D$75,'Joining Lists'!$E$4:$E$75)</f>
        <v>MidWest</v>
      </c>
      <c r="J6482" s="105" t="s">
        <v>243</v>
      </c>
      <c r="K6482" s="105">
        <v>2.0</v>
      </c>
      <c r="L6482" s="104">
        <f t="array" ref="L6482">XLOOKUP('Joining Lists'!$J6482,'Joining Lists'!$A$4:$A$15,'Joining Lists'!$B$4:$B$15)</f>
        <v>25</v>
      </c>
      <c r="M6482" s="105">
        <f>'Joining Lists'!$K6482*'Joining Lists'!$L6482</f>
        <v>50</v>
      </c>
    </row>
    <row r="6483" ht="14.25" customHeight="1">
      <c r="G6483" s="111">
        <v>44170.0</v>
      </c>
      <c r="H6483" s="110" t="s">
        <v>248</v>
      </c>
      <c r="I6483" s="110" t="str">
        <f t="array" ref="I6483">XLOOKUP('Joining Lists'!$H6483,'Joining Lists'!$D$4:$D$75,'Joining Lists'!$E$4:$E$75)</f>
        <v>MidWest</v>
      </c>
      <c r="J6483" s="110" t="s">
        <v>218</v>
      </c>
      <c r="K6483" s="110">
        <v>2.0</v>
      </c>
      <c r="L6483" s="109">
        <f t="array" ref="L6483">XLOOKUP('Joining Lists'!$J6483,'Joining Lists'!$A$4:$A$15,'Joining Lists'!$B$4:$B$15)</f>
        <v>22.95</v>
      </c>
      <c r="M6483" s="110">
        <f>'Joining Lists'!$K6483*'Joining Lists'!$L6483</f>
        <v>45.9</v>
      </c>
    </row>
    <row r="6484" ht="14.25" customHeight="1">
      <c r="G6484" s="106">
        <v>44170.0</v>
      </c>
      <c r="H6484" s="105" t="s">
        <v>258</v>
      </c>
      <c r="I6484" s="105" t="str">
        <f t="array" ref="I6484">XLOOKUP('Joining Lists'!$H6484,'Joining Lists'!$D$4:$D$75,'Joining Lists'!$E$4:$E$75)</f>
        <v>MidWest</v>
      </c>
      <c r="J6484" s="105" t="s">
        <v>240</v>
      </c>
      <c r="K6484" s="105">
        <v>1.0</v>
      </c>
      <c r="L6484" s="104">
        <f t="array" ref="L6484">XLOOKUP('Joining Lists'!$J6484,'Joining Lists'!$A$4:$A$15,'Joining Lists'!$B$4:$B$15)</f>
        <v>34</v>
      </c>
      <c r="M6484" s="105">
        <f>'Joining Lists'!$K6484*'Joining Lists'!$L6484</f>
        <v>34</v>
      </c>
    </row>
    <row r="6485" ht="14.25" customHeight="1">
      <c r="G6485" s="111">
        <v>44170.0</v>
      </c>
      <c r="H6485" s="110" t="s">
        <v>296</v>
      </c>
      <c r="I6485" s="110" t="str">
        <f t="array" ref="I6485">XLOOKUP('Joining Lists'!$H6485,'Joining Lists'!$D$4:$D$75,'Joining Lists'!$E$4:$E$75)</f>
        <v>West</v>
      </c>
      <c r="J6485" s="110" t="s">
        <v>240</v>
      </c>
      <c r="K6485" s="110">
        <v>3.0</v>
      </c>
      <c r="L6485" s="109">
        <f t="array" ref="L6485">XLOOKUP('Joining Lists'!$J6485,'Joining Lists'!$A$4:$A$15,'Joining Lists'!$B$4:$B$15)</f>
        <v>34</v>
      </c>
      <c r="M6485" s="110">
        <f>'Joining Lists'!$K6485*'Joining Lists'!$L6485</f>
        <v>102</v>
      </c>
    </row>
    <row r="6486" ht="14.25" customHeight="1">
      <c r="G6486" s="106">
        <v>44170.0</v>
      </c>
      <c r="H6486" s="105" t="s">
        <v>297</v>
      </c>
      <c r="I6486" s="105" t="str">
        <f t="array" ref="I6486">XLOOKUP('Joining Lists'!$H6486,'Joining Lists'!$D$4:$D$75,'Joining Lists'!$E$4:$E$75)</f>
        <v>MidWest</v>
      </c>
      <c r="J6486" s="105" t="s">
        <v>239</v>
      </c>
      <c r="K6486" s="105">
        <v>4.0</v>
      </c>
      <c r="L6486" s="104">
        <f t="array" ref="L6486">XLOOKUP('Joining Lists'!$J6486,'Joining Lists'!$A$4:$A$15,'Joining Lists'!$B$4:$B$15)</f>
        <v>19</v>
      </c>
      <c r="M6486" s="105">
        <f>'Joining Lists'!$K6486*'Joining Lists'!$L6486</f>
        <v>76</v>
      </c>
    </row>
    <row r="6487" ht="14.25" customHeight="1">
      <c r="G6487" s="111">
        <v>44170.0</v>
      </c>
      <c r="H6487" s="110" t="s">
        <v>215</v>
      </c>
      <c r="I6487" s="110" t="str">
        <f t="array" ref="I6487">XLOOKUP('Joining Lists'!$H6487,'Joining Lists'!$D$4:$D$75,'Joining Lists'!$E$4:$E$75)</f>
        <v>East</v>
      </c>
      <c r="J6487" s="110" t="s">
        <v>216</v>
      </c>
      <c r="K6487" s="110">
        <v>2.0</v>
      </c>
      <c r="L6487" s="109">
        <f t="array" ref="L6487">XLOOKUP('Joining Lists'!$J6487,'Joining Lists'!$A$4:$A$15,'Joining Lists'!$B$4:$B$15)</f>
        <v>22.95</v>
      </c>
      <c r="M6487" s="110">
        <f>'Joining Lists'!$K6487*'Joining Lists'!$L6487</f>
        <v>45.9</v>
      </c>
    </row>
    <row r="6488" ht="14.25" customHeight="1">
      <c r="G6488" s="106">
        <v>44170.0</v>
      </c>
      <c r="H6488" s="105" t="s">
        <v>306</v>
      </c>
      <c r="I6488" s="105" t="str">
        <f t="array" ref="I6488">XLOOKUP('Joining Lists'!$H6488,'Joining Lists'!$D$4:$D$75,'Joining Lists'!$E$4:$E$75)</f>
        <v>West</v>
      </c>
      <c r="J6488" s="105" t="s">
        <v>230</v>
      </c>
      <c r="K6488" s="105">
        <v>2.0</v>
      </c>
      <c r="L6488" s="104">
        <f t="array" ref="L6488">XLOOKUP('Joining Lists'!$J6488,'Joining Lists'!$A$4:$A$15,'Joining Lists'!$B$4:$B$15)</f>
        <v>79.95</v>
      </c>
      <c r="M6488" s="105">
        <f>'Joining Lists'!$K6488*'Joining Lists'!$L6488</f>
        <v>159.9</v>
      </c>
    </row>
    <row r="6489" ht="14.25" customHeight="1">
      <c r="G6489" s="111">
        <v>44170.0</v>
      </c>
      <c r="H6489" s="110" t="s">
        <v>215</v>
      </c>
      <c r="I6489" s="110" t="str">
        <f t="array" ref="I6489">XLOOKUP('Joining Lists'!$H6489,'Joining Lists'!$D$4:$D$75,'Joining Lists'!$E$4:$E$75)</f>
        <v>East</v>
      </c>
      <c r="J6489" s="110" t="s">
        <v>212</v>
      </c>
      <c r="K6489" s="110">
        <v>9.0</v>
      </c>
      <c r="L6489" s="109">
        <f t="array" ref="L6489">XLOOKUP('Joining Lists'!$J6489,'Joining Lists'!$A$4:$A$15,'Joining Lists'!$B$4:$B$15)</f>
        <v>21</v>
      </c>
      <c r="M6489" s="110">
        <f>'Joining Lists'!$K6489*'Joining Lists'!$L6489</f>
        <v>189</v>
      </c>
    </row>
    <row r="6490" ht="14.25" customHeight="1">
      <c r="G6490" s="106">
        <v>44170.0</v>
      </c>
      <c r="H6490" s="105" t="s">
        <v>238</v>
      </c>
      <c r="I6490" s="105" t="str">
        <f t="array" ref="I6490">XLOOKUP('Joining Lists'!$H6490,'Joining Lists'!$D$4:$D$75,'Joining Lists'!$E$4:$E$75)</f>
        <v>West</v>
      </c>
      <c r="J6490" s="105" t="s">
        <v>240</v>
      </c>
      <c r="K6490" s="105">
        <v>2.0</v>
      </c>
      <c r="L6490" s="104">
        <f t="array" ref="L6490">XLOOKUP('Joining Lists'!$J6490,'Joining Lists'!$A$4:$A$15,'Joining Lists'!$B$4:$B$15)</f>
        <v>34</v>
      </c>
      <c r="M6490" s="105">
        <f>'Joining Lists'!$K6490*'Joining Lists'!$L6490</f>
        <v>68</v>
      </c>
    </row>
    <row r="6491" ht="14.25" customHeight="1">
      <c r="G6491" s="111">
        <v>44170.0</v>
      </c>
      <c r="H6491" s="110" t="s">
        <v>225</v>
      </c>
      <c r="I6491" s="110" t="str">
        <f t="array" ref="I6491">XLOOKUP('Joining Lists'!$H6491,'Joining Lists'!$D$4:$D$75,'Joining Lists'!$E$4:$E$75)</f>
        <v>South</v>
      </c>
      <c r="J6491" s="110" t="s">
        <v>216</v>
      </c>
      <c r="K6491" s="110">
        <v>22.0</v>
      </c>
      <c r="L6491" s="109">
        <f t="array" ref="L6491">XLOOKUP('Joining Lists'!$J6491,'Joining Lists'!$A$4:$A$15,'Joining Lists'!$B$4:$B$15)</f>
        <v>22.95</v>
      </c>
      <c r="M6491" s="110">
        <f>'Joining Lists'!$K6491*'Joining Lists'!$L6491</f>
        <v>504.9</v>
      </c>
    </row>
    <row r="6492" ht="14.25" customHeight="1">
      <c r="G6492" s="106">
        <v>44170.0</v>
      </c>
      <c r="H6492" s="105" t="s">
        <v>264</v>
      </c>
      <c r="I6492" s="105" t="str">
        <f t="array" ref="I6492">XLOOKUP('Joining Lists'!$H6492,'Joining Lists'!$D$4:$D$75,'Joining Lists'!$E$4:$E$75)</f>
        <v>MidWest</v>
      </c>
      <c r="J6492" s="105" t="s">
        <v>243</v>
      </c>
      <c r="K6492" s="105">
        <v>2.0</v>
      </c>
      <c r="L6492" s="104">
        <f t="array" ref="L6492">XLOOKUP('Joining Lists'!$J6492,'Joining Lists'!$A$4:$A$15,'Joining Lists'!$B$4:$B$15)</f>
        <v>25</v>
      </c>
      <c r="M6492" s="105">
        <f>'Joining Lists'!$K6492*'Joining Lists'!$L6492</f>
        <v>50</v>
      </c>
    </row>
    <row r="6493" ht="14.25" customHeight="1">
      <c r="G6493" s="111">
        <v>44170.0</v>
      </c>
      <c r="H6493" s="110" t="s">
        <v>296</v>
      </c>
      <c r="I6493" s="110" t="str">
        <f t="array" ref="I6493">XLOOKUP('Joining Lists'!$H6493,'Joining Lists'!$D$4:$D$75,'Joining Lists'!$E$4:$E$75)</f>
        <v>West</v>
      </c>
      <c r="J6493" s="110" t="s">
        <v>239</v>
      </c>
      <c r="K6493" s="110">
        <v>2.0</v>
      </c>
      <c r="L6493" s="109">
        <f t="array" ref="L6493">XLOOKUP('Joining Lists'!$J6493,'Joining Lists'!$A$4:$A$15,'Joining Lists'!$B$4:$B$15)</f>
        <v>19</v>
      </c>
      <c r="M6493" s="110">
        <f>'Joining Lists'!$K6493*'Joining Lists'!$L6493</f>
        <v>38</v>
      </c>
    </row>
    <row r="6494" ht="14.25" customHeight="1">
      <c r="G6494" s="106">
        <v>44170.0</v>
      </c>
      <c r="H6494" s="105" t="s">
        <v>261</v>
      </c>
      <c r="I6494" s="105" t="str">
        <f t="array" ref="I6494">XLOOKUP('Joining Lists'!$H6494,'Joining Lists'!$D$4:$D$75,'Joining Lists'!$E$4:$E$75)</f>
        <v>South</v>
      </c>
      <c r="J6494" s="105" t="s">
        <v>240</v>
      </c>
      <c r="K6494" s="105">
        <v>2.0</v>
      </c>
      <c r="L6494" s="104">
        <f t="array" ref="L6494">XLOOKUP('Joining Lists'!$J6494,'Joining Lists'!$A$4:$A$15,'Joining Lists'!$B$4:$B$15)</f>
        <v>34</v>
      </c>
      <c r="M6494" s="105">
        <f>'Joining Lists'!$K6494*'Joining Lists'!$L6494</f>
        <v>68</v>
      </c>
    </row>
    <row r="6495" ht="14.25" customHeight="1">
      <c r="G6495" s="111">
        <v>44170.0</v>
      </c>
      <c r="H6495" s="110" t="s">
        <v>269</v>
      </c>
      <c r="I6495" s="110" t="str">
        <f t="array" ref="I6495">XLOOKUP('Joining Lists'!$H6495,'Joining Lists'!$D$4:$D$75,'Joining Lists'!$E$4:$E$75)</f>
        <v>MidWest</v>
      </c>
      <c r="J6495" s="110" t="s">
        <v>235</v>
      </c>
      <c r="K6495" s="110">
        <v>2.0</v>
      </c>
      <c r="L6495" s="109">
        <f t="array" ref="L6495">XLOOKUP('Joining Lists'!$J6495,'Joining Lists'!$A$4:$A$15,'Joining Lists'!$B$4:$B$15)</f>
        <v>19.95</v>
      </c>
      <c r="M6495" s="110">
        <f>'Joining Lists'!$K6495*'Joining Lists'!$L6495</f>
        <v>39.9</v>
      </c>
    </row>
    <row r="6496" ht="14.25" customHeight="1">
      <c r="G6496" s="106">
        <v>44170.0</v>
      </c>
      <c r="H6496" s="105" t="s">
        <v>284</v>
      </c>
      <c r="I6496" s="105" t="str">
        <f t="array" ref="I6496">XLOOKUP('Joining Lists'!$H6496,'Joining Lists'!$D$4:$D$75,'Joining Lists'!$E$4:$E$75)</f>
        <v>MidWest</v>
      </c>
      <c r="J6496" s="105" t="s">
        <v>239</v>
      </c>
      <c r="K6496" s="105">
        <v>2.0</v>
      </c>
      <c r="L6496" s="104">
        <f t="array" ref="L6496">XLOOKUP('Joining Lists'!$J6496,'Joining Lists'!$A$4:$A$15,'Joining Lists'!$B$4:$B$15)</f>
        <v>19</v>
      </c>
      <c r="M6496" s="105">
        <f>'Joining Lists'!$K6496*'Joining Lists'!$L6496</f>
        <v>38</v>
      </c>
    </row>
    <row r="6497" ht="14.25" customHeight="1">
      <c r="G6497" s="111">
        <v>44170.0</v>
      </c>
      <c r="H6497" s="110" t="s">
        <v>296</v>
      </c>
      <c r="I6497" s="110" t="str">
        <f t="array" ref="I6497">XLOOKUP('Joining Lists'!$H6497,'Joining Lists'!$D$4:$D$75,'Joining Lists'!$E$4:$E$75)</f>
        <v>West</v>
      </c>
      <c r="J6497" s="110" t="s">
        <v>218</v>
      </c>
      <c r="K6497" s="110">
        <v>3.0</v>
      </c>
      <c r="L6497" s="109">
        <f t="array" ref="L6497">XLOOKUP('Joining Lists'!$J6497,'Joining Lists'!$A$4:$A$15,'Joining Lists'!$B$4:$B$15)</f>
        <v>22.95</v>
      </c>
      <c r="M6497" s="110">
        <f>'Joining Lists'!$K6497*'Joining Lists'!$L6497</f>
        <v>68.85</v>
      </c>
    </row>
    <row r="6498" ht="14.25" customHeight="1">
      <c r="G6498" s="106">
        <v>44170.0</v>
      </c>
      <c r="H6498" s="105" t="s">
        <v>280</v>
      </c>
      <c r="I6498" s="105" t="str">
        <f t="array" ref="I6498">XLOOKUP('Joining Lists'!$H6498,'Joining Lists'!$D$4:$D$75,'Joining Lists'!$E$4:$E$75)</f>
        <v>South</v>
      </c>
      <c r="J6498" s="105" t="s">
        <v>240</v>
      </c>
      <c r="K6498" s="105">
        <v>3.0</v>
      </c>
      <c r="L6498" s="104">
        <f t="array" ref="L6498">XLOOKUP('Joining Lists'!$J6498,'Joining Lists'!$A$4:$A$15,'Joining Lists'!$B$4:$B$15)</f>
        <v>34</v>
      </c>
      <c r="M6498" s="105">
        <f>'Joining Lists'!$K6498*'Joining Lists'!$L6498</f>
        <v>102</v>
      </c>
    </row>
    <row r="6499" ht="14.25" customHeight="1">
      <c r="G6499" s="111">
        <v>44170.0</v>
      </c>
      <c r="H6499" s="110" t="s">
        <v>298</v>
      </c>
      <c r="I6499" s="110" t="str">
        <f t="array" ref="I6499">XLOOKUP('Joining Lists'!$H6499,'Joining Lists'!$D$4:$D$75,'Joining Lists'!$E$4:$E$75)</f>
        <v>West</v>
      </c>
      <c r="J6499" s="110" t="s">
        <v>216</v>
      </c>
      <c r="K6499" s="110">
        <v>1.0</v>
      </c>
      <c r="L6499" s="109">
        <f t="array" ref="L6499">XLOOKUP('Joining Lists'!$J6499,'Joining Lists'!$A$4:$A$15,'Joining Lists'!$B$4:$B$15)</f>
        <v>22.95</v>
      </c>
      <c r="M6499" s="110">
        <f>'Joining Lists'!$K6499*'Joining Lists'!$L6499</f>
        <v>22.95</v>
      </c>
    </row>
    <row r="6500" ht="14.25" customHeight="1">
      <c r="G6500" s="106">
        <v>44170.0</v>
      </c>
      <c r="H6500" s="105" t="s">
        <v>293</v>
      </c>
      <c r="I6500" s="105" t="str">
        <f t="array" ref="I6500">XLOOKUP('Joining Lists'!$H6500,'Joining Lists'!$D$4:$D$75,'Joining Lists'!$E$4:$E$75)</f>
        <v>West</v>
      </c>
      <c r="J6500" s="105" t="s">
        <v>233</v>
      </c>
      <c r="K6500" s="105">
        <v>2.0</v>
      </c>
      <c r="L6500" s="104">
        <f t="array" ref="L6500">XLOOKUP('Joining Lists'!$J6500,'Joining Lists'!$A$4:$A$15,'Joining Lists'!$B$4:$B$15)</f>
        <v>27.5</v>
      </c>
      <c r="M6500" s="105">
        <f>'Joining Lists'!$K6500*'Joining Lists'!$L6500</f>
        <v>55</v>
      </c>
    </row>
    <row r="6501" ht="14.25" customHeight="1">
      <c r="G6501" s="111">
        <v>44170.0</v>
      </c>
      <c r="H6501" s="110" t="s">
        <v>284</v>
      </c>
      <c r="I6501" s="110" t="str">
        <f t="array" ref="I6501">XLOOKUP('Joining Lists'!$H6501,'Joining Lists'!$D$4:$D$75,'Joining Lists'!$E$4:$E$75)</f>
        <v>MidWest</v>
      </c>
      <c r="J6501" s="110" t="s">
        <v>216</v>
      </c>
      <c r="K6501" s="110">
        <v>16.0</v>
      </c>
      <c r="L6501" s="109">
        <f t="array" ref="L6501">XLOOKUP('Joining Lists'!$J6501,'Joining Lists'!$A$4:$A$15,'Joining Lists'!$B$4:$B$15)</f>
        <v>22.95</v>
      </c>
      <c r="M6501" s="110">
        <f>'Joining Lists'!$K6501*'Joining Lists'!$L6501</f>
        <v>367.2</v>
      </c>
    </row>
    <row r="6502" ht="14.25" customHeight="1">
      <c r="G6502" s="106">
        <v>44170.0</v>
      </c>
      <c r="H6502" s="105" t="s">
        <v>268</v>
      </c>
      <c r="I6502" s="105" t="str">
        <f t="array" ref="I6502">XLOOKUP('Joining Lists'!$H6502,'Joining Lists'!$D$4:$D$75,'Joining Lists'!$E$4:$E$75)</f>
        <v>East</v>
      </c>
      <c r="J6502" s="105" t="s">
        <v>218</v>
      </c>
      <c r="K6502" s="105">
        <v>1.0</v>
      </c>
      <c r="L6502" s="104">
        <f t="array" ref="L6502">XLOOKUP('Joining Lists'!$J6502,'Joining Lists'!$A$4:$A$15,'Joining Lists'!$B$4:$B$15)</f>
        <v>22.95</v>
      </c>
      <c r="M6502" s="105">
        <f>'Joining Lists'!$K6502*'Joining Lists'!$L6502</f>
        <v>22.95</v>
      </c>
    </row>
    <row r="6503" ht="14.25" customHeight="1">
      <c r="G6503" s="111">
        <v>44170.0</v>
      </c>
      <c r="H6503" s="110" t="s">
        <v>308</v>
      </c>
      <c r="I6503" s="110" t="str">
        <f t="array" ref="I6503">XLOOKUP('Joining Lists'!$H6503,'Joining Lists'!$D$4:$D$75,'Joining Lists'!$E$4:$E$75)</f>
        <v>West</v>
      </c>
      <c r="J6503" s="110" t="s">
        <v>245</v>
      </c>
      <c r="K6503" s="110">
        <v>2.0</v>
      </c>
      <c r="L6503" s="109">
        <f t="array" ref="L6503">XLOOKUP('Joining Lists'!$J6503,'Joining Lists'!$A$4:$A$15,'Joining Lists'!$B$4:$B$15)</f>
        <v>23.5</v>
      </c>
      <c r="M6503" s="110">
        <f>'Joining Lists'!$K6503*'Joining Lists'!$L6503</f>
        <v>47</v>
      </c>
    </row>
    <row r="6504" ht="14.25" customHeight="1">
      <c r="G6504" s="106">
        <v>44170.0</v>
      </c>
      <c r="H6504" s="105" t="s">
        <v>215</v>
      </c>
      <c r="I6504" s="105" t="str">
        <f t="array" ref="I6504">XLOOKUP('Joining Lists'!$H6504,'Joining Lists'!$D$4:$D$75,'Joining Lists'!$E$4:$E$75)</f>
        <v>East</v>
      </c>
      <c r="J6504" s="105" t="s">
        <v>227</v>
      </c>
      <c r="K6504" s="105">
        <v>3.0</v>
      </c>
      <c r="L6504" s="104">
        <f t="array" ref="L6504">XLOOKUP('Joining Lists'!$J6504,'Joining Lists'!$A$4:$A$15,'Joining Lists'!$B$4:$B$15)</f>
        <v>25</v>
      </c>
      <c r="M6504" s="105">
        <f>'Joining Lists'!$K6504*'Joining Lists'!$L6504</f>
        <v>75</v>
      </c>
    </row>
    <row r="6505" ht="14.25" customHeight="1">
      <c r="G6505" s="111">
        <v>44170.0</v>
      </c>
      <c r="H6505" s="110" t="s">
        <v>258</v>
      </c>
      <c r="I6505" s="110" t="str">
        <f t="array" ref="I6505">XLOOKUP('Joining Lists'!$H6505,'Joining Lists'!$D$4:$D$75,'Joining Lists'!$E$4:$E$75)</f>
        <v>MidWest</v>
      </c>
      <c r="J6505" s="110" t="s">
        <v>216</v>
      </c>
      <c r="K6505" s="110">
        <v>3.0</v>
      </c>
      <c r="L6505" s="109">
        <f t="array" ref="L6505">XLOOKUP('Joining Lists'!$J6505,'Joining Lists'!$A$4:$A$15,'Joining Lists'!$B$4:$B$15)</f>
        <v>22.95</v>
      </c>
      <c r="M6505" s="110">
        <f>'Joining Lists'!$K6505*'Joining Lists'!$L6505</f>
        <v>68.85</v>
      </c>
    </row>
    <row r="6506" ht="14.25" customHeight="1">
      <c r="G6506" s="106">
        <v>44170.0</v>
      </c>
      <c r="H6506" s="105" t="s">
        <v>297</v>
      </c>
      <c r="I6506" s="105" t="str">
        <f t="array" ref="I6506">XLOOKUP('Joining Lists'!$H6506,'Joining Lists'!$D$4:$D$75,'Joining Lists'!$E$4:$E$75)</f>
        <v>MidWest</v>
      </c>
      <c r="J6506" s="105" t="s">
        <v>216</v>
      </c>
      <c r="K6506" s="105">
        <v>2.0</v>
      </c>
      <c r="L6506" s="104">
        <f t="array" ref="L6506">XLOOKUP('Joining Lists'!$J6506,'Joining Lists'!$A$4:$A$15,'Joining Lists'!$B$4:$B$15)</f>
        <v>22.95</v>
      </c>
      <c r="M6506" s="105">
        <f>'Joining Lists'!$K6506*'Joining Lists'!$L6506</f>
        <v>45.9</v>
      </c>
    </row>
    <row r="6507" ht="14.25" customHeight="1">
      <c r="G6507" s="111">
        <v>44170.0</v>
      </c>
      <c r="H6507" s="110" t="s">
        <v>215</v>
      </c>
      <c r="I6507" s="110" t="str">
        <f t="array" ref="I6507">XLOOKUP('Joining Lists'!$H6507,'Joining Lists'!$D$4:$D$75,'Joining Lists'!$E$4:$E$75)</f>
        <v>East</v>
      </c>
      <c r="J6507" s="110" t="s">
        <v>218</v>
      </c>
      <c r="K6507" s="110">
        <v>15.0</v>
      </c>
      <c r="L6507" s="109">
        <f t="array" ref="L6507">XLOOKUP('Joining Lists'!$J6507,'Joining Lists'!$A$4:$A$15,'Joining Lists'!$B$4:$B$15)</f>
        <v>22.95</v>
      </c>
      <c r="M6507" s="110">
        <f>'Joining Lists'!$K6507*'Joining Lists'!$L6507</f>
        <v>344.25</v>
      </c>
    </row>
    <row r="6508" ht="14.25" customHeight="1">
      <c r="G6508" s="106">
        <v>44170.0</v>
      </c>
      <c r="H6508" s="105" t="s">
        <v>256</v>
      </c>
      <c r="I6508" s="105" t="str">
        <f t="array" ref="I6508">XLOOKUP('Joining Lists'!$H6508,'Joining Lists'!$D$4:$D$75,'Joining Lists'!$E$4:$E$75)</f>
        <v>MidWest</v>
      </c>
      <c r="J6508" s="105" t="s">
        <v>236</v>
      </c>
      <c r="K6508" s="105">
        <v>3.0</v>
      </c>
      <c r="L6508" s="104">
        <f t="array" ref="L6508">XLOOKUP('Joining Lists'!$J6508,'Joining Lists'!$A$4:$A$15,'Joining Lists'!$B$4:$B$15)</f>
        <v>30</v>
      </c>
      <c r="M6508" s="105">
        <f>'Joining Lists'!$K6508*'Joining Lists'!$L6508</f>
        <v>90</v>
      </c>
    </row>
    <row r="6509" ht="14.25" customHeight="1">
      <c r="G6509" s="111">
        <v>44170.0</v>
      </c>
      <c r="H6509" s="110" t="s">
        <v>281</v>
      </c>
      <c r="I6509" s="110" t="str">
        <f t="array" ref="I6509">XLOOKUP('Joining Lists'!$H6509,'Joining Lists'!$D$4:$D$75,'Joining Lists'!$E$4:$E$75)</f>
        <v>MidWest</v>
      </c>
      <c r="J6509" s="110" t="s">
        <v>227</v>
      </c>
      <c r="K6509" s="110">
        <v>2.0</v>
      </c>
      <c r="L6509" s="109">
        <f t="array" ref="L6509">XLOOKUP('Joining Lists'!$J6509,'Joining Lists'!$A$4:$A$15,'Joining Lists'!$B$4:$B$15)</f>
        <v>25</v>
      </c>
      <c r="M6509" s="110">
        <f>'Joining Lists'!$K6509*'Joining Lists'!$L6509</f>
        <v>50</v>
      </c>
    </row>
    <row r="6510" ht="14.25" customHeight="1">
      <c r="G6510" s="106">
        <v>44170.0</v>
      </c>
      <c r="H6510" s="105" t="s">
        <v>307</v>
      </c>
      <c r="I6510" s="105" t="str">
        <f t="array" ref="I6510">XLOOKUP('Joining Lists'!$H6510,'Joining Lists'!$D$4:$D$75,'Joining Lists'!$E$4:$E$75)</f>
        <v>East</v>
      </c>
      <c r="J6510" s="105" t="s">
        <v>218</v>
      </c>
      <c r="K6510" s="105">
        <v>3.0</v>
      </c>
      <c r="L6510" s="104">
        <f t="array" ref="L6510">XLOOKUP('Joining Lists'!$J6510,'Joining Lists'!$A$4:$A$15,'Joining Lists'!$B$4:$B$15)</f>
        <v>22.95</v>
      </c>
      <c r="M6510" s="105">
        <f>'Joining Lists'!$K6510*'Joining Lists'!$L6510</f>
        <v>68.85</v>
      </c>
    </row>
    <row r="6511" ht="14.25" customHeight="1">
      <c r="G6511" s="111">
        <v>44170.0</v>
      </c>
      <c r="H6511" s="110" t="s">
        <v>219</v>
      </c>
      <c r="I6511" s="110" t="str">
        <f t="array" ref="I6511">XLOOKUP('Joining Lists'!$H6511,'Joining Lists'!$D$4:$D$75,'Joining Lists'!$E$4:$E$75)</f>
        <v>West</v>
      </c>
      <c r="J6511" s="110" t="s">
        <v>235</v>
      </c>
      <c r="K6511" s="110">
        <v>3.0</v>
      </c>
      <c r="L6511" s="109">
        <f t="array" ref="L6511">XLOOKUP('Joining Lists'!$J6511,'Joining Lists'!$A$4:$A$15,'Joining Lists'!$B$4:$B$15)</f>
        <v>19.95</v>
      </c>
      <c r="M6511" s="110">
        <f>'Joining Lists'!$K6511*'Joining Lists'!$L6511</f>
        <v>59.85</v>
      </c>
    </row>
    <row r="6512" ht="14.25" customHeight="1">
      <c r="G6512" s="106">
        <v>44170.0</v>
      </c>
      <c r="H6512" s="105" t="s">
        <v>225</v>
      </c>
      <c r="I6512" s="105" t="str">
        <f t="array" ref="I6512">XLOOKUP('Joining Lists'!$H6512,'Joining Lists'!$D$4:$D$75,'Joining Lists'!$E$4:$E$75)</f>
        <v>South</v>
      </c>
      <c r="J6512" s="105" t="s">
        <v>230</v>
      </c>
      <c r="K6512" s="105">
        <v>14.0</v>
      </c>
      <c r="L6512" s="104">
        <f t="array" ref="L6512">XLOOKUP('Joining Lists'!$J6512,'Joining Lists'!$A$4:$A$15,'Joining Lists'!$B$4:$B$15)</f>
        <v>79.95</v>
      </c>
      <c r="M6512" s="105">
        <f>'Joining Lists'!$K6512*'Joining Lists'!$L6512</f>
        <v>1119.3</v>
      </c>
    </row>
    <row r="6513" ht="14.25" customHeight="1">
      <c r="G6513" s="111">
        <v>44170.0</v>
      </c>
      <c r="H6513" s="110" t="s">
        <v>313</v>
      </c>
      <c r="I6513" s="110" t="str">
        <f t="array" ref="I6513">XLOOKUP('Joining Lists'!$H6513,'Joining Lists'!$D$4:$D$75,'Joining Lists'!$E$4:$E$75)</f>
        <v>West</v>
      </c>
      <c r="J6513" s="110" t="s">
        <v>227</v>
      </c>
      <c r="K6513" s="110">
        <v>3.0</v>
      </c>
      <c r="L6513" s="109">
        <f t="array" ref="L6513">XLOOKUP('Joining Lists'!$J6513,'Joining Lists'!$A$4:$A$15,'Joining Lists'!$B$4:$B$15)</f>
        <v>25</v>
      </c>
      <c r="M6513" s="110">
        <f>'Joining Lists'!$K6513*'Joining Lists'!$L6513</f>
        <v>75</v>
      </c>
    </row>
    <row r="6514" ht="14.25" customHeight="1">
      <c r="G6514" s="106">
        <v>44170.0</v>
      </c>
      <c r="H6514" s="105" t="s">
        <v>231</v>
      </c>
      <c r="I6514" s="105" t="str">
        <f t="array" ref="I6514">XLOOKUP('Joining Lists'!$H6514,'Joining Lists'!$D$4:$D$75,'Joining Lists'!$E$4:$E$75)</f>
        <v>West</v>
      </c>
      <c r="J6514" s="105" t="s">
        <v>227</v>
      </c>
      <c r="K6514" s="105">
        <v>2.0</v>
      </c>
      <c r="L6514" s="104">
        <f t="array" ref="L6514">XLOOKUP('Joining Lists'!$J6514,'Joining Lists'!$A$4:$A$15,'Joining Lists'!$B$4:$B$15)</f>
        <v>25</v>
      </c>
      <c r="M6514" s="105">
        <f>'Joining Lists'!$K6514*'Joining Lists'!$L6514</f>
        <v>50</v>
      </c>
    </row>
    <row r="6515" ht="14.25" customHeight="1">
      <c r="G6515" s="111">
        <v>44170.0</v>
      </c>
      <c r="H6515" s="110" t="s">
        <v>263</v>
      </c>
      <c r="I6515" s="110" t="str">
        <f t="array" ref="I6515">XLOOKUP('Joining Lists'!$H6515,'Joining Lists'!$D$4:$D$75,'Joining Lists'!$E$4:$E$75)</f>
        <v>West</v>
      </c>
      <c r="J6515" s="110" t="s">
        <v>236</v>
      </c>
      <c r="K6515" s="110">
        <v>2.0</v>
      </c>
      <c r="L6515" s="109">
        <f t="array" ref="L6515">XLOOKUP('Joining Lists'!$J6515,'Joining Lists'!$A$4:$A$15,'Joining Lists'!$B$4:$B$15)</f>
        <v>30</v>
      </c>
      <c r="M6515" s="110">
        <f>'Joining Lists'!$K6515*'Joining Lists'!$L6515</f>
        <v>60</v>
      </c>
    </row>
    <row r="6516" ht="14.25" customHeight="1">
      <c r="G6516" s="106">
        <v>44170.0</v>
      </c>
      <c r="H6516" s="105" t="s">
        <v>309</v>
      </c>
      <c r="I6516" s="105" t="str">
        <f t="array" ref="I6516">XLOOKUP('Joining Lists'!$H6516,'Joining Lists'!$D$4:$D$75,'Joining Lists'!$E$4:$E$75)</f>
        <v>South</v>
      </c>
      <c r="J6516" s="105" t="s">
        <v>240</v>
      </c>
      <c r="K6516" s="105">
        <v>2.0</v>
      </c>
      <c r="L6516" s="104">
        <f t="array" ref="L6516">XLOOKUP('Joining Lists'!$J6516,'Joining Lists'!$A$4:$A$15,'Joining Lists'!$B$4:$B$15)</f>
        <v>34</v>
      </c>
      <c r="M6516" s="105">
        <f>'Joining Lists'!$K6516*'Joining Lists'!$L6516</f>
        <v>68</v>
      </c>
    </row>
    <row r="6517" ht="14.25" customHeight="1">
      <c r="G6517" s="111">
        <v>44170.0</v>
      </c>
      <c r="H6517" s="110" t="s">
        <v>316</v>
      </c>
      <c r="I6517" s="110" t="str">
        <f t="array" ref="I6517">XLOOKUP('Joining Lists'!$H6517,'Joining Lists'!$D$4:$D$75,'Joining Lists'!$E$4:$E$75)</f>
        <v>West</v>
      </c>
      <c r="J6517" s="110" t="s">
        <v>236</v>
      </c>
      <c r="K6517" s="110">
        <v>3.0</v>
      </c>
      <c r="L6517" s="109">
        <f t="array" ref="L6517">XLOOKUP('Joining Lists'!$J6517,'Joining Lists'!$A$4:$A$15,'Joining Lists'!$B$4:$B$15)</f>
        <v>30</v>
      </c>
      <c r="M6517" s="110">
        <f>'Joining Lists'!$K6517*'Joining Lists'!$L6517</f>
        <v>90</v>
      </c>
    </row>
    <row r="6518" ht="14.25" customHeight="1">
      <c r="G6518" s="106">
        <v>44169.0</v>
      </c>
      <c r="H6518" s="105" t="s">
        <v>292</v>
      </c>
      <c r="I6518" s="105" t="str">
        <f t="array" ref="I6518">XLOOKUP('Joining Lists'!$H6518,'Joining Lists'!$D$4:$D$75,'Joining Lists'!$E$4:$E$75)</f>
        <v>East</v>
      </c>
      <c r="J6518" s="105" t="s">
        <v>235</v>
      </c>
      <c r="K6518" s="105">
        <v>1.0</v>
      </c>
      <c r="L6518" s="104">
        <f t="array" ref="L6518">XLOOKUP('Joining Lists'!$J6518,'Joining Lists'!$A$4:$A$15,'Joining Lists'!$B$4:$B$15)</f>
        <v>19.95</v>
      </c>
      <c r="M6518" s="105">
        <f>'Joining Lists'!$K6518*'Joining Lists'!$L6518</f>
        <v>19.95</v>
      </c>
    </row>
    <row r="6519" ht="14.25" customHeight="1">
      <c r="G6519" s="111">
        <v>44169.0</v>
      </c>
      <c r="H6519" s="110" t="s">
        <v>293</v>
      </c>
      <c r="I6519" s="110" t="str">
        <f t="array" ref="I6519">XLOOKUP('Joining Lists'!$H6519,'Joining Lists'!$D$4:$D$75,'Joining Lists'!$E$4:$E$75)</f>
        <v>West</v>
      </c>
      <c r="J6519" s="110" t="s">
        <v>240</v>
      </c>
      <c r="K6519" s="110">
        <v>3.0</v>
      </c>
      <c r="L6519" s="109">
        <f t="array" ref="L6519">XLOOKUP('Joining Lists'!$J6519,'Joining Lists'!$A$4:$A$15,'Joining Lists'!$B$4:$B$15)</f>
        <v>34</v>
      </c>
      <c r="M6519" s="110">
        <f>'Joining Lists'!$K6519*'Joining Lists'!$L6519</f>
        <v>102</v>
      </c>
    </row>
    <row r="6520" ht="14.25" customHeight="1">
      <c r="G6520" s="106">
        <v>44169.0</v>
      </c>
      <c r="H6520" s="105" t="s">
        <v>276</v>
      </c>
      <c r="I6520" s="105" t="str">
        <f t="array" ref="I6520">XLOOKUP('Joining Lists'!$H6520,'Joining Lists'!$D$4:$D$75,'Joining Lists'!$E$4:$E$75)</f>
        <v>East</v>
      </c>
      <c r="J6520" s="105" t="s">
        <v>218</v>
      </c>
      <c r="K6520" s="105">
        <v>2.0</v>
      </c>
      <c r="L6520" s="104">
        <f t="array" ref="L6520">XLOOKUP('Joining Lists'!$J6520,'Joining Lists'!$A$4:$A$15,'Joining Lists'!$B$4:$B$15)</f>
        <v>22.95</v>
      </c>
      <c r="M6520" s="105">
        <f>'Joining Lists'!$K6520*'Joining Lists'!$L6520</f>
        <v>45.9</v>
      </c>
    </row>
    <row r="6521" ht="14.25" customHeight="1">
      <c r="G6521" s="111">
        <v>44169.0</v>
      </c>
      <c r="H6521" s="110" t="s">
        <v>281</v>
      </c>
      <c r="I6521" s="110" t="str">
        <f t="array" ref="I6521">XLOOKUP('Joining Lists'!$H6521,'Joining Lists'!$D$4:$D$75,'Joining Lists'!$E$4:$E$75)</f>
        <v>MidWest</v>
      </c>
      <c r="J6521" s="110" t="s">
        <v>218</v>
      </c>
      <c r="K6521" s="110">
        <v>1.0</v>
      </c>
      <c r="L6521" s="109">
        <f t="array" ref="L6521">XLOOKUP('Joining Lists'!$J6521,'Joining Lists'!$A$4:$A$15,'Joining Lists'!$B$4:$B$15)</f>
        <v>22.95</v>
      </c>
      <c r="M6521" s="110">
        <f>'Joining Lists'!$K6521*'Joining Lists'!$L6521</f>
        <v>22.95</v>
      </c>
    </row>
    <row r="6522" ht="14.25" customHeight="1">
      <c r="G6522" s="106">
        <v>44169.0</v>
      </c>
      <c r="H6522" s="105" t="s">
        <v>225</v>
      </c>
      <c r="I6522" s="105" t="str">
        <f t="array" ref="I6522">XLOOKUP('Joining Lists'!$H6522,'Joining Lists'!$D$4:$D$75,'Joining Lists'!$E$4:$E$75)</f>
        <v>South</v>
      </c>
      <c r="J6522" s="105" t="s">
        <v>240</v>
      </c>
      <c r="K6522" s="105">
        <v>1.0</v>
      </c>
      <c r="L6522" s="104">
        <f t="array" ref="L6522">XLOOKUP('Joining Lists'!$J6522,'Joining Lists'!$A$4:$A$15,'Joining Lists'!$B$4:$B$15)</f>
        <v>34</v>
      </c>
      <c r="M6522" s="105">
        <f>'Joining Lists'!$K6522*'Joining Lists'!$L6522</f>
        <v>34</v>
      </c>
    </row>
    <row r="6523" ht="14.25" customHeight="1">
      <c r="G6523" s="111">
        <v>44169.0</v>
      </c>
      <c r="H6523" s="110" t="s">
        <v>219</v>
      </c>
      <c r="I6523" s="110" t="str">
        <f t="array" ref="I6523">XLOOKUP('Joining Lists'!$H6523,'Joining Lists'!$D$4:$D$75,'Joining Lists'!$E$4:$E$75)</f>
        <v>West</v>
      </c>
      <c r="J6523" s="110" t="s">
        <v>245</v>
      </c>
      <c r="K6523" s="110">
        <v>2.0</v>
      </c>
      <c r="L6523" s="109">
        <f t="array" ref="L6523">XLOOKUP('Joining Lists'!$J6523,'Joining Lists'!$A$4:$A$15,'Joining Lists'!$B$4:$B$15)</f>
        <v>23.5</v>
      </c>
      <c r="M6523" s="110">
        <f>'Joining Lists'!$K6523*'Joining Lists'!$L6523</f>
        <v>47</v>
      </c>
    </row>
    <row r="6524" ht="14.25" customHeight="1">
      <c r="G6524" s="106">
        <v>44169.0</v>
      </c>
      <c r="H6524" s="105" t="s">
        <v>276</v>
      </c>
      <c r="I6524" s="105" t="str">
        <f t="array" ref="I6524">XLOOKUP('Joining Lists'!$H6524,'Joining Lists'!$D$4:$D$75,'Joining Lists'!$E$4:$E$75)</f>
        <v>East</v>
      </c>
      <c r="J6524" s="105" t="s">
        <v>240</v>
      </c>
      <c r="K6524" s="105">
        <v>3.0</v>
      </c>
      <c r="L6524" s="104">
        <f t="array" ref="L6524">XLOOKUP('Joining Lists'!$J6524,'Joining Lists'!$A$4:$A$15,'Joining Lists'!$B$4:$B$15)</f>
        <v>34</v>
      </c>
      <c r="M6524" s="105">
        <f>'Joining Lists'!$K6524*'Joining Lists'!$L6524</f>
        <v>102</v>
      </c>
    </row>
    <row r="6525" ht="14.25" customHeight="1">
      <c r="G6525" s="111">
        <v>44169.0</v>
      </c>
      <c r="H6525" s="110" t="s">
        <v>280</v>
      </c>
      <c r="I6525" s="110" t="str">
        <f t="array" ref="I6525">XLOOKUP('Joining Lists'!$H6525,'Joining Lists'!$D$4:$D$75,'Joining Lists'!$E$4:$E$75)</f>
        <v>South</v>
      </c>
      <c r="J6525" s="110" t="s">
        <v>239</v>
      </c>
      <c r="K6525" s="110">
        <v>2.0</v>
      </c>
      <c r="L6525" s="109">
        <f t="array" ref="L6525">XLOOKUP('Joining Lists'!$J6525,'Joining Lists'!$A$4:$A$15,'Joining Lists'!$B$4:$B$15)</f>
        <v>19</v>
      </c>
      <c r="M6525" s="110">
        <f>'Joining Lists'!$K6525*'Joining Lists'!$L6525</f>
        <v>38</v>
      </c>
    </row>
    <row r="6526" ht="14.25" customHeight="1">
      <c r="G6526" s="106">
        <v>44169.0</v>
      </c>
      <c r="H6526" s="105" t="s">
        <v>301</v>
      </c>
      <c r="I6526" s="105" t="str">
        <f t="array" ref="I6526">XLOOKUP('Joining Lists'!$H6526,'Joining Lists'!$D$4:$D$75,'Joining Lists'!$E$4:$E$75)</f>
        <v>East</v>
      </c>
      <c r="J6526" s="105" t="s">
        <v>243</v>
      </c>
      <c r="K6526" s="105">
        <v>3.0</v>
      </c>
      <c r="L6526" s="104">
        <f t="array" ref="L6526">XLOOKUP('Joining Lists'!$J6526,'Joining Lists'!$A$4:$A$15,'Joining Lists'!$B$4:$B$15)</f>
        <v>25</v>
      </c>
      <c r="M6526" s="105">
        <f>'Joining Lists'!$K6526*'Joining Lists'!$L6526</f>
        <v>75</v>
      </c>
    </row>
    <row r="6527" ht="14.25" customHeight="1">
      <c r="G6527" s="111">
        <v>44169.0</v>
      </c>
      <c r="H6527" s="110" t="s">
        <v>215</v>
      </c>
      <c r="I6527" s="110" t="str">
        <f t="array" ref="I6527">XLOOKUP('Joining Lists'!$H6527,'Joining Lists'!$D$4:$D$75,'Joining Lists'!$E$4:$E$75)</f>
        <v>East</v>
      </c>
      <c r="J6527" s="110" t="s">
        <v>243</v>
      </c>
      <c r="K6527" s="110">
        <v>25.0</v>
      </c>
      <c r="L6527" s="109">
        <f t="array" ref="L6527">XLOOKUP('Joining Lists'!$J6527,'Joining Lists'!$A$4:$A$15,'Joining Lists'!$B$4:$B$15)</f>
        <v>25</v>
      </c>
      <c r="M6527" s="110">
        <f>'Joining Lists'!$K6527*'Joining Lists'!$L6527</f>
        <v>625</v>
      </c>
    </row>
    <row r="6528" ht="14.25" customHeight="1">
      <c r="G6528" s="106">
        <v>44169.0</v>
      </c>
      <c r="H6528" s="105" t="s">
        <v>264</v>
      </c>
      <c r="I6528" s="105" t="str">
        <f t="array" ref="I6528">XLOOKUP('Joining Lists'!$H6528,'Joining Lists'!$D$4:$D$75,'Joining Lists'!$E$4:$E$75)</f>
        <v>MidWest</v>
      </c>
      <c r="J6528" s="105" t="s">
        <v>227</v>
      </c>
      <c r="K6528" s="105">
        <v>3.0</v>
      </c>
      <c r="L6528" s="104">
        <f t="array" ref="L6528">XLOOKUP('Joining Lists'!$J6528,'Joining Lists'!$A$4:$A$15,'Joining Lists'!$B$4:$B$15)</f>
        <v>25</v>
      </c>
      <c r="M6528" s="105">
        <f>'Joining Lists'!$K6528*'Joining Lists'!$L6528</f>
        <v>75</v>
      </c>
    </row>
    <row r="6529" ht="14.25" customHeight="1">
      <c r="G6529" s="111">
        <v>44169.0</v>
      </c>
      <c r="H6529" s="110" t="s">
        <v>264</v>
      </c>
      <c r="I6529" s="110" t="str">
        <f t="array" ref="I6529">XLOOKUP('Joining Lists'!$H6529,'Joining Lists'!$D$4:$D$75,'Joining Lists'!$E$4:$E$75)</f>
        <v>MidWest</v>
      </c>
      <c r="J6529" s="110" t="s">
        <v>235</v>
      </c>
      <c r="K6529" s="110">
        <v>3.0</v>
      </c>
      <c r="L6529" s="109">
        <f t="array" ref="L6529">XLOOKUP('Joining Lists'!$J6529,'Joining Lists'!$A$4:$A$15,'Joining Lists'!$B$4:$B$15)</f>
        <v>19.95</v>
      </c>
      <c r="M6529" s="110">
        <f>'Joining Lists'!$K6529*'Joining Lists'!$L6529</f>
        <v>59.85</v>
      </c>
    </row>
    <row r="6530" ht="14.25" customHeight="1">
      <c r="G6530" s="106">
        <v>44169.0</v>
      </c>
      <c r="H6530" s="105" t="s">
        <v>296</v>
      </c>
      <c r="I6530" s="105" t="str">
        <f t="array" ref="I6530">XLOOKUP('Joining Lists'!$H6530,'Joining Lists'!$D$4:$D$75,'Joining Lists'!$E$4:$E$75)</f>
        <v>West</v>
      </c>
      <c r="J6530" s="105" t="s">
        <v>216</v>
      </c>
      <c r="K6530" s="105">
        <v>1.0</v>
      </c>
      <c r="L6530" s="104">
        <f t="array" ref="L6530">XLOOKUP('Joining Lists'!$J6530,'Joining Lists'!$A$4:$A$15,'Joining Lists'!$B$4:$B$15)</f>
        <v>22.95</v>
      </c>
      <c r="M6530" s="105">
        <f>'Joining Lists'!$K6530*'Joining Lists'!$L6530</f>
        <v>22.95</v>
      </c>
    </row>
    <row r="6531" ht="14.25" customHeight="1">
      <c r="G6531" s="111">
        <v>44169.0</v>
      </c>
      <c r="H6531" s="110" t="s">
        <v>310</v>
      </c>
      <c r="I6531" s="110" t="str">
        <f t="array" ref="I6531">XLOOKUP('Joining Lists'!$H6531,'Joining Lists'!$D$4:$D$75,'Joining Lists'!$E$4:$E$75)</f>
        <v>West</v>
      </c>
      <c r="J6531" s="110" t="s">
        <v>216</v>
      </c>
      <c r="K6531" s="110">
        <v>1.0</v>
      </c>
      <c r="L6531" s="109">
        <f t="array" ref="L6531">XLOOKUP('Joining Lists'!$J6531,'Joining Lists'!$A$4:$A$15,'Joining Lists'!$B$4:$B$15)</f>
        <v>22.95</v>
      </c>
      <c r="M6531" s="110">
        <f>'Joining Lists'!$K6531*'Joining Lists'!$L6531</f>
        <v>22.95</v>
      </c>
    </row>
    <row r="6532" ht="14.25" customHeight="1">
      <c r="G6532" s="106">
        <v>44169.0</v>
      </c>
      <c r="H6532" s="105" t="s">
        <v>280</v>
      </c>
      <c r="I6532" s="105" t="str">
        <f t="array" ref="I6532">XLOOKUP('Joining Lists'!$H6532,'Joining Lists'!$D$4:$D$75,'Joining Lists'!$E$4:$E$75)</f>
        <v>South</v>
      </c>
      <c r="J6532" s="105" t="s">
        <v>218</v>
      </c>
      <c r="K6532" s="105">
        <v>1.0</v>
      </c>
      <c r="L6532" s="104">
        <f t="array" ref="L6532">XLOOKUP('Joining Lists'!$J6532,'Joining Lists'!$A$4:$A$15,'Joining Lists'!$B$4:$B$15)</f>
        <v>22.95</v>
      </c>
      <c r="M6532" s="105">
        <f>'Joining Lists'!$K6532*'Joining Lists'!$L6532</f>
        <v>22.95</v>
      </c>
    </row>
    <row r="6533" ht="14.25" customHeight="1">
      <c r="G6533" s="111">
        <v>44169.0</v>
      </c>
      <c r="H6533" s="110" t="s">
        <v>314</v>
      </c>
      <c r="I6533" s="110" t="str">
        <f t="array" ref="I6533">XLOOKUP('Joining Lists'!$H6533,'Joining Lists'!$D$4:$D$75,'Joining Lists'!$E$4:$E$75)</f>
        <v>West</v>
      </c>
      <c r="J6533" s="110" t="s">
        <v>233</v>
      </c>
      <c r="K6533" s="110">
        <v>2.0</v>
      </c>
      <c r="L6533" s="109">
        <f t="array" ref="L6533">XLOOKUP('Joining Lists'!$J6533,'Joining Lists'!$A$4:$A$15,'Joining Lists'!$B$4:$B$15)</f>
        <v>27.5</v>
      </c>
      <c r="M6533" s="110">
        <f>'Joining Lists'!$K6533*'Joining Lists'!$L6533</f>
        <v>55</v>
      </c>
    </row>
    <row r="6534" ht="14.25" customHeight="1">
      <c r="G6534" s="106">
        <v>44169.0</v>
      </c>
      <c r="H6534" s="105" t="s">
        <v>292</v>
      </c>
      <c r="I6534" s="105" t="str">
        <f t="array" ref="I6534">XLOOKUP('Joining Lists'!$H6534,'Joining Lists'!$D$4:$D$75,'Joining Lists'!$E$4:$E$75)</f>
        <v>East</v>
      </c>
      <c r="J6534" s="105" t="s">
        <v>240</v>
      </c>
      <c r="K6534" s="105">
        <v>1.0</v>
      </c>
      <c r="L6534" s="104">
        <f t="array" ref="L6534">XLOOKUP('Joining Lists'!$J6534,'Joining Lists'!$A$4:$A$15,'Joining Lists'!$B$4:$B$15)</f>
        <v>34</v>
      </c>
      <c r="M6534" s="105">
        <f>'Joining Lists'!$K6534*'Joining Lists'!$L6534</f>
        <v>34</v>
      </c>
    </row>
    <row r="6535" ht="14.25" customHeight="1">
      <c r="G6535" s="111">
        <v>44169.0</v>
      </c>
      <c r="H6535" s="110" t="s">
        <v>255</v>
      </c>
      <c r="I6535" s="110" t="str">
        <f t="array" ref="I6535">XLOOKUP('Joining Lists'!$H6535,'Joining Lists'!$D$4:$D$75,'Joining Lists'!$E$4:$E$75)</f>
        <v>MidWest</v>
      </c>
      <c r="J6535" s="110" t="s">
        <v>235</v>
      </c>
      <c r="K6535" s="110">
        <v>3.0</v>
      </c>
      <c r="L6535" s="109">
        <f t="array" ref="L6535">XLOOKUP('Joining Lists'!$J6535,'Joining Lists'!$A$4:$A$15,'Joining Lists'!$B$4:$B$15)</f>
        <v>19.95</v>
      </c>
      <c r="M6535" s="110">
        <f>'Joining Lists'!$K6535*'Joining Lists'!$L6535</f>
        <v>59.85</v>
      </c>
    </row>
    <row r="6536" ht="14.25" customHeight="1">
      <c r="G6536" s="106">
        <v>44169.0</v>
      </c>
      <c r="H6536" s="105" t="s">
        <v>215</v>
      </c>
      <c r="I6536" s="105" t="str">
        <f t="array" ref="I6536">XLOOKUP('Joining Lists'!$H6536,'Joining Lists'!$D$4:$D$75,'Joining Lists'!$E$4:$E$75)</f>
        <v>East</v>
      </c>
      <c r="J6536" s="105" t="s">
        <v>218</v>
      </c>
      <c r="K6536" s="105">
        <v>1.0</v>
      </c>
      <c r="L6536" s="104">
        <f t="array" ref="L6536">XLOOKUP('Joining Lists'!$J6536,'Joining Lists'!$A$4:$A$15,'Joining Lists'!$B$4:$B$15)</f>
        <v>22.95</v>
      </c>
      <c r="M6536" s="105">
        <f>'Joining Lists'!$K6536*'Joining Lists'!$L6536</f>
        <v>22.95</v>
      </c>
    </row>
    <row r="6537" ht="14.25" customHeight="1">
      <c r="G6537" s="111">
        <v>44169.0</v>
      </c>
      <c r="H6537" s="110" t="s">
        <v>280</v>
      </c>
      <c r="I6537" s="110" t="str">
        <f t="array" ref="I6537">XLOOKUP('Joining Lists'!$H6537,'Joining Lists'!$D$4:$D$75,'Joining Lists'!$E$4:$E$75)</f>
        <v>South</v>
      </c>
      <c r="J6537" s="110" t="s">
        <v>218</v>
      </c>
      <c r="K6537" s="110">
        <v>1.0</v>
      </c>
      <c r="L6537" s="109">
        <f t="array" ref="L6537">XLOOKUP('Joining Lists'!$J6537,'Joining Lists'!$A$4:$A$15,'Joining Lists'!$B$4:$B$15)</f>
        <v>22.95</v>
      </c>
      <c r="M6537" s="110">
        <f>'Joining Lists'!$K6537*'Joining Lists'!$L6537</f>
        <v>22.95</v>
      </c>
    </row>
    <row r="6538" ht="14.25" customHeight="1">
      <c r="G6538" s="106">
        <v>44169.0</v>
      </c>
      <c r="H6538" s="105" t="s">
        <v>254</v>
      </c>
      <c r="I6538" s="105" t="str">
        <f t="array" ref="I6538">XLOOKUP('Joining Lists'!$H6538,'Joining Lists'!$D$4:$D$75,'Joining Lists'!$E$4:$E$75)</f>
        <v>South</v>
      </c>
      <c r="J6538" s="105" t="s">
        <v>243</v>
      </c>
      <c r="K6538" s="105">
        <v>21.0</v>
      </c>
      <c r="L6538" s="104">
        <f t="array" ref="L6538">XLOOKUP('Joining Lists'!$J6538,'Joining Lists'!$A$4:$A$15,'Joining Lists'!$B$4:$B$15)</f>
        <v>25</v>
      </c>
      <c r="M6538" s="105">
        <f>'Joining Lists'!$K6538*'Joining Lists'!$L6538</f>
        <v>525</v>
      </c>
    </row>
    <row r="6539" ht="14.25" customHeight="1">
      <c r="G6539" s="111">
        <v>44169.0</v>
      </c>
      <c r="H6539" s="110" t="s">
        <v>312</v>
      </c>
      <c r="I6539" s="110" t="str">
        <f t="array" ref="I6539">XLOOKUP('Joining Lists'!$H6539,'Joining Lists'!$D$4:$D$75,'Joining Lists'!$E$4:$E$75)</f>
        <v>East</v>
      </c>
      <c r="J6539" s="110" t="s">
        <v>218</v>
      </c>
      <c r="K6539" s="110">
        <v>1.0</v>
      </c>
      <c r="L6539" s="109">
        <f t="array" ref="L6539">XLOOKUP('Joining Lists'!$J6539,'Joining Lists'!$A$4:$A$15,'Joining Lists'!$B$4:$B$15)</f>
        <v>22.95</v>
      </c>
      <c r="M6539" s="110">
        <f>'Joining Lists'!$K6539*'Joining Lists'!$L6539</f>
        <v>22.95</v>
      </c>
    </row>
    <row r="6540" ht="14.25" customHeight="1">
      <c r="G6540" s="106">
        <v>44169.0</v>
      </c>
      <c r="H6540" s="105" t="s">
        <v>291</v>
      </c>
      <c r="I6540" s="105" t="str">
        <f t="array" ref="I6540">XLOOKUP('Joining Lists'!$H6540,'Joining Lists'!$D$4:$D$75,'Joining Lists'!$E$4:$E$75)</f>
        <v>West</v>
      </c>
      <c r="J6540" s="105" t="s">
        <v>245</v>
      </c>
      <c r="K6540" s="105">
        <v>2.0</v>
      </c>
      <c r="L6540" s="104">
        <f t="array" ref="L6540">XLOOKUP('Joining Lists'!$J6540,'Joining Lists'!$A$4:$A$15,'Joining Lists'!$B$4:$B$15)</f>
        <v>23.5</v>
      </c>
      <c r="M6540" s="105">
        <f>'Joining Lists'!$K6540*'Joining Lists'!$L6540</f>
        <v>47</v>
      </c>
    </row>
    <row r="6541" ht="14.25" customHeight="1">
      <c r="G6541" s="111">
        <v>44169.0</v>
      </c>
      <c r="H6541" s="110" t="s">
        <v>251</v>
      </c>
      <c r="I6541" s="110" t="str">
        <f t="array" ref="I6541">XLOOKUP('Joining Lists'!$H6541,'Joining Lists'!$D$4:$D$75,'Joining Lists'!$E$4:$E$75)</f>
        <v>MidWest</v>
      </c>
      <c r="J6541" s="110" t="s">
        <v>243</v>
      </c>
      <c r="K6541" s="110">
        <v>2.0</v>
      </c>
      <c r="L6541" s="109">
        <f t="array" ref="L6541">XLOOKUP('Joining Lists'!$J6541,'Joining Lists'!$A$4:$A$15,'Joining Lists'!$B$4:$B$15)</f>
        <v>25</v>
      </c>
      <c r="M6541" s="110">
        <f>'Joining Lists'!$K6541*'Joining Lists'!$L6541</f>
        <v>50</v>
      </c>
    </row>
    <row r="6542" ht="14.25" customHeight="1">
      <c r="G6542" s="106">
        <v>44169.0</v>
      </c>
      <c r="H6542" s="105" t="s">
        <v>259</v>
      </c>
      <c r="I6542" s="105" t="str">
        <f t="array" ref="I6542">XLOOKUP('Joining Lists'!$H6542,'Joining Lists'!$D$4:$D$75,'Joining Lists'!$E$4:$E$75)</f>
        <v>West</v>
      </c>
      <c r="J6542" s="105" t="s">
        <v>240</v>
      </c>
      <c r="K6542" s="105">
        <v>3.0</v>
      </c>
      <c r="L6542" s="104">
        <f t="array" ref="L6542">XLOOKUP('Joining Lists'!$J6542,'Joining Lists'!$A$4:$A$15,'Joining Lists'!$B$4:$B$15)</f>
        <v>34</v>
      </c>
      <c r="M6542" s="105">
        <f>'Joining Lists'!$K6542*'Joining Lists'!$L6542</f>
        <v>102</v>
      </c>
    </row>
    <row r="6543" ht="14.25" customHeight="1">
      <c r="G6543" s="111">
        <v>44169.0</v>
      </c>
      <c r="H6543" s="110" t="s">
        <v>313</v>
      </c>
      <c r="I6543" s="110" t="str">
        <f t="array" ref="I6543">XLOOKUP('Joining Lists'!$H6543,'Joining Lists'!$D$4:$D$75,'Joining Lists'!$E$4:$E$75)</f>
        <v>West</v>
      </c>
      <c r="J6543" s="110" t="s">
        <v>235</v>
      </c>
      <c r="K6543" s="110">
        <v>2.0</v>
      </c>
      <c r="L6543" s="109">
        <f t="array" ref="L6543">XLOOKUP('Joining Lists'!$J6543,'Joining Lists'!$A$4:$A$15,'Joining Lists'!$B$4:$B$15)</f>
        <v>19.95</v>
      </c>
      <c r="M6543" s="110">
        <f>'Joining Lists'!$K6543*'Joining Lists'!$L6543</f>
        <v>39.9</v>
      </c>
    </row>
    <row r="6544" ht="14.25" customHeight="1">
      <c r="G6544" s="106">
        <v>44169.0</v>
      </c>
      <c r="H6544" s="105" t="s">
        <v>289</v>
      </c>
      <c r="I6544" s="105" t="str">
        <f t="array" ref="I6544">XLOOKUP('Joining Lists'!$H6544,'Joining Lists'!$D$4:$D$75,'Joining Lists'!$E$4:$E$75)</f>
        <v>West</v>
      </c>
      <c r="J6544" s="105" t="s">
        <v>216</v>
      </c>
      <c r="K6544" s="105">
        <v>1.0</v>
      </c>
      <c r="L6544" s="104">
        <f t="array" ref="L6544">XLOOKUP('Joining Lists'!$J6544,'Joining Lists'!$A$4:$A$15,'Joining Lists'!$B$4:$B$15)</f>
        <v>22.95</v>
      </c>
      <c r="M6544" s="105">
        <f>'Joining Lists'!$K6544*'Joining Lists'!$L6544</f>
        <v>22.95</v>
      </c>
    </row>
    <row r="6545" ht="14.25" customHeight="1">
      <c r="G6545" s="111">
        <v>44169.0</v>
      </c>
      <c r="H6545" s="110" t="s">
        <v>237</v>
      </c>
      <c r="I6545" s="110" t="str">
        <f t="array" ref="I6545">XLOOKUP('Joining Lists'!$H6545,'Joining Lists'!$D$4:$D$75,'Joining Lists'!$E$4:$E$75)</f>
        <v>West</v>
      </c>
      <c r="J6545" s="110" t="s">
        <v>212</v>
      </c>
      <c r="K6545" s="110">
        <v>2.0</v>
      </c>
      <c r="L6545" s="109">
        <f t="array" ref="L6545">XLOOKUP('Joining Lists'!$J6545,'Joining Lists'!$A$4:$A$15,'Joining Lists'!$B$4:$B$15)</f>
        <v>21</v>
      </c>
      <c r="M6545" s="110">
        <f>'Joining Lists'!$K6545*'Joining Lists'!$L6545</f>
        <v>42</v>
      </c>
    </row>
    <row r="6546" ht="14.25" customHeight="1">
      <c r="G6546" s="106">
        <v>44169.0</v>
      </c>
      <c r="H6546" s="105" t="s">
        <v>309</v>
      </c>
      <c r="I6546" s="105" t="str">
        <f t="array" ref="I6546">XLOOKUP('Joining Lists'!$H6546,'Joining Lists'!$D$4:$D$75,'Joining Lists'!$E$4:$E$75)</f>
        <v>South</v>
      </c>
      <c r="J6546" s="105" t="s">
        <v>240</v>
      </c>
      <c r="K6546" s="105">
        <v>3.0</v>
      </c>
      <c r="L6546" s="104">
        <f t="array" ref="L6546">XLOOKUP('Joining Lists'!$J6546,'Joining Lists'!$A$4:$A$15,'Joining Lists'!$B$4:$B$15)</f>
        <v>34</v>
      </c>
      <c r="M6546" s="105">
        <f>'Joining Lists'!$K6546*'Joining Lists'!$L6546</f>
        <v>102</v>
      </c>
    </row>
    <row r="6547" ht="14.25" customHeight="1">
      <c r="G6547" s="111">
        <v>44169.0</v>
      </c>
      <c r="H6547" s="110" t="s">
        <v>264</v>
      </c>
      <c r="I6547" s="110" t="str">
        <f t="array" ref="I6547">XLOOKUP('Joining Lists'!$H6547,'Joining Lists'!$D$4:$D$75,'Joining Lists'!$E$4:$E$75)</f>
        <v>MidWest</v>
      </c>
      <c r="J6547" s="110" t="s">
        <v>233</v>
      </c>
      <c r="K6547" s="110">
        <v>16.0</v>
      </c>
      <c r="L6547" s="109">
        <f t="array" ref="L6547">XLOOKUP('Joining Lists'!$J6547,'Joining Lists'!$A$4:$A$15,'Joining Lists'!$B$4:$B$15)</f>
        <v>27.5</v>
      </c>
      <c r="M6547" s="110">
        <f>'Joining Lists'!$K6547*'Joining Lists'!$L6547</f>
        <v>440</v>
      </c>
    </row>
    <row r="6548" ht="14.25" customHeight="1">
      <c r="G6548" s="106">
        <v>44169.0</v>
      </c>
      <c r="H6548" s="105" t="s">
        <v>265</v>
      </c>
      <c r="I6548" s="105" t="str">
        <f t="array" ref="I6548">XLOOKUP('Joining Lists'!$H6548,'Joining Lists'!$D$4:$D$75,'Joining Lists'!$E$4:$E$75)</f>
        <v>MidWest</v>
      </c>
      <c r="J6548" s="105" t="s">
        <v>227</v>
      </c>
      <c r="K6548" s="105">
        <v>2.0</v>
      </c>
      <c r="L6548" s="104">
        <f t="array" ref="L6548">XLOOKUP('Joining Lists'!$J6548,'Joining Lists'!$A$4:$A$15,'Joining Lists'!$B$4:$B$15)</f>
        <v>25</v>
      </c>
      <c r="M6548" s="105">
        <f>'Joining Lists'!$K6548*'Joining Lists'!$L6548</f>
        <v>50</v>
      </c>
    </row>
    <row r="6549" ht="14.25" customHeight="1">
      <c r="G6549" s="111">
        <v>44169.0</v>
      </c>
      <c r="H6549" s="110" t="s">
        <v>302</v>
      </c>
      <c r="I6549" s="110" t="str">
        <f t="array" ref="I6549">XLOOKUP('Joining Lists'!$H6549,'Joining Lists'!$D$4:$D$75,'Joining Lists'!$E$4:$E$75)</f>
        <v>MidWest</v>
      </c>
      <c r="J6549" s="110" t="s">
        <v>243</v>
      </c>
      <c r="K6549" s="110">
        <v>2.0</v>
      </c>
      <c r="L6549" s="109">
        <f t="array" ref="L6549">XLOOKUP('Joining Lists'!$J6549,'Joining Lists'!$A$4:$A$15,'Joining Lists'!$B$4:$B$15)</f>
        <v>25</v>
      </c>
      <c r="M6549" s="110">
        <f>'Joining Lists'!$K6549*'Joining Lists'!$L6549</f>
        <v>50</v>
      </c>
    </row>
    <row r="6550" ht="14.25" customHeight="1">
      <c r="G6550" s="106">
        <v>44169.0</v>
      </c>
      <c r="H6550" s="105" t="s">
        <v>292</v>
      </c>
      <c r="I6550" s="105" t="str">
        <f t="array" ref="I6550">XLOOKUP('Joining Lists'!$H6550,'Joining Lists'!$D$4:$D$75,'Joining Lists'!$E$4:$E$75)</f>
        <v>East</v>
      </c>
      <c r="J6550" s="105" t="s">
        <v>227</v>
      </c>
      <c r="K6550" s="105">
        <v>19.0</v>
      </c>
      <c r="L6550" s="104">
        <f t="array" ref="L6550">XLOOKUP('Joining Lists'!$J6550,'Joining Lists'!$A$4:$A$15,'Joining Lists'!$B$4:$B$15)</f>
        <v>25</v>
      </c>
      <c r="M6550" s="105">
        <f>'Joining Lists'!$K6550*'Joining Lists'!$L6550</f>
        <v>475</v>
      </c>
    </row>
    <row r="6551" ht="14.25" customHeight="1">
      <c r="G6551" s="111">
        <v>44169.0</v>
      </c>
      <c r="H6551" s="110" t="s">
        <v>260</v>
      </c>
      <c r="I6551" s="110" t="str">
        <f t="array" ref="I6551">XLOOKUP('Joining Lists'!$H6551,'Joining Lists'!$D$4:$D$75,'Joining Lists'!$E$4:$E$75)</f>
        <v>MidWest</v>
      </c>
      <c r="J6551" s="110" t="s">
        <v>240</v>
      </c>
      <c r="K6551" s="110">
        <v>2.0</v>
      </c>
      <c r="L6551" s="109">
        <f t="array" ref="L6551">XLOOKUP('Joining Lists'!$J6551,'Joining Lists'!$A$4:$A$15,'Joining Lists'!$B$4:$B$15)</f>
        <v>34</v>
      </c>
      <c r="M6551" s="110">
        <f>'Joining Lists'!$K6551*'Joining Lists'!$L6551</f>
        <v>68</v>
      </c>
    </row>
    <row r="6552" ht="14.25" customHeight="1">
      <c r="G6552" s="106">
        <v>44169.0</v>
      </c>
      <c r="H6552" s="105" t="s">
        <v>266</v>
      </c>
      <c r="I6552" s="105" t="str">
        <f t="array" ref="I6552">XLOOKUP('Joining Lists'!$H6552,'Joining Lists'!$D$4:$D$75,'Joining Lists'!$E$4:$E$75)</f>
        <v>West</v>
      </c>
      <c r="J6552" s="105" t="s">
        <v>212</v>
      </c>
      <c r="K6552" s="105">
        <v>1.0</v>
      </c>
      <c r="L6552" s="104">
        <f t="array" ref="L6552">XLOOKUP('Joining Lists'!$J6552,'Joining Lists'!$A$4:$A$15,'Joining Lists'!$B$4:$B$15)</f>
        <v>21</v>
      </c>
      <c r="M6552" s="105">
        <f>'Joining Lists'!$K6552*'Joining Lists'!$L6552</f>
        <v>21</v>
      </c>
    </row>
    <row r="6553" ht="14.25" customHeight="1">
      <c r="G6553" s="111">
        <v>44169.0</v>
      </c>
      <c r="H6553" s="110" t="s">
        <v>215</v>
      </c>
      <c r="I6553" s="110" t="str">
        <f t="array" ref="I6553">XLOOKUP('Joining Lists'!$H6553,'Joining Lists'!$D$4:$D$75,'Joining Lists'!$E$4:$E$75)</f>
        <v>East</v>
      </c>
      <c r="J6553" s="110" t="s">
        <v>245</v>
      </c>
      <c r="K6553" s="110">
        <v>3.0</v>
      </c>
      <c r="L6553" s="109">
        <f t="array" ref="L6553">XLOOKUP('Joining Lists'!$J6553,'Joining Lists'!$A$4:$A$15,'Joining Lists'!$B$4:$B$15)</f>
        <v>23.5</v>
      </c>
      <c r="M6553" s="110">
        <f>'Joining Lists'!$K6553*'Joining Lists'!$L6553</f>
        <v>70.5</v>
      </c>
    </row>
    <row r="6554" ht="14.25" customHeight="1">
      <c r="G6554" s="106">
        <v>44169.0</v>
      </c>
      <c r="H6554" s="105" t="s">
        <v>259</v>
      </c>
      <c r="I6554" s="105" t="str">
        <f t="array" ref="I6554">XLOOKUP('Joining Lists'!$H6554,'Joining Lists'!$D$4:$D$75,'Joining Lists'!$E$4:$E$75)</f>
        <v>West</v>
      </c>
      <c r="J6554" s="105" t="s">
        <v>218</v>
      </c>
      <c r="K6554" s="105">
        <v>3.0</v>
      </c>
      <c r="L6554" s="104">
        <f t="array" ref="L6554">XLOOKUP('Joining Lists'!$J6554,'Joining Lists'!$A$4:$A$15,'Joining Lists'!$B$4:$B$15)</f>
        <v>22.95</v>
      </c>
      <c r="M6554" s="105">
        <f>'Joining Lists'!$K6554*'Joining Lists'!$L6554</f>
        <v>68.85</v>
      </c>
    </row>
    <row r="6555" ht="14.25" customHeight="1">
      <c r="G6555" s="111">
        <v>44169.0</v>
      </c>
      <c r="H6555" s="110" t="s">
        <v>237</v>
      </c>
      <c r="I6555" s="110" t="str">
        <f t="array" ref="I6555">XLOOKUP('Joining Lists'!$H6555,'Joining Lists'!$D$4:$D$75,'Joining Lists'!$E$4:$E$75)</f>
        <v>West</v>
      </c>
      <c r="J6555" s="110" t="s">
        <v>216</v>
      </c>
      <c r="K6555" s="110">
        <v>1.0</v>
      </c>
      <c r="L6555" s="109">
        <f t="array" ref="L6555">XLOOKUP('Joining Lists'!$J6555,'Joining Lists'!$A$4:$A$15,'Joining Lists'!$B$4:$B$15)</f>
        <v>22.95</v>
      </c>
      <c r="M6555" s="110">
        <f>'Joining Lists'!$K6555*'Joining Lists'!$L6555</f>
        <v>22.95</v>
      </c>
    </row>
    <row r="6556" ht="14.25" customHeight="1">
      <c r="G6556" s="106">
        <v>44169.0</v>
      </c>
      <c r="H6556" s="105" t="s">
        <v>264</v>
      </c>
      <c r="I6556" s="105" t="str">
        <f t="array" ref="I6556">XLOOKUP('Joining Lists'!$H6556,'Joining Lists'!$D$4:$D$75,'Joining Lists'!$E$4:$E$75)</f>
        <v>MidWest</v>
      </c>
      <c r="J6556" s="105" t="s">
        <v>218</v>
      </c>
      <c r="K6556" s="105">
        <v>17.0</v>
      </c>
      <c r="L6556" s="104">
        <f t="array" ref="L6556">XLOOKUP('Joining Lists'!$J6556,'Joining Lists'!$A$4:$A$15,'Joining Lists'!$B$4:$B$15)</f>
        <v>22.95</v>
      </c>
      <c r="M6556" s="105">
        <f>'Joining Lists'!$K6556*'Joining Lists'!$L6556</f>
        <v>390.15</v>
      </c>
    </row>
    <row r="6557" ht="14.25" customHeight="1">
      <c r="G6557" s="111">
        <v>44169.0</v>
      </c>
      <c r="H6557" s="110" t="s">
        <v>269</v>
      </c>
      <c r="I6557" s="110" t="str">
        <f t="array" ref="I6557">XLOOKUP('Joining Lists'!$H6557,'Joining Lists'!$D$4:$D$75,'Joining Lists'!$E$4:$E$75)</f>
        <v>MidWest</v>
      </c>
      <c r="J6557" s="110" t="s">
        <v>216</v>
      </c>
      <c r="K6557" s="110">
        <v>2.0</v>
      </c>
      <c r="L6557" s="109">
        <f t="array" ref="L6557">XLOOKUP('Joining Lists'!$J6557,'Joining Lists'!$A$4:$A$15,'Joining Lists'!$B$4:$B$15)</f>
        <v>22.95</v>
      </c>
      <c r="M6557" s="110">
        <f>'Joining Lists'!$K6557*'Joining Lists'!$L6557</f>
        <v>45.9</v>
      </c>
    </row>
    <row r="6558" ht="14.25" customHeight="1">
      <c r="G6558" s="106">
        <v>44169.0</v>
      </c>
      <c r="H6558" s="105" t="s">
        <v>263</v>
      </c>
      <c r="I6558" s="105" t="str">
        <f t="array" ref="I6558">XLOOKUP('Joining Lists'!$H6558,'Joining Lists'!$D$4:$D$75,'Joining Lists'!$E$4:$E$75)</f>
        <v>West</v>
      </c>
      <c r="J6558" s="105" t="s">
        <v>240</v>
      </c>
      <c r="K6558" s="105">
        <v>3.0</v>
      </c>
      <c r="L6558" s="104">
        <f t="array" ref="L6558">XLOOKUP('Joining Lists'!$J6558,'Joining Lists'!$A$4:$A$15,'Joining Lists'!$B$4:$B$15)</f>
        <v>34</v>
      </c>
      <c r="M6558" s="105">
        <f>'Joining Lists'!$K6558*'Joining Lists'!$L6558</f>
        <v>102</v>
      </c>
    </row>
    <row r="6559" ht="14.25" customHeight="1">
      <c r="G6559" s="111">
        <v>44169.0</v>
      </c>
      <c r="H6559" s="110" t="s">
        <v>255</v>
      </c>
      <c r="I6559" s="110" t="str">
        <f t="array" ref="I6559">XLOOKUP('Joining Lists'!$H6559,'Joining Lists'!$D$4:$D$75,'Joining Lists'!$E$4:$E$75)</f>
        <v>MidWest</v>
      </c>
      <c r="J6559" s="110" t="s">
        <v>216</v>
      </c>
      <c r="K6559" s="110">
        <v>2.0</v>
      </c>
      <c r="L6559" s="109">
        <f t="array" ref="L6559">XLOOKUP('Joining Lists'!$J6559,'Joining Lists'!$A$4:$A$15,'Joining Lists'!$B$4:$B$15)</f>
        <v>22.95</v>
      </c>
      <c r="M6559" s="110">
        <f>'Joining Lists'!$K6559*'Joining Lists'!$L6559</f>
        <v>45.9</v>
      </c>
    </row>
    <row r="6560" ht="14.25" customHeight="1">
      <c r="G6560" s="106">
        <v>44169.0</v>
      </c>
      <c r="H6560" s="105" t="s">
        <v>257</v>
      </c>
      <c r="I6560" s="105" t="str">
        <f t="array" ref="I6560">XLOOKUP('Joining Lists'!$H6560,'Joining Lists'!$D$4:$D$75,'Joining Lists'!$E$4:$E$75)</f>
        <v>South</v>
      </c>
      <c r="J6560" s="105" t="s">
        <v>216</v>
      </c>
      <c r="K6560" s="105">
        <v>2.0</v>
      </c>
      <c r="L6560" s="104">
        <f t="array" ref="L6560">XLOOKUP('Joining Lists'!$J6560,'Joining Lists'!$A$4:$A$15,'Joining Lists'!$B$4:$B$15)</f>
        <v>22.95</v>
      </c>
      <c r="M6560" s="105">
        <f>'Joining Lists'!$K6560*'Joining Lists'!$L6560</f>
        <v>45.9</v>
      </c>
    </row>
    <row r="6561" ht="14.25" customHeight="1">
      <c r="G6561" s="111">
        <v>44169.0</v>
      </c>
      <c r="H6561" s="110" t="s">
        <v>292</v>
      </c>
      <c r="I6561" s="110" t="str">
        <f t="array" ref="I6561">XLOOKUP('Joining Lists'!$H6561,'Joining Lists'!$D$4:$D$75,'Joining Lists'!$E$4:$E$75)</f>
        <v>East</v>
      </c>
      <c r="J6561" s="110" t="s">
        <v>240</v>
      </c>
      <c r="K6561" s="110">
        <v>1.0</v>
      </c>
      <c r="L6561" s="109">
        <f t="array" ref="L6561">XLOOKUP('Joining Lists'!$J6561,'Joining Lists'!$A$4:$A$15,'Joining Lists'!$B$4:$B$15)</f>
        <v>34</v>
      </c>
      <c r="M6561" s="110">
        <f>'Joining Lists'!$K6561*'Joining Lists'!$L6561</f>
        <v>34</v>
      </c>
    </row>
    <row r="6562" ht="14.25" customHeight="1">
      <c r="G6562" s="106">
        <v>44169.0</v>
      </c>
      <c r="H6562" s="105" t="s">
        <v>280</v>
      </c>
      <c r="I6562" s="105" t="str">
        <f t="array" ref="I6562">XLOOKUP('Joining Lists'!$H6562,'Joining Lists'!$D$4:$D$75,'Joining Lists'!$E$4:$E$75)</f>
        <v>South</v>
      </c>
      <c r="J6562" s="105" t="s">
        <v>218</v>
      </c>
      <c r="K6562" s="105">
        <v>1.0</v>
      </c>
      <c r="L6562" s="104">
        <f t="array" ref="L6562">XLOOKUP('Joining Lists'!$J6562,'Joining Lists'!$A$4:$A$15,'Joining Lists'!$B$4:$B$15)</f>
        <v>22.95</v>
      </c>
      <c r="M6562" s="105">
        <f>'Joining Lists'!$K6562*'Joining Lists'!$L6562</f>
        <v>22.95</v>
      </c>
    </row>
    <row r="6563" ht="14.25" customHeight="1">
      <c r="G6563" s="111">
        <v>44169.0</v>
      </c>
      <c r="H6563" s="110" t="s">
        <v>304</v>
      </c>
      <c r="I6563" s="110" t="str">
        <f t="array" ref="I6563">XLOOKUP('Joining Lists'!$H6563,'Joining Lists'!$D$4:$D$75,'Joining Lists'!$E$4:$E$75)</f>
        <v>South</v>
      </c>
      <c r="J6563" s="110" t="s">
        <v>227</v>
      </c>
      <c r="K6563" s="110">
        <v>1.0</v>
      </c>
      <c r="L6563" s="109">
        <f t="array" ref="L6563">XLOOKUP('Joining Lists'!$J6563,'Joining Lists'!$A$4:$A$15,'Joining Lists'!$B$4:$B$15)</f>
        <v>25</v>
      </c>
      <c r="M6563" s="110">
        <f>'Joining Lists'!$K6563*'Joining Lists'!$L6563</f>
        <v>25</v>
      </c>
    </row>
    <row r="6564" ht="14.25" customHeight="1">
      <c r="G6564" s="106">
        <v>44169.0</v>
      </c>
      <c r="H6564" s="105" t="s">
        <v>254</v>
      </c>
      <c r="I6564" s="105" t="str">
        <f t="array" ref="I6564">XLOOKUP('Joining Lists'!$H6564,'Joining Lists'!$D$4:$D$75,'Joining Lists'!$E$4:$E$75)</f>
        <v>South</v>
      </c>
      <c r="J6564" s="105" t="s">
        <v>235</v>
      </c>
      <c r="K6564" s="105">
        <v>2.0</v>
      </c>
      <c r="L6564" s="104">
        <f t="array" ref="L6564">XLOOKUP('Joining Lists'!$J6564,'Joining Lists'!$A$4:$A$15,'Joining Lists'!$B$4:$B$15)</f>
        <v>19.95</v>
      </c>
      <c r="M6564" s="105">
        <f>'Joining Lists'!$K6564*'Joining Lists'!$L6564</f>
        <v>39.9</v>
      </c>
    </row>
    <row r="6565" ht="14.25" customHeight="1">
      <c r="G6565" s="111">
        <v>44169.0</v>
      </c>
      <c r="H6565" s="110" t="s">
        <v>269</v>
      </c>
      <c r="I6565" s="110" t="str">
        <f t="array" ref="I6565">XLOOKUP('Joining Lists'!$H6565,'Joining Lists'!$D$4:$D$75,'Joining Lists'!$E$4:$E$75)</f>
        <v>MidWest</v>
      </c>
      <c r="J6565" s="110" t="s">
        <v>240</v>
      </c>
      <c r="K6565" s="110">
        <v>3.0</v>
      </c>
      <c r="L6565" s="109">
        <f t="array" ref="L6565">XLOOKUP('Joining Lists'!$J6565,'Joining Lists'!$A$4:$A$15,'Joining Lists'!$B$4:$B$15)</f>
        <v>34</v>
      </c>
      <c r="M6565" s="110">
        <f>'Joining Lists'!$K6565*'Joining Lists'!$L6565</f>
        <v>102</v>
      </c>
    </row>
    <row r="6566" ht="14.25" customHeight="1">
      <c r="G6566" s="106">
        <v>44169.0</v>
      </c>
      <c r="H6566" s="105" t="s">
        <v>225</v>
      </c>
      <c r="I6566" s="105" t="str">
        <f t="array" ref="I6566">XLOOKUP('Joining Lists'!$H6566,'Joining Lists'!$D$4:$D$75,'Joining Lists'!$E$4:$E$75)</f>
        <v>South</v>
      </c>
      <c r="J6566" s="105" t="s">
        <v>240</v>
      </c>
      <c r="K6566" s="105">
        <v>2.0</v>
      </c>
      <c r="L6566" s="104">
        <f t="array" ref="L6566">XLOOKUP('Joining Lists'!$J6566,'Joining Lists'!$A$4:$A$15,'Joining Lists'!$B$4:$B$15)</f>
        <v>34</v>
      </c>
      <c r="M6566" s="105">
        <f>'Joining Lists'!$K6566*'Joining Lists'!$L6566</f>
        <v>68</v>
      </c>
    </row>
    <row r="6567" ht="14.25" customHeight="1">
      <c r="G6567" s="111">
        <v>44169.0</v>
      </c>
      <c r="H6567" s="110" t="s">
        <v>304</v>
      </c>
      <c r="I6567" s="110" t="str">
        <f t="array" ref="I6567">XLOOKUP('Joining Lists'!$H6567,'Joining Lists'!$D$4:$D$75,'Joining Lists'!$E$4:$E$75)</f>
        <v>South</v>
      </c>
      <c r="J6567" s="110" t="s">
        <v>245</v>
      </c>
      <c r="K6567" s="110">
        <v>3.0</v>
      </c>
      <c r="L6567" s="109">
        <f t="array" ref="L6567">XLOOKUP('Joining Lists'!$J6567,'Joining Lists'!$A$4:$A$15,'Joining Lists'!$B$4:$B$15)</f>
        <v>23.5</v>
      </c>
      <c r="M6567" s="110">
        <f>'Joining Lists'!$K6567*'Joining Lists'!$L6567</f>
        <v>70.5</v>
      </c>
    </row>
    <row r="6568" ht="14.25" customHeight="1">
      <c r="G6568" s="106">
        <v>44169.0</v>
      </c>
      <c r="H6568" s="105" t="s">
        <v>255</v>
      </c>
      <c r="I6568" s="105" t="str">
        <f t="array" ref="I6568">XLOOKUP('Joining Lists'!$H6568,'Joining Lists'!$D$4:$D$75,'Joining Lists'!$E$4:$E$75)</f>
        <v>MidWest</v>
      </c>
      <c r="J6568" s="105" t="s">
        <v>212</v>
      </c>
      <c r="K6568" s="105">
        <v>1.0</v>
      </c>
      <c r="L6568" s="104">
        <f t="array" ref="L6568">XLOOKUP('Joining Lists'!$J6568,'Joining Lists'!$A$4:$A$15,'Joining Lists'!$B$4:$B$15)</f>
        <v>21</v>
      </c>
      <c r="M6568" s="105">
        <f>'Joining Lists'!$K6568*'Joining Lists'!$L6568</f>
        <v>21</v>
      </c>
    </row>
    <row r="6569" ht="14.25" customHeight="1">
      <c r="G6569" s="111">
        <v>44169.0</v>
      </c>
      <c r="H6569" s="110" t="s">
        <v>268</v>
      </c>
      <c r="I6569" s="110" t="str">
        <f t="array" ref="I6569">XLOOKUP('Joining Lists'!$H6569,'Joining Lists'!$D$4:$D$75,'Joining Lists'!$E$4:$E$75)</f>
        <v>East</v>
      </c>
      <c r="J6569" s="110" t="s">
        <v>212</v>
      </c>
      <c r="K6569" s="110">
        <v>3.0</v>
      </c>
      <c r="L6569" s="109">
        <f t="array" ref="L6569">XLOOKUP('Joining Lists'!$J6569,'Joining Lists'!$A$4:$A$15,'Joining Lists'!$B$4:$B$15)</f>
        <v>21</v>
      </c>
      <c r="M6569" s="110">
        <f>'Joining Lists'!$K6569*'Joining Lists'!$L6569</f>
        <v>63</v>
      </c>
    </row>
    <row r="6570" ht="14.25" customHeight="1">
      <c r="G6570" s="106">
        <v>44169.0</v>
      </c>
      <c r="H6570" s="105" t="s">
        <v>297</v>
      </c>
      <c r="I6570" s="105" t="str">
        <f t="array" ref="I6570">XLOOKUP('Joining Lists'!$H6570,'Joining Lists'!$D$4:$D$75,'Joining Lists'!$E$4:$E$75)</f>
        <v>MidWest</v>
      </c>
      <c r="J6570" s="105" t="s">
        <v>218</v>
      </c>
      <c r="K6570" s="105">
        <v>2.0</v>
      </c>
      <c r="L6570" s="104">
        <f t="array" ref="L6570">XLOOKUP('Joining Lists'!$J6570,'Joining Lists'!$A$4:$A$15,'Joining Lists'!$B$4:$B$15)</f>
        <v>22.95</v>
      </c>
      <c r="M6570" s="105">
        <f>'Joining Lists'!$K6570*'Joining Lists'!$L6570</f>
        <v>45.9</v>
      </c>
    </row>
    <row r="6571" ht="14.25" customHeight="1">
      <c r="G6571" s="111">
        <v>44169.0</v>
      </c>
      <c r="H6571" s="110" t="s">
        <v>308</v>
      </c>
      <c r="I6571" s="110" t="str">
        <f t="array" ref="I6571">XLOOKUP('Joining Lists'!$H6571,'Joining Lists'!$D$4:$D$75,'Joining Lists'!$E$4:$E$75)</f>
        <v>West</v>
      </c>
      <c r="J6571" s="110" t="s">
        <v>216</v>
      </c>
      <c r="K6571" s="110">
        <v>17.0</v>
      </c>
      <c r="L6571" s="109">
        <f t="array" ref="L6571">XLOOKUP('Joining Lists'!$J6571,'Joining Lists'!$A$4:$A$15,'Joining Lists'!$B$4:$B$15)</f>
        <v>22.95</v>
      </c>
      <c r="M6571" s="110">
        <f>'Joining Lists'!$K6571*'Joining Lists'!$L6571</f>
        <v>390.15</v>
      </c>
    </row>
    <row r="6572" ht="14.25" customHeight="1">
      <c r="G6572" s="106">
        <v>44169.0</v>
      </c>
      <c r="H6572" s="105" t="s">
        <v>244</v>
      </c>
      <c r="I6572" s="105" t="str">
        <f t="array" ref="I6572">XLOOKUP('Joining Lists'!$H6572,'Joining Lists'!$D$4:$D$75,'Joining Lists'!$E$4:$E$75)</f>
        <v>MidWest</v>
      </c>
      <c r="J6572" s="105" t="s">
        <v>227</v>
      </c>
      <c r="K6572" s="105">
        <v>3.0</v>
      </c>
      <c r="L6572" s="104">
        <f t="array" ref="L6572">XLOOKUP('Joining Lists'!$J6572,'Joining Lists'!$A$4:$A$15,'Joining Lists'!$B$4:$B$15)</f>
        <v>25</v>
      </c>
      <c r="M6572" s="105">
        <f>'Joining Lists'!$K6572*'Joining Lists'!$L6572</f>
        <v>75</v>
      </c>
    </row>
    <row r="6573" ht="14.25" customHeight="1">
      <c r="G6573" s="111">
        <v>44169.0</v>
      </c>
      <c r="H6573" s="110" t="s">
        <v>286</v>
      </c>
      <c r="I6573" s="110" t="str">
        <f t="array" ref="I6573">XLOOKUP('Joining Lists'!$H6573,'Joining Lists'!$D$4:$D$75,'Joining Lists'!$E$4:$E$75)</f>
        <v>South</v>
      </c>
      <c r="J6573" s="110" t="s">
        <v>218</v>
      </c>
      <c r="K6573" s="110">
        <v>1.0</v>
      </c>
      <c r="L6573" s="109">
        <f t="array" ref="L6573">XLOOKUP('Joining Lists'!$J6573,'Joining Lists'!$A$4:$A$15,'Joining Lists'!$B$4:$B$15)</f>
        <v>22.95</v>
      </c>
      <c r="M6573" s="110">
        <f>'Joining Lists'!$K6573*'Joining Lists'!$L6573</f>
        <v>22.95</v>
      </c>
    </row>
    <row r="6574" ht="14.25" customHeight="1">
      <c r="G6574" s="106">
        <v>44169.0</v>
      </c>
      <c r="H6574" s="105" t="s">
        <v>292</v>
      </c>
      <c r="I6574" s="105" t="str">
        <f t="array" ref="I6574">XLOOKUP('Joining Lists'!$H6574,'Joining Lists'!$D$4:$D$75,'Joining Lists'!$E$4:$E$75)</f>
        <v>East</v>
      </c>
      <c r="J6574" s="105" t="s">
        <v>236</v>
      </c>
      <c r="K6574" s="105">
        <v>3.0</v>
      </c>
      <c r="L6574" s="104">
        <f t="array" ref="L6574">XLOOKUP('Joining Lists'!$J6574,'Joining Lists'!$A$4:$A$15,'Joining Lists'!$B$4:$B$15)</f>
        <v>30</v>
      </c>
      <c r="M6574" s="105">
        <f>'Joining Lists'!$K6574*'Joining Lists'!$L6574</f>
        <v>90</v>
      </c>
    </row>
    <row r="6575" ht="14.25" customHeight="1">
      <c r="G6575" s="111">
        <v>44169.0</v>
      </c>
      <c r="H6575" s="110" t="s">
        <v>315</v>
      </c>
      <c r="I6575" s="110" t="str">
        <f t="array" ref="I6575">XLOOKUP('Joining Lists'!$H6575,'Joining Lists'!$D$4:$D$75,'Joining Lists'!$E$4:$E$75)</f>
        <v>MidWest</v>
      </c>
      <c r="J6575" s="110" t="s">
        <v>240</v>
      </c>
      <c r="K6575" s="110">
        <v>3.0</v>
      </c>
      <c r="L6575" s="109">
        <f t="array" ref="L6575">XLOOKUP('Joining Lists'!$J6575,'Joining Lists'!$A$4:$A$15,'Joining Lists'!$B$4:$B$15)</f>
        <v>34</v>
      </c>
      <c r="M6575" s="110">
        <f>'Joining Lists'!$K6575*'Joining Lists'!$L6575</f>
        <v>102</v>
      </c>
    </row>
    <row r="6576" ht="14.25" customHeight="1">
      <c r="G6576" s="106">
        <v>44169.0</v>
      </c>
      <c r="H6576" s="105" t="s">
        <v>223</v>
      </c>
      <c r="I6576" s="105" t="str">
        <f t="array" ref="I6576">XLOOKUP('Joining Lists'!$H6576,'Joining Lists'!$D$4:$D$75,'Joining Lists'!$E$4:$E$75)</f>
        <v>East</v>
      </c>
      <c r="J6576" s="105" t="s">
        <v>240</v>
      </c>
      <c r="K6576" s="105">
        <v>1.0</v>
      </c>
      <c r="L6576" s="104">
        <f t="array" ref="L6576">XLOOKUP('Joining Lists'!$J6576,'Joining Lists'!$A$4:$A$15,'Joining Lists'!$B$4:$B$15)</f>
        <v>34</v>
      </c>
      <c r="M6576" s="105">
        <f>'Joining Lists'!$K6576*'Joining Lists'!$L6576</f>
        <v>34</v>
      </c>
    </row>
    <row r="6577" ht="14.25" customHeight="1">
      <c r="G6577" s="111">
        <v>44169.0</v>
      </c>
      <c r="H6577" s="110" t="s">
        <v>283</v>
      </c>
      <c r="I6577" s="110" t="str">
        <f t="array" ref="I6577">XLOOKUP('Joining Lists'!$H6577,'Joining Lists'!$D$4:$D$75,'Joining Lists'!$E$4:$E$75)</f>
        <v>South</v>
      </c>
      <c r="J6577" s="110" t="s">
        <v>243</v>
      </c>
      <c r="K6577" s="110">
        <v>1.0</v>
      </c>
      <c r="L6577" s="109">
        <f t="array" ref="L6577">XLOOKUP('Joining Lists'!$J6577,'Joining Lists'!$A$4:$A$15,'Joining Lists'!$B$4:$B$15)</f>
        <v>25</v>
      </c>
      <c r="M6577" s="110">
        <f>'Joining Lists'!$K6577*'Joining Lists'!$L6577</f>
        <v>25</v>
      </c>
    </row>
    <row r="6578" ht="14.25" customHeight="1">
      <c r="G6578" s="106">
        <v>44169.0</v>
      </c>
      <c r="H6578" s="105" t="s">
        <v>281</v>
      </c>
      <c r="I6578" s="105" t="str">
        <f t="array" ref="I6578">XLOOKUP('Joining Lists'!$H6578,'Joining Lists'!$D$4:$D$75,'Joining Lists'!$E$4:$E$75)</f>
        <v>MidWest</v>
      </c>
      <c r="J6578" s="105" t="s">
        <v>236</v>
      </c>
      <c r="K6578" s="105">
        <v>4.0</v>
      </c>
      <c r="L6578" s="104">
        <f t="array" ref="L6578">XLOOKUP('Joining Lists'!$J6578,'Joining Lists'!$A$4:$A$15,'Joining Lists'!$B$4:$B$15)</f>
        <v>30</v>
      </c>
      <c r="M6578" s="105">
        <f>'Joining Lists'!$K6578*'Joining Lists'!$L6578</f>
        <v>120</v>
      </c>
    </row>
    <row r="6579" ht="14.25" customHeight="1">
      <c r="G6579" s="111">
        <v>44169.0</v>
      </c>
      <c r="H6579" s="110" t="s">
        <v>264</v>
      </c>
      <c r="I6579" s="110" t="str">
        <f t="array" ref="I6579">XLOOKUP('Joining Lists'!$H6579,'Joining Lists'!$D$4:$D$75,'Joining Lists'!$E$4:$E$75)</f>
        <v>MidWest</v>
      </c>
      <c r="J6579" s="110" t="s">
        <v>216</v>
      </c>
      <c r="K6579" s="110">
        <v>13.0</v>
      </c>
      <c r="L6579" s="109">
        <f t="array" ref="L6579">XLOOKUP('Joining Lists'!$J6579,'Joining Lists'!$A$4:$A$15,'Joining Lists'!$B$4:$B$15)</f>
        <v>22.95</v>
      </c>
      <c r="M6579" s="110">
        <f>'Joining Lists'!$K6579*'Joining Lists'!$L6579</f>
        <v>298.35</v>
      </c>
    </row>
    <row r="6580" ht="14.25" customHeight="1">
      <c r="G6580" s="106">
        <v>44169.0</v>
      </c>
      <c r="H6580" s="105" t="s">
        <v>213</v>
      </c>
      <c r="I6580" s="105" t="str">
        <f t="array" ref="I6580">XLOOKUP('Joining Lists'!$H6580,'Joining Lists'!$D$4:$D$75,'Joining Lists'!$E$4:$E$75)</f>
        <v>MidWest</v>
      </c>
      <c r="J6580" s="105" t="s">
        <v>235</v>
      </c>
      <c r="K6580" s="105">
        <v>2.0</v>
      </c>
      <c r="L6580" s="104">
        <f t="array" ref="L6580">XLOOKUP('Joining Lists'!$J6580,'Joining Lists'!$A$4:$A$15,'Joining Lists'!$B$4:$B$15)</f>
        <v>19.95</v>
      </c>
      <c r="M6580" s="105">
        <f>'Joining Lists'!$K6580*'Joining Lists'!$L6580</f>
        <v>39.9</v>
      </c>
    </row>
    <row r="6581" ht="14.25" customHeight="1">
      <c r="G6581" s="111">
        <v>44169.0</v>
      </c>
      <c r="H6581" s="110" t="s">
        <v>264</v>
      </c>
      <c r="I6581" s="110" t="str">
        <f t="array" ref="I6581">XLOOKUP('Joining Lists'!$H6581,'Joining Lists'!$D$4:$D$75,'Joining Lists'!$E$4:$E$75)</f>
        <v>MidWest</v>
      </c>
      <c r="J6581" s="110" t="s">
        <v>243</v>
      </c>
      <c r="K6581" s="110">
        <v>2.0</v>
      </c>
      <c r="L6581" s="109">
        <f t="array" ref="L6581">XLOOKUP('Joining Lists'!$J6581,'Joining Lists'!$A$4:$A$15,'Joining Lists'!$B$4:$B$15)</f>
        <v>25</v>
      </c>
      <c r="M6581" s="110">
        <f>'Joining Lists'!$K6581*'Joining Lists'!$L6581</f>
        <v>50</v>
      </c>
    </row>
    <row r="6582" ht="14.25" customHeight="1">
      <c r="G6582" s="106">
        <v>44169.0</v>
      </c>
      <c r="H6582" s="105" t="s">
        <v>256</v>
      </c>
      <c r="I6582" s="105" t="str">
        <f t="array" ref="I6582">XLOOKUP('Joining Lists'!$H6582,'Joining Lists'!$D$4:$D$75,'Joining Lists'!$E$4:$E$75)</f>
        <v>MidWest</v>
      </c>
      <c r="J6582" s="105" t="s">
        <v>236</v>
      </c>
      <c r="K6582" s="105">
        <v>1.0</v>
      </c>
      <c r="L6582" s="104">
        <f t="array" ref="L6582">XLOOKUP('Joining Lists'!$J6582,'Joining Lists'!$A$4:$A$15,'Joining Lists'!$B$4:$B$15)</f>
        <v>30</v>
      </c>
      <c r="M6582" s="105">
        <f>'Joining Lists'!$K6582*'Joining Lists'!$L6582</f>
        <v>30</v>
      </c>
    </row>
    <row r="6583" ht="14.25" customHeight="1">
      <c r="G6583" s="111">
        <v>44169.0</v>
      </c>
      <c r="H6583" s="110" t="s">
        <v>307</v>
      </c>
      <c r="I6583" s="110" t="str">
        <f t="array" ref="I6583">XLOOKUP('Joining Lists'!$H6583,'Joining Lists'!$D$4:$D$75,'Joining Lists'!$E$4:$E$75)</f>
        <v>East</v>
      </c>
      <c r="J6583" s="110" t="s">
        <v>230</v>
      </c>
      <c r="K6583" s="110">
        <v>1.0</v>
      </c>
      <c r="L6583" s="109">
        <f t="array" ref="L6583">XLOOKUP('Joining Lists'!$J6583,'Joining Lists'!$A$4:$A$15,'Joining Lists'!$B$4:$B$15)</f>
        <v>79.95</v>
      </c>
      <c r="M6583" s="110">
        <f>'Joining Lists'!$K6583*'Joining Lists'!$L6583</f>
        <v>79.95</v>
      </c>
    </row>
    <row r="6584" ht="14.25" customHeight="1">
      <c r="G6584" s="106">
        <v>44169.0</v>
      </c>
      <c r="H6584" s="105" t="s">
        <v>254</v>
      </c>
      <c r="I6584" s="105" t="str">
        <f t="array" ref="I6584">XLOOKUP('Joining Lists'!$H6584,'Joining Lists'!$D$4:$D$75,'Joining Lists'!$E$4:$E$75)</f>
        <v>South</v>
      </c>
      <c r="J6584" s="105" t="s">
        <v>243</v>
      </c>
      <c r="K6584" s="105">
        <v>3.0</v>
      </c>
      <c r="L6584" s="104">
        <f t="array" ref="L6584">XLOOKUP('Joining Lists'!$J6584,'Joining Lists'!$A$4:$A$15,'Joining Lists'!$B$4:$B$15)</f>
        <v>25</v>
      </c>
      <c r="M6584" s="105">
        <f>'Joining Lists'!$K6584*'Joining Lists'!$L6584</f>
        <v>75</v>
      </c>
    </row>
    <row r="6585" ht="14.25" customHeight="1">
      <c r="G6585" s="111">
        <v>44169.0</v>
      </c>
      <c r="H6585" s="110" t="s">
        <v>225</v>
      </c>
      <c r="I6585" s="110" t="str">
        <f t="array" ref="I6585">XLOOKUP('Joining Lists'!$H6585,'Joining Lists'!$D$4:$D$75,'Joining Lists'!$E$4:$E$75)</f>
        <v>South</v>
      </c>
      <c r="J6585" s="110" t="s">
        <v>218</v>
      </c>
      <c r="K6585" s="110">
        <v>2.0</v>
      </c>
      <c r="L6585" s="109">
        <f t="array" ref="L6585">XLOOKUP('Joining Lists'!$J6585,'Joining Lists'!$A$4:$A$15,'Joining Lists'!$B$4:$B$15)</f>
        <v>22.95</v>
      </c>
      <c r="M6585" s="110">
        <f>'Joining Lists'!$K6585*'Joining Lists'!$L6585</f>
        <v>45.9</v>
      </c>
    </row>
    <row r="6586" ht="14.25" customHeight="1">
      <c r="G6586" s="106">
        <v>44168.0</v>
      </c>
      <c r="H6586" s="105" t="s">
        <v>281</v>
      </c>
      <c r="I6586" s="105" t="str">
        <f t="array" ref="I6586">XLOOKUP('Joining Lists'!$H6586,'Joining Lists'!$D$4:$D$75,'Joining Lists'!$E$4:$E$75)</f>
        <v>MidWest</v>
      </c>
      <c r="J6586" s="105" t="s">
        <v>236</v>
      </c>
      <c r="K6586" s="105">
        <v>15.0</v>
      </c>
      <c r="L6586" s="104">
        <f t="array" ref="L6586">XLOOKUP('Joining Lists'!$J6586,'Joining Lists'!$A$4:$A$15,'Joining Lists'!$B$4:$B$15)</f>
        <v>30</v>
      </c>
      <c r="M6586" s="105">
        <f>'Joining Lists'!$K6586*'Joining Lists'!$L6586</f>
        <v>450</v>
      </c>
    </row>
    <row r="6587" ht="14.25" customHeight="1">
      <c r="G6587" s="111">
        <v>44168.0</v>
      </c>
      <c r="H6587" s="110" t="s">
        <v>242</v>
      </c>
      <c r="I6587" s="110" t="str">
        <f t="array" ref="I6587">XLOOKUP('Joining Lists'!$H6587,'Joining Lists'!$D$4:$D$75,'Joining Lists'!$E$4:$E$75)</f>
        <v>MidWest</v>
      </c>
      <c r="J6587" s="110" t="s">
        <v>235</v>
      </c>
      <c r="K6587" s="110">
        <v>2.0</v>
      </c>
      <c r="L6587" s="109">
        <f t="array" ref="L6587">XLOOKUP('Joining Lists'!$J6587,'Joining Lists'!$A$4:$A$15,'Joining Lists'!$B$4:$B$15)</f>
        <v>19.95</v>
      </c>
      <c r="M6587" s="110">
        <f>'Joining Lists'!$K6587*'Joining Lists'!$L6587</f>
        <v>39.9</v>
      </c>
    </row>
    <row r="6588" ht="14.25" customHeight="1">
      <c r="G6588" s="106">
        <v>44168.0</v>
      </c>
      <c r="H6588" s="105" t="s">
        <v>306</v>
      </c>
      <c r="I6588" s="105" t="str">
        <f t="array" ref="I6588">XLOOKUP('Joining Lists'!$H6588,'Joining Lists'!$D$4:$D$75,'Joining Lists'!$E$4:$E$75)</f>
        <v>West</v>
      </c>
      <c r="J6588" s="105" t="s">
        <v>235</v>
      </c>
      <c r="K6588" s="105">
        <v>3.0</v>
      </c>
      <c r="L6588" s="104">
        <f t="array" ref="L6588">XLOOKUP('Joining Lists'!$J6588,'Joining Lists'!$A$4:$A$15,'Joining Lists'!$B$4:$B$15)</f>
        <v>19.95</v>
      </c>
      <c r="M6588" s="105">
        <f>'Joining Lists'!$K6588*'Joining Lists'!$L6588</f>
        <v>59.85</v>
      </c>
    </row>
    <row r="6589" ht="14.25" customHeight="1">
      <c r="G6589" s="111">
        <v>44168.0</v>
      </c>
      <c r="H6589" s="110" t="s">
        <v>237</v>
      </c>
      <c r="I6589" s="110" t="str">
        <f t="array" ref="I6589">XLOOKUP('Joining Lists'!$H6589,'Joining Lists'!$D$4:$D$75,'Joining Lists'!$E$4:$E$75)</f>
        <v>West</v>
      </c>
      <c r="J6589" s="110" t="s">
        <v>216</v>
      </c>
      <c r="K6589" s="110">
        <v>14.0</v>
      </c>
      <c r="L6589" s="109">
        <f t="array" ref="L6589">XLOOKUP('Joining Lists'!$J6589,'Joining Lists'!$A$4:$A$15,'Joining Lists'!$B$4:$B$15)</f>
        <v>22.95</v>
      </c>
      <c r="M6589" s="110">
        <f>'Joining Lists'!$K6589*'Joining Lists'!$L6589</f>
        <v>321.3</v>
      </c>
    </row>
    <row r="6590" ht="14.25" customHeight="1">
      <c r="G6590" s="106">
        <v>44168.0</v>
      </c>
      <c r="H6590" s="105" t="s">
        <v>308</v>
      </c>
      <c r="I6590" s="105" t="str">
        <f t="array" ref="I6590">XLOOKUP('Joining Lists'!$H6590,'Joining Lists'!$D$4:$D$75,'Joining Lists'!$E$4:$E$75)</f>
        <v>West</v>
      </c>
      <c r="J6590" s="105" t="s">
        <v>212</v>
      </c>
      <c r="K6590" s="105">
        <v>2.0</v>
      </c>
      <c r="L6590" s="104">
        <f t="array" ref="L6590">XLOOKUP('Joining Lists'!$J6590,'Joining Lists'!$A$4:$A$15,'Joining Lists'!$B$4:$B$15)</f>
        <v>21</v>
      </c>
      <c r="M6590" s="105">
        <f>'Joining Lists'!$K6590*'Joining Lists'!$L6590</f>
        <v>42</v>
      </c>
    </row>
    <row r="6591" ht="14.25" customHeight="1">
      <c r="G6591" s="111">
        <v>44168.0</v>
      </c>
      <c r="H6591" s="110" t="s">
        <v>246</v>
      </c>
      <c r="I6591" s="110" t="str">
        <f t="array" ref="I6591">XLOOKUP('Joining Lists'!$H6591,'Joining Lists'!$D$4:$D$75,'Joining Lists'!$E$4:$E$75)</f>
        <v>South</v>
      </c>
      <c r="J6591" s="110" t="s">
        <v>216</v>
      </c>
      <c r="K6591" s="110">
        <v>2.0</v>
      </c>
      <c r="L6591" s="109">
        <f t="array" ref="L6591">XLOOKUP('Joining Lists'!$J6591,'Joining Lists'!$A$4:$A$15,'Joining Lists'!$B$4:$B$15)</f>
        <v>22.95</v>
      </c>
      <c r="M6591" s="110">
        <f>'Joining Lists'!$K6591*'Joining Lists'!$L6591</f>
        <v>45.9</v>
      </c>
    </row>
    <row r="6592" ht="14.25" customHeight="1">
      <c r="G6592" s="106">
        <v>44168.0</v>
      </c>
      <c r="H6592" s="105" t="s">
        <v>254</v>
      </c>
      <c r="I6592" s="105" t="str">
        <f t="array" ref="I6592">XLOOKUP('Joining Lists'!$H6592,'Joining Lists'!$D$4:$D$75,'Joining Lists'!$E$4:$E$75)</f>
        <v>South</v>
      </c>
      <c r="J6592" s="105" t="s">
        <v>243</v>
      </c>
      <c r="K6592" s="105">
        <v>4.0</v>
      </c>
      <c r="L6592" s="104">
        <f t="array" ref="L6592">XLOOKUP('Joining Lists'!$J6592,'Joining Lists'!$A$4:$A$15,'Joining Lists'!$B$4:$B$15)</f>
        <v>25</v>
      </c>
      <c r="M6592" s="105">
        <f>'Joining Lists'!$K6592*'Joining Lists'!$L6592</f>
        <v>100</v>
      </c>
    </row>
    <row r="6593" ht="14.25" customHeight="1">
      <c r="G6593" s="111">
        <v>44168.0</v>
      </c>
      <c r="H6593" s="110" t="s">
        <v>251</v>
      </c>
      <c r="I6593" s="110" t="str">
        <f t="array" ref="I6593">XLOOKUP('Joining Lists'!$H6593,'Joining Lists'!$D$4:$D$75,'Joining Lists'!$E$4:$E$75)</f>
        <v>MidWest</v>
      </c>
      <c r="J6593" s="110" t="s">
        <v>243</v>
      </c>
      <c r="K6593" s="110">
        <v>2.0</v>
      </c>
      <c r="L6593" s="109">
        <f t="array" ref="L6593">XLOOKUP('Joining Lists'!$J6593,'Joining Lists'!$A$4:$A$15,'Joining Lists'!$B$4:$B$15)</f>
        <v>25</v>
      </c>
      <c r="M6593" s="110">
        <f>'Joining Lists'!$K6593*'Joining Lists'!$L6593</f>
        <v>50</v>
      </c>
    </row>
    <row r="6594" ht="14.25" customHeight="1">
      <c r="G6594" s="106">
        <v>44168.0</v>
      </c>
      <c r="H6594" s="105" t="s">
        <v>258</v>
      </c>
      <c r="I6594" s="105" t="str">
        <f t="array" ref="I6594">XLOOKUP('Joining Lists'!$H6594,'Joining Lists'!$D$4:$D$75,'Joining Lists'!$E$4:$E$75)</f>
        <v>MidWest</v>
      </c>
      <c r="J6594" s="105" t="s">
        <v>243</v>
      </c>
      <c r="K6594" s="105">
        <v>2.0</v>
      </c>
      <c r="L6594" s="104">
        <f t="array" ref="L6594">XLOOKUP('Joining Lists'!$J6594,'Joining Lists'!$A$4:$A$15,'Joining Lists'!$B$4:$B$15)</f>
        <v>25</v>
      </c>
      <c r="M6594" s="105">
        <f>'Joining Lists'!$K6594*'Joining Lists'!$L6594</f>
        <v>50</v>
      </c>
    </row>
    <row r="6595" ht="14.25" customHeight="1">
      <c r="G6595" s="111">
        <v>44168.0</v>
      </c>
      <c r="H6595" s="110" t="s">
        <v>271</v>
      </c>
      <c r="I6595" s="110" t="str">
        <f t="array" ref="I6595">XLOOKUP('Joining Lists'!$H6595,'Joining Lists'!$D$4:$D$75,'Joining Lists'!$E$4:$E$75)</f>
        <v>South</v>
      </c>
      <c r="J6595" s="110" t="s">
        <v>216</v>
      </c>
      <c r="K6595" s="110">
        <v>2.0</v>
      </c>
      <c r="L6595" s="109">
        <f t="array" ref="L6595">XLOOKUP('Joining Lists'!$J6595,'Joining Lists'!$A$4:$A$15,'Joining Lists'!$B$4:$B$15)</f>
        <v>22.95</v>
      </c>
      <c r="M6595" s="110">
        <f>'Joining Lists'!$K6595*'Joining Lists'!$L6595</f>
        <v>45.9</v>
      </c>
    </row>
    <row r="6596" ht="14.25" customHeight="1">
      <c r="G6596" s="106">
        <v>44168.0</v>
      </c>
      <c r="H6596" s="105" t="s">
        <v>302</v>
      </c>
      <c r="I6596" s="105" t="str">
        <f t="array" ref="I6596">XLOOKUP('Joining Lists'!$H6596,'Joining Lists'!$D$4:$D$75,'Joining Lists'!$E$4:$E$75)</f>
        <v>MidWest</v>
      </c>
      <c r="J6596" s="105" t="s">
        <v>240</v>
      </c>
      <c r="K6596" s="105">
        <v>2.0</v>
      </c>
      <c r="L6596" s="104">
        <f t="array" ref="L6596">XLOOKUP('Joining Lists'!$J6596,'Joining Lists'!$A$4:$A$15,'Joining Lists'!$B$4:$B$15)</f>
        <v>34</v>
      </c>
      <c r="M6596" s="105">
        <f>'Joining Lists'!$K6596*'Joining Lists'!$L6596</f>
        <v>68</v>
      </c>
    </row>
    <row r="6597" ht="14.25" customHeight="1">
      <c r="G6597" s="111">
        <v>44168.0</v>
      </c>
      <c r="H6597" s="110" t="s">
        <v>266</v>
      </c>
      <c r="I6597" s="110" t="str">
        <f t="array" ref="I6597">XLOOKUP('Joining Lists'!$H6597,'Joining Lists'!$D$4:$D$75,'Joining Lists'!$E$4:$E$75)</f>
        <v>West</v>
      </c>
      <c r="J6597" s="110" t="s">
        <v>230</v>
      </c>
      <c r="K6597" s="110">
        <v>2.0</v>
      </c>
      <c r="L6597" s="109">
        <f t="array" ref="L6597">XLOOKUP('Joining Lists'!$J6597,'Joining Lists'!$A$4:$A$15,'Joining Lists'!$B$4:$B$15)</f>
        <v>79.95</v>
      </c>
      <c r="M6597" s="110">
        <f>'Joining Lists'!$K6597*'Joining Lists'!$L6597</f>
        <v>159.9</v>
      </c>
    </row>
    <row r="6598" ht="14.25" customHeight="1">
      <c r="G6598" s="106">
        <v>44168.0</v>
      </c>
      <c r="H6598" s="105" t="s">
        <v>306</v>
      </c>
      <c r="I6598" s="105" t="str">
        <f t="array" ref="I6598">XLOOKUP('Joining Lists'!$H6598,'Joining Lists'!$D$4:$D$75,'Joining Lists'!$E$4:$E$75)</f>
        <v>West</v>
      </c>
      <c r="J6598" s="105" t="s">
        <v>216</v>
      </c>
      <c r="K6598" s="105">
        <v>2.0</v>
      </c>
      <c r="L6598" s="104">
        <f t="array" ref="L6598">XLOOKUP('Joining Lists'!$J6598,'Joining Lists'!$A$4:$A$15,'Joining Lists'!$B$4:$B$15)</f>
        <v>22.95</v>
      </c>
      <c r="M6598" s="105">
        <f>'Joining Lists'!$K6598*'Joining Lists'!$L6598</f>
        <v>45.9</v>
      </c>
    </row>
    <row r="6599" ht="14.25" customHeight="1">
      <c r="G6599" s="111">
        <v>44168.0</v>
      </c>
      <c r="H6599" s="110" t="s">
        <v>303</v>
      </c>
      <c r="I6599" s="110" t="str">
        <f t="array" ref="I6599">XLOOKUP('Joining Lists'!$H6599,'Joining Lists'!$D$4:$D$75,'Joining Lists'!$E$4:$E$75)</f>
        <v>West</v>
      </c>
      <c r="J6599" s="110" t="s">
        <v>227</v>
      </c>
      <c r="K6599" s="110">
        <v>3.0</v>
      </c>
      <c r="L6599" s="109">
        <f t="array" ref="L6599">XLOOKUP('Joining Lists'!$J6599,'Joining Lists'!$A$4:$A$15,'Joining Lists'!$B$4:$B$15)</f>
        <v>25</v>
      </c>
      <c r="M6599" s="110">
        <f>'Joining Lists'!$K6599*'Joining Lists'!$L6599</f>
        <v>75</v>
      </c>
    </row>
    <row r="6600" ht="14.25" customHeight="1">
      <c r="G6600" s="106">
        <v>44168.0</v>
      </c>
      <c r="H6600" s="105" t="s">
        <v>269</v>
      </c>
      <c r="I6600" s="105" t="str">
        <f t="array" ref="I6600">XLOOKUP('Joining Lists'!$H6600,'Joining Lists'!$D$4:$D$75,'Joining Lists'!$E$4:$E$75)</f>
        <v>MidWest</v>
      </c>
      <c r="J6600" s="105" t="s">
        <v>240</v>
      </c>
      <c r="K6600" s="105">
        <v>2.0</v>
      </c>
      <c r="L6600" s="104">
        <f t="array" ref="L6600">XLOOKUP('Joining Lists'!$J6600,'Joining Lists'!$A$4:$A$15,'Joining Lists'!$B$4:$B$15)</f>
        <v>34</v>
      </c>
      <c r="M6600" s="105">
        <f>'Joining Lists'!$K6600*'Joining Lists'!$L6600</f>
        <v>68</v>
      </c>
    </row>
    <row r="6601" ht="14.25" customHeight="1">
      <c r="G6601" s="111">
        <v>44168.0</v>
      </c>
      <c r="H6601" s="110" t="s">
        <v>241</v>
      </c>
      <c r="I6601" s="110" t="str">
        <f t="array" ref="I6601">XLOOKUP('Joining Lists'!$H6601,'Joining Lists'!$D$4:$D$75,'Joining Lists'!$E$4:$E$75)</f>
        <v>MidWest</v>
      </c>
      <c r="J6601" s="110" t="s">
        <v>243</v>
      </c>
      <c r="K6601" s="110">
        <v>3.0</v>
      </c>
      <c r="L6601" s="109">
        <f t="array" ref="L6601">XLOOKUP('Joining Lists'!$J6601,'Joining Lists'!$A$4:$A$15,'Joining Lists'!$B$4:$B$15)</f>
        <v>25</v>
      </c>
      <c r="M6601" s="110">
        <f>'Joining Lists'!$K6601*'Joining Lists'!$L6601</f>
        <v>75</v>
      </c>
    </row>
    <row r="6602" ht="14.25" customHeight="1">
      <c r="G6602" s="106">
        <v>44168.0</v>
      </c>
      <c r="H6602" s="105" t="s">
        <v>246</v>
      </c>
      <c r="I6602" s="105" t="str">
        <f t="array" ref="I6602">XLOOKUP('Joining Lists'!$H6602,'Joining Lists'!$D$4:$D$75,'Joining Lists'!$E$4:$E$75)</f>
        <v>South</v>
      </c>
      <c r="J6602" s="105" t="s">
        <v>216</v>
      </c>
      <c r="K6602" s="105">
        <v>2.0</v>
      </c>
      <c r="L6602" s="104">
        <f t="array" ref="L6602">XLOOKUP('Joining Lists'!$J6602,'Joining Lists'!$A$4:$A$15,'Joining Lists'!$B$4:$B$15)</f>
        <v>22.95</v>
      </c>
      <c r="M6602" s="105">
        <f>'Joining Lists'!$K6602*'Joining Lists'!$L6602</f>
        <v>45.9</v>
      </c>
    </row>
    <row r="6603" ht="14.25" customHeight="1">
      <c r="G6603" s="111">
        <v>44168.0</v>
      </c>
      <c r="H6603" s="110" t="s">
        <v>268</v>
      </c>
      <c r="I6603" s="110" t="str">
        <f t="array" ref="I6603">XLOOKUP('Joining Lists'!$H6603,'Joining Lists'!$D$4:$D$75,'Joining Lists'!$E$4:$E$75)</f>
        <v>East</v>
      </c>
      <c r="J6603" s="110" t="s">
        <v>235</v>
      </c>
      <c r="K6603" s="110">
        <v>2.0</v>
      </c>
      <c r="L6603" s="109">
        <f t="array" ref="L6603">XLOOKUP('Joining Lists'!$J6603,'Joining Lists'!$A$4:$A$15,'Joining Lists'!$B$4:$B$15)</f>
        <v>19.95</v>
      </c>
      <c r="M6603" s="110">
        <f>'Joining Lists'!$K6603*'Joining Lists'!$L6603</f>
        <v>39.9</v>
      </c>
    </row>
    <row r="6604" ht="14.25" customHeight="1">
      <c r="G6604" s="106">
        <v>44168.0</v>
      </c>
      <c r="H6604" s="105" t="s">
        <v>265</v>
      </c>
      <c r="I6604" s="105" t="str">
        <f t="array" ref="I6604">XLOOKUP('Joining Lists'!$H6604,'Joining Lists'!$D$4:$D$75,'Joining Lists'!$E$4:$E$75)</f>
        <v>MidWest</v>
      </c>
      <c r="J6604" s="105" t="s">
        <v>243</v>
      </c>
      <c r="K6604" s="105">
        <v>1.0</v>
      </c>
      <c r="L6604" s="104">
        <f t="array" ref="L6604">XLOOKUP('Joining Lists'!$J6604,'Joining Lists'!$A$4:$A$15,'Joining Lists'!$B$4:$B$15)</f>
        <v>25</v>
      </c>
      <c r="M6604" s="105">
        <f>'Joining Lists'!$K6604*'Joining Lists'!$L6604</f>
        <v>25</v>
      </c>
    </row>
    <row r="6605" ht="14.25" customHeight="1">
      <c r="G6605" s="111">
        <v>44168.0</v>
      </c>
      <c r="H6605" s="110" t="s">
        <v>284</v>
      </c>
      <c r="I6605" s="110" t="str">
        <f t="array" ref="I6605">XLOOKUP('Joining Lists'!$H6605,'Joining Lists'!$D$4:$D$75,'Joining Lists'!$E$4:$E$75)</f>
        <v>MidWest</v>
      </c>
      <c r="J6605" s="110" t="s">
        <v>240</v>
      </c>
      <c r="K6605" s="110">
        <v>3.0</v>
      </c>
      <c r="L6605" s="109">
        <f t="array" ref="L6605">XLOOKUP('Joining Lists'!$J6605,'Joining Lists'!$A$4:$A$15,'Joining Lists'!$B$4:$B$15)</f>
        <v>34</v>
      </c>
      <c r="M6605" s="110">
        <f>'Joining Lists'!$K6605*'Joining Lists'!$L6605</f>
        <v>102</v>
      </c>
    </row>
    <row r="6606" ht="14.25" customHeight="1">
      <c r="G6606" s="106">
        <v>44168.0</v>
      </c>
      <c r="H6606" s="105" t="s">
        <v>221</v>
      </c>
      <c r="I6606" s="105" t="str">
        <f t="array" ref="I6606">XLOOKUP('Joining Lists'!$H6606,'Joining Lists'!$D$4:$D$75,'Joining Lists'!$E$4:$E$75)</f>
        <v>East</v>
      </c>
      <c r="J6606" s="105" t="s">
        <v>236</v>
      </c>
      <c r="K6606" s="105">
        <v>1.0</v>
      </c>
      <c r="L6606" s="104">
        <f t="array" ref="L6606">XLOOKUP('Joining Lists'!$J6606,'Joining Lists'!$A$4:$A$15,'Joining Lists'!$B$4:$B$15)</f>
        <v>30</v>
      </c>
      <c r="M6606" s="105">
        <f>'Joining Lists'!$K6606*'Joining Lists'!$L6606</f>
        <v>30</v>
      </c>
    </row>
    <row r="6607" ht="14.25" customHeight="1">
      <c r="G6607" s="111">
        <v>44168.0</v>
      </c>
      <c r="H6607" s="110" t="s">
        <v>231</v>
      </c>
      <c r="I6607" s="110" t="str">
        <f t="array" ref="I6607">XLOOKUP('Joining Lists'!$H6607,'Joining Lists'!$D$4:$D$75,'Joining Lists'!$E$4:$E$75)</f>
        <v>West</v>
      </c>
      <c r="J6607" s="110" t="s">
        <v>240</v>
      </c>
      <c r="K6607" s="110">
        <v>2.0</v>
      </c>
      <c r="L6607" s="109">
        <f t="array" ref="L6607">XLOOKUP('Joining Lists'!$J6607,'Joining Lists'!$A$4:$A$15,'Joining Lists'!$B$4:$B$15)</f>
        <v>34</v>
      </c>
      <c r="M6607" s="110">
        <f>'Joining Lists'!$K6607*'Joining Lists'!$L6607</f>
        <v>68</v>
      </c>
    </row>
    <row r="6608" ht="14.25" customHeight="1">
      <c r="G6608" s="106">
        <v>44168.0</v>
      </c>
      <c r="H6608" s="105" t="s">
        <v>215</v>
      </c>
      <c r="I6608" s="105" t="str">
        <f t="array" ref="I6608">XLOOKUP('Joining Lists'!$H6608,'Joining Lists'!$D$4:$D$75,'Joining Lists'!$E$4:$E$75)</f>
        <v>East</v>
      </c>
      <c r="J6608" s="105" t="s">
        <v>216</v>
      </c>
      <c r="K6608" s="105">
        <v>4.0</v>
      </c>
      <c r="L6608" s="104">
        <f t="array" ref="L6608">XLOOKUP('Joining Lists'!$J6608,'Joining Lists'!$A$4:$A$15,'Joining Lists'!$B$4:$B$15)</f>
        <v>22.95</v>
      </c>
      <c r="M6608" s="105">
        <f>'Joining Lists'!$K6608*'Joining Lists'!$L6608</f>
        <v>91.8</v>
      </c>
    </row>
    <row r="6609" ht="14.25" customHeight="1">
      <c r="G6609" s="111">
        <v>44168.0</v>
      </c>
      <c r="H6609" s="110" t="s">
        <v>300</v>
      </c>
      <c r="I6609" s="110" t="str">
        <f t="array" ref="I6609">XLOOKUP('Joining Lists'!$H6609,'Joining Lists'!$D$4:$D$75,'Joining Lists'!$E$4:$E$75)</f>
        <v>MidWest</v>
      </c>
      <c r="J6609" s="110" t="s">
        <v>240</v>
      </c>
      <c r="K6609" s="110">
        <v>3.0</v>
      </c>
      <c r="L6609" s="109">
        <f t="array" ref="L6609">XLOOKUP('Joining Lists'!$J6609,'Joining Lists'!$A$4:$A$15,'Joining Lists'!$B$4:$B$15)</f>
        <v>34</v>
      </c>
      <c r="M6609" s="110">
        <f>'Joining Lists'!$K6609*'Joining Lists'!$L6609</f>
        <v>102</v>
      </c>
    </row>
    <row r="6610" ht="14.25" customHeight="1">
      <c r="G6610" s="106">
        <v>44168.0</v>
      </c>
      <c r="H6610" s="105" t="s">
        <v>251</v>
      </c>
      <c r="I6610" s="105" t="str">
        <f t="array" ref="I6610">XLOOKUP('Joining Lists'!$H6610,'Joining Lists'!$D$4:$D$75,'Joining Lists'!$E$4:$E$75)</f>
        <v>MidWest</v>
      </c>
      <c r="J6610" s="105" t="s">
        <v>235</v>
      </c>
      <c r="K6610" s="105">
        <v>3.0</v>
      </c>
      <c r="L6610" s="104">
        <f t="array" ref="L6610">XLOOKUP('Joining Lists'!$J6610,'Joining Lists'!$A$4:$A$15,'Joining Lists'!$B$4:$B$15)</f>
        <v>19.95</v>
      </c>
      <c r="M6610" s="105">
        <f>'Joining Lists'!$K6610*'Joining Lists'!$L6610</f>
        <v>59.85</v>
      </c>
    </row>
    <row r="6611" ht="14.25" customHeight="1">
      <c r="G6611" s="111">
        <v>44168.0</v>
      </c>
      <c r="H6611" s="110" t="s">
        <v>278</v>
      </c>
      <c r="I6611" s="110" t="str">
        <f t="array" ref="I6611">XLOOKUP('Joining Lists'!$H6611,'Joining Lists'!$D$4:$D$75,'Joining Lists'!$E$4:$E$75)</f>
        <v>MidWest</v>
      </c>
      <c r="J6611" s="110" t="s">
        <v>236</v>
      </c>
      <c r="K6611" s="110">
        <v>1.0</v>
      </c>
      <c r="L6611" s="109">
        <f t="array" ref="L6611">XLOOKUP('Joining Lists'!$J6611,'Joining Lists'!$A$4:$A$15,'Joining Lists'!$B$4:$B$15)</f>
        <v>30</v>
      </c>
      <c r="M6611" s="110">
        <f>'Joining Lists'!$K6611*'Joining Lists'!$L6611</f>
        <v>30</v>
      </c>
    </row>
    <row r="6612" ht="14.25" customHeight="1">
      <c r="G6612" s="106">
        <v>44168.0</v>
      </c>
      <c r="H6612" s="105" t="s">
        <v>296</v>
      </c>
      <c r="I6612" s="105" t="str">
        <f t="array" ref="I6612">XLOOKUP('Joining Lists'!$H6612,'Joining Lists'!$D$4:$D$75,'Joining Lists'!$E$4:$E$75)</f>
        <v>West</v>
      </c>
      <c r="J6612" s="105" t="s">
        <v>240</v>
      </c>
      <c r="K6612" s="105">
        <v>3.0</v>
      </c>
      <c r="L6612" s="104">
        <f t="array" ref="L6612">XLOOKUP('Joining Lists'!$J6612,'Joining Lists'!$A$4:$A$15,'Joining Lists'!$B$4:$B$15)</f>
        <v>34</v>
      </c>
      <c r="M6612" s="105">
        <f>'Joining Lists'!$K6612*'Joining Lists'!$L6612</f>
        <v>102</v>
      </c>
    </row>
    <row r="6613" ht="14.25" customHeight="1">
      <c r="G6613" s="111">
        <v>44168.0</v>
      </c>
      <c r="H6613" s="110" t="s">
        <v>268</v>
      </c>
      <c r="I6613" s="110" t="str">
        <f t="array" ref="I6613">XLOOKUP('Joining Lists'!$H6613,'Joining Lists'!$D$4:$D$75,'Joining Lists'!$E$4:$E$75)</f>
        <v>East</v>
      </c>
      <c r="J6613" s="110" t="s">
        <v>212</v>
      </c>
      <c r="K6613" s="110">
        <v>1.0</v>
      </c>
      <c r="L6613" s="109">
        <f t="array" ref="L6613">XLOOKUP('Joining Lists'!$J6613,'Joining Lists'!$A$4:$A$15,'Joining Lists'!$B$4:$B$15)</f>
        <v>21</v>
      </c>
      <c r="M6613" s="110">
        <f>'Joining Lists'!$K6613*'Joining Lists'!$L6613</f>
        <v>21</v>
      </c>
    </row>
    <row r="6614" ht="14.25" customHeight="1">
      <c r="G6614" s="106">
        <v>44168.0</v>
      </c>
      <c r="H6614" s="105" t="s">
        <v>294</v>
      </c>
      <c r="I6614" s="105" t="str">
        <f t="array" ref="I6614">XLOOKUP('Joining Lists'!$H6614,'Joining Lists'!$D$4:$D$75,'Joining Lists'!$E$4:$E$75)</f>
        <v>West</v>
      </c>
      <c r="J6614" s="105" t="s">
        <v>235</v>
      </c>
      <c r="K6614" s="105">
        <v>22.0</v>
      </c>
      <c r="L6614" s="104">
        <f t="array" ref="L6614">XLOOKUP('Joining Lists'!$J6614,'Joining Lists'!$A$4:$A$15,'Joining Lists'!$B$4:$B$15)</f>
        <v>19.95</v>
      </c>
      <c r="M6614" s="105">
        <f>'Joining Lists'!$K6614*'Joining Lists'!$L6614</f>
        <v>438.9</v>
      </c>
    </row>
    <row r="6615" ht="14.25" customHeight="1">
      <c r="G6615" s="111">
        <v>44168.0</v>
      </c>
      <c r="H6615" s="110" t="s">
        <v>281</v>
      </c>
      <c r="I6615" s="110" t="str">
        <f t="array" ref="I6615">XLOOKUP('Joining Lists'!$H6615,'Joining Lists'!$D$4:$D$75,'Joining Lists'!$E$4:$E$75)</f>
        <v>MidWest</v>
      </c>
      <c r="J6615" s="110" t="s">
        <v>235</v>
      </c>
      <c r="K6615" s="110">
        <v>3.0</v>
      </c>
      <c r="L6615" s="109">
        <f t="array" ref="L6615">XLOOKUP('Joining Lists'!$J6615,'Joining Lists'!$A$4:$A$15,'Joining Lists'!$B$4:$B$15)</f>
        <v>19.95</v>
      </c>
      <c r="M6615" s="110">
        <f>'Joining Lists'!$K6615*'Joining Lists'!$L6615</f>
        <v>59.85</v>
      </c>
    </row>
    <row r="6616" ht="14.25" customHeight="1">
      <c r="G6616" s="106">
        <v>44168.0</v>
      </c>
      <c r="H6616" s="105" t="s">
        <v>255</v>
      </c>
      <c r="I6616" s="105" t="str">
        <f t="array" ref="I6616">XLOOKUP('Joining Lists'!$H6616,'Joining Lists'!$D$4:$D$75,'Joining Lists'!$E$4:$E$75)</f>
        <v>MidWest</v>
      </c>
      <c r="J6616" s="105" t="s">
        <v>227</v>
      </c>
      <c r="K6616" s="105">
        <v>4.0</v>
      </c>
      <c r="L6616" s="104">
        <f t="array" ref="L6616">XLOOKUP('Joining Lists'!$J6616,'Joining Lists'!$A$4:$A$15,'Joining Lists'!$B$4:$B$15)</f>
        <v>25</v>
      </c>
      <c r="M6616" s="105">
        <f>'Joining Lists'!$K6616*'Joining Lists'!$L6616</f>
        <v>100</v>
      </c>
    </row>
    <row r="6617" ht="14.25" customHeight="1">
      <c r="G6617" s="111">
        <v>44168.0</v>
      </c>
      <c r="H6617" s="110" t="s">
        <v>249</v>
      </c>
      <c r="I6617" s="110" t="str">
        <f t="array" ref="I6617">XLOOKUP('Joining Lists'!$H6617,'Joining Lists'!$D$4:$D$75,'Joining Lists'!$E$4:$E$75)</f>
        <v>East</v>
      </c>
      <c r="J6617" s="110" t="s">
        <v>245</v>
      </c>
      <c r="K6617" s="110">
        <v>3.0</v>
      </c>
      <c r="L6617" s="109">
        <f t="array" ref="L6617">XLOOKUP('Joining Lists'!$J6617,'Joining Lists'!$A$4:$A$15,'Joining Lists'!$B$4:$B$15)</f>
        <v>23.5</v>
      </c>
      <c r="M6617" s="110">
        <f>'Joining Lists'!$K6617*'Joining Lists'!$L6617</f>
        <v>70.5</v>
      </c>
    </row>
    <row r="6618" ht="14.25" customHeight="1">
      <c r="G6618" s="106">
        <v>44168.0</v>
      </c>
      <c r="H6618" s="105" t="s">
        <v>295</v>
      </c>
      <c r="I6618" s="105" t="str">
        <f t="array" ref="I6618">XLOOKUP('Joining Lists'!$H6618,'Joining Lists'!$D$4:$D$75,'Joining Lists'!$E$4:$E$75)</f>
        <v>MidWest</v>
      </c>
      <c r="J6618" s="105" t="s">
        <v>230</v>
      </c>
      <c r="K6618" s="105">
        <v>3.0</v>
      </c>
      <c r="L6618" s="104">
        <f t="array" ref="L6618">XLOOKUP('Joining Lists'!$J6618,'Joining Lists'!$A$4:$A$15,'Joining Lists'!$B$4:$B$15)</f>
        <v>79.95</v>
      </c>
      <c r="M6618" s="105">
        <f>'Joining Lists'!$K6618*'Joining Lists'!$L6618</f>
        <v>239.85</v>
      </c>
    </row>
    <row r="6619" ht="14.25" customHeight="1">
      <c r="G6619" s="111">
        <v>44168.0</v>
      </c>
      <c r="H6619" s="110" t="s">
        <v>251</v>
      </c>
      <c r="I6619" s="110" t="str">
        <f t="array" ref="I6619">XLOOKUP('Joining Lists'!$H6619,'Joining Lists'!$D$4:$D$75,'Joining Lists'!$E$4:$E$75)</f>
        <v>MidWest</v>
      </c>
      <c r="J6619" s="110" t="s">
        <v>218</v>
      </c>
      <c r="K6619" s="110">
        <v>8.0</v>
      </c>
      <c r="L6619" s="109">
        <f t="array" ref="L6619">XLOOKUP('Joining Lists'!$J6619,'Joining Lists'!$A$4:$A$15,'Joining Lists'!$B$4:$B$15)</f>
        <v>22.95</v>
      </c>
      <c r="M6619" s="110">
        <f>'Joining Lists'!$K6619*'Joining Lists'!$L6619</f>
        <v>183.6</v>
      </c>
    </row>
    <row r="6620" ht="14.25" customHeight="1">
      <c r="G6620" s="106">
        <v>44168.0</v>
      </c>
      <c r="H6620" s="105" t="s">
        <v>312</v>
      </c>
      <c r="I6620" s="105" t="str">
        <f t="array" ref="I6620">XLOOKUP('Joining Lists'!$H6620,'Joining Lists'!$D$4:$D$75,'Joining Lists'!$E$4:$E$75)</f>
        <v>East</v>
      </c>
      <c r="J6620" s="105" t="s">
        <v>243</v>
      </c>
      <c r="K6620" s="105">
        <v>2.0</v>
      </c>
      <c r="L6620" s="104">
        <f t="array" ref="L6620">XLOOKUP('Joining Lists'!$J6620,'Joining Lists'!$A$4:$A$15,'Joining Lists'!$B$4:$B$15)</f>
        <v>25</v>
      </c>
      <c r="M6620" s="105">
        <f>'Joining Lists'!$K6620*'Joining Lists'!$L6620</f>
        <v>50</v>
      </c>
    </row>
    <row r="6621" ht="14.25" customHeight="1">
      <c r="G6621" s="111">
        <v>44168.0</v>
      </c>
      <c r="H6621" s="110" t="s">
        <v>257</v>
      </c>
      <c r="I6621" s="110" t="str">
        <f t="array" ref="I6621">XLOOKUP('Joining Lists'!$H6621,'Joining Lists'!$D$4:$D$75,'Joining Lists'!$E$4:$E$75)</f>
        <v>South</v>
      </c>
      <c r="J6621" s="110" t="s">
        <v>233</v>
      </c>
      <c r="K6621" s="110">
        <v>1.0</v>
      </c>
      <c r="L6621" s="109">
        <f t="array" ref="L6621">XLOOKUP('Joining Lists'!$J6621,'Joining Lists'!$A$4:$A$15,'Joining Lists'!$B$4:$B$15)</f>
        <v>27.5</v>
      </c>
      <c r="M6621" s="110">
        <f>'Joining Lists'!$K6621*'Joining Lists'!$L6621</f>
        <v>27.5</v>
      </c>
    </row>
    <row r="6622" ht="14.25" customHeight="1">
      <c r="G6622" s="106">
        <v>44168.0</v>
      </c>
      <c r="H6622" s="105" t="s">
        <v>225</v>
      </c>
      <c r="I6622" s="105" t="str">
        <f t="array" ref="I6622">XLOOKUP('Joining Lists'!$H6622,'Joining Lists'!$D$4:$D$75,'Joining Lists'!$E$4:$E$75)</f>
        <v>South</v>
      </c>
      <c r="J6622" s="105" t="s">
        <v>240</v>
      </c>
      <c r="K6622" s="105">
        <v>16.0</v>
      </c>
      <c r="L6622" s="104">
        <f t="array" ref="L6622">XLOOKUP('Joining Lists'!$J6622,'Joining Lists'!$A$4:$A$15,'Joining Lists'!$B$4:$B$15)</f>
        <v>34</v>
      </c>
      <c r="M6622" s="105">
        <f>'Joining Lists'!$K6622*'Joining Lists'!$L6622</f>
        <v>544</v>
      </c>
    </row>
    <row r="6623" ht="14.25" customHeight="1">
      <c r="G6623" s="111">
        <v>44168.0</v>
      </c>
      <c r="H6623" s="110" t="s">
        <v>273</v>
      </c>
      <c r="I6623" s="110" t="str">
        <f t="array" ref="I6623">XLOOKUP('Joining Lists'!$H6623,'Joining Lists'!$D$4:$D$75,'Joining Lists'!$E$4:$E$75)</f>
        <v>West</v>
      </c>
      <c r="J6623" s="110" t="s">
        <v>218</v>
      </c>
      <c r="K6623" s="110">
        <v>3.0</v>
      </c>
      <c r="L6623" s="109">
        <f t="array" ref="L6623">XLOOKUP('Joining Lists'!$J6623,'Joining Lists'!$A$4:$A$15,'Joining Lists'!$B$4:$B$15)</f>
        <v>22.95</v>
      </c>
      <c r="M6623" s="110">
        <f>'Joining Lists'!$K6623*'Joining Lists'!$L6623</f>
        <v>68.85</v>
      </c>
    </row>
    <row r="6624" ht="14.25" customHeight="1">
      <c r="G6624" s="106">
        <v>44168.0</v>
      </c>
      <c r="H6624" s="105" t="s">
        <v>288</v>
      </c>
      <c r="I6624" s="105" t="str">
        <f t="array" ref="I6624">XLOOKUP('Joining Lists'!$H6624,'Joining Lists'!$D$4:$D$75,'Joining Lists'!$E$4:$E$75)</f>
        <v>MidWest</v>
      </c>
      <c r="J6624" s="105" t="s">
        <v>240</v>
      </c>
      <c r="K6624" s="105">
        <v>3.0</v>
      </c>
      <c r="L6624" s="104">
        <f t="array" ref="L6624">XLOOKUP('Joining Lists'!$J6624,'Joining Lists'!$A$4:$A$15,'Joining Lists'!$B$4:$B$15)</f>
        <v>34</v>
      </c>
      <c r="M6624" s="105">
        <f>'Joining Lists'!$K6624*'Joining Lists'!$L6624</f>
        <v>102</v>
      </c>
    </row>
    <row r="6625" ht="14.25" customHeight="1">
      <c r="G6625" s="111">
        <v>44168.0</v>
      </c>
      <c r="H6625" s="110" t="s">
        <v>246</v>
      </c>
      <c r="I6625" s="110" t="str">
        <f t="array" ref="I6625">XLOOKUP('Joining Lists'!$H6625,'Joining Lists'!$D$4:$D$75,'Joining Lists'!$E$4:$E$75)</f>
        <v>South</v>
      </c>
      <c r="J6625" s="110" t="s">
        <v>218</v>
      </c>
      <c r="K6625" s="110">
        <v>2.0</v>
      </c>
      <c r="L6625" s="109">
        <f t="array" ref="L6625">XLOOKUP('Joining Lists'!$J6625,'Joining Lists'!$A$4:$A$15,'Joining Lists'!$B$4:$B$15)</f>
        <v>22.95</v>
      </c>
      <c r="M6625" s="110">
        <f>'Joining Lists'!$K6625*'Joining Lists'!$L6625</f>
        <v>45.9</v>
      </c>
    </row>
    <row r="6626" ht="14.25" customHeight="1">
      <c r="G6626" s="106">
        <v>44168.0</v>
      </c>
      <c r="H6626" s="105" t="s">
        <v>309</v>
      </c>
      <c r="I6626" s="105" t="str">
        <f t="array" ref="I6626">XLOOKUP('Joining Lists'!$H6626,'Joining Lists'!$D$4:$D$75,'Joining Lists'!$E$4:$E$75)</f>
        <v>South</v>
      </c>
      <c r="J6626" s="105" t="s">
        <v>235</v>
      </c>
      <c r="K6626" s="105">
        <v>3.0</v>
      </c>
      <c r="L6626" s="104">
        <f t="array" ref="L6626">XLOOKUP('Joining Lists'!$J6626,'Joining Lists'!$A$4:$A$15,'Joining Lists'!$B$4:$B$15)</f>
        <v>19.95</v>
      </c>
      <c r="M6626" s="105">
        <f>'Joining Lists'!$K6626*'Joining Lists'!$L6626</f>
        <v>59.85</v>
      </c>
    </row>
    <row r="6627" ht="14.25" customHeight="1">
      <c r="G6627" s="111">
        <v>44168.0</v>
      </c>
      <c r="H6627" s="110" t="s">
        <v>284</v>
      </c>
      <c r="I6627" s="110" t="str">
        <f t="array" ref="I6627">XLOOKUP('Joining Lists'!$H6627,'Joining Lists'!$D$4:$D$75,'Joining Lists'!$E$4:$E$75)</f>
        <v>MidWest</v>
      </c>
      <c r="J6627" s="110" t="s">
        <v>239</v>
      </c>
      <c r="K6627" s="110">
        <v>2.0</v>
      </c>
      <c r="L6627" s="109">
        <f t="array" ref="L6627">XLOOKUP('Joining Lists'!$J6627,'Joining Lists'!$A$4:$A$15,'Joining Lists'!$B$4:$B$15)</f>
        <v>19</v>
      </c>
      <c r="M6627" s="110">
        <f>'Joining Lists'!$K6627*'Joining Lists'!$L6627</f>
        <v>38</v>
      </c>
    </row>
    <row r="6628" ht="14.25" customHeight="1">
      <c r="G6628" s="106">
        <v>44168.0</v>
      </c>
      <c r="H6628" s="105" t="s">
        <v>242</v>
      </c>
      <c r="I6628" s="105" t="str">
        <f t="array" ref="I6628">XLOOKUP('Joining Lists'!$H6628,'Joining Lists'!$D$4:$D$75,'Joining Lists'!$E$4:$E$75)</f>
        <v>MidWest</v>
      </c>
      <c r="J6628" s="105" t="s">
        <v>240</v>
      </c>
      <c r="K6628" s="105">
        <v>1.0</v>
      </c>
      <c r="L6628" s="104">
        <f t="array" ref="L6628">XLOOKUP('Joining Lists'!$J6628,'Joining Lists'!$A$4:$A$15,'Joining Lists'!$B$4:$B$15)</f>
        <v>34</v>
      </c>
      <c r="M6628" s="105">
        <f>'Joining Lists'!$K6628*'Joining Lists'!$L6628</f>
        <v>34</v>
      </c>
    </row>
    <row r="6629" ht="14.25" customHeight="1">
      <c r="G6629" s="111">
        <v>44168.0</v>
      </c>
      <c r="H6629" s="110" t="s">
        <v>305</v>
      </c>
      <c r="I6629" s="110" t="str">
        <f t="array" ref="I6629">XLOOKUP('Joining Lists'!$H6629,'Joining Lists'!$D$4:$D$75,'Joining Lists'!$E$4:$E$75)</f>
        <v>East</v>
      </c>
      <c r="J6629" s="110" t="s">
        <v>216</v>
      </c>
      <c r="K6629" s="110">
        <v>3.0</v>
      </c>
      <c r="L6629" s="109">
        <f t="array" ref="L6629">XLOOKUP('Joining Lists'!$J6629,'Joining Lists'!$A$4:$A$15,'Joining Lists'!$B$4:$B$15)</f>
        <v>22.95</v>
      </c>
      <c r="M6629" s="110">
        <f>'Joining Lists'!$K6629*'Joining Lists'!$L6629</f>
        <v>68.85</v>
      </c>
    </row>
    <row r="6630" ht="14.25" customHeight="1">
      <c r="G6630" s="106">
        <v>44168.0</v>
      </c>
      <c r="H6630" s="105" t="s">
        <v>307</v>
      </c>
      <c r="I6630" s="105" t="str">
        <f t="array" ref="I6630">XLOOKUP('Joining Lists'!$H6630,'Joining Lists'!$D$4:$D$75,'Joining Lists'!$E$4:$E$75)</f>
        <v>East</v>
      </c>
      <c r="J6630" s="105" t="s">
        <v>216</v>
      </c>
      <c r="K6630" s="105">
        <v>2.0</v>
      </c>
      <c r="L6630" s="104">
        <f t="array" ref="L6630">XLOOKUP('Joining Lists'!$J6630,'Joining Lists'!$A$4:$A$15,'Joining Lists'!$B$4:$B$15)</f>
        <v>22.95</v>
      </c>
      <c r="M6630" s="105">
        <f>'Joining Lists'!$K6630*'Joining Lists'!$L6630</f>
        <v>45.9</v>
      </c>
    </row>
    <row r="6631" ht="14.25" customHeight="1">
      <c r="G6631" s="111">
        <v>44168.0</v>
      </c>
      <c r="H6631" s="110" t="s">
        <v>281</v>
      </c>
      <c r="I6631" s="110" t="str">
        <f t="array" ref="I6631">XLOOKUP('Joining Lists'!$H6631,'Joining Lists'!$D$4:$D$75,'Joining Lists'!$E$4:$E$75)</f>
        <v>MidWest</v>
      </c>
      <c r="J6631" s="110" t="s">
        <v>235</v>
      </c>
      <c r="K6631" s="110">
        <v>2.0</v>
      </c>
      <c r="L6631" s="109">
        <f t="array" ref="L6631">XLOOKUP('Joining Lists'!$J6631,'Joining Lists'!$A$4:$A$15,'Joining Lists'!$B$4:$B$15)</f>
        <v>19.95</v>
      </c>
      <c r="M6631" s="110">
        <f>'Joining Lists'!$K6631*'Joining Lists'!$L6631</f>
        <v>39.9</v>
      </c>
    </row>
    <row r="6632" ht="14.25" customHeight="1">
      <c r="G6632" s="106">
        <v>44168.0</v>
      </c>
      <c r="H6632" s="105" t="s">
        <v>261</v>
      </c>
      <c r="I6632" s="105" t="str">
        <f t="array" ref="I6632">XLOOKUP('Joining Lists'!$H6632,'Joining Lists'!$D$4:$D$75,'Joining Lists'!$E$4:$E$75)</f>
        <v>South</v>
      </c>
      <c r="J6632" s="105" t="s">
        <v>233</v>
      </c>
      <c r="K6632" s="105">
        <v>2.0</v>
      </c>
      <c r="L6632" s="104">
        <f t="array" ref="L6632">XLOOKUP('Joining Lists'!$J6632,'Joining Lists'!$A$4:$A$15,'Joining Lists'!$B$4:$B$15)</f>
        <v>27.5</v>
      </c>
      <c r="M6632" s="105">
        <f>'Joining Lists'!$K6632*'Joining Lists'!$L6632</f>
        <v>55</v>
      </c>
    </row>
    <row r="6633" ht="14.25" customHeight="1">
      <c r="G6633" s="111">
        <v>44168.0</v>
      </c>
      <c r="H6633" s="110" t="s">
        <v>306</v>
      </c>
      <c r="I6633" s="110" t="str">
        <f t="array" ref="I6633">XLOOKUP('Joining Lists'!$H6633,'Joining Lists'!$D$4:$D$75,'Joining Lists'!$E$4:$E$75)</f>
        <v>West</v>
      </c>
      <c r="J6633" s="110" t="s">
        <v>218</v>
      </c>
      <c r="K6633" s="110">
        <v>2.0</v>
      </c>
      <c r="L6633" s="109">
        <f t="array" ref="L6633">XLOOKUP('Joining Lists'!$J6633,'Joining Lists'!$A$4:$A$15,'Joining Lists'!$B$4:$B$15)</f>
        <v>22.95</v>
      </c>
      <c r="M6633" s="110">
        <f>'Joining Lists'!$K6633*'Joining Lists'!$L6633</f>
        <v>45.9</v>
      </c>
    </row>
    <row r="6634" ht="14.25" customHeight="1">
      <c r="G6634" s="106">
        <v>44168.0</v>
      </c>
      <c r="H6634" s="105" t="s">
        <v>251</v>
      </c>
      <c r="I6634" s="105" t="str">
        <f t="array" ref="I6634">XLOOKUP('Joining Lists'!$H6634,'Joining Lists'!$D$4:$D$75,'Joining Lists'!$E$4:$E$75)</f>
        <v>MidWest</v>
      </c>
      <c r="J6634" s="105" t="s">
        <v>240</v>
      </c>
      <c r="K6634" s="105">
        <v>19.0</v>
      </c>
      <c r="L6634" s="104">
        <f t="array" ref="L6634">XLOOKUP('Joining Lists'!$J6634,'Joining Lists'!$A$4:$A$15,'Joining Lists'!$B$4:$B$15)</f>
        <v>34</v>
      </c>
      <c r="M6634" s="105">
        <f>'Joining Lists'!$K6634*'Joining Lists'!$L6634</f>
        <v>646</v>
      </c>
    </row>
    <row r="6635" ht="14.25" customHeight="1">
      <c r="G6635" s="111">
        <v>44168.0</v>
      </c>
      <c r="H6635" s="110" t="s">
        <v>316</v>
      </c>
      <c r="I6635" s="110" t="str">
        <f t="array" ref="I6635">XLOOKUP('Joining Lists'!$H6635,'Joining Lists'!$D$4:$D$75,'Joining Lists'!$E$4:$E$75)</f>
        <v>West</v>
      </c>
      <c r="J6635" s="110" t="s">
        <v>243</v>
      </c>
      <c r="K6635" s="110">
        <v>25.0</v>
      </c>
      <c r="L6635" s="109">
        <f t="array" ref="L6635">XLOOKUP('Joining Lists'!$J6635,'Joining Lists'!$A$4:$A$15,'Joining Lists'!$B$4:$B$15)</f>
        <v>25</v>
      </c>
      <c r="M6635" s="110">
        <f>'Joining Lists'!$K6635*'Joining Lists'!$L6635</f>
        <v>625</v>
      </c>
    </row>
    <row r="6636" ht="14.25" customHeight="1">
      <c r="G6636" s="106">
        <v>44168.0</v>
      </c>
      <c r="H6636" s="105" t="s">
        <v>306</v>
      </c>
      <c r="I6636" s="105" t="str">
        <f t="array" ref="I6636">XLOOKUP('Joining Lists'!$H6636,'Joining Lists'!$D$4:$D$75,'Joining Lists'!$E$4:$E$75)</f>
        <v>West</v>
      </c>
      <c r="J6636" s="105" t="s">
        <v>227</v>
      </c>
      <c r="K6636" s="105">
        <v>2.0</v>
      </c>
      <c r="L6636" s="104">
        <f t="array" ref="L6636">XLOOKUP('Joining Lists'!$J6636,'Joining Lists'!$A$4:$A$15,'Joining Lists'!$B$4:$B$15)</f>
        <v>25</v>
      </c>
      <c r="M6636" s="105">
        <f>'Joining Lists'!$K6636*'Joining Lists'!$L6636</f>
        <v>50</v>
      </c>
    </row>
    <row r="6637" ht="14.25" customHeight="1">
      <c r="G6637" s="111">
        <v>44168.0</v>
      </c>
      <c r="H6637" s="110" t="s">
        <v>288</v>
      </c>
      <c r="I6637" s="110" t="str">
        <f t="array" ref="I6637">XLOOKUP('Joining Lists'!$H6637,'Joining Lists'!$D$4:$D$75,'Joining Lists'!$E$4:$E$75)</f>
        <v>MidWest</v>
      </c>
      <c r="J6637" s="110" t="s">
        <v>216</v>
      </c>
      <c r="K6637" s="110">
        <v>10.0</v>
      </c>
      <c r="L6637" s="109">
        <f t="array" ref="L6637">XLOOKUP('Joining Lists'!$J6637,'Joining Lists'!$A$4:$A$15,'Joining Lists'!$B$4:$B$15)</f>
        <v>22.95</v>
      </c>
      <c r="M6637" s="110">
        <f>'Joining Lists'!$K6637*'Joining Lists'!$L6637</f>
        <v>229.5</v>
      </c>
    </row>
    <row r="6638" ht="14.25" customHeight="1">
      <c r="G6638" s="106">
        <v>44168.0</v>
      </c>
      <c r="H6638" s="105" t="s">
        <v>314</v>
      </c>
      <c r="I6638" s="105" t="str">
        <f t="array" ref="I6638">XLOOKUP('Joining Lists'!$H6638,'Joining Lists'!$D$4:$D$75,'Joining Lists'!$E$4:$E$75)</f>
        <v>West</v>
      </c>
      <c r="J6638" s="105" t="s">
        <v>236</v>
      </c>
      <c r="K6638" s="105">
        <v>1.0</v>
      </c>
      <c r="L6638" s="104">
        <f t="array" ref="L6638">XLOOKUP('Joining Lists'!$J6638,'Joining Lists'!$A$4:$A$15,'Joining Lists'!$B$4:$B$15)</f>
        <v>30</v>
      </c>
      <c r="M6638" s="105">
        <f>'Joining Lists'!$K6638*'Joining Lists'!$L6638</f>
        <v>30</v>
      </c>
    </row>
    <row r="6639" ht="14.25" customHeight="1">
      <c r="G6639" s="111">
        <v>44168.0</v>
      </c>
      <c r="H6639" s="110" t="s">
        <v>298</v>
      </c>
      <c r="I6639" s="110" t="str">
        <f t="array" ref="I6639">XLOOKUP('Joining Lists'!$H6639,'Joining Lists'!$D$4:$D$75,'Joining Lists'!$E$4:$E$75)</f>
        <v>West</v>
      </c>
      <c r="J6639" s="110" t="s">
        <v>218</v>
      </c>
      <c r="K6639" s="110">
        <v>1.0</v>
      </c>
      <c r="L6639" s="109">
        <f t="array" ref="L6639">XLOOKUP('Joining Lists'!$J6639,'Joining Lists'!$A$4:$A$15,'Joining Lists'!$B$4:$B$15)</f>
        <v>22.95</v>
      </c>
      <c r="M6639" s="110">
        <f>'Joining Lists'!$K6639*'Joining Lists'!$L6639</f>
        <v>22.95</v>
      </c>
    </row>
    <row r="6640" ht="14.25" customHeight="1">
      <c r="G6640" s="106">
        <v>44168.0</v>
      </c>
      <c r="H6640" s="105" t="s">
        <v>305</v>
      </c>
      <c r="I6640" s="105" t="str">
        <f t="array" ref="I6640">XLOOKUP('Joining Lists'!$H6640,'Joining Lists'!$D$4:$D$75,'Joining Lists'!$E$4:$E$75)</f>
        <v>East</v>
      </c>
      <c r="J6640" s="105" t="s">
        <v>245</v>
      </c>
      <c r="K6640" s="105">
        <v>2.0</v>
      </c>
      <c r="L6640" s="104">
        <f t="array" ref="L6640">XLOOKUP('Joining Lists'!$J6640,'Joining Lists'!$A$4:$A$15,'Joining Lists'!$B$4:$B$15)</f>
        <v>23.5</v>
      </c>
      <c r="M6640" s="105">
        <f>'Joining Lists'!$K6640*'Joining Lists'!$L6640</f>
        <v>47</v>
      </c>
    </row>
    <row r="6641" ht="14.25" customHeight="1">
      <c r="G6641" s="111">
        <v>44168.0</v>
      </c>
      <c r="H6641" s="110" t="s">
        <v>276</v>
      </c>
      <c r="I6641" s="110" t="str">
        <f t="array" ref="I6641">XLOOKUP('Joining Lists'!$H6641,'Joining Lists'!$D$4:$D$75,'Joining Lists'!$E$4:$E$75)</f>
        <v>East</v>
      </c>
      <c r="J6641" s="110" t="s">
        <v>240</v>
      </c>
      <c r="K6641" s="110">
        <v>1.0</v>
      </c>
      <c r="L6641" s="109">
        <f t="array" ref="L6641">XLOOKUP('Joining Lists'!$J6641,'Joining Lists'!$A$4:$A$15,'Joining Lists'!$B$4:$B$15)</f>
        <v>34</v>
      </c>
      <c r="M6641" s="110">
        <f>'Joining Lists'!$K6641*'Joining Lists'!$L6641</f>
        <v>34</v>
      </c>
    </row>
    <row r="6642" ht="14.25" customHeight="1">
      <c r="G6642" s="106">
        <v>44168.0</v>
      </c>
      <c r="H6642" s="105" t="s">
        <v>231</v>
      </c>
      <c r="I6642" s="105" t="str">
        <f t="array" ref="I6642">XLOOKUP('Joining Lists'!$H6642,'Joining Lists'!$D$4:$D$75,'Joining Lists'!$E$4:$E$75)</f>
        <v>West</v>
      </c>
      <c r="J6642" s="105" t="s">
        <v>216</v>
      </c>
      <c r="K6642" s="105">
        <v>24.0</v>
      </c>
      <c r="L6642" s="104">
        <f t="array" ref="L6642">XLOOKUP('Joining Lists'!$J6642,'Joining Lists'!$A$4:$A$15,'Joining Lists'!$B$4:$B$15)</f>
        <v>22.95</v>
      </c>
      <c r="M6642" s="105">
        <f>'Joining Lists'!$K6642*'Joining Lists'!$L6642</f>
        <v>550.8</v>
      </c>
    </row>
    <row r="6643" ht="14.25" customHeight="1">
      <c r="G6643" s="111">
        <v>44168.0</v>
      </c>
      <c r="H6643" s="110" t="s">
        <v>223</v>
      </c>
      <c r="I6643" s="110" t="str">
        <f t="array" ref="I6643">XLOOKUP('Joining Lists'!$H6643,'Joining Lists'!$D$4:$D$75,'Joining Lists'!$E$4:$E$75)</f>
        <v>East</v>
      </c>
      <c r="J6643" s="110" t="s">
        <v>212</v>
      </c>
      <c r="K6643" s="110">
        <v>1.0</v>
      </c>
      <c r="L6643" s="109">
        <f t="array" ref="L6643">XLOOKUP('Joining Lists'!$J6643,'Joining Lists'!$A$4:$A$15,'Joining Lists'!$B$4:$B$15)</f>
        <v>21</v>
      </c>
      <c r="M6643" s="110">
        <f>'Joining Lists'!$K6643*'Joining Lists'!$L6643</f>
        <v>21</v>
      </c>
    </row>
    <row r="6644" ht="14.25" customHeight="1">
      <c r="G6644" s="106">
        <v>44168.0</v>
      </c>
      <c r="H6644" s="105" t="s">
        <v>255</v>
      </c>
      <c r="I6644" s="105" t="str">
        <f t="array" ref="I6644">XLOOKUP('Joining Lists'!$H6644,'Joining Lists'!$D$4:$D$75,'Joining Lists'!$E$4:$E$75)</f>
        <v>MidWest</v>
      </c>
      <c r="J6644" s="105" t="s">
        <v>240</v>
      </c>
      <c r="K6644" s="105">
        <v>2.0</v>
      </c>
      <c r="L6644" s="104">
        <f t="array" ref="L6644">XLOOKUP('Joining Lists'!$J6644,'Joining Lists'!$A$4:$A$15,'Joining Lists'!$B$4:$B$15)</f>
        <v>34</v>
      </c>
      <c r="M6644" s="105">
        <f>'Joining Lists'!$K6644*'Joining Lists'!$L6644</f>
        <v>68</v>
      </c>
    </row>
    <row r="6645" ht="14.25" customHeight="1">
      <c r="G6645" s="111">
        <v>44167.0</v>
      </c>
      <c r="H6645" s="110" t="s">
        <v>271</v>
      </c>
      <c r="I6645" s="110" t="str">
        <f t="array" ref="I6645">XLOOKUP('Joining Lists'!$H6645,'Joining Lists'!$D$4:$D$75,'Joining Lists'!$E$4:$E$75)</f>
        <v>South</v>
      </c>
      <c r="J6645" s="110" t="s">
        <v>236</v>
      </c>
      <c r="K6645" s="110">
        <v>1.0</v>
      </c>
      <c r="L6645" s="109">
        <f t="array" ref="L6645">XLOOKUP('Joining Lists'!$J6645,'Joining Lists'!$A$4:$A$15,'Joining Lists'!$B$4:$B$15)</f>
        <v>30</v>
      </c>
      <c r="M6645" s="110">
        <f>'Joining Lists'!$K6645*'Joining Lists'!$L6645</f>
        <v>30</v>
      </c>
    </row>
    <row r="6646" ht="14.25" customHeight="1">
      <c r="G6646" s="106">
        <v>44167.0</v>
      </c>
      <c r="H6646" s="105" t="s">
        <v>266</v>
      </c>
      <c r="I6646" s="105" t="str">
        <f t="array" ref="I6646">XLOOKUP('Joining Lists'!$H6646,'Joining Lists'!$D$4:$D$75,'Joining Lists'!$E$4:$E$75)</f>
        <v>West</v>
      </c>
      <c r="J6646" s="105" t="s">
        <v>235</v>
      </c>
      <c r="K6646" s="105">
        <v>1.0</v>
      </c>
      <c r="L6646" s="104">
        <f t="array" ref="L6646">XLOOKUP('Joining Lists'!$J6646,'Joining Lists'!$A$4:$A$15,'Joining Lists'!$B$4:$B$15)</f>
        <v>19.95</v>
      </c>
      <c r="M6646" s="105">
        <f>'Joining Lists'!$K6646*'Joining Lists'!$L6646</f>
        <v>19.95</v>
      </c>
    </row>
    <row r="6647" ht="14.25" customHeight="1">
      <c r="G6647" s="111">
        <v>44167.0</v>
      </c>
      <c r="H6647" s="110" t="s">
        <v>306</v>
      </c>
      <c r="I6647" s="110" t="str">
        <f t="array" ref="I6647">XLOOKUP('Joining Lists'!$H6647,'Joining Lists'!$D$4:$D$75,'Joining Lists'!$E$4:$E$75)</f>
        <v>West</v>
      </c>
      <c r="J6647" s="110" t="s">
        <v>236</v>
      </c>
      <c r="K6647" s="110">
        <v>2.0</v>
      </c>
      <c r="L6647" s="109">
        <f t="array" ref="L6647">XLOOKUP('Joining Lists'!$J6647,'Joining Lists'!$A$4:$A$15,'Joining Lists'!$B$4:$B$15)</f>
        <v>30</v>
      </c>
      <c r="M6647" s="110">
        <f>'Joining Lists'!$K6647*'Joining Lists'!$L6647</f>
        <v>60</v>
      </c>
    </row>
    <row r="6648" ht="14.25" customHeight="1">
      <c r="G6648" s="106">
        <v>44167.0</v>
      </c>
      <c r="H6648" s="105" t="s">
        <v>268</v>
      </c>
      <c r="I6648" s="105" t="str">
        <f t="array" ref="I6648">XLOOKUP('Joining Lists'!$H6648,'Joining Lists'!$D$4:$D$75,'Joining Lists'!$E$4:$E$75)</f>
        <v>East</v>
      </c>
      <c r="J6648" s="105" t="s">
        <v>212</v>
      </c>
      <c r="K6648" s="105">
        <v>2.0</v>
      </c>
      <c r="L6648" s="104">
        <f t="array" ref="L6648">XLOOKUP('Joining Lists'!$J6648,'Joining Lists'!$A$4:$A$15,'Joining Lists'!$B$4:$B$15)</f>
        <v>21</v>
      </c>
      <c r="M6648" s="105">
        <f>'Joining Lists'!$K6648*'Joining Lists'!$L6648</f>
        <v>42</v>
      </c>
    </row>
    <row r="6649" ht="14.25" customHeight="1">
      <c r="G6649" s="111">
        <v>44167.0</v>
      </c>
      <c r="H6649" s="110" t="s">
        <v>269</v>
      </c>
      <c r="I6649" s="110" t="str">
        <f t="array" ref="I6649">XLOOKUP('Joining Lists'!$H6649,'Joining Lists'!$D$4:$D$75,'Joining Lists'!$E$4:$E$75)</f>
        <v>MidWest</v>
      </c>
      <c r="J6649" s="110" t="s">
        <v>245</v>
      </c>
      <c r="K6649" s="110">
        <v>3.0</v>
      </c>
      <c r="L6649" s="109">
        <f t="array" ref="L6649">XLOOKUP('Joining Lists'!$J6649,'Joining Lists'!$A$4:$A$15,'Joining Lists'!$B$4:$B$15)</f>
        <v>23.5</v>
      </c>
      <c r="M6649" s="110">
        <f>'Joining Lists'!$K6649*'Joining Lists'!$L6649</f>
        <v>70.5</v>
      </c>
    </row>
    <row r="6650" ht="14.25" customHeight="1">
      <c r="G6650" s="106">
        <v>44167.0</v>
      </c>
      <c r="H6650" s="105" t="s">
        <v>269</v>
      </c>
      <c r="I6650" s="105" t="str">
        <f t="array" ref="I6650">XLOOKUP('Joining Lists'!$H6650,'Joining Lists'!$D$4:$D$75,'Joining Lists'!$E$4:$E$75)</f>
        <v>MidWest</v>
      </c>
      <c r="J6650" s="105" t="s">
        <v>236</v>
      </c>
      <c r="K6650" s="105">
        <v>1.0</v>
      </c>
      <c r="L6650" s="104">
        <f t="array" ref="L6650">XLOOKUP('Joining Lists'!$J6650,'Joining Lists'!$A$4:$A$15,'Joining Lists'!$B$4:$B$15)</f>
        <v>30</v>
      </c>
      <c r="M6650" s="105">
        <f>'Joining Lists'!$K6650*'Joining Lists'!$L6650</f>
        <v>30</v>
      </c>
    </row>
    <row r="6651" ht="14.25" customHeight="1">
      <c r="G6651" s="111">
        <v>44167.0</v>
      </c>
      <c r="H6651" s="110" t="s">
        <v>284</v>
      </c>
      <c r="I6651" s="110" t="str">
        <f t="array" ref="I6651">XLOOKUP('Joining Lists'!$H6651,'Joining Lists'!$D$4:$D$75,'Joining Lists'!$E$4:$E$75)</f>
        <v>MidWest</v>
      </c>
      <c r="J6651" s="110" t="s">
        <v>218</v>
      </c>
      <c r="K6651" s="110">
        <v>3.0</v>
      </c>
      <c r="L6651" s="109">
        <f t="array" ref="L6651">XLOOKUP('Joining Lists'!$J6651,'Joining Lists'!$A$4:$A$15,'Joining Lists'!$B$4:$B$15)</f>
        <v>22.95</v>
      </c>
      <c r="M6651" s="110">
        <f>'Joining Lists'!$K6651*'Joining Lists'!$L6651</f>
        <v>68.85</v>
      </c>
    </row>
    <row r="6652" ht="14.25" customHeight="1">
      <c r="G6652" s="106">
        <v>44167.0</v>
      </c>
      <c r="H6652" s="105" t="s">
        <v>297</v>
      </c>
      <c r="I6652" s="105" t="str">
        <f t="array" ref="I6652">XLOOKUP('Joining Lists'!$H6652,'Joining Lists'!$D$4:$D$75,'Joining Lists'!$E$4:$E$75)</f>
        <v>MidWest</v>
      </c>
      <c r="J6652" s="105" t="s">
        <v>216</v>
      </c>
      <c r="K6652" s="105">
        <v>1.0</v>
      </c>
      <c r="L6652" s="104">
        <f t="array" ref="L6652">XLOOKUP('Joining Lists'!$J6652,'Joining Lists'!$A$4:$A$15,'Joining Lists'!$B$4:$B$15)</f>
        <v>22.95</v>
      </c>
      <c r="M6652" s="105">
        <f>'Joining Lists'!$K6652*'Joining Lists'!$L6652</f>
        <v>22.95</v>
      </c>
    </row>
    <row r="6653" ht="14.25" customHeight="1">
      <c r="G6653" s="111">
        <v>44167.0</v>
      </c>
      <c r="H6653" s="110" t="s">
        <v>255</v>
      </c>
      <c r="I6653" s="110" t="str">
        <f t="array" ref="I6653">XLOOKUP('Joining Lists'!$H6653,'Joining Lists'!$D$4:$D$75,'Joining Lists'!$E$4:$E$75)</f>
        <v>MidWest</v>
      </c>
      <c r="J6653" s="110" t="s">
        <v>227</v>
      </c>
      <c r="K6653" s="110">
        <v>2.0</v>
      </c>
      <c r="L6653" s="109">
        <f t="array" ref="L6653">XLOOKUP('Joining Lists'!$J6653,'Joining Lists'!$A$4:$A$15,'Joining Lists'!$B$4:$B$15)</f>
        <v>25</v>
      </c>
      <c r="M6653" s="110">
        <f>'Joining Lists'!$K6653*'Joining Lists'!$L6653</f>
        <v>50</v>
      </c>
    </row>
    <row r="6654" ht="14.25" customHeight="1">
      <c r="G6654" s="106">
        <v>44167.0</v>
      </c>
      <c r="H6654" s="105" t="s">
        <v>246</v>
      </c>
      <c r="I6654" s="105" t="str">
        <f t="array" ref="I6654">XLOOKUP('Joining Lists'!$H6654,'Joining Lists'!$D$4:$D$75,'Joining Lists'!$E$4:$E$75)</f>
        <v>South</v>
      </c>
      <c r="J6654" s="105" t="s">
        <v>243</v>
      </c>
      <c r="K6654" s="105">
        <v>1.0</v>
      </c>
      <c r="L6654" s="104">
        <f t="array" ref="L6654">XLOOKUP('Joining Lists'!$J6654,'Joining Lists'!$A$4:$A$15,'Joining Lists'!$B$4:$B$15)</f>
        <v>25</v>
      </c>
      <c r="M6654" s="105">
        <f>'Joining Lists'!$K6654*'Joining Lists'!$L6654</f>
        <v>25</v>
      </c>
    </row>
    <row r="6655" ht="14.25" customHeight="1">
      <c r="G6655" s="111">
        <v>44167.0</v>
      </c>
      <c r="H6655" s="110" t="s">
        <v>248</v>
      </c>
      <c r="I6655" s="110" t="str">
        <f t="array" ref="I6655">XLOOKUP('Joining Lists'!$H6655,'Joining Lists'!$D$4:$D$75,'Joining Lists'!$E$4:$E$75)</f>
        <v>MidWest</v>
      </c>
      <c r="J6655" s="110" t="s">
        <v>240</v>
      </c>
      <c r="K6655" s="110">
        <v>17.0</v>
      </c>
      <c r="L6655" s="109">
        <f t="array" ref="L6655">XLOOKUP('Joining Lists'!$J6655,'Joining Lists'!$A$4:$A$15,'Joining Lists'!$B$4:$B$15)</f>
        <v>34</v>
      </c>
      <c r="M6655" s="110">
        <f>'Joining Lists'!$K6655*'Joining Lists'!$L6655</f>
        <v>578</v>
      </c>
    </row>
    <row r="6656" ht="14.25" customHeight="1">
      <c r="G6656" s="106">
        <v>44167.0</v>
      </c>
      <c r="H6656" s="105" t="s">
        <v>269</v>
      </c>
      <c r="I6656" s="105" t="str">
        <f t="array" ref="I6656">XLOOKUP('Joining Lists'!$H6656,'Joining Lists'!$D$4:$D$75,'Joining Lists'!$E$4:$E$75)</f>
        <v>MidWest</v>
      </c>
      <c r="J6656" s="105" t="s">
        <v>212</v>
      </c>
      <c r="K6656" s="105">
        <v>3.0</v>
      </c>
      <c r="L6656" s="104">
        <f t="array" ref="L6656">XLOOKUP('Joining Lists'!$J6656,'Joining Lists'!$A$4:$A$15,'Joining Lists'!$B$4:$B$15)</f>
        <v>21</v>
      </c>
      <c r="M6656" s="105">
        <f>'Joining Lists'!$K6656*'Joining Lists'!$L6656</f>
        <v>63</v>
      </c>
    </row>
    <row r="6657" ht="14.25" customHeight="1">
      <c r="G6657" s="111">
        <v>44167.0</v>
      </c>
      <c r="H6657" s="110" t="s">
        <v>271</v>
      </c>
      <c r="I6657" s="110" t="str">
        <f t="array" ref="I6657">XLOOKUP('Joining Lists'!$H6657,'Joining Lists'!$D$4:$D$75,'Joining Lists'!$E$4:$E$75)</f>
        <v>South</v>
      </c>
      <c r="J6657" s="110" t="s">
        <v>240</v>
      </c>
      <c r="K6657" s="110">
        <v>1.0</v>
      </c>
      <c r="L6657" s="109">
        <f t="array" ref="L6657">XLOOKUP('Joining Lists'!$J6657,'Joining Lists'!$A$4:$A$15,'Joining Lists'!$B$4:$B$15)</f>
        <v>34</v>
      </c>
      <c r="M6657" s="110">
        <f>'Joining Lists'!$K6657*'Joining Lists'!$L6657</f>
        <v>34</v>
      </c>
    </row>
    <row r="6658" ht="14.25" customHeight="1">
      <c r="G6658" s="106">
        <v>44167.0</v>
      </c>
      <c r="H6658" s="105" t="s">
        <v>306</v>
      </c>
      <c r="I6658" s="105" t="str">
        <f t="array" ref="I6658">XLOOKUP('Joining Lists'!$H6658,'Joining Lists'!$D$4:$D$75,'Joining Lists'!$E$4:$E$75)</f>
        <v>West</v>
      </c>
      <c r="J6658" s="105" t="s">
        <v>218</v>
      </c>
      <c r="K6658" s="105">
        <v>2.0</v>
      </c>
      <c r="L6658" s="104">
        <f t="array" ref="L6658">XLOOKUP('Joining Lists'!$J6658,'Joining Lists'!$A$4:$A$15,'Joining Lists'!$B$4:$B$15)</f>
        <v>22.95</v>
      </c>
      <c r="M6658" s="105">
        <f>'Joining Lists'!$K6658*'Joining Lists'!$L6658</f>
        <v>45.9</v>
      </c>
    </row>
    <row r="6659" ht="14.25" customHeight="1">
      <c r="G6659" s="111">
        <v>44167.0</v>
      </c>
      <c r="H6659" s="110" t="s">
        <v>257</v>
      </c>
      <c r="I6659" s="110" t="str">
        <f t="array" ref="I6659">XLOOKUP('Joining Lists'!$H6659,'Joining Lists'!$D$4:$D$75,'Joining Lists'!$E$4:$E$75)</f>
        <v>South</v>
      </c>
      <c r="J6659" s="110" t="s">
        <v>245</v>
      </c>
      <c r="K6659" s="110">
        <v>2.0</v>
      </c>
      <c r="L6659" s="109">
        <f t="array" ref="L6659">XLOOKUP('Joining Lists'!$J6659,'Joining Lists'!$A$4:$A$15,'Joining Lists'!$B$4:$B$15)</f>
        <v>23.5</v>
      </c>
      <c r="M6659" s="110">
        <f>'Joining Lists'!$K6659*'Joining Lists'!$L6659</f>
        <v>47</v>
      </c>
    </row>
    <row r="6660" ht="14.25" customHeight="1">
      <c r="G6660" s="106">
        <v>44167.0</v>
      </c>
      <c r="H6660" s="105" t="s">
        <v>296</v>
      </c>
      <c r="I6660" s="105" t="str">
        <f t="array" ref="I6660">XLOOKUP('Joining Lists'!$H6660,'Joining Lists'!$D$4:$D$75,'Joining Lists'!$E$4:$E$75)</f>
        <v>West</v>
      </c>
      <c r="J6660" s="105" t="s">
        <v>240</v>
      </c>
      <c r="K6660" s="105">
        <v>2.0</v>
      </c>
      <c r="L6660" s="104">
        <f t="array" ref="L6660">XLOOKUP('Joining Lists'!$J6660,'Joining Lists'!$A$4:$A$15,'Joining Lists'!$B$4:$B$15)</f>
        <v>34</v>
      </c>
      <c r="M6660" s="105">
        <f>'Joining Lists'!$K6660*'Joining Lists'!$L6660</f>
        <v>68</v>
      </c>
    </row>
    <row r="6661" ht="14.25" customHeight="1">
      <c r="G6661" s="111">
        <v>44167.0</v>
      </c>
      <c r="H6661" s="110" t="s">
        <v>253</v>
      </c>
      <c r="I6661" s="110" t="str">
        <f t="array" ref="I6661">XLOOKUP('Joining Lists'!$H6661,'Joining Lists'!$D$4:$D$75,'Joining Lists'!$E$4:$E$75)</f>
        <v>MidWest</v>
      </c>
      <c r="J6661" s="110" t="s">
        <v>243</v>
      </c>
      <c r="K6661" s="110">
        <v>2.0</v>
      </c>
      <c r="L6661" s="109">
        <f t="array" ref="L6661">XLOOKUP('Joining Lists'!$J6661,'Joining Lists'!$A$4:$A$15,'Joining Lists'!$B$4:$B$15)</f>
        <v>25</v>
      </c>
      <c r="M6661" s="110">
        <f>'Joining Lists'!$K6661*'Joining Lists'!$L6661</f>
        <v>50</v>
      </c>
    </row>
    <row r="6662" ht="14.25" customHeight="1">
      <c r="G6662" s="106">
        <v>44167.0</v>
      </c>
      <c r="H6662" s="105" t="s">
        <v>264</v>
      </c>
      <c r="I6662" s="105" t="str">
        <f t="array" ref="I6662">XLOOKUP('Joining Lists'!$H6662,'Joining Lists'!$D$4:$D$75,'Joining Lists'!$E$4:$E$75)</f>
        <v>MidWest</v>
      </c>
      <c r="J6662" s="105" t="s">
        <v>216</v>
      </c>
      <c r="K6662" s="105">
        <v>3.0</v>
      </c>
      <c r="L6662" s="104">
        <f t="array" ref="L6662">XLOOKUP('Joining Lists'!$J6662,'Joining Lists'!$A$4:$A$15,'Joining Lists'!$B$4:$B$15)</f>
        <v>22.95</v>
      </c>
      <c r="M6662" s="105">
        <f>'Joining Lists'!$K6662*'Joining Lists'!$L6662</f>
        <v>68.85</v>
      </c>
    </row>
    <row r="6663" ht="14.25" customHeight="1">
      <c r="G6663" s="111">
        <v>44167.0</v>
      </c>
      <c r="H6663" s="110" t="s">
        <v>258</v>
      </c>
      <c r="I6663" s="110" t="str">
        <f t="array" ref="I6663">XLOOKUP('Joining Lists'!$H6663,'Joining Lists'!$D$4:$D$75,'Joining Lists'!$E$4:$E$75)</f>
        <v>MidWest</v>
      </c>
      <c r="J6663" s="110" t="s">
        <v>243</v>
      </c>
      <c r="K6663" s="110">
        <v>1.0</v>
      </c>
      <c r="L6663" s="109">
        <f t="array" ref="L6663">XLOOKUP('Joining Lists'!$J6663,'Joining Lists'!$A$4:$A$15,'Joining Lists'!$B$4:$B$15)</f>
        <v>25</v>
      </c>
      <c r="M6663" s="110">
        <f>'Joining Lists'!$K6663*'Joining Lists'!$L6663</f>
        <v>25</v>
      </c>
    </row>
    <row r="6664" ht="14.25" customHeight="1">
      <c r="G6664" s="106">
        <v>44167.0</v>
      </c>
      <c r="H6664" s="105" t="s">
        <v>269</v>
      </c>
      <c r="I6664" s="105" t="str">
        <f t="array" ref="I6664">XLOOKUP('Joining Lists'!$H6664,'Joining Lists'!$D$4:$D$75,'Joining Lists'!$E$4:$E$75)</f>
        <v>MidWest</v>
      </c>
      <c r="J6664" s="105" t="s">
        <v>240</v>
      </c>
      <c r="K6664" s="105">
        <v>3.0</v>
      </c>
      <c r="L6664" s="104">
        <f t="array" ref="L6664">XLOOKUP('Joining Lists'!$J6664,'Joining Lists'!$A$4:$A$15,'Joining Lists'!$B$4:$B$15)</f>
        <v>34</v>
      </c>
      <c r="M6664" s="105">
        <f>'Joining Lists'!$K6664*'Joining Lists'!$L6664</f>
        <v>102</v>
      </c>
    </row>
    <row r="6665" ht="14.25" customHeight="1">
      <c r="G6665" s="111">
        <v>44167.0</v>
      </c>
      <c r="H6665" s="110" t="s">
        <v>253</v>
      </c>
      <c r="I6665" s="110" t="str">
        <f t="array" ref="I6665">XLOOKUP('Joining Lists'!$H6665,'Joining Lists'!$D$4:$D$75,'Joining Lists'!$E$4:$E$75)</f>
        <v>MidWest</v>
      </c>
      <c r="J6665" s="110" t="s">
        <v>212</v>
      </c>
      <c r="K6665" s="110">
        <v>12.0</v>
      </c>
      <c r="L6665" s="109">
        <f t="array" ref="L6665">XLOOKUP('Joining Lists'!$J6665,'Joining Lists'!$A$4:$A$15,'Joining Lists'!$B$4:$B$15)</f>
        <v>21</v>
      </c>
      <c r="M6665" s="110">
        <f>'Joining Lists'!$K6665*'Joining Lists'!$L6665</f>
        <v>252</v>
      </c>
    </row>
    <row r="6666" ht="14.25" customHeight="1">
      <c r="G6666" s="106">
        <v>44167.0</v>
      </c>
      <c r="H6666" s="105" t="s">
        <v>241</v>
      </c>
      <c r="I6666" s="105" t="str">
        <f t="array" ref="I6666">XLOOKUP('Joining Lists'!$H6666,'Joining Lists'!$D$4:$D$75,'Joining Lists'!$E$4:$E$75)</f>
        <v>MidWest</v>
      </c>
      <c r="J6666" s="105" t="s">
        <v>233</v>
      </c>
      <c r="K6666" s="105">
        <v>2.0</v>
      </c>
      <c r="L6666" s="104">
        <f t="array" ref="L6666">XLOOKUP('Joining Lists'!$J6666,'Joining Lists'!$A$4:$A$15,'Joining Lists'!$B$4:$B$15)</f>
        <v>27.5</v>
      </c>
      <c r="M6666" s="105">
        <f>'Joining Lists'!$K6666*'Joining Lists'!$L6666</f>
        <v>55</v>
      </c>
    </row>
    <row r="6667" ht="14.25" customHeight="1">
      <c r="G6667" s="111">
        <v>44167.0</v>
      </c>
      <c r="H6667" s="110" t="s">
        <v>276</v>
      </c>
      <c r="I6667" s="110" t="str">
        <f t="array" ref="I6667">XLOOKUP('Joining Lists'!$H6667,'Joining Lists'!$D$4:$D$75,'Joining Lists'!$E$4:$E$75)</f>
        <v>East</v>
      </c>
      <c r="J6667" s="110" t="s">
        <v>243</v>
      </c>
      <c r="K6667" s="110">
        <v>3.0</v>
      </c>
      <c r="L6667" s="109">
        <f t="array" ref="L6667">XLOOKUP('Joining Lists'!$J6667,'Joining Lists'!$A$4:$A$15,'Joining Lists'!$B$4:$B$15)</f>
        <v>25</v>
      </c>
      <c r="M6667" s="110">
        <f>'Joining Lists'!$K6667*'Joining Lists'!$L6667</f>
        <v>75</v>
      </c>
    </row>
    <row r="6668" ht="14.25" customHeight="1">
      <c r="G6668" s="106">
        <v>44167.0</v>
      </c>
      <c r="H6668" s="105" t="s">
        <v>263</v>
      </c>
      <c r="I6668" s="105" t="str">
        <f t="array" ref="I6668">XLOOKUP('Joining Lists'!$H6668,'Joining Lists'!$D$4:$D$75,'Joining Lists'!$E$4:$E$75)</f>
        <v>West</v>
      </c>
      <c r="J6668" s="105" t="s">
        <v>218</v>
      </c>
      <c r="K6668" s="105">
        <v>1.0</v>
      </c>
      <c r="L6668" s="104">
        <f t="array" ref="L6668">XLOOKUP('Joining Lists'!$J6668,'Joining Lists'!$A$4:$A$15,'Joining Lists'!$B$4:$B$15)</f>
        <v>22.95</v>
      </c>
      <c r="M6668" s="105">
        <f>'Joining Lists'!$K6668*'Joining Lists'!$L6668</f>
        <v>22.95</v>
      </c>
    </row>
    <row r="6669" ht="14.25" customHeight="1">
      <c r="G6669" s="111">
        <v>44167.0</v>
      </c>
      <c r="H6669" s="110" t="s">
        <v>304</v>
      </c>
      <c r="I6669" s="110" t="str">
        <f t="array" ref="I6669">XLOOKUP('Joining Lists'!$H6669,'Joining Lists'!$D$4:$D$75,'Joining Lists'!$E$4:$E$75)</f>
        <v>South</v>
      </c>
      <c r="J6669" s="110" t="s">
        <v>235</v>
      </c>
      <c r="K6669" s="110">
        <v>1.0</v>
      </c>
      <c r="L6669" s="109">
        <f t="array" ref="L6669">XLOOKUP('Joining Lists'!$J6669,'Joining Lists'!$A$4:$A$15,'Joining Lists'!$B$4:$B$15)</f>
        <v>19.95</v>
      </c>
      <c r="M6669" s="110">
        <f>'Joining Lists'!$K6669*'Joining Lists'!$L6669</f>
        <v>19.95</v>
      </c>
    </row>
    <row r="6670" ht="14.25" customHeight="1">
      <c r="G6670" s="106">
        <v>44167.0</v>
      </c>
      <c r="H6670" s="105" t="s">
        <v>266</v>
      </c>
      <c r="I6670" s="105" t="str">
        <f t="array" ref="I6670">XLOOKUP('Joining Lists'!$H6670,'Joining Lists'!$D$4:$D$75,'Joining Lists'!$E$4:$E$75)</f>
        <v>West</v>
      </c>
      <c r="J6670" s="105" t="s">
        <v>243</v>
      </c>
      <c r="K6670" s="105">
        <v>2.0</v>
      </c>
      <c r="L6670" s="104">
        <f t="array" ref="L6670">XLOOKUP('Joining Lists'!$J6670,'Joining Lists'!$A$4:$A$15,'Joining Lists'!$B$4:$B$15)</f>
        <v>25</v>
      </c>
      <c r="M6670" s="105">
        <f>'Joining Lists'!$K6670*'Joining Lists'!$L6670</f>
        <v>50</v>
      </c>
    </row>
    <row r="6671" ht="14.25" customHeight="1">
      <c r="G6671" s="111">
        <v>44167.0</v>
      </c>
      <c r="H6671" s="110" t="s">
        <v>312</v>
      </c>
      <c r="I6671" s="110" t="str">
        <f t="array" ref="I6671">XLOOKUP('Joining Lists'!$H6671,'Joining Lists'!$D$4:$D$75,'Joining Lists'!$E$4:$E$75)</f>
        <v>East</v>
      </c>
      <c r="J6671" s="110" t="s">
        <v>240</v>
      </c>
      <c r="K6671" s="110">
        <v>3.0</v>
      </c>
      <c r="L6671" s="109">
        <f t="array" ref="L6671">XLOOKUP('Joining Lists'!$J6671,'Joining Lists'!$A$4:$A$15,'Joining Lists'!$B$4:$B$15)</f>
        <v>34</v>
      </c>
      <c r="M6671" s="110">
        <f>'Joining Lists'!$K6671*'Joining Lists'!$L6671</f>
        <v>102</v>
      </c>
    </row>
    <row r="6672" ht="14.25" customHeight="1">
      <c r="G6672" s="106">
        <v>44167.0</v>
      </c>
      <c r="H6672" s="105" t="s">
        <v>219</v>
      </c>
      <c r="I6672" s="105" t="str">
        <f t="array" ref="I6672">XLOOKUP('Joining Lists'!$H6672,'Joining Lists'!$D$4:$D$75,'Joining Lists'!$E$4:$E$75)</f>
        <v>West</v>
      </c>
      <c r="J6672" s="105" t="s">
        <v>236</v>
      </c>
      <c r="K6672" s="105">
        <v>2.0</v>
      </c>
      <c r="L6672" s="104">
        <f t="array" ref="L6672">XLOOKUP('Joining Lists'!$J6672,'Joining Lists'!$A$4:$A$15,'Joining Lists'!$B$4:$B$15)</f>
        <v>30</v>
      </c>
      <c r="M6672" s="105">
        <f>'Joining Lists'!$K6672*'Joining Lists'!$L6672</f>
        <v>60</v>
      </c>
    </row>
    <row r="6673" ht="14.25" customHeight="1">
      <c r="G6673" s="111">
        <v>44167.0</v>
      </c>
      <c r="H6673" s="110" t="s">
        <v>269</v>
      </c>
      <c r="I6673" s="110" t="str">
        <f t="array" ref="I6673">XLOOKUP('Joining Lists'!$H6673,'Joining Lists'!$D$4:$D$75,'Joining Lists'!$E$4:$E$75)</f>
        <v>MidWest</v>
      </c>
      <c r="J6673" s="110" t="s">
        <v>235</v>
      </c>
      <c r="K6673" s="110">
        <v>2.0</v>
      </c>
      <c r="L6673" s="109">
        <f t="array" ref="L6673">XLOOKUP('Joining Lists'!$J6673,'Joining Lists'!$A$4:$A$15,'Joining Lists'!$B$4:$B$15)</f>
        <v>19.95</v>
      </c>
      <c r="M6673" s="110">
        <f>'Joining Lists'!$K6673*'Joining Lists'!$L6673</f>
        <v>39.9</v>
      </c>
    </row>
    <row r="6674" ht="14.25" customHeight="1">
      <c r="G6674" s="106">
        <v>44167.0</v>
      </c>
      <c r="H6674" s="105" t="s">
        <v>249</v>
      </c>
      <c r="I6674" s="105" t="str">
        <f t="array" ref="I6674">XLOOKUP('Joining Lists'!$H6674,'Joining Lists'!$D$4:$D$75,'Joining Lists'!$E$4:$E$75)</f>
        <v>East</v>
      </c>
      <c r="J6674" s="105" t="s">
        <v>236</v>
      </c>
      <c r="K6674" s="105">
        <v>3.0</v>
      </c>
      <c r="L6674" s="104">
        <f t="array" ref="L6674">XLOOKUP('Joining Lists'!$J6674,'Joining Lists'!$A$4:$A$15,'Joining Lists'!$B$4:$B$15)</f>
        <v>30</v>
      </c>
      <c r="M6674" s="105">
        <f>'Joining Lists'!$K6674*'Joining Lists'!$L6674</f>
        <v>90</v>
      </c>
    </row>
    <row r="6675" ht="14.25" customHeight="1">
      <c r="G6675" s="111">
        <v>44167.0</v>
      </c>
      <c r="H6675" s="110" t="s">
        <v>302</v>
      </c>
      <c r="I6675" s="110" t="str">
        <f t="array" ref="I6675">XLOOKUP('Joining Lists'!$H6675,'Joining Lists'!$D$4:$D$75,'Joining Lists'!$E$4:$E$75)</f>
        <v>MidWest</v>
      </c>
      <c r="J6675" s="110" t="s">
        <v>243</v>
      </c>
      <c r="K6675" s="110">
        <v>2.0</v>
      </c>
      <c r="L6675" s="109">
        <f t="array" ref="L6675">XLOOKUP('Joining Lists'!$J6675,'Joining Lists'!$A$4:$A$15,'Joining Lists'!$B$4:$B$15)</f>
        <v>25</v>
      </c>
      <c r="M6675" s="110">
        <f>'Joining Lists'!$K6675*'Joining Lists'!$L6675</f>
        <v>50</v>
      </c>
    </row>
    <row r="6676" ht="14.25" customHeight="1">
      <c r="G6676" s="106">
        <v>44167.0</v>
      </c>
      <c r="H6676" s="105" t="s">
        <v>271</v>
      </c>
      <c r="I6676" s="105" t="str">
        <f t="array" ref="I6676">XLOOKUP('Joining Lists'!$H6676,'Joining Lists'!$D$4:$D$75,'Joining Lists'!$E$4:$E$75)</f>
        <v>South</v>
      </c>
      <c r="J6676" s="105" t="s">
        <v>218</v>
      </c>
      <c r="K6676" s="105">
        <v>1.0</v>
      </c>
      <c r="L6676" s="104">
        <f t="array" ref="L6676">XLOOKUP('Joining Lists'!$J6676,'Joining Lists'!$A$4:$A$15,'Joining Lists'!$B$4:$B$15)</f>
        <v>22.95</v>
      </c>
      <c r="M6676" s="105">
        <f>'Joining Lists'!$K6676*'Joining Lists'!$L6676</f>
        <v>22.95</v>
      </c>
    </row>
    <row r="6677" ht="14.25" customHeight="1">
      <c r="G6677" s="111">
        <v>44167.0</v>
      </c>
      <c r="H6677" s="110" t="s">
        <v>251</v>
      </c>
      <c r="I6677" s="110" t="str">
        <f t="array" ref="I6677">XLOOKUP('Joining Lists'!$H6677,'Joining Lists'!$D$4:$D$75,'Joining Lists'!$E$4:$E$75)</f>
        <v>MidWest</v>
      </c>
      <c r="J6677" s="110" t="s">
        <v>235</v>
      </c>
      <c r="K6677" s="110">
        <v>2.0</v>
      </c>
      <c r="L6677" s="109">
        <f t="array" ref="L6677">XLOOKUP('Joining Lists'!$J6677,'Joining Lists'!$A$4:$A$15,'Joining Lists'!$B$4:$B$15)</f>
        <v>19.95</v>
      </c>
      <c r="M6677" s="110">
        <f>'Joining Lists'!$K6677*'Joining Lists'!$L6677</f>
        <v>39.9</v>
      </c>
    </row>
    <row r="6678" ht="14.25" customHeight="1">
      <c r="G6678" s="106">
        <v>44167.0</v>
      </c>
      <c r="H6678" s="105" t="s">
        <v>221</v>
      </c>
      <c r="I6678" s="105" t="str">
        <f t="array" ref="I6678">XLOOKUP('Joining Lists'!$H6678,'Joining Lists'!$D$4:$D$75,'Joining Lists'!$E$4:$E$75)</f>
        <v>East</v>
      </c>
      <c r="J6678" s="105" t="s">
        <v>216</v>
      </c>
      <c r="K6678" s="105">
        <v>1.0</v>
      </c>
      <c r="L6678" s="104">
        <f t="array" ref="L6678">XLOOKUP('Joining Lists'!$J6678,'Joining Lists'!$A$4:$A$15,'Joining Lists'!$B$4:$B$15)</f>
        <v>22.95</v>
      </c>
      <c r="M6678" s="105">
        <f>'Joining Lists'!$K6678*'Joining Lists'!$L6678</f>
        <v>22.95</v>
      </c>
    </row>
    <row r="6679" ht="14.25" customHeight="1">
      <c r="G6679" s="111">
        <v>44167.0</v>
      </c>
      <c r="H6679" s="110" t="s">
        <v>291</v>
      </c>
      <c r="I6679" s="110" t="str">
        <f t="array" ref="I6679">XLOOKUP('Joining Lists'!$H6679,'Joining Lists'!$D$4:$D$75,'Joining Lists'!$E$4:$E$75)</f>
        <v>West</v>
      </c>
      <c r="J6679" s="110" t="s">
        <v>227</v>
      </c>
      <c r="K6679" s="110">
        <v>2.0</v>
      </c>
      <c r="L6679" s="109">
        <f t="array" ref="L6679">XLOOKUP('Joining Lists'!$J6679,'Joining Lists'!$A$4:$A$15,'Joining Lists'!$B$4:$B$15)</f>
        <v>25</v>
      </c>
      <c r="M6679" s="110">
        <f>'Joining Lists'!$K6679*'Joining Lists'!$L6679</f>
        <v>50</v>
      </c>
    </row>
    <row r="6680" ht="14.25" customHeight="1">
      <c r="G6680" s="106">
        <v>44167.0</v>
      </c>
      <c r="H6680" s="105" t="s">
        <v>241</v>
      </c>
      <c r="I6680" s="105" t="str">
        <f t="array" ref="I6680">XLOOKUP('Joining Lists'!$H6680,'Joining Lists'!$D$4:$D$75,'Joining Lists'!$E$4:$E$75)</f>
        <v>MidWest</v>
      </c>
      <c r="J6680" s="105" t="s">
        <v>233</v>
      </c>
      <c r="K6680" s="105">
        <v>2.0</v>
      </c>
      <c r="L6680" s="104">
        <f t="array" ref="L6680">XLOOKUP('Joining Lists'!$J6680,'Joining Lists'!$A$4:$A$15,'Joining Lists'!$B$4:$B$15)</f>
        <v>27.5</v>
      </c>
      <c r="M6680" s="105">
        <f>'Joining Lists'!$K6680*'Joining Lists'!$L6680</f>
        <v>55</v>
      </c>
    </row>
    <row r="6681" ht="14.25" customHeight="1">
      <c r="G6681" s="111">
        <v>44167.0</v>
      </c>
      <c r="H6681" s="110" t="s">
        <v>303</v>
      </c>
      <c r="I6681" s="110" t="str">
        <f t="array" ref="I6681">XLOOKUP('Joining Lists'!$H6681,'Joining Lists'!$D$4:$D$75,'Joining Lists'!$E$4:$E$75)</f>
        <v>West</v>
      </c>
      <c r="J6681" s="110" t="s">
        <v>227</v>
      </c>
      <c r="K6681" s="110">
        <v>1.0</v>
      </c>
      <c r="L6681" s="109">
        <f t="array" ref="L6681">XLOOKUP('Joining Lists'!$J6681,'Joining Lists'!$A$4:$A$15,'Joining Lists'!$B$4:$B$15)</f>
        <v>25</v>
      </c>
      <c r="M6681" s="110">
        <f>'Joining Lists'!$K6681*'Joining Lists'!$L6681</f>
        <v>25</v>
      </c>
    </row>
    <row r="6682" ht="14.25" customHeight="1">
      <c r="G6682" s="106">
        <v>44167.0</v>
      </c>
      <c r="H6682" s="105" t="s">
        <v>266</v>
      </c>
      <c r="I6682" s="105" t="str">
        <f t="array" ref="I6682">XLOOKUP('Joining Lists'!$H6682,'Joining Lists'!$D$4:$D$75,'Joining Lists'!$E$4:$E$75)</f>
        <v>West</v>
      </c>
      <c r="J6682" s="105" t="s">
        <v>233</v>
      </c>
      <c r="K6682" s="105">
        <v>1.0</v>
      </c>
      <c r="L6682" s="104">
        <f t="array" ref="L6682">XLOOKUP('Joining Lists'!$J6682,'Joining Lists'!$A$4:$A$15,'Joining Lists'!$B$4:$B$15)</f>
        <v>27.5</v>
      </c>
      <c r="M6682" s="105">
        <f>'Joining Lists'!$K6682*'Joining Lists'!$L6682</f>
        <v>27.5</v>
      </c>
    </row>
    <row r="6683" ht="14.25" customHeight="1">
      <c r="G6683" s="111">
        <v>44167.0</v>
      </c>
      <c r="H6683" s="110" t="s">
        <v>302</v>
      </c>
      <c r="I6683" s="110" t="str">
        <f t="array" ref="I6683">XLOOKUP('Joining Lists'!$H6683,'Joining Lists'!$D$4:$D$75,'Joining Lists'!$E$4:$E$75)</f>
        <v>MidWest</v>
      </c>
      <c r="J6683" s="110" t="s">
        <v>235</v>
      </c>
      <c r="K6683" s="110">
        <v>3.0</v>
      </c>
      <c r="L6683" s="109">
        <f t="array" ref="L6683">XLOOKUP('Joining Lists'!$J6683,'Joining Lists'!$A$4:$A$15,'Joining Lists'!$B$4:$B$15)</f>
        <v>19.95</v>
      </c>
      <c r="M6683" s="110">
        <f>'Joining Lists'!$K6683*'Joining Lists'!$L6683</f>
        <v>59.85</v>
      </c>
    </row>
    <row r="6684" ht="14.25" customHeight="1">
      <c r="G6684" s="106">
        <v>44167.0</v>
      </c>
      <c r="H6684" s="105" t="s">
        <v>228</v>
      </c>
      <c r="I6684" s="105" t="str">
        <f t="array" ref="I6684">XLOOKUP('Joining Lists'!$H6684,'Joining Lists'!$D$4:$D$75,'Joining Lists'!$E$4:$E$75)</f>
        <v>MidWest</v>
      </c>
      <c r="J6684" s="105" t="s">
        <v>218</v>
      </c>
      <c r="K6684" s="105">
        <v>3.0</v>
      </c>
      <c r="L6684" s="104">
        <f t="array" ref="L6684">XLOOKUP('Joining Lists'!$J6684,'Joining Lists'!$A$4:$A$15,'Joining Lists'!$B$4:$B$15)</f>
        <v>22.95</v>
      </c>
      <c r="M6684" s="105">
        <f>'Joining Lists'!$K6684*'Joining Lists'!$L6684</f>
        <v>68.85</v>
      </c>
    </row>
    <row r="6685" ht="14.25" customHeight="1">
      <c r="G6685" s="111">
        <v>44167.0</v>
      </c>
      <c r="H6685" s="110" t="s">
        <v>281</v>
      </c>
      <c r="I6685" s="110" t="str">
        <f t="array" ref="I6685">XLOOKUP('Joining Lists'!$H6685,'Joining Lists'!$D$4:$D$75,'Joining Lists'!$E$4:$E$75)</f>
        <v>MidWest</v>
      </c>
      <c r="J6685" s="110" t="s">
        <v>212</v>
      </c>
      <c r="K6685" s="110">
        <v>2.0</v>
      </c>
      <c r="L6685" s="109">
        <f t="array" ref="L6685">XLOOKUP('Joining Lists'!$J6685,'Joining Lists'!$A$4:$A$15,'Joining Lists'!$B$4:$B$15)</f>
        <v>21</v>
      </c>
      <c r="M6685" s="110">
        <f>'Joining Lists'!$K6685*'Joining Lists'!$L6685</f>
        <v>42</v>
      </c>
    </row>
    <row r="6686" ht="14.25" customHeight="1">
      <c r="G6686" s="106">
        <v>44167.0</v>
      </c>
      <c r="H6686" s="105" t="s">
        <v>219</v>
      </c>
      <c r="I6686" s="105" t="str">
        <f t="array" ref="I6686">XLOOKUP('Joining Lists'!$H6686,'Joining Lists'!$D$4:$D$75,'Joining Lists'!$E$4:$E$75)</f>
        <v>West</v>
      </c>
      <c r="J6686" s="105" t="s">
        <v>235</v>
      </c>
      <c r="K6686" s="105">
        <v>3.0</v>
      </c>
      <c r="L6686" s="104">
        <f t="array" ref="L6686">XLOOKUP('Joining Lists'!$J6686,'Joining Lists'!$A$4:$A$15,'Joining Lists'!$B$4:$B$15)</f>
        <v>19.95</v>
      </c>
      <c r="M6686" s="105">
        <f>'Joining Lists'!$K6686*'Joining Lists'!$L6686</f>
        <v>59.85</v>
      </c>
    </row>
    <row r="6687" ht="14.25" customHeight="1">
      <c r="G6687" s="111">
        <v>44167.0</v>
      </c>
      <c r="H6687" s="110" t="s">
        <v>255</v>
      </c>
      <c r="I6687" s="110" t="str">
        <f t="array" ref="I6687">XLOOKUP('Joining Lists'!$H6687,'Joining Lists'!$D$4:$D$75,'Joining Lists'!$E$4:$E$75)</f>
        <v>MidWest</v>
      </c>
      <c r="J6687" s="110" t="s">
        <v>212</v>
      </c>
      <c r="K6687" s="110">
        <v>3.0</v>
      </c>
      <c r="L6687" s="109">
        <f t="array" ref="L6687">XLOOKUP('Joining Lists'!$J6687,'Joining Lists'!$A$4:$A$15,'Joining Lists'!$B$4:$B$15)</f>
        <v>21</v>
      </c>
      <c r="M6687" s="110">
        <f>'Joining Lists'!$K6687*'Joining Lists'!$L6687</f>
        <v>63</v>
      </c>
    </row>
    <row r="6688" ht="14.25" customHeight="1">
      <c r="G6688" s="106">
        <v>44167.0</v>
      </c>
      <c r="H6688" s="105" t="s">
        <v>249</v>
      </c>
      <c r="I6688" s="105" t="str">
        <f t="array" ref="I6688">XLOOKUP('Joining Lists'!$H6688,'Joining Lists'!$D$4:$D$75,'Joining Lists'!$E$4:$E$75)</f>
        <v>East</v>
      </c>
      <c r="J6688" s="105" t="s">
        <v>240</v>
      </c>
      <c r="K6688" s="105">
        <v>3.0</v>
      </c>
      <c r="L6688" s="104">
        <f t="array" ref="L6688">XLOOKUP('Joining Lists'!$J6688,'Joining Lists'!$A$4:$A$15,'Joining Lists'!$B$4:$B$15)</f>
        <v>34</v>
      </c>
      <c r="M6688" s="105">
        <f>'Joining Lists'!$K6688*'Joining Lists'!$L6688</f>
        <v>102</v>
      </c>
    </row>
    <row r="6689" ht="14.25" customHeight="1">
      <c r="G6689" s="111">
        <v>44167.0</v>
      </c>
      <c r="H6689" s="110" t="s">
        <v>299</v>
      </c>
      <c r="I6689" s="110" t="str">
        <f t="array" ref="I6689">XLOOKUP('Joining Lists'!$H6689,'Joining Lists'!$D$4:$D$75,'Joining Lists'!$E$4:$E$75)</f>
        <v>South</v>
      </c>
      <c r="J6689" s="110" t="s">
        <v>212</v>
      </c>
      <c r="K6689" s="110">
        <v>3.0</v>
      </c>
      <c r="L6689" s="109">
        <f t="array" ref="L6689">XLOOKUP('Joining Lists'!$J6689,'Joining Lists'!$A$4:$A$15,'Joining Lists'!$B$4:$B$15)</f>
        <v>21</v>
      </c>
      <c r="M6689" s="110">
        <f>'Joining Lists'!$K6689*'Joining Lists'!$L6689</f>
        <v>63</v>
      </c>
    </row>
    <row r="6690" ht="14.25" customHeight="1">
      <c r="G6690" s="106">
        <v>44167.0</v>
      </c>
      <c r="H6690" s="105" t="s">
        <v>301</v>
      </c>
      <c r="I6690" s="105" t="str">
        <f t="array" ref="I6690">XLOOKUP('Joining Lists'!$H6690,'Joining Lists'!$D$4:$D$75,'Joining Lists'!$E$4:$E$75)</f>
        <v>East</v>
      </c>
      <c r="J6690" s="105" t="s">
        <v>218</v>
      </c>
      <c r="K6690" s="105">
        <v>3.0</v>
      </c>
      <c r="L6690" s="104">
        <f t="array" ref="L6690">XLOOKUP('Joining Lists'!$J6690,'Joining Lists'!$A$4:$A$15,'Joining Lists'!$B$4:$B$15)</f>
        <v>22.95</v>
      </c>
      <c r="M6690" s="105">
        <f>'Joining Lists'!$K6690*'Joining Lists'!$L6690</f>
        <v>68.85</v>
      </c>
    </row>
    <row r="6691" ht="14.25" customHeight="1">
      <c r="G6691" s="111">
        <v>44167.0</v>
      </c>
      <c r="H6691" s="110" t="s">
        <v>273</v>
      </c>
      <c r="I6691" s="110" t="str">
        <f t="array" ref="I6691">XLOOKUP('Joining Lists'!$H6691,'Joining Lists'!$D$4:$D$75,'Joining Lists'!$E$4:$E$75)</f>
        <v>West</v>
      </c>
      <c r="J6691" s="110" t="s">
        <v>216</v>
      </c>
      <c r="K6691" s="110">
        <v>3.0</v>
      </c>
      <c r="L6691" s="109">
        <f t="array" ref="L6691">XLOOKUP('Joining Lists'!$J6691,'Joining Lists'!$A$4:$A$15,'Joining Lists'!$B$4:$B$15)</f>
        <v>22.95</v>
      </c>
      <c r="M6691" s="110">
        <f>'Joining Lists'!$K6691*'Joining Lists'!$L6691</f>
        <v>68.85</v>
      </c>
    </row>
    <row r="6692" ht="14.25" customHeight="1">
      <c r="G6692" s="106">
        <v>44167.0</v>
      </c>
      <c r="H6692" s="105" t="s">
        <v>306</v>
      </c>
      <c r="I6692" s="105" t="str">
        <f t="array" ref="I6692">XLOOKUP('Joining Lists'!$H6692,'Joining Lists'!$D$4:$D$75,'Joining Lists'!$E$4:$E$75)</f>
        <v>West</v>
      </c>
      <c r="J6692" s="105" t="s">
        <v>216</v>
      </c>
      <c r="K6692" s="105">
        <v>2.0</v>
      </c>
      <c r="L6692" s="104">
        <f t="array" ref="L6692">XLOOKUP('Joining Lists'!$J6692,'Joining Lists'!$A$4:$A$15,'Joining Lists'!$B$4:$B$15)</f>
        <v>22.95</v>
      </c>
      <c r="M6692" s="105">
        <f>'Joining Lists'!$K6692*'Joining Lists'!$L6692</f>
        <v>45.9</v>
      </c>
    </row>
    <row r="6693" ht="14.25" customHeight="1">
      <c r="G6693" s="111">
        <v>44167.0</v>
      </c>
      <c r="H6693" s="110" t="s">
        <v>237</v>
      </c>
      <c r="I6693" s="110" t="str">
        <f t="array" ref="I6693">XLOOKUP('Joining Lists'!$H6693,'Joining Lists'!$D$4:$D$75,'Joining Lists'!$E$4:$E$75)</f>
        <v>West</v>
      </c>
      <c r="J6693" s="110" t="s">
        <v>235</v>
      </c>
      <c r="K6693" s="110">
        <v>2.0</v>
      </c>
      <c r="L6693" s="109">
        <f t="array" ref="L6693">XLOOKUP('Joining Lists'!$J6693,'Joining Lists'!$A$4:$A$15,'Joining Lists'!$B$4:$B$15)</f>
        <v>19.95</v>
      </c>
      <c r="M6693" s="110">
        <f>'Joining Lists'!$K6693*'Joining Lists'!$L6693</f>
        <v>39.9</v>
      </c>
    </row>
    <row r="6694" ht="14.25" customHeight="1">
      <c r="G6694" s="106">
        <v>44167.0</v>
      </c>
      <c r="H6694" s="105" t="s">
        <v>244</v>
      </c>
      <c r="I6694" s="105" t="str">
        <f t="array" ref="I6694">XLOOKUP('Joining Lists'!$H6694,'Joining Lists'!$D$4:$D$75,'Joining Lists'!$E$4:$E$75)</f>
        <v>MidWest</v>
      </c>
      <c r="J6694" s="105" t="s">
        <v>218</v>
      </c>
      <c r="K6694" s="105">
        <v>2.0</v>
      </c>
      <c r="L6694" s="104">
        <f t="array" ref="L6694">XLOOKUP('Joining Lists'!$J6694,'Joining Lists'!$A$4:$A$15,'Joining Lists'!$B$4:$B$15)</f>
        <v>22.95</v>
      </c>
      <c r="M6694" s="105">
        <f>'Joining Lists'!$K6694*'Joining Lists'!$L6694</f>
        <v>45.9</v>
      </c>
    </row>
    <row r="6695" ht="14.25" customHeight="1">
      <c r="G6695" s="111">
        <v>44167.0</v>
      </c>
      <c r="H6695" s="110" t="s">
        <v>315</v>
      </c>
      <c r="I6695" s="110" t="str">
        <f t="array" ref="I6695">XLOOKUP('Joining Lists'!$H6695,'Joining Lists'!$D$4:$D$75,'Joining Lists'!$E$4:$E$75)</f>
        <v>MidWest</v>
      </c>
      <c r="J6695" s="110" t="s">
        <v>239</v>
      </c>
      <c r="K6695" s="110">
        <v>2.0</v>
      </c>
      <c r="L6695" s="109">
        <f t="array" ref="L6695">XLOOKUP('Joining Lists'!$J6695,'Joining Lists'!$A$4:$A$15,'Joining Lists'!$B$4:$B$15)</f>
        <v>19</v>
      </c>
      <c r="M6695" s="110">
        <f>'Joining Lists'!$K6695*'Joining Lists'!$L6695</f>
        <v>38</v>
      </c>
    </row>
    <row r="6696" ht="14.25" customHeight="1">
      <c r="G6696" s="106">
        <v>44167.0</v>
      </c>
      <c r="H6696" s="105" t="s">
        <v>306</v>
      </c>
      <c r="I6696" s="105" t="str">
        <f t="array" ref="I6696">XLOOKUP('Joining Lists'!$H6696,'Joining Lists'!$D$4:$D$75,'Joining Lists'!$E$4:$E$75)</f>
        <v>West</v>
      </c>
      <c r="J6696" s="105" t="s">
        <v>243</v>
      </c>
      <c r="K6696" s="105">
        <v>1.0</v>
      </c>
      <c r="L6696" s="104">
        <f t="array" ref="L6696">XLOOKUP('Joining Lists'!$J6696,'Joining Lists'!$A$4:$A$15,'Joining Lists'!$B$4:$B$15)</f>
        <v>25</v>
      </c>
      <c r="M6696" s="105">
        <f>'Joining Lists'!$K6696*'Joining Lists'!$L6696</f>
        <v>25</v>
      </c>
    </row>
    <row r="6697" ht="14.25" customHeight="1">
      <c r="G6697" s="111">
        <v>44167.0</v>
      </c>
      <c r="H6697" s="110" t="s">
        <v>223</v>
      </c>
      <c r="I6697" s="110" t="str">
        <f t="array" ref="I6697">XLOOKUP('Joining Lists'!$H6697,'Joining Lists'!$D$4:$D$75,'Joining Lists'!$E$4:$E$75)</f>
        <v>East</v>
      </c>
      <c r="J6697" s="110" t="s">
        <v>235</v>
      </c>
      <c r="K6697" s="110">
        <v>25.0</v>
      </c>
      <c r="L6697" s="109">
        <f t="array" ref="L6697">XLOOKUP('Joining Lists'!$J6697,'Joining Lists'!$A$4:$A$15,'Joining Lists'!$B$4:$B$15)</f>
        <v>19.95</v>
      </c>
      <c r="M6697" s="110">
        <f>'Joining Lists'!$K6697*'Joining Lists'!$L6697</f>
        <v>498.75</v>
      </c>
    </row>
    <row r="6698" ht="14.25" customHeight="1">
      <c r="G6698" s="106">
        <v>44167.0</v>
      </c>
      <c r="H6698" s="105" t="s">
        <v>244</v>
      </c>
      <c r="I6698" s="105" t="str">
        <f t="array" ref="I6698">XLOOKUP('Joining Lists'!$H6698,'Joining Lists'!$D$4:$D$75,'Joining Lists'!$E$4:$E$75)</f>
        <v>MidWest</v>
      </c>
      <c r="J6698" s="105" t="s">
        <v>216</v>
      </c>
      <c r="K6698" s="105">
        <v>3.0</v>
      </c>
      <c r="L6698" s="104">
        <f t="array" ref="L6698">XLOOKUP('Joining Lists'!$J6698,'Joining Lists'!$A$4:$A$15,'Joining Lists'!$B$4:$B$15)</f>
        <v>22.95</v>
      </c>
      <c r="M6698" s="105">
        <f>'Joining Lists'!$K6698*'Joining Lists'!$L6698</f>
        <v>68.85</v>
      </c>
    </row>
    <row r="6699" ht="14.25" customHeight="1">
      <c r="G6699" s="111">
        <v>44167.0</v>
      </c>
      <c r="H6699" s="110" t="s">
        <v>225</v>
      </c>
      <c r="I6699" s="110" t="str">
        <f t="array" ref="I6699">XLOOKUP('Joining Lists'!$H6699,'Joining Lists'!$D$4:$D$75,'Joining Lists'!$E$4:$E$75)</f>
        <v>South</v>
      </c>
      <c r="J6699" s="110" t="s">
        <v>235</v>
      </c>
      <c r="K6699" s="110">
        <v>3.0</v>
      </c>
      <c r="L6699" s="109">
        <f t="array" ref="L6699">XLOOKUP('Joining Lists'!$J6699,'Joining Lists'!$A$4:$A$15,'Joining Lists'!$B$4:$B$15)</f>
        <v>19.95</v>
      </c>
      <c r="M6699" s="110">
        <f>'Joining Lists'!$K6699*'Joining Lists'!$L6699</f>
        <v>59.85</v>
      </c>
    </row>
    <row r="6700" ht="14.25" customHeight="1">
      <c r="G6700" s="106">
        <v>44167.0</v>
      </c>
      <c r="H6700" s="105" t="s">
        <v>219</v>
      </c>
      <c r="I6700" s="105" t="str">
        <f t="array" ref="I6700">XLOOKUP('Joining Lists'!$H6700,'Joining Lists'!$D$4:$D$75,'Joining Lists'!$E$4:$E$75)</f>
        <v>West</v>
      </c>
      <c r="J6700" s="105" t="s">
        <v>227</v>
      </c>
      <c r="K6700" s="105">
        <v>2.0</v>
      </c>
      <c r="L6700" s="104">
        <f t="array" ref="L6700">XLOOKUP('Joining Lists'!$J6700,'Joining Lists'!$A$4:$A$15,'Joining Lists'!$B$4:$B$15)</f>
        <v>25</v>
      </c>
      <c r="M6700" s="105">
        <f>'Joining Lists'!$K6700*'Joining Lists'!$L6700</f>
        <v>50</v>
      </c>
    </row>
    <row r="6701" ht="14.25" customHeight="1">
      <c r="G6701" s="111">
        <v>44167.0</v>
      </c>
      <c r="H6701" s="110" t="s">
        <v>261</v>
      </c>
      <c r="I6701" s="110" t="str">
        <f t="array" ref="I6701">XLOOKUP('Joining Lists'!$H6701,'Joining Lists'!$D$4:$D$75,'Joining Lists'!$E$4:$E$75)</f>
        <v>South</v>
      </c>
      <c r="J6701" s="110" t="s">
        <v>216</v>
      </c>
      <c r="K6701" s="110">
        <v>2.0</v>
      </c>
      <c r="L6701" s="109">
        <f t="array" ref="L6701">XLOOKUP('Joining Lists'!$J6701,'Joining Lists'!$A$4:$A$15,'Joining Lists'!$B$4:$B$15)</f>
        <v>22.95</v>
      </c>
      <c r="M6701" s="110">
        <f>'Joining Lists'!$K6701*'Joining Lists'!$L6701</f>
        <v>45.9</v>
      </c>
    </row>
    <row r="6702" ht="14.25" customHeight="1">
      <c r="G6702" s="106">
        <v>44167.0</v>
      </c>
      <c r="H6702" s="105" t="s">
        <v>292</v>
      </c>
      <c r="I6702" s="105" t="str">
        <f t="array" ref="I6702">XLOOKUP('Joining Lists'!$H6702,'Joining Lists'!$D$4:$D$75,'Joining Lists'!$E$4:$E$75)</f>
        <v>East</v>
      </c>
      <c r="J6702" s="105" t="s">
        <v>245</v>
      </c>
      <c r="K6702" s="105">
        <v>1.0</v>
      </c>
      <c r="L6702" s="104">
        <f t="array" ref="L6702">XLOOKUP('Joining Lists'!$J6702,'Joining Lists'!$A$4:$A$15,'Joining Lists'!$B$4:$B$15)</f>
        <v>23.5</v>
      </c>
      <c r="M6702" s="105">
        <f>'Joining Lists'!$K6702*'Joining Lists'!$L6702</f>
        <v>23.5</v>
      </c>
    </row>
    <row r="6703" ht="14.25" customHeight="1">
      <c r="G6703" s="111">
        <v>44167.0</v>
      </c>
      <c r="H6703" s="110" t="s">
        <v>255</v>
      </c>
      <c r="I6703" s="110" t="str">
        <f t="array" ref="I6703">XLOOKUP('Joining Lists'!$H6703,'Joining Lists'!$D$4:$D$75,'Joining Lists'!$E$4:$E$75)</f>
        <v>MidWest</v>
      </c>
      <c r="J6703" s="110" t="s">
        <v>243</v>
      </c>
      <c r="K6703" s="110">
        <v>1.0</v>
      </c>
      <c r="L6703" s="109">
        <f t="array" ref="L6703">XLOOKUP('Joining Lists'!$J6703,'Joining Lists'!$A$4:$A$15,'Joining Lists'!$B$4:$B$15)</f>
        <v>25</v>
      </c>
      <c r="M6703" s="110">
        <f>'Joining Lists'!$K6703*'Joining Lists'!$L6703</f>
        <v>25</v>
      </c>
    </row>
    <row r="6704" ht="14.25" customHeight="1">
      <c r="G6704" s="106">
        <v>44167.0</v>
      </c>
      <c r="H6704" s="105" t="s">
        <v>294</v>
      </c>
      <c r="I6704" s="105" t="str">
        <f t="array" ref="I6704">XLOOKUP('Joining Lists'!$H6704,'Joining Lists'!$D$4:$D$75,'Joining Lists'!$E$4:$E$75)</f>
        <v>West</v>
      </c>
      <c r="J6704" s="105" t="s">
        <v>233</v>
      </c>
      <c r="K6704" s="105">
        <v>2.0</v>
      </c>
      <c r="L6704" s="104">
        <f t="array" ref="L6704">XLOOKUP('Joining Lists'!$J6704,'Joining Lists'!$A$4:$A$15,'Joining Lists'!$B$4:$B$15)</f>
        <v>27.5</v>
      </c>
      <c r="M6704" s="105">
        <f>'Joining Lists'!$K6704*'Joining Lists'!$L6704</f>
        <v>55</v>
      </c>
    </row>
    <row r="6705" ht="14.25" customHeight="1">
      <c r="G6705" s="111">
        <v>44167.0</v>
      </c>
      <c r="H6705" s="110" t="s">
        <v>244</v>
      </c>
      <c r="I6705" s="110" t="str">
        <f t="array" ref="I6705">XLOOKUP('Joining Lists'!$H6705,'Joining Lists'!$D$4:$D$75,'Joining Lists'!$E$4:$E$75)</f>
        <v>MidWest</v>
      </c>
      <c r="J6705" s="110" t="s">
        <v>240</v>
      </c>
      <c r="K6705" s="110">
        <v>2.0</v>
      </c>
      <c r="L6705" s="109">
        <f t="array" ref="L6705">XLOOKUP('Joining Lists'!$J6705,'Joining Lists'!$A$4:$A$15,'Joining Lists'!$B$4:$B$15)</f>
        <v>34</v>
      </c>
      <c r="M6705" s="110">
        <f>'Joining Lists'!$K6705*'Joining Lists'!$L6705</f>
        <v>68</v>
      </c>
    </row>
    <row r="6706" ht="14.25" customHeight="1">
      <c r="G6706" s="106">
        <v>44167.0</v>
      </c>
      <c r="H6706" s="105" t="s">
        <v>306</v>
      </c>
      <c r="I6706" s="105" t="str">
        <f t="array" ref="I6706">XLOOKUP('Joining Lists'!$H6706,'Joining Lists'!$D$4:$D$75,'Joining Lists'!$E$4:$E$75)</f>
        <v>West</v>
      </c>
      <c r="J6706" s="105" t="s">
        <v>212</v>
      </c>
      <c r="K6706" s="105">
        <v>2.0</v>
      </c>
      <c r="L6706" s="104">
        <f t="array" ref="L6706">XLOOKUP('Joining Lists'!$J6706,'Joining Lists'!$A$4:$A$15,'Joining Lists'!$B$4:$B$15)</f>
        <v>21</v>
      </c>
      <c r="M6706" s="105">
        <f>'Joining Lists'!$K6706*'Joining Lists'!$L6706</f>
        <v>42</v>
      </c>
    </row>
    <row r="6707" ht="14.25" customHeight="1">
      <c r="G6707" s="111">
        <v>44167.0</v>
      </c>
      <c r="H6707" s="110" t="s">
        <v>260</v>
      </c>
      <c r="I6707" s="110" t="str">
        <f t="array" ref="I6707">XLOOKUP('Joining Lists'!$H6707,'Joining Lists'!$D$4:$D$75,'Joining Lists'!$E$4:$E$75)</f>
        <v>MidWest</v>
      </c>
      <c r="J6707" s="110" t="s">
        <v>236</v>
      </c>
      <c r="K6707" s="110">
        <v>1.0</v>
      </c>
      <c r="L6707" s="109">
        <f t="array" ref="L6707">XLOOKUP('Joining Lists'!$J6707,'Joining Lists'!$A$4:$A$15,'Joining Lists'!$B$4:$B$15)</f>
        <v>30</v>
      </c>
      <c r="M6707" s="110">
        <f>'Joining Lists'!$K6707*'Joining Lists'!$L6707</f>
        <v>30</v>
      </c>
    </row>
    <row r="6708" ht="14.25" customHeight="1">
      <c r="G6708" s="106">
        <v>44167.0</v>
      </c>
      <c r="H6708" s="105" t="s">
        <v>269</v>
      </c>
      <c r="I6708" s="105" t="str">
        <f t="array" ref="I6708">XLOOKUP('Joining Lists'!$H6708,'Joining Lists'!$D$4:$D$75,'Joining Lists'!$E$4:$E$75)</f>
        <v>MidWest</v>
      </c>
      <c r="J6708" s="105" t="s">
        <v>216</v>
      </c>
      <c r="K6708" s="105">
        <v>3.0</v>
      </c>
      <c r="L6708" s="104">
        <f t="array" ref="L6708">XLOOKUP('Joining Lists'!$J6708,'Joining Lists'!$A$4:$A$15,'Joining Lists'!$B$4:$B$15)</f>
        <v>22.95</v>
      </c>
      <c r="M6708" s="105">
        <f>'Joining Lists'!$K6708*'Joining Lists'!$L6708</f>
        <v>68.85</v>
      </c>
    </row>
    <row r="6709" ht="14.25" customHeight="1">
      <c r="G6709" s="111">
        <v>44166.0</v>
      </c>
      <c r="H6709" s="110" t="s">
        <v>273</v>
      </c>
      <c r="I6709" s="110" t="str">
        <f t="array" ref="I6709">XLOOKUP('Joining Lists'!$H6709,'Joining Lists'!$D$4:$D$75,'Joining Lists'!$E$4:$E$75)</f>
        <v>West</v>
      </c>
      <c r="J6709" s="110" t="s">
        <v>218</v>
      </c>
      <c r="K6709" s="110">
        <v>2.0</v>
      </c>
      <c r="L6709" s="109">
        <f t="array" ref="L6709">XLOOKUP('Joining Lists'!$J6709,'Joining Lists'!$A$4:$A$15,'Joining Lists'!$B$4:$B$15)</f>
        <v>22.95</v>
      </c>
      <c r="M6709" s="110">
        <f>'Joining Lists'!$K6709*'Joining Lists'!$L6709</f>
        <v>45.9</v>
      </c>
    </row>
    <row r="6710" ht="14.25" customHeight="1">
      <c r="G6710" s="106">
        <v>44166.0</v>
      </c>
      <c r="H6710" s="105" t="s">
        <v>305</v>
      </c>
      <c r="I6710" s="105" t="str">
        <f t="array" ref="I6710">XLOOKUP('Joining Lists'!$H6710,'Joining Lists'!$D$4:$D$75,'Joining Lists'!$E$4:$E$75)</f>
        <v>East</v>
      </c>
      <c r="J6710" s="105" t="s">
        <v>243</v>
      </c>
      <c r="K6710" s="105">
        <v>2.0</v>
      </c>
      <c r="L6710" s="104">
        <f t="array" ref="L6710">XLOOKUP('Joining Lists'!$J6710,'Joining Lists'!$A$4:$A$15,'Joining Lists'!$B$4:$B$15)</f>
        <v>25</v>
      </c>
      <c r="M6710" s="105">
        <f>'Joining Lists'!$K6710*'Joining Lists'!$L6710</f>
        <v>50</v>
      </c>
    </row>
    <row r="6711" ht="14.25" customHeight="1">
      <c r="G6711" s="111">
        <v>44166.0</v>
      </c>
      <c r="H6711" s="110" t="s">
        <v>310</v>
      </c>
      <c r="I6711" s="110" t="str">
        <f t="array" ref="I6711">XLOOKUP('Joining Lists'!$H6711,'Joining Lists'!$D$4:$D$75,'Joining Lists'!$E$4:$E$75)</f>
        <v>West</v>
      </c>
      <c r="J6711" s="110" t="s">
        <v>227</v>
      </c>
      <c r="K6711" s="110">
        <v>1.0</v>
      </c>
      <c r="L6711" s="109">
        <f t="array" ref="L6711">XLOOKUP('Joining Lists'!$J6711,'Joining Lists'!$A$4:$A$15,'Joining Lists'!$B$4:$B$15)</f>
        <v>25</v>
      </c>
      <c r="M6711" s="110">
        <f>'Joining Lists'!$K6711*'Joining Lists'!$L6711</f>
        <v>25</v>
      </c>
    </row>
    <row r="6712" ht="14.25" customHeight="1">
      <c r="G6712" s="106">
        <v>44166.0</v>
      </c>
      <c r="H6712" s="105" t="s">
        <v>221</v>
      </c>
      <c r="I6712" s="105" t="str">
        <f t="array" ref="I6712">XLOOKUP('Joining Lists'!$H6712,'Joining Lists'!$D$4:$D$75,'Joining Lists'!$E$4:$E$75)</f>
        <v>East</v>
      </c>
      <c r="J6712" s="105" t="s">
        <v>212</v>
      </c>
      <c r="K6712" s="105">
        <v>3.0</v>
      </c>
      <c r="L6712" s="104">
        <f t="array" ref="L6712">XLOOKUP('Joining Lists'!$J6712,'Joining Lists'!$A$4:$A$15,'Joining Lists'!$B$4:$B$15)</f>
        <v>21</v>
      </c>
      <c r="M6712" s="105">
        <f>'Joining Lists'!$K6712*'Joining Lists'!$L6712</f>
        <v>63</v>
      </c>
    </row>
    <row r="6713" ht="14.25" customHeight="1">
      <c r="G6713" s="111">
        <v>44166.0</v>
      </c>
      <c r="H6713" s="110" t="s">
        <v>234</v>
      </c>
      <c r="I6713" s="110" t="str">
        <f t="array" ref="I6713">XLOOKUP('Joining Lists'!$H6713,'Joining Lists'!$D$4:$D$75,'Joining Lists'!$E$4:$E$75)</f>
        <v>East</v>
      </c>
      <c r="J6713" s="110" t="s">
        <v>216</v>
      </c>
      <c r="K6713" s="110">
        <v>2.0</v>
      </c>
      <c r="L6713" s="109">
        <f t="array" ref="L6713">XLOOKUP('Joining Lists'!$J6713,'Joining Lists'!$A$4:$A$15,'Joining Lists'!$B$4:$B$15)</f>
        <v>22.95</v>
      </c>
      <c r="M6713" s="110">
        <f>'Joining Lists'!$K6713*'Joining Lists'!$L6713</f>
        <v>45.9</v>
      </c>
    </row>
    <row r="6714" ht="14.25" customHeight="1">
      <c r="G6714" s="106">
        <v>44166.0</v>
      </c>
      <c r="H6714" s="105" t="s">
        <v>299</v>
      </c>
      <c r="I6714" s="105" t="str">
        <f t="array" ref="I6714">XLOOKUP('Joining Lists'!$H6714,'Joining Lists'!$D$4:$D$75,'Joining Lists'!$E$4:$E$75)</f>
        <v>South</v>
      </c>
      <c r="J6714" s="105" t="s">
        <v>218</v>
      </c>
      <c r="K6714" s="105">
        <v>2.0</v>
      </c>
      <c r="L6714" s="104">
        <f t="array" ref="L6714">XLOOKUP('Joining Lists'!$J6714,'Joining Lists'!$A$4:$A$15,'Joining Lists'!$B$4:$B$15)</f>
        <v>22.95</v>
      </c>
      <c r="M6714" s="105">
        <f>'Joining Lists'!$K6714*'Joining Lists'!$L6714</f>
        <v>45.9</v>
      </c>
    </row>
    <row r="6715" ht="14.25" customHeight="1">
      <c r="G6715" s="111">
        <v>44166.0</v>
      </c>
      <c r="H6715" s="110" t="s">
        <v>258</v>
      </c>
      <c r="I6715" s="110" t="str">
        <f t="array" ref="I6715">XLOOKUP('Joining Lists'!$H6715,'Joining Lists'!$D$4:$D$75,'Joining Lists'!$E$4:$E$75)</f>
        <v>MidWest</v>
      </c>
      <c r="J6715" s="110" t="s">
        <v>240</v>
      </c>
      <c r="K6715" s="110">
        <v>3.0</v>
      </c>
      <c r="L6715" s="109">
        <f t="array" ref="L6715">XLOOKUP('Joining Lists'!$J6715,'Joining Lists'!$A$4:$A$15,'Joining Lists'!$B$4:$B$15)</f>
        <v>34</v>
      </c>
      <c r="M6715" s="110">
        <f>'Joining Lists'!$K6715*'Joining Lists'!$L6715</f>
        <v>102</v>
      </c>
    </row>
    <row r="6716" ht="14.25" customHeight="1">
      <c r="G6716" s="106">
        <v>44166.0</v>
      </c>
      <c r="H6716" s="105" t="s">
        <v>255</v>
      </c>
      <c r="I6716" s="105" t="str">
        <f t="array" ref="I6716">XLOOKUP('Joining Lists'!$H6716,'Joining Lists'!$D$4:$D$75,'Joining Lists'!$E$4:$E$75)</f>
        <v>MidWest</v>
      </c>
      <c r="J6716" s="105" t="s">
        <v>236</v>
      </c>
      <c r="K6716" s="105">
        <v>1.0</v>
      </c>
      <c r="L6716" s="104">
        <f t="array" ref="L6716">XLOOKUP('Joining Lists'!$J6716,'Joining Lists'!$A$4:$A$15,'Joining Lists'!$B$4:$B$15)</f>
        <v>30</v>
      </c>
      <c r="M6716" s="105">
        <f>'Joining Lists'!$K6716*'Joining Lists'!$L6716</f>
        <v>30</v>
      </c>
    </row>
    <row r="6717" ht="14.25" customHeight="1">
      <c r="G6717" s="111">
        <v>44166.0</v>
      </c>
      <c r="H6717" s="110" t="s">
        <v>215</v>
      </c>
      <c r="I6717" s="110" t="str">
        <f t="array" ref="I6717">XLOOKUP('Joining Lists'!$H6717,'Joining Lists'!$D$4:$D$75,'Joining Lists'!$E$4:$E$75)</f>
        <v>East</v>
      </c>
      <c r="J6717" s="110" t="s">
        <v>236</v>
      </c>
      <c r="K6717" s="110">
        <v>1.0</v>
      </c>
      <c r="L6717" s="109">
        <f t="array" ref="L6717">XLOOKUP('Joining Lists'!$J6717,'Joining Lists'!$A$4:$A$15,'Joining Lists'!$B$4:$B$15)</f>
        <v>30</v>
      </c>
      <c r="M6717" s="110">
        <f>'Joining Lists'!$K6717*'Joining Lists'!$L6717</f>
        <v>30</v>
      </c>
    </row>
    <row r="6718" ht="14.25" customHeight="1">
      <c r="G6718" s="106">
        <v>44166.0</v>
      </c>
      <c r="H6718" s="105" t="s">
        <v>255</v>
      </c>
      <c r="I6718" s="105" t="str">
        <f t="array" ref="I6718">XLOOKUP('Joining Lists'!$H6718,'Joining Lists'!$D$4:$D$75,'Joining Lists'!$E$4:$E$75)</f>
        <v>MidWest</v>
      </c>
      <c r="J6718" s="105" t="s">
        <v>245</v>
      </c>
      <c r="K6718" s="105">
        <v>1.0</v>
      </c>
      <c r="L6718" s="104">
        <f t="array" ref="L6718">XLOOKUP('Joining Lists'!$J6718,'Joining Lists'!$A$4:$A$15,'Joining Lists'!$B$4:$B$15)</f>
        <v>23.5</v>
      </c>
      <c r="M6718" s="105">
        <f>'Joining Lists'!$K6718*'Joining Lists'!$L6718</f>
        <v>23.5</v>
      </c>
    </row>
    <row r="6719" ht="14.25" customHeight="1">
      <c r="G6719" s="111">
        <v>44166.0</v>
      </c>
      <c r="H6719" s="110" t="s">
        <v>255</v>
      </c>
      <c r="I6719" s="110" t="str">
        <f t="array" ref="I6719">XLOOKUP('Joining Lists'!$H6719,'Joining Lists'!$D$4:$D$75,'Joining Lists'!$E$4:$E$75)</f>
        <v>MidWest</v>
      </c>
      <c r="J6719" s="110" t="s">
        <v>235</v>
      </c>
      <c r="K6719" s="110">
        <v>1.0</v>
      </c>
      <c r="L6719" s="109">
        <f t="array" ref="L6719">XLOOKUP('Joining Lists'!$J6719,'Joining Lists'!$A$4:$A$15,'Joining Lists'!$B$4:$B$15)</f>
        <v>19.95</v>
      </c>
      <c r="M6719" s="110">
        <f>'Joining Lists'!$K6719*'Joining Lists'!$L6719</f>
        <v>19.95</v>
      </c>
    </row>
    <row r="6720" ht="14.25" customHeight="1">
      <c r="G6720" s="106">
        <v>44166.0</v>
      </c>
      <c r="H6720" s="105" t="s">
        <v>250</v>
      </c>
      <c r="I6720" s="105" t="str">
        <f t="array" ref="I6720">XLOOKUP('Joining Lists'!$H6720,'Joining Lists'!$D$4:$D$75,'Joining Lists'!$E$4:$E$75)</f>
        <v>West</v>
      </c>
      <c r="J6720" s="105" t="s">
        <v>243</v>
      </c>
      <c r="K6720" s="105">
        <v>3.0</v>
      </c>
      <c r="L6720" s="104">
        <f t="array" ref="L6720">XLOOKUP('Joining Lists'!$J6720,'Joining Lists'!$A$4:$A$15,'Joining Lists'!$B$4:$B$15)</f>
        <v>25</v>
      </c>
      <c r="M6720" s="105">
        <f>'Joining Lists'!$K6720*'Joining Lists'!$L6720</f>
        <v>75</v>
      </c>
    </row>
    <row r="6721" ht="14.25" customHeight="1">
      <c r="G6721" s="111">
        <v>44166.0</v>
      </c>
      <c r="H6721" s="110" t="s">
        <v>252</v>
      </c>
      <c r="I6721" s="110" t="str">
        <f t="array" ref="I6721">XLOOKUP('Joining Lists'!$H6721,'Joining Lists'!$D$4:$D$75,'Joining Lists'!$E$4:$E$75)</f>
        <v>West</v>
      </c>
      <c r="J6721" s="110" t="s">
        <v>216</v>
      </c>
      <c r="K6721" s="110">
        <v>2.0</v>
      </c>
      <c r="L6721" s="109">
        <f t="array" ref="L6721">XLOOKUP('Joining Lists'!$J6721,'Joining Lists'!$A$4:$A$15,'Joining Lists'!$B$4:$B$15)</f>
        <v>22.95</v>
      </c>
      <c r="M6721" s="110">
        <f>'Joining Lists'!$K6721*'Joining Lists'!$L6721</f>
        <v>45.9</v>
      </c>
    </row>
    <row r="6722" ht="14.25" customHeight="1">
      <c r="G6722" s="106">
        <v>44166.0</v>
      </c>
      <c r="H6722" s="105" t="s">
        <v>286</v>
      </c>
      <c r="I6722" s="105" t="str">
        <f t="array" ref="I6722">XLOOKUP('Joining Lists'!$H6722,'Joining Lists'!$D$4:$D$75,'Joining Lists'!$E$4:$E$75)</f>
        <v>South</v>
      </c>
      <c r="J6722" s="105" t="s">
        <v>240</v>
      </c>
      <c r="K6722" s="105">
        <v>3.0</v>
      </c>
      <c r="L6722" s="104">
        <f t="array" ref="L6722">XLOOKUP('Joining Lists'!$J6722,'Joining Lists'!$A$4:$A$15,'Joining Lists'!$B$4:$B$15)</f>
        <v>34</v>
      </c>
      <c r="M6722" s="105">
        <f>'Joining Lists'!$K6722*'Joining Lists'!$L6722</f>
        <v>102</v>
      </c>
    </row>
    <row r="6723" ht="14.25" customHeight="1">
      <c r="G6723" s="111">
        <v>44166.0</v>
      </c>
      <c r="H6723" s="110" t="s">
        <v>261</v>
      </c>
      <c r="I6723" s="110" t="str">
        <f t="array" ref="I6723">XLOOKUP('Joining Lists'!$H6723,'Joining Lists'!$D$4:$D$75,'Joining Lists'!$E$4:$E$75)</f>
        <v>South</v>
      </c>
      <c r="J6723" s="110" t="s">
        <v>236</v>
      </c>
      <c r="K6723" s="110">
        <v>2.0</v>
      </c>
      <c r="L6723" s="109">
        <f t="array" ref="L6723">XLOOKUP('Joining Lists'!$J6723,'Joining Lists'!$A$4:$A$15,'Joining Lists'!$B$4:$B$15)</f>
        <v>30</v>
      </c>
      <c r="M6723" s="110">
        <f>'Joining Lists'!$K6723*'Joining Lists'!$L6723</f>
        <v>60</v>
      </c>
    </row>
    <row r="6724" ht="14.25" customHeight="1">
      <c r="G6724" s="106">
        <v>44166.0</v>
      </c>
      <c r="H6724" s="105" t="s">
        <v>268</v>
      </c>
      <c r="I6724" s="105" t="str">
        <f t="array" ref="I6724">XLOOKUP('Joining Lists'!$H6724,'Joining Lists'!$D$4:$D$75,'Joining Lists'!$E$4:$E$75)</f>
        <v>East</v>
      </c>
      <c r="J6724" s="105" t="s">
        <v>240</v>
      </c>
      <c r="K6724" s="105">
        <v>1.0</v>
      </c>
      <c r="L6724" s="104">
        <f t="array" ref="L6724">XLOOKUP('Joining Lists'!$J6724,'Joining Lists'!$A$4:$A$15,'Joining Lists'!$B$4:$B$15)</f>
        <v>34</v>
      </c>
      <c r="M6724" s="105">
        <f>'Joining Lists'!$K6724*'Joining Lists'!$L6724</f>
        <v>34</v>
      </c>
    </row>
    <row r="6725" ht="14.25" customHeight="1">
      <c r="G6725" s="111">
        <v>44166.0</v>
      </c>
      <c r="H6725" s="110" t="s">
        <v>311</v>
      </c>
      <c r="I6725" s="110" t="str">
        <f t="array" ref="I6725">XLOOKUP('Joining Lists'!$H6725,'Joining Lists'!$D$4:$D$75,'Joining Lists'!$E$4:$E$75)</f>
        <v>MidWest</v>
      </c>
      <c r="J6725" s="110" t="s">
        <v>236</v>
      </c>
      <c r="K6725" s="110">
        <v>3.0</v>
      </c>
      <c r="L6725" s="109">
        <f t="array" ref="L6725">XLOOKUP('Joining Lists'!$J6725,'Joining Lists'!$A$4:$A$15,'Joining Lists'!$B$4:$B$15)</f>
        <v>30</v>
      </c>
      <c r="M6725" s="110">
        <f>'Joining Lists'!$K6725*'Joining Lists'!$L6725</f>
        <v>90</v>
      </c>
    </row>
    <row r="6726" ht="14.25" customHeight="1">
      <c r="G6726" s="106">
        <v>44166.0</v>
      </c>
      <c r="H6726" s="105" t="s">
        <v>249</v>
      </c>
      <c r="I6726" s="105" t="str">
        <f t="array" ref="I6726">XLOOKUP('Joining Lists'!$H6726,'Joining Lists'!$D$4:$D$75,'Joining Lists'!$E$4:$E$75)</f>
        <v>East</v>
      </c>
      <c r="J6726" s="105" t="s">
        <v>230</v>
      </c>
      <c r="K6726" s="105">
        <v>1.0</v>
      </c>
      <c r="L6726" s="104">
        <f t="array" ref="L6726">XLOOKUP('Joining Lists'!$J6726,'Joining Lists'!$A$4:$A$15,'Joining Lists'!$B$4:$B$15)</f>
        <v>79.95</v>
      </c>
      <c r="M6726" s="105">
        <f>'Joining Lists'!$K6726*'Joining Lists'!$L6726</f>
        <v>79.95</v>
      </c>
    </row>
    <row r="6727" ht="14.25" customHeight="1">
      <c r="G6727" s="111">
        <v>44166.0</v>
      </c>
      <c r="H6727" s="110" t="s">
        <v>286</v>
      </c>
      <c r="I6727" s="110" t="str">
        <f t="array" ref="I6727">XLOOKUP('Joining Lists'!$H6727,'Joining Lists'!$D$4:$D$75,'Joining Lists'!$E$4:$E$75)</f>
        <v>South</v>
      </c>
      <c r="J6727" s="110" t="s">
        <v>240</v>
      </c>
      <c r="K6727" s="110">
        <v>1.0</v>
      </c>
      <c r="L6727" s="109">
        <f t="array" ref="L6727">XLOOKUP('Joining Lists'!$J6727,'Joining Lists'!$A$4:$A$15,'Joining Lists'!$B$4:$B$15)</f>
        <v>34</v>
      </c>
      <c r="M6727" s="110">
        <f>'Joining Lists'!$K6727*'Joining Lists'!$L6727</f>
        <v>34</v>
      </c>
    </row>
    <row r="6728" ht="14.25" customHeight="1">
      <c r="G6728" s="106">
        <v>44166.0</v>
      </c>
      <c r="H6728" s="105" t="s">
        <v>309</v>
      </c>
      <c r="I6728" s="105" t="str">
        <f t="array" ref="I6728">XLOOKUP('Joining Lists'!$H6728,'Joining Lists'!$D$4:$D$75,'Joining Lists'!$E$4:$E$75)</f>
        <v>South</v>
      </c>
      <c r="J6728" s="105" t="s">
        <v>240</v>
      </c>
      <c r="K6728" s="105">
        <v>3.0</v>
      </c>
      <c r="L6728" s="104">
        <f t="array" ref="L6728">XLOOKUP('Joining Lists'!$J6728,'Joining Lists'!$A$4:$A$15,'Joining Lists'!$B$4:$B$15)</f>
        <v>34</v>
      </c>
      <c r="M6728" s="105">
        <f>'Joining Lists'!$K6728*'Joining Lists'!$L6728</f>
        <v>102</v>
      </c>
    </row>
    <row r="6729" ht="14.25" customHeight="1">
      <c r="G6729" s="111">
        <v>44166.0</v>
      </c>
      <c r="H6729" s="110" t="s">
        <v>298</v>
      </c>
      <c r="I6729" s="110" t="str">
        <f t="array" ref="I6729">XLOOKUP('Joining Lists'!$H6729,'Joining Lists'!$D$4:$D$75,'Joining Lists'!$E$4:$E$75)</f>
        <v>West</v>
      </c>
      <c r="J6729" s="110" t="s">
        <v>227</v>
      </c>
      <c r="K6729" s="110">
        <v>2.0</v>
      </c>
      <c r="L6729" s="109">
        <f t="array" ref="L6729">XLOOKUP('Joining Lists'!$J6729,'Joining Lists'!$A$4:$A$15,'Joining Lists'!$B$4:$B$15)</f>
        <v>25</v>
      </c>
      <c r="M6729" s="110">
        <f>'Joining Lists'!$K6729*'Joining Lists'!$L6729</f>
        <v>50</v>
      </c>
    </row>
    <row r="6730" ht="14.25" customHeight="1">
      <c r="G6730" s="106">
        <v>44166.0</v>
      </c>
      <c r="H6730" s="105" t="s">
        <v>215</v>
      </c>
      <c r="I6730" s="105" t="str">
        <f t="array" ref="I6730">XLOOKUP('Joining Lists'!$H6730,'Joining Lists'!$D$4:$D$75,'Joining Lists'!$E$4:$E$75)</f>
        <v>East</v>
      </c>
      <c r="J6730" s="105" t="s">
        <v>235</v>
      </c>
      <c r="K6730" s="105">
        <v>2.0</v>
      </c>
      <c r="L6730" s="104">
        <f t="array" ref="L6730">XLOOKUP('Joining Lists'!$J6730,'Joining Lists'!$A$4:$A$15,'Joining Lists'!$B$4:$B$15)</f>
        <v>19.95</v>
      </c>
      <c r="M6730" s="105">
        <f>'Joining Lists'!$K6730*'Joining Lists'!$L6730</f>
        <v>39.9</v>
      </c>
    </row>
    <row r="6731" ht="14.25" customHeight="1">
      <c r="G6731" s="111">
        <v>44166.0</v>
      </c>
      <c r="H6731" s="110" t="s">
        <v>281</v>
      </c>
      <c r="I6731" s="110" t="str">
        <f t="array" ref="I6731">XLOOKUP('Joining Lists'!$H6731,'Joining Lists'!$D$4:$D$75,'Joining Lists'!$E$4:$E$75)</f>
        <v>MidWest</v>
      </c>
      <c r="J6731" s="110" t="s">
        <v>240</v>
      </c>
      <c r="K6731" s="110">
        <v>3.0</v>
      </c>
      <c r="L6731" s="109">
        <f t="array" ref="L6731">XLOOKUP('Joining Lists'!$J6731,'Joining Lists'!$A$4:$A$15,'Joining Lists'!$B$4:$B$15)</f>
        <v>34</v>
      </c>
      <c r="M6731" s="110">
        <f>'Joining Lists'!$K6731*'Joining Lists'!$L6731</f>
        <v>102</v>
      </c>
    </row>
    <row r="6732" ht="14.25" customHeight="1">
      <c r="G6732" s="106">
        <v>44166.0</v>
      </c>
      <c r="H6732" s="105" t="s">
        <v>292</v>
      </c>
      <c r="I6732" s="105" t="str">
        <f t="array" ref="I6732">XLOOKUP('Joining Lists'!$H6732,'Joining Lists'!$D$4:$D$75,'Joining Lists'!$E$4:$E$75)</f>
        <v>East</v>
      </c>
      <c r="J6732" s="105" t="s">
        <v>216</v>
      </c>
      <c r="K6732" s="105">
        <v>1.0</v>
      </c>
      <c r="L6732" s="104">
        <f t="array" ref="L6732">XLOOKUP('Joining Lists'!$J6732,'Joining Lists'!$A$4:$A$15,'Joining Lists'!$B$4:$B$15)</f>
        <v>22.95</v>
      </c>
      <c r="M6732" s="105">
        <f>'Joining Lists'!$K6732*'Joining Lists'!$L6732</f>
        <v>22.95</v>
      </c>
    </row>
    <row r="6733" ht="14.25" customHeight="1">
      <c r="G6733" s="111">
        <v>44166.0</v>
      </c>
      <c r="H6733" s="110" t="s">
        <v>296</v>
      </c>
      <c r="I6733" s="110" t="str">
        <f t="array" ref="I6733">XLOOKUP('Joining Lists'!$H6733,'Joining Lists'!$D$4:$D$75,'Joining Lists'!$E$4:$E$75)</f>
        <v>West</v>
      </c>
      <c r="J6733" s="110" t="s">
        <v>243</v>
      </c>
      <c r="K6733" s="110">
        <v>3.0</v>
      </c>
      <c r="L6733" s="109">
        <f t="array" ref="L6733">XLOOKUP('Joining Lists'!$J6733,'Joining Lists'!$A$4:$A$15,'Joining Lists'!$B$4:$B$15)</f>
        <v>25</v>
      </c>
      <c r="M6733" s="110">
        <f>'Joining Lists'!$K6733*'Joining Lists'!$L6733</f>
        <v>75</v>
      </c>
    </row>
    <row r="6734" ht="14.25" customHeight="1">
      <c r="G6734" s="106">
        <v>44166.0</v>
      </c>
      <c r="H6734" s="105" t="s">
        <v>244</v>
      </c>
      <c r="I6734" s="105" t="str">
        <f t="array" ref="I6734">XLOOKUP('Joining Lists'!$H6734,'Joining Lists'!$D$4:$D$75,'Joining Lists'!$E$4:$E$75)</f>
        <v>MidWest</v>
      </c>
      <c r="J6734" s="105" t="s">
        <v>240</v>
      </c>
      <c r="K6734" s="105">
        <v>2.0</v>
      </c>
      <c r="L6734" s="104">
        <f t="array" ref="L6734">XLOOKUP('Joining Lists'!$J6734,'Joining Lists'!$A$4:$A$15,'Joining Lists'!$B$4:$B$15)</f>
        <v>34</v>
      </c>
      <c r="M6734" s="105">
        <f>'Joining Lists'!$K6734*'Joining Lists'!$L6734</f>
        <v>68</v>
      </c>
    </row>
    <row r="6735" ht="14.25" customHeight="1">
      <c r="G6735" s="111">
        <v>44166.0</v>
      </c>
      <c r="H6735" s="110" t="s">
        <v>237</v>
      </c>
      <c r="I6735" s="110" t="str">
        <f t="array" ref="I6735">XLOOKUP('Joining Lists'!$H6735,'Joining Lists'!$D$4:$D$75,'Joining Lists'!$E$4:$E$75)</f>
        <v>West</v>
      </c>
      <c r="J6735" s="110" t="s">
        <v>243</v>
      </c>
      <c r="K6735" s="110">
        <v>2.0</v>
      </c>
      <c r="L6735" s="109">
        <f t="array" ref="L6735">XLOOKUP('Joining Lists'!$J6735,'Joining Lists'!$A$4:$A$15,'Joining Lists'!$B$4:$B$15)</f>
        <v>25</v>
      </c>
      <c r="M6735" s="110">
        <f>'Joining Lists'!$K6735*'Joining Lists'!$L6735</f>
        <v>50</v>
      </c>
    </row>
    <row r="6736" ht="14.25" customHeight="1">
      <c r="G6736" s="106">
        <v>44166.0</v>
      </c>
      <c r="H6736" s="105" t="s">
        <v>271</v>
      </c>
      <c r="I6736" s="105" t="str">
        <f t="array" ref="I6736">XLOOKUP('Joining Lists'!$H6736,'Joining Lists'!$D$4:$D$75,'Joining Lists'!$E$4:$E$75)</f>
        <v>South</v>
      </c>
      <c r="J6736" s="105" t="s">
        <v>218</v>
      </c>
      <c r="K6736" s="105">
        <v>3.0</v>
      </c>
      <c r="L6736" s="104">
        <f t="array" ref="L6736">XLOOKUP('Joining Lists'!$J6736,'Joining Lists'!$A$4:$A$15,'Joining Lists'!$B$4:$B$15)</f>
        <v>22.95</v>
      </c>
      <c r="M6736" s="105">
        <f>'Joining Lists'!$K6736*'Joining Lists'!$L6736</f>
        <v>68.85</v>
      </c>
    </row>
    <row r="6737" ht="14.25" customHeight="1">
      <c r="G6737" s="111">
        <v>44166.0</v>
      </c>
      <c r="H6737" s="110" t="s">
        <v>269</v>
      </c>
      <c r="I6737" s="110" t="str">
        <f t="array" ref="I6737">XLOOKUP('Joining Lists'!$H6737,'Joining Lists'!$D$4:$D$75,'Joining Lists'!$E$4:$E$75)</f>
        <v>MidWest</v>
      </c>
      <c r="J6737" s="110" t="s">
        <v>216</v>
      </c>
      <c r="K6737" s="110">
        <v>2.0</v>
      </c>
      <c r="L6737" s="109">
        <f t="array" ref="L6737">XLOOKUP('Joining Lists'!$J6737,'Joining Lists'!$A$4:$A$15,'Joining Lists'!$B$4:$B$15)</f>
        <v>22.95</v>
      </c>
      <c r="M6737" s="110">
        <f>'Joining Lists'!$K6737*'Joining Lists'!$L6737</f>
        <v>45.9</v>
      </c>
    </row>
    <row r="6738" ht="14.25" customHeight="1">
      <c r="G6738" s="106">
        <v>44166.0</v>
      </c>
      <c r="H6738" s="105" t="s">
        <v>298</v>
      </c>
      <c r="I6738" s="105" t="str">
        <f t="array" ref="I6738">XLOOKUP('Joining Lists'!$H6738,'Joining Lists'!$D$4:$D$75,'Joining Lists'!$E$4:$E$75)</f>
        <v>West</v>
      </c>
      <c r="J6738" s="105" t="s">
        <v>230</v>
      </c>
      <c r="K6738" s="105">
        <v>2.0</v>
      </c>
      <c r="L6738" s="104">
        <f t="array" ref="L6738">XLOOKUP('Joining Lists'!$J6738,'Joining Lists'!$A$4:$A$15,'Joining Lists'!$B$4:$B$15)</f>
        <v>79.95</v>
      </c>
      <c r="M6738" s="105">
        <f>'Joining Lists'!$K6738*'Joining Lists'!$L6738</f>
        <v>159.9</v>
      </c>
    </row>
    <row r="6739" ht="14.25" customHeight="1">
      <c r="G6739" s="111">
        <v>44166.0</v>
      </c>
      <c r="H6739" s="110" t="s">
        <v>296</v>
      </c>
      <c r="I6739" s="110" t="str">
        <f t="array" ref="I6739">XLOOKUP('Joining Lists'!$H6739,'Joining Lists'!$D$4:$D$75,'Joining Lists'!$E$4:$E$75)</f>
        <v>West</v>
      </c>
      <c r="J6739" s="110" t="s">
        <v>227</v>
      </c>
      <c r="K6739" s="110">
        <v>3.0</v>
      </c>
      <c r="L6739" s="109">
        <f t="array" ref="L6739">XLOOKUP('Joining Lists'!$J6739,'Joining Lists'!$A$4:$A$15,'Joining Lists'!$B$4:$B$15)</f>
        <v>25</v>
      </c>
      <c r="M6739" s="110">
        <f>'Joining Lists'!$K6739*'Joining Lists'!$L6739</f>
        <v>75</v>
      </c>
    </row>
    <row r="6740" ht="14.25" customHeight="1">
      <c r="G6740" s="106">
        <v>44166.0</v>
      </c>
      <c r="H6740" s="105" t="s">
        <v>215</v>
      </c>
      <c r="I6740" s="105" t="str">
        <f t="array" ref="I6740">XLOOKUP('Joining Lists'!$H6740,'Joining Lists'!$D$4:$D$75,'Joining Lists'!$E$4:$E$75)</f>
        <v>East</v>
      </c>
      <c r="J6740" s="105" t="s">
        <v>236</v>
      </c>
      <c r="K6740" s="105">
        <v>2.0</v>
      </c>
      <c r="L6740" s="104">
        <f t="array" ref="L6740">XLOOKUP('Joining Lists'!$J6740,'Joining Lists'!$A$4:$A$15,'Joining Lists'!$B$4:$B$15)</f>
        <v>30</v>
      </c>
      <c r="M6740" s="105">
        <f>'Joining Lists'!$K6740*'Joining Lists'!$L6740</f>
        <v>60</v>
      </c>
    </row>
    <row r="6741" ht="14.25" customHeight="1">
      <c r="G6741" s="111">
        <v>44166.0</v>
      </c>
      <c r="H6741" s="110" t="s">
        <v>268</v>
      </c>
      <c r="I6741" s="110" t="str">
        <f t="array" ref="I6741">XLOOKUP('Joining Lists'!$H6741,'Joining Lists'!$D$4:$D$75,'Joining Lists'!$E$4:$E$75)</f>
        <v>East</v>
      </c>
      <c r="J6741" s="110" t="s">
        <v>240</v>
      </c>
      <c r="K6741" s="110">
        <v>2.0</v>
      </c>
      <c r="L6741" s="109">
        <f t="array" ref="L6741">XLOOKUP('Joining Lists'!$J6741,'Joining Lists'!$A$4:$A$15,'Joining Lists'!$B$4:$B$15)</f>
        <v>34</v>
      </c>
      <c r="M6741" s="110">
        <f>'Joining Lists'!$K6741*'Joining Lists'!$L6741</f>
        <v>68</v>
      </c>
    </row>
    <row r="6742" ht="14.25" customHeight="1">
      <c r="G6742" s="106">
        <v>44166.0</v>
      </c>
      <c r="H6742" s="105" t="s">
        <v>265</v>
      </c>
      <c r="I6742" s="105" t="str">
        <f t="array" ref="I6742">XLOOKUP('Joining Lists'!$H6742,'Joining Lists'!$D$4:$D$75,'Joining Lists'!$E$4:$E$75)</f>
        <v>MidWest</v>
      </c>
      <c r="J6742" s="105" t="s">
        <v>227</v>
      </c>
      <c r="K6742" s="105">
        <v>1.0</v>
      </c>
      <c r="L6742" s="104">
        <f t="array" ref="L6742">XLOOKUP('Joining Lists'!$J6742,'Joining Lists'!$A$4:$A$15,'Joining Lists'!$B$4:$B$15)</f>
        <v>25</v>
      </c>
      <c r="M6742" s="105">
        <f>'Joining Lists'!$K6742*'Joining Lists'!$L6742</f>
        <v>25</v>
      </c>
    </row>
    <row r="6743" ht="14.25" customHeight="1">
      <c r="G6743" s="111">
        <v>44166.0</v>
      </c>
      <c r="H6743" s="110" t="s">
        <v>297</v>
      </c>
      <c r="I6743" s="110" t="str">
        <f t="array" ref="I6743">XLOOKUP('Joining Lists'!$H6743,'Joining Lists'!$D$4:$D$75,'Joining Lists'!$E$4:$E$75)</f>
        <v>MidWest</v>
      </c>
      <c r="J6743" s="110" t="s">
        <v>243</v>
      </c>
      <c r="K6743" s="110">
        <v>13.0</v>
      </c>
      <c r="L6743" s="109">
        <f t="array" ref="L6743">XLOOKUP('Joining Lists'!$J6743,'Joining Lists'!$A$4:$A$15,'Joining Lists'!$B$4:$B$15)</f>
        <v>25</v>
      </c>
      <c r="M6743" s="110">
        <f>'Joining Lists'!$K6743*'Joining Lists'!$L6743</f>
        <v>325</v>
      </c>
    </row>
    <row r="6744" ht="14.25" customHeight="1">
      <c r="G6744" s="106">
        <v>44166.0</v>
      </c>
      <c r="H6744" s="105" t="s">
        <v>254</v>
      </c>
      <c r="I6744" s="105" t="str">
        <f t="array" ref="I6744">XLOOKUP('Joining Lists'!$H6744,'Joining Lists'!$D$4:$D$75,'Joining Lists'!$E$4:$E$75)</f>
        <v>South</v>
      </c>
      <c r="J6744" s="105" t="s">
        <v>216</v>
      </c>
      <c r="K6744" s="105">
        <v>2.0</v>
      </c>
      <c r="L6744" s="104">
        <f t="array" ref="L6744">XLOOKUP('Joining Lists'!$J6744,'Joining Lists'!$A$4:$A$15,'Joining Lists'!$B$4:$B$15)</f>
        <v>22.95</v>
      </c>
      <c r="M6744" s="105">
        <f>'Joining Lists'!$K6744*'Joining Lists'!$L6744</f>
        <v>45.9</v>
      </c>
    </row>
    <row r="6745" ht="14.25" customHeight="1">
      <c r="G6745" s="111">
        <v>44166.0</v>
      </c>
      <c r="H6745" s="110" t="s">
        <v>269</v>
      </c>
      <c r="I6745" s="110" t="str">
        <f t="array" ref="I6745">XLOOKUP('Joining Lists'!$H6745,'Joining Lists'!$D$4:$D$75,'Joining Lists'!$E$4:$E$75)</f>
        <v>MidWest</v>
      </c>
      <c r="J6745" s="110" t="s">
        <v>240</v>
      </c>
      <c r="K6745" s="110">
        <v>2.0</v>
      </c>
      <c r="L6745" s="109">
        <f t="array" ref="L6745">XLOOKUP('Joining Lists'!$J6745,'Joining Lists'!$A$4:$A$15,'Joining Lists'!$B$4:$B$15)</f>
        <v>34</v>
      </c>
      <c r="M6745" s="110">
        <f>'Joining Lists'!$K6745*'Joining Lists'!$L6745</f>
        <v>68</v>
      </c>
    </row>
    <row r="6746" ht="14.25" customHeight="1">
      <c r="G6746" s="106">
        <v>44166.0</v>
      </c>
      <c r="H6746" s="105" t="s">
        <v>281</v>
      </c>
      <c r="I6746" s="105" t="str">
        <f t="array" ref="I6746">XLOOKUP('Joining Lists'!$H6746,'Joining Lists'!$D$4:$D$75,'Joining Lists'!$E$4:$E$75)</f>
        <v>MidWest</v>
      </c>
      <c r="J6746" s="105" t="s">
        <v>218</v>
      </c>
      <c r="K6746" s="105">
        <v>4.0</v>
      </c>
      <c r="L6746" s="104">
        <f t="array" ref="L6746">XLOOKUP('Joining Lists'!$J6746,'Joining Lists'!$A$4:$A$15,'Joining Lists'!$B$4:$B$15)</f>
        <v>22.95</v>
      </c>
      <c r="M6746" s="105">
        <f>'Joining Lists'!$K6746*'Joining Lists'!$L6746</f>
        <v>91.8</v>
      </c>
    </row>
    <row r="6747" ht="14.25" customHeight="1">
      <c r="G6747" s="111">
        <v>44166.0</v>
      </c>
      <c r="H6747" s="110" t="s">
        <v>306</v>
      </c>
      <c r="I6747" s="110" t="str">
        <f t="array" ref="I6747">XLOOKUP('Joining Lists'!$H6747,'Joining Lists'!$D$4:$D$75,'Joining Lists'!$E$4:$E$75)</f>
        <v>West</v>
      </c>
      <c r="J6747" s="110" t="s">
        <v>243</v>
      </c>
      <c r="K6747" s="110">
        <v>2.0</v>
      </c>
      <c r="L6747" s="109">
        <f t="array" ref="L6747">XLOOKUP('Joining Lists'!$J6747,'Joining Lists'!$A$4:$A$15,'Joining Lists'!$B$4:$B$15)</f>
        <v>25</v>
      </c>
      <c r="M6747" s="110">
        <f>'Joining Lists'!$K6747*'Joining Lists'!$L6747</f>
        <v>50</v>
      </c>
    </row>
    <row r="6748" ht="14.25" customHeight="1">
      <c r="G6748" s="106">
        <v>44166.0</v>
      </c>
      <c r="H6748" s="105" t="s">
        <v>225</v>
      </c>
      <c r="I6748" s="105" t="str">
        <f t="array" ref="I6748">XLOOKUP('Joining Lists'!$H6748,'Joining Lists'!$D$4:$D$75,'Joining Lists'!$E$4:$E$75)</f>
        <v>South</v>
      </c>
      <c r="J6748" s="105" t="s">
        <v>240</v>
      </c>
      <c r="K6748" s="105">
        <v>1.0</v>
      </c>
      <c r="L6748" s="104">
        <f t="array" ref="L6748">XLOOKUP('Joining Lists'!$J6748,'Joining Lists'!$A$4:$A$15,'Joining Lists'!$B$4:$B$15)</f>
        <v>34</v>
      </c>
      <c r="M6748" s="105">
        <f>'Joining Lists'!$K6748*'Joining Lists'!$L6748</f>
        <v>34</v>
      </c>
    </row>
    <row r="6749" ht="14.25" customHeight="1">
      <c r="G6749" s="111">
        <v>44166.0</v>
      </c>
      <c r="H6749" s="110" t="s">
        <v>249</v>
      </c>
      <c r="I6749" s="110" t="str">
        <f t="array" ref="I6749">XLOOKUP('Joining Lists'!$H6749,'Joining Lists'!$D$4:$D$75,'Joining Lists'!$E$4:$E$75)</f>
        <v>East</v>
      </c>
      <c r="J6749" s="110" t="s">
        <v>233</v>
      </c>
      <c r="K6749" s="110">
        <v>2.0</v>
      </c>
      <c r="L6749" s="109">
        <f t="array" ref="L6749">XLOOKUP('Joining Lists'!$J6749,'Joining Lists'!$A$4:$A$15,'Joining Lists'!$B$4:$B$15)</f>
        <v>27.5</v>
      </c>
      <c r="M6749" s="110">
        <f>'Joining Lists'!$K6749*'Joining Lists'!$L6749</f>
        <v>55</v>
      </c>
    </row>
    <row r="6750" ht="14.25" customHeight="1">
      <c r="G6750" s="106">
        <v>44166.0</v>
      </c>
      <c r="H6750" s="105" t="s">
        <v>237</v>
      </c>
      <c r="I6750" s="105" t="str">
        <f t="array" ref="I6750">XLOOKUP('Joining Lists'!$H6750,'Joining Lists'!$D$4:$D$75,'Joining Lists'!$E$4:$E$75)</f>
        <v>West</v>
      </c>
      <c r="J6750" s="105" t="s">
        <v>239</v>
      </c>
      <c r="K6750" s="105">
        <v>2.0</v>
      </c>
      <c r="L6750" s="104">
        <f t="array" ref="L6750">XLOOKUP('Joining Lists'!$J6750,'Joining Lists'!$A$4:$A$15,'Joining Lists'!$B$4:$B$15)</f>
        <v>19</v>
      </c>
      <c r="M6750" s="105">
        <f>'Joining Lists'!$K6750*'Joining Lists'!$L6750</f>
        <v>38</v>
      </c>
    </row>
    <row r="6751" ht="14.25" customHeight="1">
      <c r="G6751" s="111">
        <v>44166.0</v>
      </c>
      <c r="H6751" s="110" t="s">
        <v>289</v>
      </c>
      <c r="I6751" s="110" t="str">
        <f t="array" ref="I6751">XLOOKUP('Joining Lists'!$H6751,'Joining Lists'!$D$4:$D$75,'Joining Lists'!$E$4:$E$75)</f>
        <v>West</v>
      </c>
      <c r="J6751" s="110" t="s">
        <v>227</v>
      </c>
      <c r="K6751" s="110">
        <v>2.0</v>
      </c>
      <c r="L6751" s="109">
        <f t="array" ref="L6751">XLOOKUP('Joining Lists'!$J6751,'Joining Lists'!$A$4:$A$15,'Joining Lists'!$B$4:$B$15)</f>
        <v>25</v>
      </c>
      <c r="M6751" s="110">
        <f>'Joining Lists'!$K6751*'Joining Lists'!$L6751</f>
        <v>50</v>
      </c>
    </row>
    <row r="6752" ht="14.25" customHeight="1">
      <c r="G6752" s="106">
        <v>44166.0</v>
      </c>
      <c r="H6752" s="105" t="s">
        <v>256</v>
      </c>
      <c r="I6752" s="105" t="str">
        <f t="array" ref="I6752">XLOOKUP('Joining Lists'!$H6752,'Joining Lists'!$D$4:$D$75,'Joining Lists'!$E$4:$E$75)</f>
        <v>MidWest</v>
      </c>
      <c r="J6752" s="105" t="s">
        <v>218</v>
      </c>
      <c r="K6752" s="105">
        <v>2.0</v>
      </c>
      <c r="L6752" s="104">
        <f t="array" ref="L6752">XLOOKUP('Joining Lists'!$J6752,'Joining Lists'!$A$4:$A$15,'Joining Lists'!$B$4:$B$15)</f>
        <v>22.95</v>
      </c>
      <c r="M6752" s="105">
        <f>'Joining Lists'!$K6752*'Joining Lists'!$L6752</f>
        <v>45.9</v>
      </c>
    </row>
    <row r="6753" ht="14.25" customHeight="1">
      <c r="G6753" s="111">
        <v>44166.0</v>
      </c>
      <c r="H6753" s="110" t="s">
        <v>286</v>
      </c>
      <c r="I6753" s="110" t="str">
        <f t="array" ref="I6753">XLOOKUP('Joining Lists'!$H6753,'Joining Lists'!$D$4:$D$75,'Joining Lists'!$E$4:$E$75)</f>
        <v>South</v>
      </c>
      <c r="J6753" s="110" t="s">
        <v>216</v>
      </c>
      <c r="K6753" s="110">
        <v>2.0</v>
      </c>
      <c r="L6753" s="109">
        <f t="array" ref="L6753">XLOOKUP('Joining Lists'!$J6753,'Joining Lists'!$A$4:$A$15,'Joining Lists'!$B$4:$B$15)</f>
        <v>22.95</v>
      </c>
      <c r="M6753" s="110">
        <f>'Joining Lists'!$K6753*'Joining Lists'!$L6753</f>
        <v>45.9</v>
      </c>
    </row>
    <row r="6754" ht="14.25" customHeight="1">
      <c r="G6754" s="106">
        <v>44166.0</v>
      </c>
      <c r="H6754" s="105" t="s">
        <v>289</v>
      </c>
      <c r="I6754" s="105" t="str">
        <f t="array" ref="I6754">XLOOKUP('Joining Lists'!$H6754,'Joining Lists'!$D$4:$D$75,'Joining Lists'!$E$4:$E$75)</f>
        <v>West</v>
      </c>
      <c r="J6754" s="105" t="s">
        <v>230</v>
      </c>
      <c r="K6754" s="105">
        <v>2.0</v>
      </c>
      <c r="L6754" s="104">
        <f t="array" ref="L6754">XLOOKUP('Joining Lists'!$J6754,'Joining Lists'!$A$4:$A$15,'Joining Lists'!$B$4:$B$15)</f>
        <v>79.95</v>
      </c>
      <c r="M6754" s="105">
        <f>'Joining Lists'!$K6754*'Joining Lists'!$L6754</f>
        <v>159.9</v>
      </c>
    </row>
    <row r="6755" ht="14.25" customHeight="1">
      <c r="G6755" s="111">
        <v>44166.0</v>
      </c>
      <c r="H6755" s="110" t="s">
        <v>228</v>
      </c>
      <c r="I6755" s="110" t="str">
        <f t="array" ref="I6755">XLOOKUP('Joining Lists'!$H6755,'Joining Lists'!$D$4:$D$75,'Joining Lists'!$E$4:$E$75)</f>
        <v>MidWest</v>
      </c>
      <c r="J6755" s="110" t="s">
        <v>218</v>
      </c>
      <c r="K6755" s="110">
        <v>1.0</v>
      </c>
      <c r="L6755" s="109">
        <f t="array" ref="L6755">XLOOKUP('Joining Lists'!$J6755,'Joining Lists'!$A$4:$A$15,'Joining Lists'!$B$4:$B$15)</f>
        <v>22.95</v>
      </c>
      <c r="M6755" s="110">
        <f>'Joining Lists'!$K6755*'Joining Lists'!$L6755</f>
        <v>22.95</v>
      </c>
    </row>
    <row r="6756" ht="14.25" customHeight="1">
      <c r="G6756" s="106">
        <v>44166.0</v>
      </c>
      <c r="H6756" s="105" t="s">
        <v>284</v>
      </c>
      <c r="I6756" s="105" t="str">
        <f t="array" ref="I6756">XLOOKUP('Joining Lists'!$H6756,'Joining Lists'!$D$4:$D$75,'Joining Lists'!$E$4:$E$75)</f>
        <v>MidWest</v>
      </c>
      <c r="J6756" s="105" t="s">
        <v>243</v>
      </c>
      <c r="K6756" s="105">
        <v>2.0</v>
      </c>
      <c r="L6756" s="104">
        <f t="array" ref="L6756">XLOOKUP('Joining Lists'!$J6756,'Joining Lists'!$A$4:$A$15,'Joining Lists'!$B$4:$B$15)</f>
        <v>25</v>
      </c>
      <c r="M6756" s="105">
        <f>'Joining Lists'!$K6756*'Joining Lists'!$L6756</f>
        <v>50</v>
      </c>
    </row>
    <row r="6757" ht="14.25" customHeight="1">
      <c r="G6757" s="111">
        <v>44166.0</v>
      </c>
      <c r="H6757" s="110" t="s">
        <v>283</v>
      </c>
      <c r="I6757" s="110" t="str">
        <f t="array" ref="I6757">XLOOKUP('Joining Lists'!$H6757,'Joining Lists'!$D$4:$D$75,'Joining Lists'!$E$4:$E$75)</f>
        <v>South</v>
      </c>
      <c r="J6757" s="110" t="s">
        <v>218</v>
      </c>
      <c r="K6757" s="110">
        <v>2.0</v>
      </c>
      <c r="L6757" s="109">
        <f t="array" ref="L6757">XLOOKUP('Joining Lists'!$J6757,'Joining Lists'!$A$4:$A$15,'Joining Lists'!$B$4:$B$15)</f>
        <v>22.95</v>
      </c>
      <c r="M6757" s="110">
        <f>'Joining Lists'!$K6757*'Joining Lists'!$L6757</f>
        <v>45.9</v>
      </c>
    </row>
    <row r="6758" ht="14.25" customHeight="1">
      <c r="G6758" s="106">
        <v>44166.0</v>
      </c>
      <c r="H6758" s="105" t="s">
        <v>225</v>
      </c>
      <c r="I6758" s="105" t="str">
        <f t="array" ref="I6758">XLOOKUP('Joining Lists'!$H6758,'Joining Lists'!$D$4:$D$75,'Joining Lists'!$E$4:$E$75)</f>
        <v>South</v>
      </c>
      <c r="J6758" s="105" t="s">
        <v>240</v>
      </c>
      <c r="K6758" s="105">
        <v>2.0</v>
      </c>
      <c r="L6758" s="104">
        <f t="array" ref="L6758">XLOOKUP('Joining Lists'!$J6758,'Joining Lists'!$A$4:$A$15,'Joining Lists'!$B$4:$B$15)</f>
        <v>34</v>
      </c>
      <c r="M6758" s="105">
        <f>'Joining Lists'!$K6758*'Joining Lists'!$L6758</f>
        <v>68</v>
      </c>
    </row>
    <row r="6759" ht="14.25" customHeight="1">
      <c r="G6759" s="111">
        <v>44166.0</v>
      </c>
      <c r="H6759" s="110" t="s">
        <v>254</v>
      </c>
      <c r="I6759" s="110" t="str">
        <f t="array" ref="I6759">XLOOKUP('Joining Lists'!$H6759,'Joining Lists'!$D$4:$D$75,'Joining Lists'!$E$4:$E$75)</f>
        <v>South</v>
      </c>
      <c r="J6759" s="110" t="s">
        <v>235</v>
      </c>
      <c r="K6759" s="110">
        <v>1.0</v>
      </c>
      <c r="L6759" s="109">
        <f t="array" ref="L6759">XLOOKUP('Joining Lists'!$J6759,'Joining Lists'!$A$4:$A$15,'Joining Lists'!$B$4:$B$15)</f>
        <v>19.95</v>
      </c>
      <c r="M6759" s="110">
        <f>'Joining Lists'!$K6759*'Joining Lists'!$L6759</f>
        <v>19.95</v>
      </c>
    </row>
    <row r="6760" ht="14.25" customHeight="1">
      <c r="G6760" s="106">
        <v>44166.0</v>
      </c>
      <c r="H6760" s="105" t="s">
        <v>310</v>
      </c>
      <c r="I6760" s="105" t="str">
        <f t="array" ref="I6760">XLOOKUP('Joining Lists'!$H6760,'Joining Lists'!$D$4:$D$75,'Joining Lists'!$E$4:$E$75)</f>
        <v>West</v>
      </c>
      <c r="J6760" s="105" t="s">
        <v>216</v>
      </c>
      <c r="K6760" s="105">
        <v>1.0</v>
      </c>
      <c r="L6760" s="104">
        <f t="array" ref="L6760">XLOOKUP('Joining Lists'!$J6760,'Joining Lists'!$A$4:$A$15,'Joining Lists'!$B$4:$B$15)</f>
        <v>22.95</v>
      </c>
      <c r="M6760" s="105">
        <f>'Joining Lists'!$K6760*'Joining Lists'!$L6760</f>
        <v>22.95</v>
      </c>
    </row>
    <row r="6761" ht="14.25" customHeight="1">
      <c r="G6761" s="111">
        <v>44166.0</v>
      </c>
      <c r="H6761" s="110" t="s">
        <v>302</v>
      </c>
      <c r="I6761" s="110" t="str">
        <f t="array" ref="I6761">XLOOKUP('Joining Lists'!$H6761,'Joining Lists'!$D$4:$D$75,'Joining Lists'!$E$4:$E$75)</f>
        <v>MidWest</v>
      </c>
      <c r="J6761" s="110" t="s">
        <v>240</v>
      </c>
      <c r="K6761" s="110">
        <v>1.0</v>
      </c>
      <c r="L6761" s="109">
        <f t="array" ref="L6761">XLOOKUP('Joining Lists'!$J6761,'Joining Lists'!$A$4:$A$15,'Joining Lists'!$B$4:$B$15)</f>
        <v>34</v>
      </c>
      <c r="M6761" s="110">
        <f>'Joining Lists'!$K6761*'Joining Lists'!$L6761</f>
        <v>34</v>
      </c>
    </row>
    <row r="6762" ht="14.25" customHeight="1">
      <c r="G6762" s="106">
        <v>44166.0</v>
      </c>
      <c r="H6762" s="105" t="s">
        <v>294</v>
      </c>
      <c r="I6762" s="105" t="str">
        <f t="array" ref="I6762">XLOOKUP('Joining Lists'!$H6762,'Joining Lists'!$D$4:$D$75,'Joining Lists'!$E$4:$E$75)</f>
        <v>West</v>
      </c>
      <c r="J6762" s="105" t="s">
        <v>216</v>
      </c>
      <c r="K6762" s="105">
        <v>3.0</v>
      </c>
      <c r="L6762" s="104">
        <f t="array" ref="L6762">XLOOKUP('Joining Lists'!$J6762,'Joining Lists'!$A$4:$A$15,'Joining Lists'!$B$4:$B$15)</f>
        <v>22.95</v>
      </c>
      <c r="M6762" s="105">
        <f>'Joining Lists'!$K6762*'Joining Lists'!$L6762</f>
        <v>68.85</v>
      </c>
    </row>
    <row r="6763" ht="14.25" customHeight="1">
      <c r="G6763" s="111">
        <v>44166.0</v>
      </c>
      <c r="H6763" s="110" t="s">
        <v>264</v>
      </c>
      <c r="I6763" s="110" t="str">
        <f t="array" ref="I6763">XLOOKUP('Joining Lists'!$H6763,'Joining Lists'!$D$4:$D$75,'Joining Lists'!$E$4:$E$75)</f>
        <v>MidWest</v>
      </c>
      <c r="J6763" s="110" t="s">
        <v>240</v>
      </c>
      <c r="K6763" s="110">
        <v>2.0</v>
      </c>
      <c r="L6763" s="109">
        <f t="array" ref="L6763">XLOOKUP('Joining Lists'!$J6763,'Joining Lists'!$A$4:$A$15,'Joining Lists'!$B$4:$B$15)</f>
        <v>34</v>
      </c>
      <c r="M6763" s="110">
        <f>'Joining Lists'!$K6763*'Joining Lists'!$L6763</f>
        <v>68</v>
      </c>
    </row>
    <row r="6764" ht="14.25" customHeight="1">
      <c r="G6764" s="106">
        <v>44166.0</v>
      </c>
      <c r="H6764" s="105" t="s">
        <v>268</v>
      </c>
      <c r="I6764" s="105" t="str">
        <f t="array" ref="I6764">XLOOKUP('Joining Lists'!$H6764,'Joining Lists'!$D$4:$D$75,'Joining Lists'!$E$4:$E$75)</f>
        <v>East</v>
      </c>
      <c r="J6764" s="105" t="s">
        <v>212</v>
      </c>
      <c r="K6764" s="105">
        <v>1.0</v>
      </c>
      <c r="L6764" s="104">
        <f t="array" ref="L6764">XLOOKUP('Joining Lists'!$J6764,'Joining Lists'!$A$4:$A$15,'Joining Lists'!$B$4:$B$15)</f>
        <v>21</v>
      </c>
      <c r="M6764" s="105">
        <f>'Joining Lists'!$K6764*'Joining Lists'!$L6764</f>
        <v>21</v>
      </c>
    </row>
    <row r="6765" ht="14.25" customHeight="1">
      <c r="G6765" s="111">
        <v>44166.0</v>
      </c>
      <c r="H6765" s="110" t="s">
        <v>269</v>
      </c>
      <c r="I6765" s="110" t="str">
        <f t="array" ref="I6765">XLOOKUP('Joining Lists'!$H6765,'Joining Lists'!$D$4:$D$75,'Joining Lists'!$E$4:$E$75)</f>
        <v>MidWest</v>
      </c>
      <c r="J6765" s="110" t="s">
        <v>235</v>
      </c>
      <c r="K6765" s="110">
        <v>2.0</v>
      </c>
      <c r="L6765" s="109">
        <f t="array" ref="L6765">XLOOKUP('Joining Lists'!$J6765,'Joining Lists'!$A$4:$A$15,'Joining Lists'!$B$4:$B$15)</f>
        <v>19.95</v>
      </c>
      <c r="M6765" s="110">
        <f>'Joining Lists'!$K6765*'Joining Lists'!$L6765</f>
        <v>39.9</v>
      </c>
    </row>
    <row r="6766" ht="14.25" customHeight="1">
      <c r="G6766" s="106">
        <v>44166.0</v>
      </c>
      <c r="H6766" s="105" t="s">
        <v>215</v>
      </c>
      <c r="I6766" s="105" t="str">
        <f t="array" ref="I6766">XLOOKUP('Joining Lists'!$H6766,'Joining Lists'!$D$4:$D$75,'Joining Lists'!$E$4:$E$75)</f>
        <v>East</v>
      </c>
      <c r="J6766" s="105" t="s">
        <v>236</v>
      </c>
      <c r="K6766" s="105">
        <v>2.0</v>
      </c>
      <c r="L6766" s="104">
        <f t="array" ref="L6766">XLOOKUP('Joining Lists'!$J6766,'Joining Lists'!$A$4:$A$15,'Joining Lists'!$B$4:$B$15)</f>
        <v>30</v>
      </c>
      <c r="M6766" s="105">
        <f>'Joining Lists'!$K6766*'Joining Lists'!$L6766</f>
        <v>60</v>
      </c>
    </row>
    <row r="6767" ht="14.25" customHeight="1">
      <c r="G6767" s="111">
        <v>44166.0</v>
      </c>
      <c r="H6767" s="110" t="s">
        <v>296</v>
      </c>
      <c r="I6767" s="110" t="str">
        <f t="array" ref="I6767">XLOOKUP('Joining Lists'!$H6767,'Joining Lists'!$D$4:$D$75,'Joining Lists'!$E$4:$E$75)</f>
        <v>West</v>
      </c>
      <c r="J6767" s="110" t="s">
        <v>240</v>
      </c>
      <c r="K6767" s="110">
        <v>2.0</v>
      </c>
      <c r="L6767" s="109">
        <f t="array" ref="L6767">XLOOKUP('Joining Lists'!$J6767,'Joining Lists'!$A$4:$A$15,'Joining Lists'!$B$4:$B$15)</f>
        <v>34</v>
      </c>
      <c r="M6767" s="110">
        <f>'Joining Lists'!$K6767*'Joining Lists'!$L6767</f>
        <v>68</v>
      </c>
    </row>
    <row r="6768" ht="14.25" customHeight="1">
      <c r="G6768" s="106">
        <v>44166.0</v>
      </c>
      <c r="H6768" s="105" t="s">
        <v>225</v>
      </c>
      <c r="I6768" s="105" t="str">
        <f t="array" ref="I6768">XLOOKUP('Joining Lists'!$H6768,'Joining Lists'!$D$4:$D$75,'Joining Lists'!$E$4:$E$75)</f>
        <v>South</v>
      </c>
      <c r="J6768" s="105" t="s">
        <v>212</v>
      </c>
      <c r="K6768" s="105">
        <v>10.0</v>
      </c>
      <c r="L6768" s="104">
        <f t="array" ref="L6768">XLOOKUP('Joining Lists'!$J6768,'Joining Lists'!$A$4:$A$15,'Joining Lists'!$B$4:$B$15)</f>
        <v>21</v>
      </c>
      <c r="M6768" s="105">
        <f>'Joining Lists'!$K6768*'Joining Lists'!$L6768</f>
        <v>210</v>
      </c>
    </row>
    <row r="6769" ht="14.25" customHeight="1">
      <c r="G6769" s="111">
        <v>44166.0</v>
      </c>
      <c r="H6769" s="110" t="s">
        <v>244</v>
      </c>
      <c r="I6769" s="110" t="str">
        <f t="array" ref="I6769">XLOOKUP('Joining Lists'!$H6769,'Joining Lists'!$D$4:$D$75,'Joining Lists'!$E$4:$E$75)</f>
        <v>MidWest</v>
      </c>
      <c r="J6769" s="110" t="s">
        <v>235</v>
      </c>
      <c r="K6769" s="110">
        <v>2.0</v>
      </c>
      <c r="L6769" s="109">
        <f t="array" ref="L6769">XLOOKUP('Joining Lists'!$J6769,'Joining Lists'!$A$4:$A$15,'Joining Lists'!$B$4:$B$15)</f>
        <v>19.95</v>
      </c>
      <c r="M6769" s="110">
        <f>'Joining Lists'!$K6769*'Joining Lists'!$L6769</f>
        <v>39.9</v>
      </c>
    </row>
    <row r="6770" ht="14.25" customHeight="1">
      <c r="G6770" s="106">
        <v>44166.0</v>
      </c>
      <c r="H6770" s="105" t="s">
        <v>280</v>
      </c>
      <c r="I6770" s="105" t="str">
        <f t="array" ref="I6770">XLOOKUP('Joining Lists'!$H6770,'Joining Lists'!$D$4:$D$75,'Joining Lists'!$E$4:$E$75)</f>
        <v>South</v>
      </c>
      <c r="J6770" s="105" t="s">
        <v>239</v>
      </c>
      <c r="K6770" s="105">
        <v>2.0</v>
      </c>
      <c r="L6770" s="104">
        <f t="array" ref="L6770">XLOOKUP('Joining Lists'!$J6770,'Joining Lists'!$A$4:$A$15,'Joining Lists'!$B$4:$B$15)</f>
        <v>19</v>
      </c>
      <c r="M6770" s="105">
        <f>'Joining Lists'!$K6770*'Joining Lists'!$L6770</f>
        <v>38</v>
      </c>
    </row>
    <row r="6771" ht="14.25" customHeight="1">
      <c r="G6771" s="111">
        <v>44166.0</v>
      </c>
      <c r="H6771" s="110" t="s">
        <v>292</v>
      </c>
      <c r="I6771" s="110" t="str">
        <f t="array" ref="I6771">XLOOKUP('Joining Lists'!$H6771,'Joining Lists'!$D$4:$D$75,'Joining Lists'!$E$4:$E$75)</f>
        <v>East</v>
      </c>
      <c r="J6771" s="110" t="s">
        <v>218</v>
      </c>
      <c r="K6771" s="110">
        <v>2.0</v>
      </c>
      <c r="L6771" s="109">
        <f t="array" ref="L6771">XLOOKUP('Joining Lists'!$J6771,'Joining Lists'!$A$4:$A$15,'Joining Lists'!$B$4:$B$15)</f>
        <v>22.95</v>
      </c>
      <c r="M6771" s="110">
        <f>'Joining Lists'!$K6771*'Joining Lists'!$L6771</f>
        <v>45.9</v>
      </c>
    </row>
    <row r="6772" ht="14.25" customHeight="1">
      <c r="G6772" s="106">
        <v>44166.0</v>
      </c>
      <c r="H6772" s="105" t="s">
        <v>213</v>
      </c>
      <c r="I6772" s="105" t="str">
        <f t="array" ref="I6772">XLOOKUP('Joining Lists'!$H6772,'Joining Lists'!$D$4:$D$75,'Joining Lists'!$E$4:$E$75)</f>
        <v>MidWest</v>
      </c>
      <c r="J6772" s="105" t="s">
        <v>216</v>
      </c>
      <c r="K6772" s="105">
        <v>1.0</v>
      </c>
      <c r="L6772" s="104">
        <f t="array" ref="L6772">XLOOKUP('Joining Lists'!$J6772,'Joining Lists'!$A$4:$A$15,'Joining Lists'!$B$4:$B$15)</f>
        <v>22.95</v>
      </c>
      <c r="M6772" s="105">
        <f>'Joining Lists'!$K6772*'Joining Lists'!$L6772</f>
        <v>22.95</v>
      </c>
    </row>
    <row r="6773" ht="14.25" customHeight="1">
      <c r="G6773" s="111">
        <v>44166.0</v>
      </c>
      <c r="H6773" s="110" t="s">
        <v>304</v>
      </c>
      <c r="I6773" s="110" t="str">
        <f t="array" ref="I6773">XLOOKUP('Joining Lists'!$H6773,'Joining Lists'!$D$4:$D$75,'Joining Lists'!$E$4:$E$75)</f>
        <v>South</v>
      </c>
      <c r="J6773" s="110" t="s">
        <v>240</v>
      </c>
      <c r="K6773" s="110">
        <v>3.0</v>
      </c>
      <c r="L6773" s="109">
        <f t="array" ref="L6773">XLOOKUP('Joining Lists'!$J6773,'Joining Lists'!$A$4:$A$15,'Joining Lists'!$B$4:$B$15)</f>
        <v>34</v>
      </c>
      <c r="M6773" s="110">
        <f>'Joining Lists'!$K6773*'Joining Lists'!$L6773</f>
        <v>102</v>
      </c>
    </row>
    <row r="6774" ht="14.25" customHeight="1">
      <c r="G6774" s="106">
        <v>44166.0</v>
      </c>
      <c r="H6774" s="105" t="s">
        <v>296</v>
      </c>
      <c r="I6774" s="105" t="str">
        <f t="array" ref="I6774">XLOOKUP('Joining Lists'!$H6774,'Joining Lists'!$D$4:$D$75,'Joining Lists'!$E$4:$E$75)</f>
        <v>West</v>
      </c>
      <c r="J6774" s="105" t="s">
        <v>212</v>
      </c>
      <c r="K6774" s="105">
        <v>2.0</v>
      </c>
      <c r="L6774" s="104">
        <f t="array" ref="L6774">XLOOKUP('Joining Lists'!$J6774,'Joining Lists'!$A$4:$A$15,'Joining Lists'!$B$4:$B$15)</f>
        <v>21</v>
      </c>
      <c r="M6774" s="105">
        <f>'Joining Lists'!$K6774*'Joining Lists'!$L6774</f>
        <v>42</v>
      </c>
    </row>
    <row r="6775" ht="14.25" customHeight="1">
      <c r="G6775" s="111">
        <v>44165.0</v>
      </c>
      <c r="H6775" s="110" t="s">
        <v>260</v>
      </c>
      <c r="I6775" s="110" t="str">
        <f t="array" ref="I6775">XLOOKUP('Joining Lists'!$H6775,'Joining Lists'!$D$4:$D$75,'Joining Lists'!$E$4:$E$75)</f>
        <v>MidWest</v>
      </c>
      <c r="J6775" s="110" t="s">
        <v>216</v>
      </c>
      <c r="K6775" s="110">
        <v>3.0</v>
      </c>
      <c r="L6775" s="109">
        <f t="array" ref="L6775">XLOOKUP('Joining Lists'!$J6775,'Joining Lists'!$A$4:$A$15,'Joining Lists'!$B$4:$B$15)</f>
        <v>22.95</v>
      </c>
      <c r="M6775" s="110">
        <f>'Joining Lists'!$K6775*'Joining Lists'!$L6775</f>
        <v>68.85</v>
      </c>
    </row>
    <row r="6776" ht="14.25" customHeight="1">
      <c r="G6776" s="106">
        <v>44165.0</v>
      </c>
      <c r="H6776" s="105" t="s">
        <v>219</v>
      </c>
      <c r="I6776" s="105" t="str">
        <f t="array" ref="I6776">XLOOKUP('Joining Lists'!$H6776,'Joining Lists'!$D$4:$D$75,'Joining Lists'!$E$4:$E$75)</f>
        <v>West</v>
      </c>
      <c r="J6776" s="105" t="s">
        <v>239</v>
      </c>
      <c r="K6776" s="105">
        <v>2.0</v>
      </c>
      <c r="L6776" s="104">
        <f t="array" ref="L6776">XLOOKUP('Joining Lists'!$J6776,'Joining Lists'!$A$4:$A$15,'Joining Lists'!$B$4:$B$15)</f>
        <v>19</v>
      </c>
      <c r="M6776" s="105">
        <f>'Joining Lists'!$K6776*'Joining Lists'!$L6776</f>
        <v>38</v>
      </c>
    </row>
    <row r="6777" ht="14.25" customHeight="1">
      <c r="G6777" s="111">
        <v>44165.0</v>
      </c>
      <c r="H6777" s="110" t="s">
        <v>292</v>
      </c>
      <c r="I6777" s="110" t="str">
        <f t="array" ref="I6777">XLOOKUP('Joining Lists'!$H6777,'Joining Lists'!$D$4:$D$75,'Joining Lists'!$E$4:$E$75)</f>
        <v>East</v>
      </c>
      <c r="J6777" s="110" t="s">
        <v>218</v>
      </c>
      <c r="K6777" s="110">
        <v>1.0</v>
      </c>
      <c r="L6777" s="109">
        <f t="array" ref="L6777">XLOOKUP('Joining Lists'!$J6777,'Joining Lists'!$A$4:$A$15,'Joining Lists'!$B$4:$B$15)</f>
        <v>22.95</v>
      </c>
      <c r="M6777" s="110">
        <f>'Joining Lists'!$K6777*'Joining Lists'!$L6777</f>
        <v>22.95</v>
      </c>
    </row>
    <row r="6778" ht="14.25" customHeight="1">
      <c r="G6778" s="106">
        <v>44165.0</v>
      </c>
      <c r="H6778" s="105" t="s">
        <v>266</v>
      </c>
      <c r="I6778" s="105" t="str">
        <f t="array" ref="I6778">XLOOKUP('Joining Lists'!$H6778,'Joining Lists'!$D$4:$D$75,'Joining Lists'!$E$4:$E$75)</f>
        <v>West</v>
      </c>
      <c r="J6778" s="105" t="s">
        <v>236</v>
      </c>
      <c r="K6778" s="105">
        <v>1.0</v>
      </c>
      <c r="L6778" s="104">
        <f t="array" ref="L6778">XLOOKUP('Joining Lists'!$J6778,'Joining Lists'!$A$4:$A$15,'Joining Lists'!$B$4:$B$15)</f>
        <v>30</v>
      </c>
      <c r="M6778" s="105">
        <f>'Joining Lists'!$K6778*'Joining Lists'!$L6778</f>
        <v>30</v>
      </c>
    </row>
    <row r="6779" ht="14.25" customHeight="1">
      <c r="G6779" s="111">
        <v>44165.0</v>
      </c>
      <c r="H6779" s="110" t="s">
        <v>238</v>
      </c>
      <c r="I6779" s="110" t="str">
        <f t="array" ref="I6779">XLOOKUP('Joining Lists'!$H6779,'Joining Lists'!$D$4:$D$75,'Joining Lists'!$E$4:$E$75)</f>
        <v>West</v>
      </c>
      <c r="J6779" s="110" t="s">
        <v>240</v>
      </c>
      <c r="K6779" s="110">
        <v>2.0</v>
      </c>
      <c r="L6779" s="109">
        <f t="array" ref="L6779">XLOOKUP('Joining Lists'!$J6779,'Joining Lists'!$A$4:$A$15,'Joining Lists'!$B$4:$B$15)</f>
        <v>34</v>
      </c>
      <c r="M6779" s="110">
        <f>'Joining Lists'!$K6779*'Joining Lists'!$L6779</f>
        <v>68</v>
      </c>
    </row>
    <row r="6780" ht="14.25" customHeight="1">
      <c r="G6780" s="106">
        <v>44165.0</v>
      </c>
      <c r="H6780" s="105" t="s">
        <v>303</v>
      </c>
      <c r="I6780" s="105" t="str">
        <f t="array" ref="I6780">XLOOKUP('Joining Lists'!$H6780,'Joining Lists'!$D$4:$D$75,'Joining Lists'!$E$4:$E$75)</f>
        <v>West</v>
      </c>
      <c r="J6780" s="105" t="s">
        <v>243</v>
      </c>
      <c r="K6780" s="105">
        <v>2.0</v>
      </c>
      <c r="L6780" s="104">
        <f t="array" ref="L6780">XLOOKUP('Joining Lists'!$J6780,'Joining Lists'!$A$4:$A$15,'Joining Lists'!$B$4:$B$15)</f>
        <v>25</v>
      </c>
      <c r="M6780" s="105">
        <f>'Joining Lists'!$K6780*'Joining Lists'!$L6780</f>
        <v>50</v>
      </c>
    </row>
    <row r="6781" ht="14.25" customHeight="1">
      <c r="G6781" s="111">
        <v>44165.0</v>
      </c>
      <c r="H6781" s="110" t="s">
        <v>280</v>
      </c>
      <c r="I6781" s="110" t="str">
        <f t="array" ref="I6781">XLOOKUP('Joining Lists'!$H6781,'Joining Lists'!$D$4:$D$75,'Joining Lists'!$E$4:$E$75)</f>
        <v>South</v>
      </c>
      <c r="J6781" s="110" t="s">
        <v>235</v>
      </c>
      <c r="K6781" s="110">
        <v>4.0</v>
      </c>
      <c r="L6781" s="109">
        <f t="array" ref="L6781">XLOOKUP('Joining Lists'!$J6781,'Joining Lists'!$A$4:$A$15,'Joining Lists'!$B$4:$B$15)</f>
        <v>19.95</v>
      </c>
      <c r="M6781" s="110">
        <f>'Joining Lists'!$K6781*'Joining Lists'!$L6781</f>
        <v>79.8</v>
      </c>
    </row>
    <row r="6782" ht="14.25" customHeight="1">
      <c r="G6782" s="106">
        <v>44165.0</v>
      </c>
      <c r="H6782" s="105" t="s">
        <v>315</v>
      </c>
      <c r="I6782" s="105" t="str">
        <f t="array" ref="I6782">XLOOKUP('Joining Lists'!$H6782,'Joining Lists'!$D$4:$D$75,'Joining Lists'!$E$4:$E$75)</f>
        <v>MidWest</v>
      </c>
      <c r="J6782" s="105" t="s">
        <v>236</v>
      </c>
      <c r="K6782" s="105">
        <v>2.0</v>
      </c>
      <c r="L6782" s="104">
        <f t="array" ref="L6782">XLOOKUP('Joining Lists'!$J6782,'Joining Lists'!$A$4:$A$15,'Joining Lists'!$B$4:$B$15)</f>
        <v>30</v>
      </c>
      <c r="M6782" s="105">
        <f>'Joining Lists'!$K6782*'Joining Lists'!$L6782</f>
        <v>60</v>
      </c>
    </row>
    <row r="6783" ht="14.25" customHeight="1">
      <c r="G6783" s="111">
        <v>44165.0</v>
      </c>
      <c r="H6783" s="110" t="s">
        <v>249</v>
      </c>
      <c r="I6783" s="110" t="str">
        <f t="array" ref="I6783">XLOOKUP('Joining Lists'!$H6783,'Joining Lists'!$D$4:$D$75,'Joining Lists'!$E$4:$E$75)</f>
        <v>East</v>
      </c>
      <c r="J6783" s="110" t="s">
        <v>218</v>
      </c>
      <c r="K6783" s="110">
        <v>3.0</v>
      </c>
      <c r="L6783" s="109">
        <f t="array" ref="L6783">XLOOKUP('Joining Lists'!$J6783,'Joining Lists'!$A$4:$A$15,'Joining Lists'!$B$4:$B$15)</f>
        <v>22.95</v>
      </c>
      <c r="M6783" s="110">
        <f>'Joining Lists'!$K6783*'Joining Lists'!$L6783</f>
        <v>68.85</v>
      </c>
    </row>
    <row r="6784" ht="14.25" customHeight="1">
      <c r="G6784" s="106">
        <v>44165.0</v>
      </c>
      <c r="H6784" s="105" t="s">
        <v>249</v>
      </c>
      <c r="I6784" s="105" t="str">
        <f t="array" ref="I6784">XLOOKUP('Joining Lists'!$H6784,'Joining Lists'!$D$4:$D$75,'Joining Lists'!$E$4:$E$75)</f>
        <v>East</v>
      </c>
      <c r="J6784" s="105" t="s">
        <v>243</v>
      </c>
      <c r="K6784" s="105">
        <v>2.0</v>
      </c>
      <c r="L6784" s="104">
        <f t="array" ref="L6784">XLOOKUP('Joining Lists'!$J6784,'Joining Lists'!$A$4:$A$15,'Joining Lists'!$B$4:$B$15)</f>
        <v>25</v>
      </c>
      <c r="M6784" s="105">
        <f>'Joining Lists'!$K6784*'Joining Lists'!$L6784</f>
        <v>50</v>
      </c>
    </row>
    <row r="6785" ht="14.25" customHeight="1">
      <c r="G6785" s="111">
        <v>44165.0</v>
      </c>
      <c r="H6785" s="110" t="s">
        <v>258</v>
      </c>
      <c r="I6785" s="110" t="str">
        <f t="array" ref="I6785">XLOOKUP('Joining Lists'!$H6785,'Joining Lists'!$D$4:$D$75,'Joining Lists'!$E$4:$E$75)</f>
        <v>MidWest</v>
      </c>
      <c r="J6785" s="110" t="s">
        <v>218</v>
      </c>
      <c r="K6785" s="110">
        <v>1.0</v>
      </c>
      <c r="L6785" s="109">
        <f t="array" ref="L6785">XLOOKUP('Joining Lists'!$J6785,'Joining Lists'!$A$4:$A$15,'Joining Lists'!$B$4:$B$15)</f>
        <v>22.95</v>
      </c>
      <c r="M6785" s="110">
        <f>'Joining Lists'!$K6785*'Joining Lists'!$L6785</f>
        <v>22.95</v>
      </c>
    </row>
    <row r="6786" ht="14.25" customHeight="1">
      <c r="G6786" s="106">
        <v>44165.0</v>
      </c>
      <c r="H6786" s="105" t="s">
        <v>281</v>
      </c>
      <c r="I6786" s="105" t="str">
        <f t="array" ref="I6786">XLOOKUP('Joining Lists'!$H6786,'Joining Lists'!$D$4:$D$75,'Joining Lists'!$E$4:$E$75)</f>
        <v>MidWest</v>
      </c>
      <c r="J6786" s="105" t="s">
        <v>218</v>
      </c>
      <c r="K6786" s="105">
        <v>1.0</v>
      </c>
      <c r="L6786" s="104">
        <f t="array" ref="L6786">XLOOKUP('Joining Lists'!$J6786,'Joining Lists'!$A$4:$A$15,'Joining Lists'!$B$4:$B$15)</f>
        <v>22.95</v>
      </c>
      <c r="M6786" s="105">
        <f>'Joining Lists'!$K6786*'Joining Lists'!$L6786</f>
        <v>22.95</v>
      </c>
    </row>
    <row r="6787" ht="14.25" customHeight="1">
      <c r="G6787" s="111">
        <v>44165.0</v>
      </c>
      <c r="H6787" s="110" t="s">
        <v>225</v>
      </c>
      <c r="I6787" s="110" t="str">
        <f t="array" ref="I6787">XLOOKUP('Joining Lists'!$H6787,'Joining Lists'!$D$4:$D$75,'Joining Lists'!$E$4:$E$75)</f>
        <v>South</v>
      </c>
      <c r="J6787" s="110" t="s">
        <v>227</v>
      </c>
      <c r="K6787" s="110">
        <v>2.0</v>
      </c>
      <c r="L6787" s="109">
        <f t="array" ref="L6787">XLOOKUP('Joining Lists'!$J6787,'Joining Lists'!$A$4:$A$15,'Joining Lists'!$B$4:$B$15)</f>
        <v>25</v>
      </c>
      <c r="M6787" s="110">
        <f>'Joining Lists'!$K6787*'Joining Lists'!$L6787</f>
        <v>50</v>
      </c>
    </row>
    <row r="6788" ht="14.25" customHeight="1">
      <c r="G6788" s="106">
        <v>44165.0</v>
      </c>
      <c r="H6788" s="105" t="s">
        <v>251</v>
      </c>
      <c r="I6788" s="105" t="str">
        <f t="array" ref="I6788">XLOOKUP('Joining Lists'!$H6788,'Joining Lists'!$D$4:$D$75,'Joining Lists'!$E$4:$E$75)</f>
        <v>MidWest</v>
      </c>
      <c r="J6788" s="105" t="s">
        <v>218</v>
      </c>
      <c r="K6788" s="105">
        <v>1.0</v>
      </c>
      <c r="L6788" s="104">
        <f t="array" ref="L6788">XLOOKUP('Joining Lists'!$J6788,'Joining Lists'!$A$4:$A$15,'Joining Lists'!$B$4:$B$15)</f>
        <v>22.95</v>
      </c>
      <c r="M6788" s="105">
        <f>'Joining Lists'!$K6788*'Joining Lists'!$L6788</f>
        <v>22.95</v>
      </c>
    </row>
    <row r="6789" ht="14.25" customHeight="1">
      <c r="G6789" s="111">
        <v>44165.0</v>
      </c>
      <c r="H6789" s="110" t="s">
        <v>296</v>
      </c>
      <c r="I6789" s="110" t="str">
        <f t="array" ref="I6789">XLOOKUP('Joining Lists'!$H6789,'Joining Lists'!$D$4:$D$75,'Joining Lists'!$E$4:$E$75)</f>
        <v>West</v>
      </c>
      <c r="J6789" s="110" t="s">
        <v>239</v>
      </c>
      <c r="K6789" s="110">
        <v>2.0</v>
      </c>
      <c r="L6789" s="109">
        <f t="array" ref="L6789">XLOOKUP('Joining Lists'!$J6789,'Joining Lists'!$A$4:$A$15,'Joining Lists'!$B$4:$B$15)</f>
        <v>19</v>
      </c>
      <c r="M6789" s="110">
        <f>'Joining Lists'!$K6789*'Joining Lists'!$L6789</f>
        <v>38</v>
      </c>
    </row>
    <row r="6790" ht="14.25" customHeight="1">
      <c r="G6790" s="106">
        <v>44165.0</v>
      </c>
      <c r="H6790" s="105" t="s">
        <v>316</v>
      </c>
      <c r="I6790" s="105" t="str">
        <f t="array" ref="I6790">XLOOKUP('Joining Lists'!$H6790,'Joining Lists'!$D$4:$D$75,'Joining Lists'!$E$4:$E$75)</f>
        <v>West</v>
      </c>
      <c r="J6790" s="105" t="s">
        <v>240</v>
      </c>
      <c r="K6790" s="105">
        <v>2.0</v>
      </c>
      <c r="L6790" s="104">
        <f t="array" ref="L6790">XLOOKUP('Joining Lists'!$J6790,'Joining Lists'!$A$4:$A$15,'Joining Lists'!$B$4:$B$15)</f>
        <v>34</v>
      </c>
      <c r="M6790" s="105">
        <f>'Joining Lists'!$K6790*'Joining Lists'!$L6790</f>
        <v>68</v>
      </c>
    </row>
    <row r="6791" ht="14.25" customHeight="1">
      <c r="G6791" s="111">
        <v>44165.0</v>
      </c>
      <c r="H6791" s="110" t="s">
        <v>302</v>
      </c>
      <c r="I6791" s="110" t="str">
        <f t="array" ref="I6791">XLOOKUP('Joining Lists'!$H6791,'Joining Lists'!$D$4:$D$75,'Joining Lists'!$E$4:$E$75)</f>
        <v>MidWest</v>
      </c>
      <c r="J6791" s="110" t="s">
        <v>240</v>
      </c>
      <c r="K6791" s="110">
        <v>2.0</v>
      </c>
      <c r="L6791" s="109">
        <f t="array" ref="L6791">XLOOKUP('Joining Lists'!$J6791,'Joining Lists'!$A$4:$A$15,'Joining Lists'!$B$4:$B$15)</f>
        <v>34</v>
      </c>
      <c r="M6791" s="110">
        <f>'Joining Lists'!$K6791*'Joining Lists'!$L6791</f>
        <v>68</v>
      </c>
    </row>
    <row r="6792" ht="14.25" customHeight="1">
      <c r="G6792" s="106">
        <v>44165.0</v>
      </c>
      <c r="H6792" s="105" t="s">
        <v>281</v>
      </c>
      <c r="I6792" s="105" t="str">
        <f t="array" ref="I6792">XLOOKUP('Joining Lists'!$H6792,'Joining Lists'!$D$4:$D$75,'Joining Lists'!$E$4:$E$75)</f>
        <v>MidWest</v>
      </c>
      <c r="J6792" s="105" t="s">
        <v>216</v>
      </c>
      <c r="K6792" s="105">
        <v>3.0</v>
      </c>
      <c r="L6792" s="104">
        <f t="array" ref="L6792">XLOOKUP('Joining Lists'!$J6792,'Joining Lists'!$A$4:$A$15,'Joining Lists'!$B$4:$B$15)</f>
        <v>22.95</v>
      </c>
      <c r="M6792" s="105">
        <f>'Joining Lists'!$K6792*'Joining Lists'!$L6792</f>
        <v>68.85</v>
      </c>
    </row>
    <row r="6793" ht="14.25" customHeight="1">
      <c r="G6793" s="111">
        <v>44165.0</v>
      </c>
      <c r="H6793" s="110" t="s">
        <v>299</v>
      </c>
      <c r="I6793" s="110" t="str">
        <f t="array" ref="I6793">XLOOKUP('Joining Lists'!$H6793,'Joining Lists'!$D$4:$D$75,'Joining Lists'!$E$4:$E$75)</f>
        <v>South</v>
      </c>
      <c r="J6793" s="110" t="s">
        <v>240</v>
      </c>
      <c r="K6793" s="110">
        <v>23.0</v>
      </c>
      <c r="L6793" s="109">
        <f t="array" ref="L6793">XLOOKUP('Joining Lists'!$J6793,'Joining Lists'!$A$4:$A$15,'Joining Lists'!$B$4:$B$15)</f>
        <v>34</v>
      </c>
      <c r="M6793" s="110">
        <f>'Joining Lists'!$K6793*'Joining Lists'!$L6793</f>
        <v>782</v>
      </c>
    </row>
    <row r="6794" ht="14.25" customHeight="1">
      <c r="G6794" s="106">
        <v>44165.0</v>
      </c>
      <c r="H6794" s="105" t="s">
        <v>231</v>
      </c>
      <c r="I6794" s="105" t="str">
        <f t="array" ref="I6794">XLOOKUP('Joining Lists'!$H6794,'Joining Lists'!$D$4:$D$75,'Joining Lists'!$E$4:$E$75)</f>
        <v>West</v>
      </c>
      <c r="J6794" s="105" t="s">
        <v>218</v>
      </c>
      <c r="K6794" s="105">
        <v>3.0</v>
      </c>
      <c r="L6794" s="104">
        <f t="array" ref="L6794">XLOOKUP('Joining Lists'!$J6794,'Joining Lists'!$A$4:$A$15,'Joining Lists'!$B$4:$B$15)</f>
        <v>22.95</v>
      </c>
      <c r="M6794" s="105">
        <f>'Joining Lists'!$K6794*'Joining Lists'!$L6794</f>
        <v>68.85</v>
      </c>
    </row>
    <row r="6795" ht="14.25" customHeight="1">
      <c r="G6795" s="111">
        <v>44165.0</v>
      </c>
      <c r="H6795" s="110" t="s">
        <v>306</v>
      </c>
      <c r="I6795" s="110" t="str">
        <f t="array" ref="I6795">XLOOKUP('Joining Lists'!$H6795,'Joining Lists'!$D$4:$D$75,'Joining Lists'!$E$4:$E$75)</f>
        <v>West</v>
      </c>
      <c r="J6795" s="110" t="s">
        <v>239</v>
      </c>
      <c r="K6795" s="110">
        <v>2.0</v>
      </c>
      <c r="L6795" s="109">
        <f t="array" ref="L6795">XLOOKUP('Joining Lists'!$J6795,'Joining Lists'!$A$4:$A$15,'Joining Lists'!$B$4:$B$15)</f>
        <v>19</v>
      </c>
      <c r="M6795" s="110">
        <f>'Joining Lists'!$K6795*'Joining Lists'!$L6795</f>
        <v>38</v>
      </c>
    </row>
    <row r="6796" ht="14.25" customHeight="1">
      <c r="G6796" s="106">
        <v>44165.0</v>
      </c>
      <c r="H6796" s="105" t="s">
        <v>244</v>
      </c>
      <c r="I6796" s="105" t="str">
        <f t="array" ref="I6796">XLOOKUP('Joining Lists'!$H6796,'Joining Lists'!$D$4:$D$75,'Joining Lists'!$E$4:$E$75)</f>
        <v>MidWest</v>
      </c>
      <c r="J6796" s="105" t="s">
        <v>236</v>
      </c>
      <c r="K6796" s="105">
        <v>2.0</v>
      </c>
      <c r="L6796" s="104">
        <f t="array" ref="L6796">XLOOKUP('Joining Lists'!$J6796,'Joining Lists'!$A$4:$A$15,'Joining Lists'!$B$4:$B$15)</f>
        <v>30</v>
      </c>
      <c r="M6796" s="105">
        <f>'Joining Lists'!$K6796*'Joining Lists'!$L6796</f>
        <v>60</v>
      </c>
    </row>
    <row r="6797" ht="14.25" customHeight="1">
      <c r="G6797" s="111">
        <v>44165.0</v>
      </c>
      <c r="H6797" s="110" t="s">
        <v>296</v>
      </c>
      <c r="I6797" s="110" t="str">
        <f t="array" ref="I6797">XLOOKUP('Joining Lists'!$H6797,'Joining Lists'!$D$4:$D$75,'Joining Lists'!$E$4:$E$75)</f>
        <v>West</v>
      </c>
      <c r="J6797" s="110" t="s">
        <v>243</v>
      </c>
      <c r="K6797" s="110">
        <v>3.0</v>
      </c>
      <c r="L6797" s="109">
        <f t="array" ref="L6797">XLOOKUP('Joining Lists'!$J6797,'Joining Lists'!$A$4:$A$15,'Joining Lists'!$B$4:$B$15)</f>
        <v>25</v>
      </c>
      <c r="M6797" s="110">
        <f>'Joining Lists'!$K6797*'Joining Lists'!$L6797</f>
        <v>75</v>
      </c>
    </row>
    <row r="6798" ht="14.25" customHeight="1">
      <c r="G6798" s="106">
        <v>44165.0</v>
      </c>
      <c r="H6798" s="105" t="s">
        <v>219</v>
      </c>
      <c r="I6798" s="105" t="str">
        <f t="array" ref="I6798">XLOOKUP('Joining Lists'!$H6798,'Joining Lists'!$D$4:$D$75,'Joining Lists'!$E$4:$E$75)</f>
        <v>West</v>
      </c>
      <c r="J6798" s="105" t="s">
        <v>245</v>
      </c>
      <c r="K6798" s="105">
        <v>3.0</v>
      </c>
      <c r="L6798" s="104">
        <f t="array" ref="L6798">XLOOKUP('Joining Lists'!$J6798,'Joining Lists'!$A$4:$A$15,'Joining Lists'!$B$4:$B$15)</f>
        <v>23.5</v>
      </c>
      <c r="M6798" s="105">
        <f>'Joining Lists'!$K6798*'Joining Lists'!$L6798</f>
        <v>70.5</v>
      </c>
    </row>
    <row r="6799" ht="14.25" customHeight="1">
      <c r="G6799" s="111">
        <v>44165.0</v>
      </c>
      <c r="H6799" s="110" t="s">
        <v>252</v>
      </c>
      <c r="I6799" s="110" t="str">
        <f t="array" ref="I6799">XLOOKUP('Joining Lists'!$H6799,'Joining Lists'!$D$4:$D$75,'Joining Lists'!$E$4:$E$75)</f>
        <v>West</v>
      </c>
      <c r="J6799" s="110" t="s">
        <v>235</v>
      </c>
      <c r="K6799" s="110">
        <v>3.0</v>
      </c>
      <c r="L6799" s="109">
        <f t="array" ref="L6799">XLOOKUP('Joining Lists'!$J6799,'Joining Lists'!$A$4:$A$15,'Joining Lists'!$B$4:$B$15)</f>
        <v>19.95</v>
      </c>
      <c r="M6799" s="110">
        <f>'Joining Lists'!$K6799*'Joining Lists'!$L6799</f>
        <v>59.85</v>
      </c>
    </row>
    <row r="6800" ht="14.25" customHeight="1">
      <c r="G6800" s="106">
        <v>44165.0</v>
      </c>
      <c r="H6800" s="105" t="s">
        <v>271</v>
      </c>
      <c r="I6800" s="105" t="str">
        <f t="array" ref="I6800">XLOOKUP('Joining Lists'!$H6800,'Joining Lists'!$D$4:$D$75,'Joining Lists'!$E$4:$E$75)</f>
        <v>South</v>
      </c>
      <c r="J6800" s="105" t="s">
        <v>216</v>
      </c>
      <c r="K6800" s="105">
        <v>2.0</v>
      </c>
      <c r="L6800" s="104">
        <f t="array" ref="L6800">XLOOKUP('Joining Lists'!$J6800,'Joining Lists'!$A$4:$A$15,'Joining Lists'!$B$4:$B$15)</f>
        <v>22.95</v>
      </c>
      <c r="M6800" s="105">
        <f>'Joining Lists'!$K6800*'Joining Lists'!$L6800</f>
        <v>45.9</v>
      </c>
    </row>
    <row r="6801" ht="14.25" customHeight="1">
      <c r="G6801" s="111">
        <v>44165.0</v>
      </c>
      <c r="H6801" s="110" t="s">
        <v>266</v>
      </c>
      <c r="I6801" s="110" t="str">
        <f t="array" ref="I6801">XLOOKUP('Joining Lists'!$H6801,'Joining Lists'!$D$4:$D$75,'Joining Lists'!$E$4:$E$75)</f>
        <v>West</v>
      </c>
      <c r="J6801" s="110" t="s">
        <v>236</v>
      </c>
      <c r="K6801" s="110">
        <v>4.0</v>
      </c>
      <c r="L6801" s="109">
        <f t="array" ref="L6801">XLOOKUP('Joining Lists'!$J6801,'Joining Lists'!$A$4:$A$15,'Joining Lists'!$B$4:$B$15)</f>
        <v>30</v>
      </c>
      <c r="M6801" s="110">
        <f>'Joining Lists'!$K6801*'Joining Lists'!$L6801</f>
        <v>120</v>
      </c>
    </row>
    <row r="6802" ht="14.25" customHeight="1">
      <c r="G6802" s="106">
        <v>44165.0</v>
      </c>
      <c r="H6802" s="105" t="s">
        <v>215</v>
      </c>
      <c r="I6802" s="105" t="str">
        <f t="array" ref="I6802">XLOOKUP('Joining Lists'!$H6802,'Joining Lists'!$D$4:$D$75,'Joining Lists'!$E$4:$E$75)</f>
        <v>East</v>
      </c>
      <c r="J6802" s="105" t="s">
        <v>239</v>
      </c>
      <c r="K6802" s="105">
        <v>2.0</v>
      </c>
      <c r="L6802" s="104">
        <f t="array" ref="L6802">XLOOKUP('Joining Lists'!$J6802,'Joining Lists'!$A$4:$A$15,'Joining Lists'!$B$4:$B$15)</f>
        <v>19</v>
      </c>
      <c r="M6802" s="105">
        <f>'Joining Lists'!$K6802*'Joining Lists'!$L6802</f>
        <v>38</v>
      </c>
    </row>
    <row r="6803" ht="14.25" customHeight="1">
      <c r="G6803" s="111">
        <v>44165.0</v>
      </c>
      <c r="H6803" s="110" t="s">
        <v>314</v>
      </c>
      <c r="I6803" s="110" t="str">
        <f t="array" ref="I6803">XLOOKUP('Joining Lists'!$H6803,'Joining Lists'!$D$4:$D$75,'Joining Lists'!$E$4:$E$75)</f>
        <v>West</v>
      </c>
      <c r="J6803" s="110" t="s">
        <v>235</v>
      </c>
      <c r="K6803" s="110">
        <v>1.0</v>
      </c>
      <c r="L6803" s="109">
        <f t="array" ref="L6803">XLOOKUP('Joining Lists'!$J6803,'Joining Lists'!$A$4:$A$15,'Joining Lists'!$B$4:$B$15)</f>
        <v>19.95</v>
      </c>
      <c r="M6803" s="110">
        <f>'Joining Lists'!$K6803*'Joining Lists'!$L6803</f>
        <v>19.95</v>
      </c>
    </row>
    <row r="6804" ht="14.25" customHeight="1">
      <c r="G6804" s="106">
        <v>44165.0</v>
      </c>
      <c r="H6804" s="105" t="s">
        <v>294</v>
      </c>
      <c r="I6804" s="105" t="str">
        <f t="array" ref="I6804">XLOOKUP('Joining Lists'!$H6804,'Joining Lists'!$D$4:$D$75,'Joining Lists'!$E$4:$E$75)</f>
        <v>West</v>
      </c>
      <c r="J6804" s="105" t="s">
        <v>235</v>
      </c>
      <c r="K6804" s="105">
        <v>3.0</v>
      </c>
      <c r="L6804" s="104">
        <f t="array" ref="L6804">XLOOKUP('Joining Lists'!$J6804,'Joining Lists'!$A$4:$A$15,'Joining Lists'!$B$4:$B$15)</f>
        <v>19.95</v>
      </c>
      <c r="M6804" s="105">
        <f>'Joining Lists'!$K6804*'Joining Lists'!$L6804</f>
        <v>59.85</v>
      </c>
    </row>
    <row r="6805" ht="14.25" customHeight="1">
      <c r="G6805" s="111">
        <v>44165.0</v>
      </c>
      <c r="H6805" s="110" t="s">
        <v>255</v>
      </c>
      <c r="I6805" s="110" t="str">
        <f t="array" ref="I6805">XLOOKUP('Joining Lists'!$H6805,'Joining Lists'!$D$4:$D$75,'Joining Lists'!$E$4:$E$75)</f>
        <v>MidWest</v>
      </c>
      <c r="J6805" s="110" t="s">
        <v>230</v>
      </c>
      <c r="K6805" s="110">
        <v>3.0</v>
      </c>
      <c r="L6805" s="109">
        <f t="array" ref="L6805">XLOOKUP('Joining Lists'!$J6805,'Joining Lists'!$A$4:$A$15,'Joining Lists'!$B$4:$B$15)</f>
        <v>79.95</v>
      </c>
      <c r="M6805" s="110">
        <f>'Joining Lists'!$K6805*'Joining Lists'!$L6805</f>
        <v>239.85</v>
      </c>
    </row>
    <row r="6806" ht="14.25" customHeight="1">
      <c r="G6806" s="106">
        <v>44165.0</v>
      </c>
      <c r="H6806" s="105" t="s">
        <v>286</v>
      </c>
      <c r="I6806" s="105" t="str">
        <f t="array" ref="I6806">XLOOKUP('Joining Lists'!$H6806,'Joining Lists'!$D$4:$D$75,'Joining Lists'!$E$4:$E$75)</f>
        <v>South</v>
      </c>
      <c r="J6806" s="105" t="s">
        <v>235</v>
      </c>
      <c r="K6806" s="105">
        <v>4.0</v>
      </c>
      <c r="L6806" s="104">
        <f t="array" ref="L6806">XLOOKUP('Joining Lists'!$J6806,'Joining Lists'!$A$4:$A$15,'Joining Lists'!$B$4:$B$15)</f>
        <v>19.95</v>
      </c>
      <c r="M6806" s="105">
        <f>'Joining Lists'!$K6806*'Joining Lists'!$L6806</f>
        <v>79.8</v>
      </c>
    </row>
    <row r="6807" ht="14.25" customHeight="1">
      <c r="G6807" s="111">
        <v>44165.0</v>
      </c>
      <c r="H6807" s="110" t="s">
        <v>297</v>
      </c>
      <c r="I6807" s="110" t="str">
        <f t="array" ref="I6807">XLOOKUP('Joining Lists'!$H6807,'Joining Lists'!$D$4:$D$75,'Joining Lists'!$E$4:$E$75)</f>
        <v>MidWest</v>
      </c>
      <c r="J6807" s="110" t="s">
        <v>236</v>
      </c>
      <c r="K6807" s="110">
        <v>3.0</v>
      </c>
      <c r="L6807" s="109">
        <f t="array" ref="L6807">XLOOKUP('Joining Lists'!$J6807,'Joining Lists'!$A$4:$A$15,'Joining Lists'!$B$4:$B$15)</f>
        <v>30</v>
      </c>
      <c r="M6807" s="110">
        <f>'Joining Lists'!$K6807*'Joining Lists'!$L6807</f>
        <v>90</v>
      </c>
    </row>
    <row r="6808" ht="14.25" customHeight="1">
      <c r="G6808" s="106">
        <v>44165.0</v>
      </c>
      <c r="H6808" s="105" t="s">
        <v>213</v>
      </c>
      <c r="I6808" s="105" t="str">
        <f t="array" ref="I6808">XLOOKUP('Joining Lists'!$H6808,'Joining Lists'!$D$4:$D$75,'Joining Lists'!$E$4:$E$75)</f>
        <v>MidWest</v>
      </c>
      <c r="J6808" s="105" t="s">
        <v>216</v>
      </c>
      <c r="K6808" s="105">
        <v>2.0</v>
      </c>
      <c r="L6808" s="104">
        <f t="array" ref="L6808">XLOOKUP('Joining Lists'!$J6808,'Joining Lists'!$A$4:$A$15,'Joining Lists'!$B$4:$B$15)</f>
        <v>22.95</v>
      </c>
      <c r="M6808" s="105">
        <f>'Joining Lists'!$K6808*'Joining Lists'!$L6808</f>
        <v>45.9</v>
      </c>
    </row>
    <row r="6809" ht="14.25" customHeight="1">
      <c r="G6809" s="111">
        <v>44165.0</v>
      </c>
      <c r="H6809" s="110" t="s">
        <v>225</v>
      </c>
      <c r="I6809" s="110" t="str">
        <f t="array" ref="I6809">XLOOKUP('Joining Lists'!$H6809,'Joining Lists'!$D$4:$D$75,'Joining Lists'!$E$4:$E$75)</f>
        <v>South</v>
      </c>
      <c r="J6809" s="110" t="s">
        <v>218</v>
      </c>
      <c r="K6809" s="110">
        <v>3.0</v>
      </c>
      <c r="L6809" s="109">
        <f t="array" ref="L6809">XLOOKUP('Joining Lists'!$J6809,'Joining Lists'!$A$4:$A$15,'Joining Lists'!$B$4:$B$15)</f>
        <v>22.95</v>
      </c>
      <c r="M6809" s="110">
        <f>'Joining Lists'!$K6809*'Joining Lists'!$L6809</f>
        <v>68.85</v>
      </c>
    </row>
    <row r="6810" ht="14.25" customHeight="1">
      <c r="G6810" s="106">
        <v>44165.0</v>
      </c>
      <c r="H6810" s="105" t="s">
        <v>268</v>
      </c>
      <c r="I6810" s="105" t="str">
        <f t="array" ref="I6810">XLOOKUP('Joining Lists'!$H6810,'Joining Lists'!$D$4:$D$75,'Joining Lists'!$E$4:$E$75)</f>
        <v>East</v>
      </c>
      <c r="J6810" s="105" t="s">
        <v>240</v>
      </c>
      <c r="K6810" s="105">
        <v>14.0</v>
      </c>
      <c r="L6810" s="104">
        <f t="array" ref="L6810">XLOOKUP('Joining Lists'!$J6810,'Joining Lists'!$A$4:$A$15,'Joining Lists'!$B$4:$B$15)</f>
        <v>34</v>
      </c>
      <c r="M6810" s="105">
        <f>'Joining Lists'!$K6810*'Joining Lists'!$L6810</f>
        <v>476</v>
      </c>
    </row>
    <row r="6811" ht="14.25" customHeight="1">
      <c r="G6811" s="111">
        <v>44165.0</v>
      </c>
      <c r="H6811" s="110" t="s">
        <v>291</v>
      </c>
      <c r="I6811" s="110" t="str">
        <f t="array" ref="I6811">XLOOKUP('Joining Lists'!$H6811,'Joining Lists'!$D$4:$D$75,'Joining Lists'!$E$4:$E$75)</f>
        <v>West</v>
      </c>
      <c r="J6811" s="110" t="s">
        <v>235</v>
      </c>
      <c r="K6811" s="110">
        <v>3.0</v>
      </c>
      <c r="L6811" s="109">
        <f t="array" ref="L6811">XLOOKUP('Joining Lists'!$J6811,'Joining Lists'!$A$4:$A$15,'Joining Lists'!$B$4:$B$15)</f>
        <v>19.95</v>
      </c>
      <c r="M6811" s="110">
        <f>'Joining Lists'!$K6811*'Joining Lists'!$L6811</f>
        <v>59.85</v>
      </c>
    </row>
    <row r="6812" ht="14.25" customHeight="1">
      <c r="G6812" s="106">
        <v>44165.0</v>
      </c>
      <c r="H6812" s="105" t="s">
        <v>310</v>
      </c>
      <c r="I6812" s="105" t="str">
        <f t="array" ref="I6812">XLOOKUP('Joining Lists'!$H6812,'Joining Lists'!$D$4:$D$75,'Joining Lists'!$E$4:$E$75)</f>
        <v>West</v>
      </c>
      <c r="J6812" s="105" t="s">
        <v>212</v>
      </c>
      <c r="K6812" s="105">
        <v>2.0</v>
      </c>
      <c r="L6812" s="104">
        <f t="array" ref="L6812">XLOOKUP('Joining Lists'!$J6812,'Joining Lists'!$A$4:$A$15,'Joining Lists'!$B$4:$B$15)</f>
        <v>21</v>
      </c>
      <c r="M6812" s="105">
        <f>'Joining Lists'!$K6812*'Joining Lists'!$L6812</f>
        <v>42</v>
      </c>
    </row>
    <row r="6813" ht="14.25" customHeight="1">
      <c r="G6813" s="111">
        <v>44165.0</v>
      </c>
      <c r="H6813" s="110" t="s">
        <v>242</v>
      </c>
      <c r="I6813" s="110" t="str">
        <f t="array" ref="I6813">XLOOKUP('Joining Lists'!$H6813,'Joining Lists'!$D$4:$D$75,'Joining Lists'!$E$4:$E$75)</f>
        <v>MidWest</v>
      </c>
      <c r="J6813" s="110" t="s">
        <v>235</v>
      </c>
      <c r="K6813" s="110">
        <v>2.0</v>
      </c>
      <c r="L6813" s="109">
        <f t="array" ref="L6813">XLOOKUP('Joining Lists'!$J6813,'Joining Lists'!$A$4:$A$15,'Joining Lists'!$B$4:$B$15)</f>
        <v>19.95</v>
      </c>
      <c r="M6813" s="110">
        <f>'Joining Lists'!$K6813*'Joining Lists'!$L6813</f>
        <v>39.9</v>
      </c>
    </row>
    <row r="6814" ht="14.25" customHeight="1">
      <c r="G6814" s="106">
        <v>44165.0</v>
      </c>
      <c r="H6814" s="105" t="s">
        <v>308</v>
      </c>
      <c r="I6814" s="105" t="str">
        <f t="array" ref="I6814">XLOOKUP('Joining Lists'!$H6814,'Joining Lists'!$D$4:$D$75,'Joining Lists'!$E$4:$E$75)</f>
        <v>West</v>
      </c>
      <c r="J6814" s="105" t="s">
        <v>212</v>
      </c>
      <c r="K6814" s="105">
        <v>2.0</v>
      </c>
      <c r="L6814" s="104">
        <f t="array" ref="L6814">XLOOKUP('Joining Lists'!$J6814,'Joining Lists'!$A$4:$A$15,'Joining Lists'!$B$4:$B$15)</f>
        <v>21</v>
      </c>
      <c r="M6814" s="105">
        <f>'Joining Lists'!$K6814*'Joining Lists'!$L6814</f>
        <v>42</v>
      </c>
    </row>
    <row r="6815" ht="14.25" customHeight="1">
      <c r="G6815" s="111">
        <v>44165.0</v>
      </c>
      <c r="H6815" s="110" t="s">
        <v>260</v>
      </c>
      <c r="I6815" s="110" t="str">
        <f t="array" ref="I6815">XLOOKUP('Joining Lists'!$H6815,'Joining Lists'!$D$4:$D$75,'Joining Lists'!$E$4:$E$75)</f>
        <v>MidWest</v>
      </c>
      <c r="J6815" s="110" t="s">
        <v>216</v>
      </c>
      <c r="K6815" s="110">
        <v>20.0</v>
      </c>
      <c r="L6815" s="109">
        <f t="array" ref="L6815">XLOOKUP('Joining Lists'!$J6815,'Joining Lists'!$A$4:$A$15,'Joining Lists'!$B$4:$B$15)</f>
        <v>22.95</v>
      </c>
      <c r="M6815" s="110">
        <f>'Joining Lists'!$K6815*'Joining Lists'!$L6815</f>
        <v>459</v>
      </c>
    </row>
    <row r="6816" ht="14.25" customHeight="1">
      <c r="G6816" s="106">
        <v>44165.0</v>
      </c>
      <c r="H6816" s="105" t="s">
        <v>264</v>
      </c>
      <c r="I6816" s="105" t="str">
        <f t="array" ref="I6816">XLOOKUP('Joining Lists'!$H6816,'Joining Lists'!$D$4:$D$75,'Joining Lists'!$E$4:$E$75)</f>
        <v>MidWest</v>
      </c>
      <c r="J6816" s="105" t="s">
        <v>227</v>
      </c>
      <c r="K6816" s="105">
        <v>3.0</v>
      </c>
      <c r="L6816" s="104">
        <f t="array" ref="L6816">XLOOKUP('Joining Lists'!$J6816,'Joining Lists'!$A$4:$A$15,'Joining Lists'!$B$4:$B$15)</f>
        <v>25</v>
      </c>
      <c r="M6816" s="105">
        <f>'Joining Lists'!$K6816*'Joining Lists'!$L6816</f>
        <v>75</v>
      </c>
    </row>
    <row r="6817" ht="14.25" customHeight="1">
      <c r="G6817" s="111">
        <v>44165.0</v>
      </c>
      <c r="H6817" s="110" t="s">
        <v>314</v>
      </c>
      <c r="I6817" s="110" t="str">
        <f t="array" ref="I6817">XLOOKUP('Joining Lists'!$H6817,'Joining Lists'!$D$4:$D$75,'Joining Lists'!$E$4:$E$75)</f>
        <v>West</v>
      </c>
      <c r="J6817" s="110" t="s">
        <v>218</v>
      </c>
      <c r="K6817" s="110">
        <v>2.0</v>
      </c>
      <c r="L6817" s="109">
        <f t="array" ref="L6817">XLOOKUP('Joining Lists'!$J6817,'Joining Lists'!$A$4:$A$15,'Joining Lists'!$B$4:$B$15)</f>
        <v>22.95</v>
      </c>
      <c r="M6817" s="110">
        <f>'Joining Lists'!$K6817*'Joining Lists'!$L6817</f>
        <v>45.9</v>
      </c>
    </row>
    <row r="6818" ht="14.25" customHeight="1">
      <c r="G6818" s="106">
        <v>44165.0</v>
      </c>
      <c r="H6818" s="105" t="s">
        <v>268</v>
      </c>
      <c r="I6818" s="105" t="str">
        <f t="array" ref="I6818">XLOOKUP('Joining Lists'!$H6818,'Joining Lists'!$D$4:$D$75,'Joining Lists'!$E$4:$E$75)</f>
        <v>East</v>
      </c>
      <c r="J6818" s="105" t="s">
        <v>212</v>
      </c>
      <c r="K6818" s="105">
        <v>2.0</v>
      </c>
      <c r="L6818" s="104">
        <f t="array" ref="L6818">XLOOKUP('Joining Lists'!$J6818,'Joining Lists'!$A$4:$A$15,'Joining Lists'!$B$4:$B$15)</f>
        <v>21</v>
      </c>
      <c r="M6818" s="105">
        <f>'Joining Lists'!$K6818*'Joining Lists'!$L6818</f>
        <v>42</v>
      </c>
    </row>
    <row r="6819" ht="14.25" customHeight="1">
      <c r="G6819" s="111">
        <v>44165.0</v>
      </c>
      <c r="H6819" s="110" t="s">
        <v>297</v>
      </c>
      <c r="I6819" s="110" t="str">
        <f t="array" ref="I6819">XLOOKUP('Joining Lists'!$H6819,'Joining Lists'!$D$4:$D$75,'Joining Lists'!$E$4:$E$75)</f>
        <v>MidWest</v>
      </c>
      <c r="J6819" s="110" t="s">
        <v>235</v>
      </c>
      <c r="K6819" s="110">
        <v>1.0</v>
      </c>
      <c r="L6819" s="109">
        <f t="array" ref="L6819">XLOOKUP('Joining Lists'!$J6819,'Joining Lists'!$A$4:$A$15,'Joining Lists'!$B$4:$B$15)</f>
        <v>19.95</v>
      </c>
      <c r="M6819" s="110">
        <f>'Joining Lists'!$K6819*'Joining Lists'!$L6819</f>
        <v>19.95</v>
      </c>
    </row>
    <row r="6820" ht="14.25" customHeight="1">
      <c r="G6820" s="106">
        <v>44165.0</v>
      </c>
      <c r="H6820" s="105" t="s">
        <v>252</v>
      </c>
      <c r="I6820" s="105" t="str">
        <f t="array" ref="I6820">XLOOKUP('Joining Lists'!$H6820,'Joining Lists'!$D$4:$D$75,'Joining Lists'!$E$4:$E$75)</f>
        <v>West</v>
      </c>
      <c r="J6820" s="105" t="s">
        <v>218</v>
      </c>
      <c r="K6820" s="105">
        <v>2.0</v>
      </c>
      <c r="L6820" s="104">
        <f t="array" ref="L6820">XLOOKUP('Joining Lists'!$J6820,'Joining Lists'!$A$4:$A$15,'Joining Lists'!$B$4:$B$15)</f>
        <v>22.95</v>
      </c>
      <c r="M6820" s="105">
        <f>'Joining Lists'!$K6820*'Joining Lists'!$L6820</f>
        <v>45.9</v>
      </c>
    </row>
    <row r="6821" ht="14.25" customHeight="1">
      <c r="G6821" s="111">
        <v>44165.0</v>
      </c>
      <c r="H6821" s="110" t="s">
        <v>266</v>
      </c>
      <c r="I6821" s="110" t="str">
        <f t="array" ref="I6821">XLOOKUP('Joining Lists'!$H6821,'Joining Lists'!$D$4:$D$75,'Joining Lists'!$E$4:$E$75)</f>
        <v>West</v>
      </c>
      <c r="J6821" s="110" t="s">
        <v>230</v>
      </c>
      <c r="K6821" s="110">
        <v>1.0</v>
      </c>
      <c r="L6821" s="109">
        <f t="array" ref="L6821">XLOOKUP('Joining Lists'!$J6821,'Joining Lists'!$A$4:$A$15,'Joining Lists'!$B$4:$B$15)</f>
        <v>79.95</v>
      </c>
      <c r="M6821" s="110">
        <f>'Joining Lists'!$K6821*'Joining Lists'!$L6821</f>
        <v>79.95</v>
      </c>
    </row>
    <row r="6822" ht="14.25" customHeight="1">
      <c r="G6822" s="106">
        <v>44165.0</v>
      </c>
      <c r="H6822" s="105" t="s">
        <v>315</v>
      </c>
      <c r="I6822" s="105" t="str">
        <f t="array" ref="I6822">XLOOKUP('Joining Lists'!$H6822,'Joining Lists'!$D$4:$D$75,'Joining Lists'!$E$4:$E$75)</f>
        <v>MidWest</v>
      </c>
      <c r="J6822" s="105" t="s">
        <v>230</v>
      </c>
      <c r="K6822" s="105">
        <v>2.0</v>
      </c>
      <c r="L6822" s="104">
        <f t="array" ref="L6822">XLOOKUP('Joining Lists'!$J6822,'Joining Lists'!$A$4:$A$15,'Joining Lists'!$B$4:$B$15)</f>
        <v>79.95</v>
      </c>
      <c r="M6822" s="105">
        <f>'Joining Lists'!$K6822*'Joining Lists'!$L6822</f>
        <v>159.9</v>
      </c>
    </row>
    <row r="6823" ht="14.25" customHeight="1">
      <c r="G6823" s="111">
        <v>44165.0</v>
      </c>
      <c r="H6823" s="110" t="s">
        <v>289</v>
      </c>
      <c r="I6823" s="110" t="str">
        <f t="array" ref="I6823">XLOOKUP('Joining Lists'!$H6823,'Joining Lists'!$D$4:$D$75,'Joining Lists'!$E$4:$E$75)</f>
        <v>West</v>
      </c>
      <c r="J6823" s="110" t="s">
        <v>216</v>
      </c>
      <c r="K6823" s="110">
        <v>3.0</v>
      </c>
      <c r="L6823" s="109">
        <f t="array" ref="L6823">XLOOKUP('Joining Lists'!$J6823,'Joining Lists'!$A$4:$A$15,'Joining Lists'!$B$4:$B$15)</f>
        <v>22.95</v>
      </c>
      <c r="M6823" s="110">
        <f>'Joining Lists'!$K6823*'Joining Lists'!$L6823</f>
        <v>68.85</v>
      </c>
    </row>
    <row r="6824" ht="14.25" customHeight="1">
      <c r="G6824" s="106">
        <v>44165.0</v>
      </c>
      <c r="H6824" s="105" t="s">
        <v>280</v>
      </c>
      <c r="I6824" s="105" t="str">
        <f t="array" ref="I6824">XLOOKUP('Joining Lists'!$H6824,'Joining Lists'!$D$4:$D$75,'Joining Lists'!$E$4:$E$75)</f>
        <v>South</v>
      </c>
      <c r="J6824" s="105" t="s">
        <v>230</v>
      </c>
      <c r="K6824" s="105">
        <v>2.0</v>
      </c>
      <c r="L6824" s="104">
        <f t="array" ref="L6824">XLOOKUP('Joining Lists'!$J6824,'Joining Lists'!$A$4:$A$15,'Joining Lists'!$B$4:$B$15)</f>
        <v>79.95</v>
      </c>
      <c r="M6824" s="105">
        <f>'Joining Lists'!$K6824*'Joining Lists'!$L6824</f>
        <v>159.9</v>
      </c>
    </row>
    <row r="6825" ht="14.25" customHeight="1">
      <c r="G6825" s="111">
        <v>44165.0</v>
      </c>
      <c r="H6825" s="110" t="s">
        <v>264</v>
      </c>
      <c r="I6825" s="110" t="str">
        <f t="array" ref="I6825">XLOOKUP('Joining Lists'!$H6825,'Joining Lists'!$D$4:$D$75,'Joining Lists'!$E$4:$E$75)</f>
        <v>MidWest</v>
      </c>
      <c r="J6825" s="110" t="s">
        <v>212</v>
      </c>
      <c r="K6825" s="110">
        <v>3.0</v>
      </c>
      <c r="L6825" s="109">
        <f t="array" ref="L6825">XLOOKUP('Joining Lists'!$J6825,'Joining Lists'!$A$4:$A$15,'Joining Lists'!$B$4:$B$15)</f>
        <v>21</v>
      </c>
      <c r="M6825" s="110">
        <f>'Joining Lists'!$K6825*'Joining Lists'!$L6825</f>
        <v>63</v>
      </c>
    </row>
    <row r="6826" ht="14.25" customHeight="1">
      <c r="G6826" s="106">
        <v>44165.0</v>
      </c>
      <c r="H6826" s="105" t="s">
        <v>225</v>
      </c>
      <c r="I6826" s="105" t="str">
        <f t="array" ref="I6826">XLOOKUP('Joining Lists'!$H6826,'Joining Lists'!$D$4:$D$75,'Joining Lists'!$E$4:$E$75)</f>
        <v>South</v>
      </c>
      <c r="J6826" s="105" t="s">
        <v>236</v>
      </c>
      <c r="K6826" s="105">
        <v>25.0</v>
      </c>
      <c r="L6826" s="104">
        <f t="array" ref="L6826">XLOOKUP('Joining Lists'!$J6826,'Joining Lists'!$A$4:$A$15,'Joining Lists'!$B$4:$B$15)</f>
        <v>30</v>
      </c>
      <c r="M6826" s="105">
        <f>'Joining Lists'!$K6826*'Joining Lists'!$L6826</f>
        <v>750</v>
      </c>
    </row>
    <row r="6827" ht="14.25" customHeight="1">
      <c r="G6827" s="111">
        <v>44165.0</v>
      </c>
      <c r="H6827" s="110" t="s">
        <v>234</v>
      </c>
      <c r="I6827" s="110" t="str">
        <f t="array" ref="I6827">XLOOKUP('Joining Lists'!$H6827,'Joining Lists'!$D$4:$D$75,'Joining Lists'!$E$4:$E$75)</f>
        <v>East</v>
      </c>
      <c r="J6827" s="110" t="s">
        <v>218</v>
      </c>
      <c r="K6827" s="110">
        <v>2.0</v>
      </c>
      <c r="L6827" s="109">
        <f t="array" ref="L6827">XLOOKUP('Joining Lists'!$J6827,'Joining Lists'!$A$4:$A$15,'Joining Lists'!$B$4:$B$15)</f>
        <v>22.95</v>
      </c>
      <c r="M6827" s="110">
        <f>'Joining Lists'!$K6827*'Joining Lists'!$L6827</f>
        <v>45.9</v>
      </c>
    </row>
    <row r="6828" ht="14.25" customHeight="1">
      <c r="G6828" s="106">
        <v>44165.0</v>
      </c>
      <c r="H6828" s="105" t="s">
        <v>281</v>
      </c>
      <c r="I6828" s="105" t="str">
        <f t="array" ref="I6828">XLOOKUP('Joining Lists'!$H6828,'Joining Lists'!$D$4:$D$75,'Joining Lists'!$E$4:$E$75)</f>
        <v>MidWest</v>
      </c>
      <c r="J6828" s="105" t="s">
        <v>216</v>
      </c>
      <c r="K6828" s="105">
        <v>2.0</v>
      </c>
      <c r="L6828" s="104">
        <f t="array" ref="L6828">XLOOKUP('Joining Lists'!$J6828,'Joining Lists'!$A$4:$A$15,'Joining Lists'!$B$4:$B$15)</f>
        <v>22.95</v>
      </c>
      <c r="M6828" s="105">
        <f>'Joining Lists'!$K6828*'Joining Lists'!$L6828</f>
        <v>45.9</v>
      </c>
    </row>
    <row r="6829" ht="14.25" customHeight="1">
      <c r="G6829" s="111">
        <v>44165.0</v>
      </c>
      <c r="H6829" s="110" t="s">
        <v>259</v>
      </c>
      <c r="I6829" s="110" t="str">
        <f t="array" ref="I6829">XLOOKUP('Joining Lists'!$H6829,'Joining Lists'!$D$4:$D$75,'Joining Lists'!$E$4:$E$75)</f>
        <v>West</v>
      </c>
      <c r="J6829" s="110" t="s">
        <v>218</v>
      </c>
      <c r="K6829" s="110">
        <v>2.0</v>
      </c>
      <c r="L6829" s="109">
        <f t="array" ref="L6829">XLOOKUP('Joining Lists'!$J6829,'Joining Lists'!$A$4:$A$15,'Joining Lists'!$B$4:$B$15)</f>
        <v>22.95</v>
      </c>
      <c r="M6829" s="110">
        <f>'Joining Lists'!$K6829*'Joining Lists'!$L6829</f>
        <v>45.9</v>
      </c>
    </row>
    <row r="6830" ht="14.25" customHeight="1">
      <c r="G6830" s="106">
        <v>44165.0</v>
      </c>
      <c r="H6830" s="105" t="s">
        <v>228</v>
      </c>
      <c r="I6830" s="105" t="str">
        <f t="array" ref="I6830">XLOOKUP('Joining Lists'!$H6830,'Joining Lists'!$D$4:$D$75,'Joining Lists'!$E$4:$E$75)</f>
        <v>MidWest</v>
      </c>
      <c r="J6830" s="105" t="s">
        <v>216</v>
      </c>
      <c r="K6830" s="105">
        <v>2.0</v>
      </c>
      <c r="L6830" s="104">
        <f t="array" ref="L6830">XLOOKUP('Joining Lists'!$J6830,'Joining Lists'!$A$4:$A$15,'Joining Lists'!$B$4:$B$15)</f>
        <v>22.95</v>
      </c>
      <c r="M6830" s="105">
        <f>'Joining Lists'!$K6830*'Joining Lists'!$L6830</f>
        <v>45.9</v>
      </c>
    </row>
    <row r="6831" ht="14.25" customHeight="1">
      <c r="G6831" s="111">
        <v>44165.0</v>
      </c>
      <c r="H6831" s="110" t="s">
        <v>305</v>
      </c>
      <c r="I6831" s="110" t="str">
        <f t="array" ref="I6831">XLOOKUP('Joining Lists'!$H6831,'Joining Lists'!$D$4:$D$75,'Joining Lists'!$E$4:$E$75)</f>
        <v>East</v>
      </c>
      <c r="J6831" s="110" t="s">
        <v>245</v>
      </c>
      <c r="K6831" s="110">
        <v>2.0</v>
      </c>
      <c r="L6831" s="109">
        <f t="array" ref="L6831">XLOOKUP('Joining Lists'!$J6831,'Joining Lists'!$A$4:$A$15,'Joining Lists'!$B$4:$B$15)</f>
        <v>23.5</v>
      </c>
      <c r="M6831" s="110">
        <f>'Joining Lists'!$K6831*'Joining Lists'!$L6831</f>
        <v>47</v>
      </c>
    </row>
    <row r="6832" ht="14.25" customHeight="1">
      <c r="G6832" s="106">
        <v>44165.0</v>
      </c>
      <c r="H6832" s="105" t="s">
        <v>268</v>
      </c>
      <c r="I6832" s="105" t="str">
        <f t="array" ref="I6832">XLOOKUP('Joining Lists'!$H6832,'Joining Lists'!$D$4:$D$75,'Joining Lists'!$E$4:$E$75)</f>
        <v>East</v>
      </c>
      <c r="J6832" s="105" t="s">
        <v>227</v>
      </c>
      <c r="K6832" s="105">
        <v>1.0</v>
      </c>
      <c r="L6832" s="104">
        <f t="array" ref="L6832">XLOOKUP('Joining Lists'!$J6832,'Joining Lists'!$A$4:$A$15,'Joining Lists'!$B$4:$B$15)</f>
        <v>25</v>
      </c>
      <c r="M6832" s="105">
        <f>'Joining Lists'!$K6832*'Joining Lists'!$L6832</f>
        <v>25</v>
      </c>
    </row>
    <row r="6833" ht="14.25" customHeight="1">
      <c r="G6833" s="111">
        <v>44165.0</v>
      </c>
      <c r="H6833" s="110" t="s">
        <v>292</v>
      </c>
      <c r="I6833" s="110" t="str">
        <f t="array" ref="I6833">XLOOKUP('Joining Lists'!$H6833,'Joining Lists'!$D$4:$D$75,'Joining Lists'!$E$4:$E$75)</f>
        <v>East</v>
      </c>
      <c r="J6833" s="110" t="s">
        <v>216</v>
      </c>
      <c r="K6833" s="110">
        <v>14.0</v>
      </c>
      <c r="L6833" s="109">
        <f t="array" ref="L6833">XLOOKUP('Joining Lists'!$J6833,'Joining Lists'!$A$4:$A$15,'Joining Lists'!$B$4:$B$15)</f>
        <v>22.95</v>
      </c>
      <c r="M6833" s="110">
        <f>'Joining Lists'!$K6833*'Joining Lists'!$L6833</f>
        <v>321.3</v>
      </c>
    </row>
    <row r="6834" ht="14.25" customHeight="1">
      <c r="G6834" s="106">
        <v>44164.0</v>
      </c>
      <c r="H6834" s="105" t="s">
        <v>223</v>
      </c>
      <c r="I6834" s="105" t="str">
        <f t="array" ref="I6834">XLOOKUP('Joining Lists'!$H6834,'Joining Lists'!$D$4:$D$75,'Joining Lists'!$E$4:$E$75)</f>
        <v>East</v>
      </c>
      <c r="J6834" s="105" t="s">
        <v>216</v>
      </c>
      <c r="K6834" s="105">
        <v>4.0</v>
      </c>
      <c r="L6834" s="104">
        <f t="array" ref="L6834">XLOOKUP('Joining Lists'!$J6834,'Joining Lists'!$A$4:$A$15,'Joining Lists'!$B$4:$B$15)</f>
        <v>22.95</v>
      </c>
      <c r="M6834" s="105">
        <f>'Joining Lists'!$K6834*'Joining Lists'!$L6834</f>
        <v>91.8</v>
      </c>
    </row>
    <row r="6835" ht="14.25" customHeight="1">
      <c r="G6835" s="111">
        <v>44164.0</v>
      </c>
      <c r="H6835" s="110" t="s">
        <v>219</v>
      </c>
      <c r="I6835" s="110" t="str">
        <f t="array" ref="I6835">XLOOKUP('Joining Lists'!$H6835,'Joining Lists'!$D$4:$D$75,'Joining Lists'!$E$4:$E$75)</f>
        <v>West</v>
      </c>
      <c r="J6835" s="110" t="s">
        <v>236</v>
      </c>
      <c r="K6835" s="110">
        <v>3.0</v>
      </c>
      <c r="L6835" s="109">
        <f t="array" ref="L6835">XLOOKUP('Joining Lists'!$J6835,'Joining Lists'!$A$4:$A$15,'Joining Lists'!$B$4:$B$15)</f>
        <v>30</v>
      </c>
      <c r="M6835" s="110">
        <f>'Joining Lists'!$K6835*'Joining Lists'!$L6835</f>
        <v>90</v>
      </c>
    </row>
    <row r="6836" ht="14.25" customHeight="1">
      <c r="G6836" s="106">
        <v>44164.0</v>
      </c>
      <c r="H6836" s="105" t="s">
        <v>316</v>
      </c>
      <c r="I6836" s="105" t="str">
        <f t="array" ref="I6836">XLOOKUP('Joining Lists'!$H6836,'Joining Lists'!$D$4:$D$75,'Joining Lists'!$E$4:$E$75)</f>
        <v>West</v>
      </c>
      <c r="J6836" s="105" t="s">
        <v>235</v>
      </c>
      <c r="K6836" s="105">
        <v>1.0</v>
      </c>
      <c r="L6836" s="104">
        <f t="array" ref="L6836">XLOOKUP('Joining Lists'!$J6836,'Joining Lists'!$A$4:$A$15,'Joining Lists'!$B$4:$B$15)</f>
        <v>19.95</v>
      </c>
      <c r="M6836" s="105">
        <f>'Joining Lists'!$K6836*'Joining Lists'!$L6836</f>
        <v>19.95</v>
      </c>
    </row>
    <row r="6837" ht="14.25" customHeight="1">
      <c r="G6837" s="111">
        <v>44164.0</v>
      </c>
      <c r="H6837" s="110" t="s">
        <v>225</v>
      </c>
      <c r="I6837" s="110" t="str">
        <f t="array" ref="I6837">XLOOKUP('Joining Lists'!$H6837,'Joining Lists'!$D$4:$D$75,'Joining Lists'!$E$4:$E$75)</f>
        <v>South</v>
      </c>
      <c r="J6837" s="110" t="s">
        <v>240</v>
      </c>
      <c r="K6837" s="110">
        <v>2.0</v>
      </c>
      <c r="L6837" s="109">
        <f t="array" ref="L6837">XLOOKUP('Joining Lists'!$J6837,'Joining Lists'!$A$4:$A$15,'Joining Lists'!$B$4:$B$15)</f>
        <v>34</v>
      </c>
      <c r="M6837" s="110">
        <f>'Joining Lists'!$K6837*'Joining Lists'!$L6837</f>
        <v>68</v>
      </c>
    </row>
    <row r="6838" ht="14.25" customHeight="1">
      <c r="G6838" s="106">
        <v>44164.0</v>
      </c>
      <c r="H6838" s="105" t="s">
        <v>281</v>
      </c>
      <c r="I6838" s="105" t="str">
        <f t="array" ref="I6838">XLOOKUP('Joining Lists'!$H6838,'Joining Lists'!$D$4:$D$75,'Joining Lists'!$E$4:$E$75)</f>
        <v>MidWest</v>
      </c>
      <c r="J6838" s="105" t="s">
        <v>240</v>
      </c>
      <c r="K6838" s="105">
        <v>3.0</v>
      </c>
      <c r="L6838" s="104">
        <f t="array" ref="L6838">XLOOKUP('Joining Lists'!$J6838,'Joining Lists'!$A$4:$A$15,'Joining Lists'!$B$4:$B$15)</f>
        <v>34</v>
      </c>
      <c r="M6838" s="105">
        <f>'Joining Lists'!$K6838*'Joining Lists'!$L6838</f>
        <v>102</v>
      </c>
    </row>
    <row r="6839" ht="14.25" customHeight="1">
      <c r="G6839" s="111">
        <v>44164.0</v>
      </c>
      <c r="H6839" s="110" t="s">
        <v>246</v>
      </c>
      <c r="I6839" s="110" t="str">
        <f t="array" ref="I6839">XLOOKUP('Joining Lists'!$H6839,'Joining Lists'!$D$4:$D$75,'Joining Lists'!$E$4:$E$75)</f>
        <v>South</v>
      </c>
      <c r="J6839" s="110" t="s">
        <v>218</v>
      </c>
      <c r="K6839" s="110">
        <v>2.0</v>
      </c>
      <c r="L6839" s="109">
        <f t="array" ref="L6839">XLOOKUP('Joining Lists'!$J6839,'Joining Lists'!$A$4:$A$15,'Joining Lists'!$B$4:$B$15)</f>
        <v>22.95</v>
      </c>
      <c r="M6839" s="110">
        <f>'Joining Lists'!$K6839*'Joining Lists'!$L6839</f>
        <v>45.9</v>
      </c>
    </row>
    <row r="6840" ht="14.25" customHeight="1">
      <c r="G6840" s="106">
        <v>44164.0</v>
      </c>
      <c r="H6840" s="105" t="s">
        <v>286</v>
      </c>
      <c r="I6840" s="105" t="str">
        <f t="array" ref="I6840">XLOOKUP('Joining Lists'!$H6840,'Joining Lists'!$D$4:$D$75,'Joining Lists'!$E$4:$E$75)</f>
        <v>South</v>
      </c>
      <c r="J6840" s="105" t="s">
        <v>243</v>
      </c>
      <c r="K6840" s="105">
        <v>1.0</v>
      </c>
      <c r="L6840" s="104">
        <f t="array" ref="L6840">XLOOKUP('Joining Lists'!$J6840,'Joining Lists'!$A$4:$A$15,'Joining Lists'!$B$4:$B$15)</f>
        <v>25</v>
      </c>
      <c r="M6840" s="105">
        <f>'Joining Lists'!$K6840*'Joining Lists'!$L6840</f>
        <v>25</v>
      </c>
    </row>
    <row r="6841" ht="14.25" customHeight="1">
      <c r="G6841" s="111">
        <v>44164.0</v>
      </c>
      <c r="H6841" s="110" t="s">
        <v>228</v>
      </c>
      <c r="I6841" s="110" t="str">
        <f t="array" ref="I6841">XLOOKUP('Joining Lists'!$H6841,'Joining Lists'!$D$4:$D$75,'Joining Lists'!$E$4:$E$75)</f>
        <v>MidWest</v>
      </c>
      <c r="J6841" s="110" t="s">
        <v>230</v>
      </c>
      <c r="K6841" s="110">
        <v>3.0</v>
      </c>
      <c r="L6841" s="109">
        <f t="array" ref="L6841">XLOOKUP('Joining Lists'!$J6841,'Joining Lists'!$A$4:$A$15,'Joining Lists'!$B$4:$B$15)</f>
        <v>79.95</v>
      </c>
      <c r="M6841" s="110">
        <f>'Joining Lists'!$K6841*'Joining Lists'!$L6841</f>
        <v>239.85</v>
      </c>
    </row>
    <row r="6842" ht="14.25" customHeight="1">
      <c r="G6842" s="106">
        <v>44164.0</v>
      </c>
      <c r="H6842" s="105" t="s">
        <v>305</v>
      </c>
      <c r="I6842" s="105" t="str">
        <f t="array" ref="I6842">XLOOKUP('Joining Lists'!$H6842,'Joining Lists'!$D$4:$D$75,'Joining Lists'!$E$4:$E$75)</f>
        <v>East</v>
      </c>
      <c r="J6842" s="105" t="s">
        <v>240</v>
      </c>
      <c r="K6842" s="105">
        <v>3.0</v>
      </c>
      <c r="L6842" s="104">
        <f t="array" ref="L6842">XLOOKUP('Joining Lists'!$J6842,'Joining Lists'!$A$4:$A$15,'Joining Lists'!$B$4:$B$15)</f>
        <v>34</v>
      </c>
      <c r="M6842" s="105">
        <f>'Joining Lists'!$K6842*'Joining Lists'!$L6842</f>
        <v>102</v>
      </c>
    </row>
    <row r="6843" ht="14.25" customHeight="1">
      <c r="G6843" s="111">
        <v>44164.0</v>
      </c>
      <c r="H6843" s="110" t="s">
        <v>297</v>
      </c>
      <c r="I6843" s="110" t="str">
        <f t="array" ref="I6843">XLOOKUP('Joining Lists'!$H6843,'Joining Lists'!$D$4:$D$75,'Joining Lists'!$E$4:$E$75)</f>
        <v>MidWest</v>
      </c>
      <c r="J6843" s="110" t="s">
        <v>243</v>
      </c>
      <c r="K6843" s="110">
        <v>3.0</v>
      </c>
      <c r="L6843" s="109">
        <f t="array" ref="L6843">XLOOKUP('Joining Lists'!$J6843,'Joining Lists'!$A$4:$A$15,'Joining Lists'!$B$4:$B$15)</f>
        <v>25</v>
      </c>
      <c r="M6843" s="110">
        <f>'Joining Lists'!$K6843*'Joining Lists'!$L6843</f>
        <v>75</v>
      </c>
    </row>
    <row r="6844" ht="14.25" customHeight="1">
      <c r="G6844" s="106">
        <v>44164.0</v>
      </c>
      <c r="H6844" s="105" t="s">
        <v>263</v>
      </c>
      <c r="I6844" s="105" t="str">
        <f t="array" ref="I6844">XLOOKUP('Joining Lists'!$H6844,'Joining Lists'!$D$4:$D$75,'Joining Lists'!$E$4:$E$75)</f>
        <v>West</v>
      </c>
      <c r="J6844" s="105" t="s">
        <v>233</v>
      </c>
      <c r="K6844" s="105">
        <v>1.0</v>
      </c>
      <c r="L6844" s="104">
        <f t="array" ref="L6844">XLOOKUP('Joining Lists'!$J6844,'Joining Lists'!$A$4:$A$15,'Joining Lists'!$B$4:$B$15)</f>
        <v>27.5</v>
      </c>
      <c r="M6844" s="105">
        <f>'Joining Lists'!$K6844*'Joining Lists'!$L6844</f>
        <v>27.5</v>
      </c>
    </row>
    <row r="6845" ht="14.25" customHeight="1">
      <c r="G6845" s="111">
        <v>44164.0</v>
      </c>
      <c r="H6845" s="110" t="s">
        <v>268</v>
      </c>
      <c r="I6845" s="110" t="str">
        <f t="array" ref="I6845">XLOOKUP('Joining Lists'!$H6845,'Joining Lists'!$D$4:$D$75,'Joining Lists'!$E$4:$E$75)</f>
        <v>East</v>
      </c>
      <c r="J6845" s="110" t="s">
        <v>236</v>
      </c>
      <c r="K6845" s="110">
        <v>2.0</v>
      </c>
      <c r="L6845" s="109">
        <f t="array" ref="L6845">XLOOKUP('Joining Lists'!$J6845,'Joining Lists'!$A$4:$A$15,'Joining Lists'!$B$4:$B$15)</f>
        <v>30</v>
      </c>
      <c r="M6845" s="110">
        <f>'Joining Lists'!$K6845*'Joining Lists'!$L6845</f>
        <v>60</v>
      </c>
    </row>
    <row r="6846" ht="14.25" customHeight="1">
      <c r="G6846" s="106">
        <v>44164.0</v>
      </c>
      <c r="H6846" s="105" t="s">
        <v>297</v>
      </c>
      <c r="I6846" s="105" t="str">
        <f t="array" ref="I6846">XLOOKUP('Joining Lists'!$H6846,'Joining Lists'!$D$4:$D$75,'Joining Lists'!$E$4:$E$75)</f>
        <v>MidWest</v>
      </c>
      <c r="J6846" s="105" t="s">
        <v>243</v>
      </c>
      <c r="K6846" s="105">
        <v>2.0</v>
      </c>
      <c r="L6846" s="104">
        <f t="array" ref="L6846">XLOOKUP('Joining Lists'!$J6846,'Joining Lists'!$A$4:$A$15,'Joining Lists'!$B$4:$B$15)</f>
        <v>25</v>
      </c>
      <c r="M6846" s="105">
        <f>'Joining Lists'!$K6846*'Joining Lists'!$L6846</f>
        <v>50</v>
      </c>
    </row>
    <row r="6847" ht="14.25" customHeight="1">
      <c r="G6847" s="111">
        <v>44164.0</v>
      </c>
      <c r="H6847" s="110" t="s">
        <v>241</v>
      </c>
      <c r="I6847" s="110" t="str">
        <f t="array" ref="I6847">XLOOKUP('Joining Lists'!$H6847,'Joining Lists'!$D$4:$D$75,'Joining Lists'!$E$4:$E$75)</f>
        <v>MidWest</v>
      </c>
      <c r="J6847" s="110" t="s">
        <v>236</v>
      </c>
      <c r="K6847" s="110">
        <v>1.0</v>
      </c>
      <c r="L6847" s="109">
        <f t="array" ref="L6847">XLOOKUP('Joining Lists'!$J6847,'Joining Lists'!$A$4:$A$15,'Joining Lists'!$B$4:$B$15)</f>
        <v>30</v>
      </c>
      <c r="M6847" s="110">
        <f>'Joining Lists'!$K6847*'Joining Lists'!$L6847</f>
        <v>30</v>
      </c>
    </row>
    <row r="6848" ht="14.25" customHeight="1">
      <c r="G6848" s="106">
        <v>44164.0</v>
      </c>
      <c r="H6848" s="105" t="s">
        <v>219</v>
      </c>
      <c r="I6848" s="105" t="str">
        <f t="array" ref="I6848">XLOOKUP('Joining Lists'!$H6848,'Joining Lists'!$D$4:$D$75,'Joining Lists'!$E$4:$E$75)</f>
        <v>West</v>
      </c>
      <c r="J6848" s="105" t="s">
        <v>240</v>
      </c>
      <c r="K6848" s="105">
        <v>12.0</v>
      </c>
      <c r="L6848" s="104">
        <f t="array" ref="L6848">XLOOKUP('Joining Lists'!$J6848,'Joining Lists'!$A$4:$A$15,'Joining Lists'!$B$4:$B$15)</f>
        <v>34</v>
      </c>
      <c r="M6848" s="105">
        <f>'Joining Lists'!$K6848*'Joining Lists'!$L6848</f>
        <v>408</v>
      </c>
    </row>
    <row r="6849" ht="14.25" customHeight="1">
      <c r="G6849" s="111">
        <v>44164.0</v>
      </c>
      <c r="H6849" s="110" t="s">
        <v>312</v>
      </c>
      <c r="I6849" s="110" t="str">
        <f t="array" ref="I6849">XLOOKUP('Joining Lists'!$H6849,'Joining Lists'!$D$4:$D$75,'Joining Lists'!$E$4:$E$75)</f>
        <v>East</v>
      </c>
      <c r="J6849" s="110" t="s">
        <v>218</v>
      </c>
      <c r="K6849" s="110">
        <v>2.0</v>
      </c>
      <c r="L6849" s="109">
        <f t="array" ref="L6849">XLOOKUP('Joining Lists'!$J6849,'Joining Lists'!$A$4:$A$15,'Joining Lists'!$B$4:$B$15)</f>
        <v>22.95</v>
      </c>
      <c r="M6849" s="110">
        <f>'Joining Lists'!$K6849*'Joining Lists'!$L6849</f>
        <v>45.9</v>
      </c>
    </row>
    <row r="6850" ht="14.25" customHeight="1">
      <c r="G6850" s="106">
        <v>44164.0</v>
      </c>
      <c r="H6850" s="105" t="s">
        <v>249</v>
      </c>
      <c r="I6850" s="105" t="str">
        <f t="array" ref="I6850">XLOOKUP('Joining Lists'!$H6850,'Joining Lists'!$D$4:$D$75,'Joining Lists'!$E$4:$E$75)</f>
        <v>East</v>
      </c>
      <c r="J6850" s="105" t="s">
        <v>233</v>
      </c>
      <c r="K6850" s="105">
        <v>1.0</v>
      </c>
      <c r="L6850" s="104">
        <f t="array" ref="L6850">XLOOKUP('Joining Lists'!$J6850,'Joining Lists'!$A$4:$A$15,'Joining Lists'!$B$4:$B$15)</f>
        <v>27.5</v>
      </c>
      <c r="M6850" s="105">
        <f>'Joining Lists'!$K6850*'Joining Lists'!$L6850</f>
        <v>27.5</v>
      </c>
    </row>
    <row r="6851" ht="14.25" customHeight="1">
      <c r="G6851" s="111">
        <v>44164.0</v>
      </c>
      <c r="H6851" s="110" t="s">
        <v>304</v>
      </c>
      <c r="I6851" s="110" t="str">
        <f t="array" ref="I6851">XLOOKUP('Joining Lists'!$H6851,'Joining Lists'!$D$4:$D$75,'Joining Lists'!$E$4:$E$75)</f>
        <v>South</v>
      </c>
      <c r="J6851" s="110" t="s">
        <v>216</v>
      </c>
      <c r="K6851" s="110">
        <v>2.0</v>
      </c>
      <c r="L6851" s="109">
        <f t="array" ref="L6851">XLOOKUP('Joining Lists'!$J6851,'Joining Lists'!$A$4:$A$15,'Joining Lists'!$B$4:$B$15)</f>
        <v>22.95</v>
      </c>
      <c r="M6851" s="110">
        <f>'Joining Lists'!$K6851*'Joining Lists'!$L6851</f>
        <v>45.9</v>
      </c>
    </row>
    <row r="6852" ht="14.25" customHeight="1">
      <c r="G6852" s="106">
        <v>44164.0</v>
      </c>
      <c r="H6852" s="105" t="s">
        <v>300</v>
      </c>
      <c r="I6852" s="105" t="str">
        <f t="array" ref="I6852">XLOOKUP('Joining Lists'!$H6852,'Joining Lists'!$D$4:$D$75,'Joining Lists'!$E$4:$E$75)</f>
        <v>MidWest</v>
      </c>
      <c r="J6852" s="105" t="s">
        <v>216</v>
      </c>
      <c r="K6852" s="105">
        <v>1.0</v>
      </c>
      <c r="L6852" s="104">
        <f t="array" ref="L6852">XLOOKUP('Joining Lists'!$J6852,'Joining Lists'!$A$4:$A$15,'Joining Lists'!$B$4:$B$15)</f>
        <v>22.95</v>
      </c>
      <c r="M6852" s="105">
        <f>'Joining Lists'!$K6852*'Joining Lists'!$L6852</f>
        <v>22.95</v>
      </c>
    </row>
    <row r="6853" ht="14.25" customHeight="1">
      <c r="G6853" s="111">
        <v>44164.0</v>
      </c>
      <c r="H6853" s="110" t="s">
        <v>261</v>
      </c>
      <c r="I6853" s="110" t="str">
        <f t="array" ref="I6853">XLOOKUP('Joining Lists'!$H6853,'Joining Lists'!$D$4:$D$75,'Joining Lists'!$E$4:$E$75)</f>
        <v>South</v>
      </c>
      <c r="J6853" s="110" t="s">
        <v>216</v>
      </c>
      <c r="K6853" s="110">
        <v>1.0</v>
      </c>
      <c r="L6853" s="109">
        <f t="array" ref="L6853">XLOOKUP('Joining Lists'!$J6853,'Joining Lists'!$A$4:$A$15,'Joining Lists'!$B$4:$B$15)</f>
        <v>22.95</v>
      </c>
      <c r="M6853" s="110">
        <f>'Joining Lists'!$K6853*'Joining Lists'!$L6853</f>
        <v>22.95</v>
      </c>
    </row>
    <row r="6854" ht="14.25" customHeight="1">
      <c r="G6854" s="106">
        <v>44164.0</v>
      </c>
      <c r="H6854" s="105" t="s">
        <v>296</v>
      </c>
      <c r="I6854" s="105" t="str">
        <f t="array" ref="I6854">XLOOKUP('Joining Lists'!$H6854,'Joining Lists'!$D$4:$D$75,'Joining Lists'!$E$4:$E$75)</f>
        <v>West</v>
      </c>
      <c r="J6854" s="105" t="s">
        <v>239</v>
      </c>
      <c r="K6854" s="105">
        <v>1.0</v>
      </c>
      <c r="L6854" s="104">
        <f t="array" ref="L6854">XLOOKUP('Joining Lists'!$J6854,'Joining Lists'!$A$4:$A$15,'Joining Lists'!$B$4:$B$15)</f>
        <v>19</v>
      </c>
      <c r="M6854" s="105">
        <f>'Joining Lists'!$K6854*'Joining Lists'!$L6854</f>
        <v>19</v>
      </c>
    </row>
    <row r="6855" ht="14.25" customHeight="1">
      <c r="G6855" s="111">
        <v>44164.0</v>
      </c>
      <c r="H6855" s="110" t="s">
        <v>296</v>
      </c>
      <c r="I6855" s="110" t="str">
        <f t="array" ref="I6855">XLOOKUP('Joining Lists'!$H6855,'Joining Lists'!$D$4:$D$75,'Joining Lists'!$E$4:$E$75)</f>
        <v>West</v>
      </c>
      <c r="J6855" s="110" t="s">
        <v>212</v>
      </c>
      <c r="K6855" s="110">
        <v>1.0</v>
      </c>
      <c r="L6855" s="109">
        <f t="array" ref="L6855">XLOOKUP('Joining Lists'!$J6855,'Joining Lists'!$A$4:$A$15,'Joining Lists'!$B$4:$B$15)</f>
        <v>21</v>
      </c>
      <c r="M6855" s="110">
        <f>'Joining Lists'!$K6855*'Joining Lists'!$L6855</f>
        <v>21</v>
      </c>
    </row>
    <row r="6856" ht="14.25" customHeight="1">
      <c r="G6856" s="106">
        <v>44164.0</v>
      </c>
      <c r="H6856" s="105" t="s">
        <v>299</v>
      </c>
      <c r="I6856" s="105" t="str">
        <f t="array" ref="I6856">XLOOKUP('Joining Lists'!$H6856,'Joining Lists'!$D$4:$D$75,'Joining Lists'!$E$4:$E$75)</f>
        <v>South</v>
      </c>
      <c r="J6856" s="105" t="s">
        <v>235</v>
      </c>
      <c r="K6856" s="105">
        <v>2.0</v>
      </c>
      <c r="L6856" s="104">
        <f t="array" ref="L6856">XLOOKUP('Joining Lists'!$J6856,'Joining Lists'!$A$4:$A$15,'Joining Lists'!$B$4:$B$15)</f>
        <v>19.95</v>
      </c>
      <c r="M6856" s="105">
        <f>'Joining Lists'!$K6856*'Joining Lists'!$L6856</f>
        <v>39.9</v>
      </c>
    </row>
    <row r="6857" ht="14.25" customHeight="1">
      <c r="G6857" s="111">
        <v>44164.0</v>
      </c>
      <c r="H6857" s="110" t="s">
        <v>307</v>
      </c>
      <c r="I6857" s="110" t="str">
        <f t="array" ref="I6857">XLOOKUP('Joining Lists'!$H6857,'Joining Lists'!$D$4:$D$75,'Joining Lists'!$E$4:$E$75)</f>
        <v>East</v>
      </c>
      <c r="J6857" s="110" t="s">
        <v>212</v>
      </c>
      <c r="K6857" s="110">
        <v>2.0</v>
      </c>
      <c r="L6857" s="109">
        <f t="array" ref="L6857">XLOOKUP('Joining Lists'!$J6857,'Joining Lists'!$A$4:$A$15,'Joining Lists'!$B$4:$B$15)</f>
        <v>21</v>
      </c>
      <c r="M6857" s="110">
        <f>'Joining Lists'!$K6857*'Joining Lists'!$L6857</f>
        <v>42</v>
      </c>
    </row>
    <row r="6858" ht="14.25" customHeight="1">
      <c r="G6858" s="106">
        <v>44164.0</v>
      </c>
      <c r="H6858" s="105" t="s">
        <v>294</v>
      </c>
      <c r="I6858" s="105" t="str">
        <f t="array" ref="I6858">XLOOKUP('Joining Lists'!$H6858,'Joining Lists'!$D$4:$D$75,'Joining Lists'!$E$4:$E$75)</f>
        <v>West</v>
      </c>
      <c r="J6858" s="105" t="s">
        <v>245</v>
      </c>
      <c r="K6858" s="105">
        <v>2.0</v>
      </c>
      <c r="L6858" s="104">
        <f t="array" ref="L6858">XLOOKUP('Joining Lists'!$J6858,'Joining Lists'!$A$4:$A$15,'Joining Lists'!$B$4:$B$15)</f>
        <v>23.5</v>
      </c>
      <c r="M6858" s="105">
        <f>'Joining Lists'!$K6858*'Joining Lists'!$L6858</f>
        <v>47</v>
      </c>
    </row>
    <row r="6859" ht="14.25" customHeight="1">
      <c r="G6859" s="111">
        <v>44164.0</v>
      </c>
      <c r="H6859" s="110" t="s">
        <v>297</v>
      </c>
      <c r="I6859" s="110" t="str">
        <f t="array" ref="I6859">XLOOKUP('Joining Lists'!$H6859,'Joining Lists'!$D$4:$D$75,'Joining Lists'!$E$4:$E$75)</f>
        <v>MidWest</v>
      </c>
      <c r="J6859" s="110" t="s">
        <v>216</v>
      </c>
      <c r="K6859" s="110">
        <v>3.0</v>
      </c>
      <c r="L6859" s="109">
        <f t="array" ref="L6859">XLOOKUP('Joining Lists'!$J6859,'Joining Lists'!$A$4:$A$15,'Joining Lists'!$B$4:$B$15)</f>
        <v>22.95</v>
      </c>
      <c r="M6859" s="110">
        <f>'Joining Lists'!$K6859*'Joining Lists'!$L6859</f>
        <v>68.85</v>
      </c>
    </row>
    <row r="6860" ht="14.25" customHeight="1">
      <c r="G6860" s="106">
        <v>44164.0</v>
      </c>
      <c r="H6860" s="105" t="s">
        <v>284</v>
      </c>
      <c r="I6860" s="105" t="str">
        <f t="array" ref="I6860">XLOOKUP('Joining Lists'!$H6860,'Joining Lists'!$D$4:$D$75,'Joining Lists'!$E$4:$E$75)</f>
        <v>MidWest</v>
      </c>
      <c r="J6860" s="105" t="s">
        <v>218</v>
      </c>
      <c r="K6860" s="105">
        <v>2.0</v>
      </c>
      <c r="L6860" s="104">
        <f t="array" ref="L6860">XLOOKUP('Joining Lists'!$J6860,'Joining Lists'!$A$4:$A$15,'Joining Lists'!$B$4:$B$15)</f>
        <v>22.95</v>
      </c>
      <c r="M6860" s="105">
        <f>'Joining Lists'!$K6860*'Joining Lists'!$L6860</f>
        <v>45.9</v>
      </c>
    </row>
    <row r="6861" ht="14.25" customHeight="1">
      <c r="G6861" s="111">
        <v>44164.0</v>
      </c>
      <c r="H6861" s="110" t="s">
        <v>268</v>
      </c>
      <c r="I6861" s="110" t="str">
        <f t="array" ref="I6861">XLOOKUP('Joining Lists'!$H6861,'Joining Lists'!$D$4:$D$75,'Joining Lists'!$E$4:$E$75)</f>
        <v>East</v>
      </c>
      <c r="J6861" s="110" t="s">
        <v>218</v>
      </c>
      <c r="K6861" s="110">
        <v>1.0</v>
      </c>
      <c r="L6861" s="109">
        <f t="array" ref="L6861">XLOOKUP('Joining Lists'!$J6861,'Joining Lists'!$A$4:$A$15,'Joining Lists'!$B$4:$B$15)</f>
        <v>22.95</v>
      </c>
      <c r="M6861" s="110">
        <f>'Joining Lists'!$K6861*'Joining Lists'!$L6861</f>
        <v>22.95</v>
      </c>
    </row>
    <row r="6862" ht="14.25" customHeight="1">
      <c r="G6862" s="106">
        <v>44164.0</v>
      </c>
      <c r="H6862" s="105" t="s">
        <v>258</v>
      </c>
      <c r="I6862" s="105" t="str">
        <f t="array" ref="I6862">XLOOKUP('Joining Lists'!$H6862,'Joining Lists'!$D$4:$D$75,'Joining Lists'!$E$4:$E$75)</f>
        <v>MidWest</v>
      </c>
      <c r="J6862" s="105" t="s">
        <v>227</v>
      </c>
      <c r="K6862" s="105">
        <v>1.0</v>
      </c>
      <c r="L6862" s="104">
        <f t="array" ref="L6862">XLOOKUP('Joining Lists'!$J6862,'Joining Lists'!$A$4:$A$15,'Joining Lists'!$B$4:$B$15)</f>
        <v>25</v>
      </c>
      <c r="M6862" s="105">
        <f>'Joining Lists'!$K6862*'Joining Lists'!$L6862</f>
        <v>25</v>
      </c>
    </row>
    <row r="6863" ht="14.25" customHeight="1">
      <c r="G6863" s="111">
        <v>44164.0</v>
      </c>
      <c r="H6863" s="110" t="s">
        <v>250</v>
      </c>
      <c r="I6863" s="110" t="str">
        <f t="array" ref="I6863">XLOOKUP('Joining Lists'!$H6863,'Joining Lists'!$D$4:$D$75,'Joining Lists'!$E$4:$E$75)</f>
        <v>West</v>
      </c>
      <c r="J6863" s="110" t="s">
        <v>245</v>
      </c>
      <c r="K6863" s="110">
        <v>1.0</v>
      </c>
      <c r="L6863" s="109">
        <f t="array" ref="L6863">XLOOKUP('Joining Lists'!$J6863,'Joining Lists'!$A$4:$A$15,'Joining Lists'!$B$4:$B$15)</f>
        <v>23.5</v>
      </c>
      <c r="M6863" s="110">
        <f>'Joining Lists'!$K6863*'Joining Lists'!$L6863</f>
        <v>23.5</v>
      </c>
    </row>
    <row r="6864" ht="14.25" customHeight="1">
      <c r="G6864" s="106">
        <v>44164.0</v>
      </c>
      <c r="H6864" s="105" t="s">
        <v>298</v>
      </c>
      <c r="I6864" s="105" t="str">
        <f t="array" ref="I6864">XLOOKUP('Joining Lists'!$H6864,'Joining Lists'!$D$4:$D$75,'Joining Lists'!$E$4:$E$75)</f>
        <v>West</v>
      </c>
      <c r="J6864" s="105" t="s">
        <v>240</v>
      </c>
      <c r="K6864" s="105">
        <v>1.0</v>
      </c>
      <c r="L6864" s="104">
        <f t="array" ref="L6864">XLOOKUP('Joining Lists'!$J6864,'Joining Lists'!$A$4:$A$15,'Joining Lists'!$B$4:$B$15)</f>
        <v>34</v>
      </c>
      <c r="M6864" s="105">
        <f>'Joining Lists'!$K6864*'Joining Lists'!$L6864</f>
        <v>34</v>
      </c>
    </row>
    <row r="6865" ht="14.25" customHeight="1">
      <c r="G6865" s="111">
        <v>44164.0</v>
      </c>
      <c r="H6865" s="110" t="s">
        <v>256</v>
      </c>
      <c r="I6865" s="110" t="str">
        <f t="array" ref="I6865">XLOOKUP('Joining Lists'!$H6865,'Joining Lists'!$D$4:$D$75,'Joining Lists'!$E$4:$E$75)</f>
        <v>MidWest</v>
      </c>
      <c r="J6865" s="110" t="s">
        <v>235</v>
      </c>
      <c r="K6865" s="110">
        <v>2.0</v>
      </c>
      <c r="L6865" s="109">
        <f t="array" ref="L6865">XLOOKUP('Joining Lists'!$J6865,'Joining Lists'!$A$4:$A$15,'Joining Lists'!$B$4:$B$15)</f>
        <v>19.95</v>
      </c>
      <c r="M6865" s="110">
        <f>'Joining Lists'!$K6865*'Joining Lists'!$L6865</f>
        <v>39.9</v>
      </c>
    </row>
    <row r="6866" ht="14.25" customHeight="1">
      <c r="G6866" s="106">
        <v>44164.0</v>
      </c>
      <c r="H6866" s="105" t="s">
        <v>242</v>
      </c>
      <c r="I6866" s="105" t="str">
        <f t="array" ref="I6866">XLOOKUP('Joining Lists'!$H6866,'Joining Lists'!$D$4:$D$75,'Joining Lists'!$E$4:$E$75)</f>
        <v>MidWest</v>
      </c>
      <c r="J6866" s="105" t="s">
        <v>240</v>
      </c>
      <c r="K6866" s="105">
        <v>2.0</v>
      </c>
      <c r="L6866" s="104">
        <f t="array" ref="L6866">XLOOKUP('Joining Lists'!$J6866,'Joining Lists'!$A$4:$A$15,'Joining Lists'!$B$4:$B$15)</f>
        <v>34</v>
      </c>
      <c r="M6866" s="105">
        <f>'Joining Lists'!$K6866*'Joining Lists'!$L6866</f>
        <v>68</v>
      </c>
    </row>
    <row r="6867" ht="14.25" customHeight="1">
      <c r="G6867" s="111">
        <v>44164.0</v>
      </c>
      <c r="H6867" s="110" t="s">
        <v>314</v>
      </c>
      <c r="I6867" s="110" t="str">
        <f t="array" ref="I6867">XLOOKUP('Joining Lists'!$H6867,'Joining Lists'!$D$4:$D$75,'Joining Lists'!$E$4:$E$75)</f>
        <v>West</v>
      </c>
      <c r="J6867" s="110" t="s">
        <v>245</v>
      </c>
      <c r="K6867" s="110">
        <v>1.0</v>
      </c>
      <c r="L6867" s="109">
        <f t="array" ref="L6867">XLOOKUP('Joining Lists'!$J6867,'Joining Lists'!$A$4:$A$15,'Joining Lists'!$B$4:$B$15)</f>
        <v>23.5</v>
      </c>
      <c r="M6867" s="110">
        <f>'Joining Lists'!$K6867*'Joining Lists'!$L6867</f>
        <v>23.5</v>
      </c>
    </row>
    <row r="6868" ht="14.25" customHeight="1">
      <c r="G6868" s="106">
        <v>44164.0</v>
      </c>
      <c r="H6868" s="105" t="s">
        <v>316</v>
      </c>
      <c r="I6868" s="105" t="str">
        <f t="array" ref="I6868">XLOOKUP('Joining Lists'!$H6868,'Joining Lists'!$D$4:$D$75,'Joining Lists'!$E$4:$E$75)</f>
        <v>West</v>
      </c>
      <c r="J6868" s="105" t="s">
        <v>236</v>
      </c>
      <c r="K6868" s="105">
        <v>2.0</v>
      </c>
      <c r="L6868" s="104">
        <f t="array" ref="L6868">XLOOKUP('Joining Lists'!$J6868,'Joining Lists'!$A$4:$A$15,'Joining Lists'!$B$4:$B$15)</f>
        <v>30</v>
      </c>
      <c r="M6868" s="105">
        <f>'Joining Lists'!$K6868*'Joining Lists'!$L6868</f>
        <v>60</v>
      </c>
    </row>
    <row r="6869" ht="14.25" customHeight="1">
      <c r="G6869" s="111">
        <v>44164.0</v>
      </c>
      <c r="H6869" s="110" t="s">
        <v>258</v>
      </c>
      <c r="I6869" s="110" t="str">
        <f t="array" ref="I6869">XLOOKUP('Joining Lists'!$H6869,'Joining Lists'!$D$4:$D$75,'Joining Lists'!$E$4:$E$75)</f>
        <v>MidWest</v>
      </c>
      <c r="J6869" s="110" t="s">
        <v>240</v>
      </c>
      <c r="K6869" s="110">
        <v>2.0</v>
      </c>
      <c r="L6869" s="109">
        <f t="array" ref="L6869">XLOOKUP('Joining Lists'!$J6869,'Joining Lists'!$A$4:$A$15,'Joining Lists'!$B$4:$B$15)</f>
        <v>34</v>
      </c>
      <c r="M6869" s="110">
        <f>'Joining Lists'!$K6869*'Joining Lists'!$L6869</f>
        <v>68</v>
      </c>
    </row>
    <row r="6870" ht="14.25" customHeight="1">
      <c r="G6870" s="106">
        <v>44164.0</v>
      </c>
      <c r="H6870" s="105" t="s">
        <v>271</v>
      </c>
      <c r="I6870" s="105" t="str">
        <f t="array" ref="I6870">XLOOKUP('Joining Lists'!$H6870,'Joining Lists'!$D$4:$D$75,'Joining Lists'!$E$4:$E$75)</f>
        <v>South</v>
      </c>
      <c r="J6870" s="105" t="s">
        <v>227</v>
      </c>
      <c r="K6870" s="105">
        <v>2.0</v>
      </c>
      <c r="L6870" s="104">
        <f t="array" ref="L6870">XLOOKUP('Joining Lists'!$J6870,'Joining Lists'!$A$4:$A$15,'Joining Lists'!$B$4:$B$15)</f>
        <v>25</v>
      </c>
      <c r="M6870" s="105">
        <f>'Joining Lists'!$K6870*'Joining Lists'!$L6870</f>
        <v>50</v>
      </c>
    </row>
    <row r="6871" ht="14.25" customHeight="1">
      <c r="G6871" s="111">
        <v>44164.0</v>
      </c>
      <c r="H6871" s="110" t="s">
        <v>293</v>
      </c>
      <c r="I6871" s="110" t="str">
        <f t="array" ref="I6871">XLOOKUP('Joining Lists'!$H6871,'Joining Lists'!$D$4:$D$75,'Joining Lists'!$E$4:$E$75)</f>
        <v>West</v>
      </c>
      <c r="J6871" s="110" t="s">
        <v>218</v>
      </c>
      <c r="K6871" s="110">
        <v>2.0</v>
      </c>
      <c r="L6871" s="109">
        <f t="array" ref="L6871">XLOOKUP('Joining Lists'!$J6871,'Joining Lists'!$A$4:$A$15,'Joining Lists'!$B$4:$B$15)</f>
        <v>22.95</v>
      </c>
      <c r="M6871" s="110">
        <f>'Joining Lists'!$K6871*'Joining Lists'!$L6871</f>
        <v>45.9</v>
      </c>
    </row>
    <row r="6872" ht="14.25" customHeight="1">
      <c r="G6872" s="106">
        <v>44164.0</v>
      </c>
      <c r="H6872" s="105" t="s">
        <v>311</v>
      </c>
      <c r="I6872" s="105" t="str">
        <f t="array" ref="I6872">XLOOKUP('Joining Lists'!$H6872,'Joining Lists'!$D$4:$D$75,'Joining Lists'!$E$4:$E$75)</f>
        <v>MidWest</v>
      </c>
      <c r="J6872" s="105" t="s">
        <v>240</v>
      </c>
      <c r="K6872" s="105">
        <v>2.0</v>
      </c>
      <c r="L6872" s="104">
        <f t="array" ref="L6872">XLOOKUP('Joining Lists'!$J6872,'Joining Lists'!$A$4:$A$15,'Joining Lists'!$B$4:$B$15)</f>
        <v>34</v>
      </c>
      <c r="M6872" s="105">
        <f>'Joining Lists'!$K6872*'Joining Lists'!$L6872</f>
        <v>68</v>
      </c>
    </row>
    <row r="6873" ht="14.25" customHeight="1">
      <c r="G6873" s="111">
        <v>44164.0</v>
      </c>
      <c r="H6873" s="110" t="s">
        <v>264</v>
      </c>
      <c r="I6873" s="110" t="str">
        <f t="array" ref="I6873">XLOOKUP('Joining Lists'!$H6873,'Joining Lists'!$D$4:$D$75,'Joining Lists'!$E$4:$E$75)</f>
        <v>MidWest</v>
      </c>
      <c r="J6873" s="110" t="s">
        <v>240</v>
      </c>
      <c r="K6873" s="110">
        <v>2.0</v>
      </c>
      <c r="L6873" s="109">
        <f t="array" ref="L6873">XLOOKUP('Joining Lists'!$J6873,'Joining Lists'!$A$4:$A$15,'Joining Lists'!$B$4:$B$15)</f>
        <v>34</v>
      </c>
      <c r="M6873" s="110">
        <f>'Joining Lists'!$K6873*'Joining Lists'!$L6873</f>
        <v>68</v>
      </c>
    </row>
    <row r="6874" ht="14.25" customHeight="1">
      <c r="G6874" s="106">
        <v>44164.0</v>
      </c>
      <c r="H6874" s="105" t="s">
        <v>219</v>
      </c>
      <c r="I6874" s="105" t="str">
        <f t="array" ref="I6874">XLOOKUP('Joining Lists'!$H6874,'Joining Lists'!$D$4:$D$75,'Joining Lists'!$E$4:$E$75)</f>
        <v>West</v>
      </c>
      <c r="J6874" s="105" t="s">
        <v>216</v>
      </c>
      <c r="K6874" s="105">
        <v>2.0</v>
      </c>
      <c r="L6874" s="104">
        <f t="array" ref="L6874">XLOOKUP('Joining Lists'!$J6874,'Joining Lists'!$A$4:$A$15,'Joining Lists'!$B$4:$B$15)</f>
        <v>22.95</v>
      </c>
      <c r="M6874" s="105">
        <f>'Joining Lists'!$K6874*'Joining Lists'!$L6874</f>
        <v>45.9</v>
      </c>
    </row>
    <row r="6875" ht="14.25" customHeight="1">
      <c r="G6875" s="111">
        <v>44163.0</v>
      </c>
      <c r="H6875" s="110" t="s">
        <v>292</v>
      </c>
      <c r="I6875" s="110" t="str">
        <f t="array" ref="I6875">XLOOKUP('Joining Lists'!$H6875,'Joining Lists'!$D$4:$D$75,'Joining Lists'!$E$4:$E$75)</f>
        <v>East</v>
      </c>
      <c r="J6875" s="110" t="s">
        <v>218</v>
      </c>
      <c r="K6875" s="110">
        <v>3.0</v>
      </c>
      <c r="L6875" s="109">
        <f t="array" ref="L6875">XLOOKUP('Joining Lists'!$J6875,'Joining Lists'!$A$4:$A$15,'Joining Lists'!$B$4:$B$15)</f>
        <v>22.95</v>
      </c>
      <c r="M6875" s="110">
        <f>'Joining Lists'!$K6875*'Joining Lists'!$L6875</f>
        <v>68.85</v>
      </c>
    </row>
    <row r="6876" ht="14.25" customHeight="1">
      <c r="G6876" s="106">
        <v>44163.0</v>
      </c>
      <c r="H6876" s="105" t="s">
        <v>292</v>
      </c>
      <c r="I6876" s="105" t="str">
        <f t="array" ref="I6876">XLOOKUP('Joining Lists'!$H6876,'Joining Lists'!$D$4:$D$75,'Joining Lists'!$E$4:$E$75)</f>
        <v>East</v>
      </c>
      <c r="J6876" s="105" t="s">
        <v>235</v>
      </c>
      <c r="K6876" s="105">
        <v>3.0</v>
      </c>
      <c r="L6876" s="104">
        <f t="array" ref="L6876">XLOOKUP('Joining Lists'!$J6876,'Joining Lists'!$A$4:$A$15,'Joining Lists'!$B$4:$B$15)</f>
        <v>19.95</v>
      </c>
      <c r="M6876" s="105">
        <f>'Joining Lists'!$K6876*'Joining Lists'!$L6876</f>
        <v>59.85</v>
      </c>
    </row>
    <row r="6877" ht="14.25" customHeight="1">
      <c r="G6877" s="111">
        <v>44163.0</v>
      </c>
      <c r="H6877" s="110" t="s">
        <v>281</v>
      </c>
      <c r="I6877" s="110" t="str">
        <f t="array" ref="I6877">XLOOKUP('Joining Lists'!$H6877,'Joining Lists'!$D$4:$D$75,'Joining Lists'!$E$4:$E$75)</f>
        <v>MidWest</v>
      </c>
      <c r="J6877" s="110" t="s">
        <v>240</v>
      </c>
      <c r="K6877" s="110">
        <v>2.0</v>
      </c>
      <c r="L6877" s="109">
        <f t="array" ref="L6877">XLOOKUP('Joining Lists'!$J6877,'Joining Lists'!$A$4:$A$15,'Joining Lists'!$B$4:$B$15)</f>
        <v>34</v>
      </c>
      <c r="M6877" s="110">
        <f>'Joining Lists'!$K6877*'Joining Lists'!$L6877</f>
        <v>68</v>
      </c>
    </row>
    <row r="6878" ht="14.25" customHeight="1">
      <c r="G6878" s="106">
        <v>44163.0</v>
      </c>
      <c r="H6878" s="105" t="s">
        <v>228</v>
      </c>
      <c r="I6878" s="105" t="str">
        <f t="array" ref="I6878">XLOOKUP('Joining Lists'!$H6878,'Joining Lists'!$D$4:$D$75,'Joining Lists'!$E$4:$E$75)</f>
        <v>MidWest</v>
      </c>
      <c r="J6878" s="105" t="s">
        <v>212</v>
      </c>
      <c r="K6878" s="105">
        <v>2.0</v>
      </c>
      <c r="L6878" s="104">
        <f t="array" ref="L6878">XLOOKUP('Joining Lists'!$J6878,'Joining Lists'!$A$4:$A$15,'Joining Lists'!$B$4:$B$15)</f>
        <v>21</v>
      </c>
      <c r="M6878" s="105">
        <f>'Joining Lists'!$K6878*'Joining Lists'!$L6878</f>
        <v>42</v>
      </c>
    </row>
    <row r="6879" ht="14.25" customHeight="1">
      <c r="G6879" s="111">
        <v>44163.0</v>
      </c>
      <c r="H6879" s="110" t="s">
        <v>271</v>
      </c>
      <c r="I6879" s="110" t="str">
        <f t="array" ref="I6879">XLOOKUP('Joining Lists'!$H6879,'Joining Lists'!$D$4:$D$75,'Joining Lists'!$E$4:$E$75)</f>
        <v>South</v>
      </c>
      <c r="J6879" s="110" t="s">
        <v>227</v>
      </c>
      <c r="K6879" s="110">
        <v>4.0</v>
      </c>
      <c r="L6879" s="109">
        <f t="array" ref="L6879">XLOOKUP('Joining Lists'!$J6879,'Joining Lists'!$A$4:$A$15,'Joining Lists'!$B$4:$B$15)</f>
        <v>25</v>
      </c>
      <c r="M6879" s="110">
        <f>'Joining Lists'!$K6879*'Joining Lists'!$L6879</f>
        <v>100</v>
      </c>
    </row>
    <row r="6880" ht="14.25" customHeight="1">
      <c r="G6880" s="106">
        <v>44163.0</v>
      </c>
      <c r="H6880" s="105" t="s">
        <v>223</v>
      </c>
      <c r="I6880" s="105" t="str">
        <f t="array" ref="I6880">XLOOKUP('Joining Lists'!$H6880,'Joining Lists'!$D$4:$D$75,'Joining Lists'!$E$4:$E$75)</f>
        <v>East</v>
      </c>
      <c r="J6880" s="105" t="s">
        <v>218</v>
      </c>
      <c r="K6880" s="105">
        <v>2.0</v>
      </c>
      <c r="L6880" s="104">
        <f t="array" ref="L6880">XLOOKUP('Joining Lists'!$J6880,'Joining Lists'!$A$4:$A$15,'Joining Lists'!$B$4:$B$15)</f>
        <v>22.95</v>
      </c>
      <c r="M6880" s="105">
        <f>'Joining Lists'!$K6880*'Joining Lists'!$L6880</f>
        <v>45.9</v>
      </c>
    </row>
    <row r="6881" ht="14.25" customHeight="1">
      <c r="G6881" s="111">
        <v>44163.0</v>
      </c>
      <c r="H6881" s="110" t="s">
        <v>278</v>
      </c>
      <c r="I6881" s="110" t="str">
        <f t="array" ref="I6881">XLOOKUP('Joining Lists'!$H6881,'Joining Lists'!$D$4:$D$75,'Joining Lists'!$E$4:$E$75)</f>
        <v>MidWest</v>
      </c>
      <c r="J6881" s="110" t="s">
        <v>230</v>
      </c>
      <c r="K6881" s="110">
        <v>11.0</v>
      </c>
      <c r="L6881" s="109">
        <f t="array" ref="L6881">XLOOKUP('Joining Lists'!$J6881,'Joining Lists'!$A$4:$A$15,'Joining Lists'!$B$4:$B$15)</f>
        <v>79.95</v>
      </c>
      <c r="M6881" s="110">
        <f>'Joining Lists'!$K6881*'Joining Lists'!$L6881</f>
        <v>879.45</v>
      </c>
    </row>
    <row r="6882" ht="14.25" customHeight="1">
      <c r="G6882" s="106">
        <v>44163.0</v>
      </c>
      <c r="H6882" s="105" t="s">
        <v>215</v>
      </c>
      <c r="I6882" s="105" t="str">
        <f t="array" ref="I6882">XLOOKUP('Joining Lists'!$H6882,'Joining Lists'!$D$4:$D$75,'Joining Lists'!$E$4:$E$75)</f>
        <v>East</v>
      </c>
      <c r="J6882" s="105" t="s">
        <v>236</v>
      </c>
      <c r="K6882" s="105">
        <v>1.0</v>
      </c>
      <c r="L6882" s="104">
        <f t="array" ref="L6882">XLOOKUP('Joining Lists'!$J6882,'Joining Lists'!$A$4:$A$15,'Joining Lists'!$B$4:$B$15)</f>
        <v>30</v>
      </c>
      <c r="M6882" s="105">
        <f>'Joining Lists'!$K6882*'Joining Lists'!$L6882</f>
        <v>30</v>
      </c>
    </row>
    <row r="6883" ht="14.25" customHeight="1">
      <c r="G6883" s="111">
        <v>44163.0</v>
      </c>
      <c r="H6883" s="110" t="s">
        <v>281</v>
      </c>
      <c r="I6883" s="110" t="str">
        <f t="array" ref="I6883">XLOOKUP('Joining Lists'!$H6883,'Joining Lists'!$D$4:$D$75,'Joining Lists'!$E$4:$E$75)</f>
        <v>MidWest</v>
      </c>
      <c r="J6883" s="110" t="s">
        <v>240</v>
      </c>
      <c r="K6883" s="110">
        <v>1.0</v>
      </c>
      <c r="L6883" s="109">
        <f t="array" ref="L6883">XLOOKUP('Joining Lists'!$J6883,'Joining Lists'!$A$4:$A$15,'Joining Lists'!$B$4:$B$15)</f>
        <v>34</v>
      </c>
      <c r="M6883" s="110">
        <f>'Joining Lists'!$K6883*'Joining Lists'!$L6883</f>
        <v>34</v>
      </c>
    </row>
    <row r="6884" ht="14.25" customHeight="1">
      <c r="G6884" s="106">
        <v>44163.0</v>
      </c>
      <c r="H6884" s="105" t="s">
        <v>281</v>
      </c>
      <c r="I6884" s="105" t="str">
        <f t="array" ref="I6884">XLOOKUP('Joining Lists'!$H6884,'Joining Lists'!$D$4:$D$75,'Joining Lists'!$E$4:$E$75)</f>
        <v>MidWest</v>
      </c>
      <c r="J6884" s="105" t="s">
        <v>218</v>
      </c>
      <c r="K6884" s="105">
        <v>2.0</v>
      </c>
      <c r="L6884" s="104">
        <f t="array" ref="L6884">XLOOKUP('Joining Lists'!$J6884,'Joining Lists'!$A$4:$A$15,'Joining Lists'!$B$4:$B$15)</f>
        <v>22.95</v>
      </c>
      <c r="M6884" s="105">
        <f>'Joining Lists'!$K6884*'Joining Lists'!$L6884</f>
        <v>45.9</v>
      </c>
    </row>
    <row r="6885" ht="14.25" customHeight="1">
      <c r="G6885" s="111">
        <v>44163.0</v>
      </c>
      <c r="H6885" s="110" t="s">
        <v>241</v>
      </c>
      <c r="I6885" s="110" t="str">
        <f t="array" ref="I6885">XLOOKUP('Joining Lists'!$H6885,'Joining Lists'!$D$4:$D$75,'Joining Lists'!$E$4:$E$75)</f>
        <v>MidWest</v>
      </c>
      <c r="J6885" s="110" t="s">
        <v>243</v>
      </c>
      <c r="K6885" s="110">
        <v>21.0</v>
      </c>
      <c r="L6885" s="109">
        <f t="array" ref="L6885">XLOOKUP('Joining Lists'!$J6885,'Joining Lists'!$A$4:$A$15,'Joining Lists'!$B$4:$B$15)</f>
        <v>25</v>
      </c>
      <c r="M6885" s="110">
        <f>'Joining Lists'!$K6885*'Joining Lists'!$L6885</f>
        <v>525</v>
      </c>
    </row>
    <row r="6886" ht="14.25" customHeight="1">
      <c r="G6886" s="106">
        <v>44163.0</v>
      </c>
      <c r="H6886" s="105" t="s">
        <v>315</v>
      </c>
      <c r="I6886" s="105" t="str">
        <f t="array" ref="I6886">XLOOKUP('Joining Lists'!$H6886,'Joining Lists'!$D$4:$D$75,'Joining Lists'!$E$4:$E$75)</f>
        <v>MidWest</v>
      </c>
      <c r="J6886" s="105" t="s">
        <v>235</v>
      </c>
      <c r="K6886" s="105">
        <v>1.0</v>
      </c>
      <c r="L6886" s="104">
        <f t="array" ref="L6886">XLOOKUP('Joining Lists'!$J6886,'Joining Lists'!$A$4:$A$15,'Joining Lists'!$B$4:$B$15)</f>
        <v>19.95</v>
      </c>
      <c r="M6886" s="105">
        <f>'Joining Lists'!$K6886*'Joining Lists'!$L6886</f>
        <v>19.95</v>
      </c>
    </row>
    <row r="6887" ht="14.25" customHeight="1">
      <c r="G6887" s="111">
        <v>44163.0</v>
      </c>
      <c r="H6887" s="110" t="s">
        <v>263</v>
      </c>
      <c r="I6887" s="110" t="str">
        <f t="array" ref="I6887">XLOOKUP('Joining Lists'!$H6887,'Joining Lists'!$D$4:$D$75,'Joining Lists'!$E$4:$E$75)</f>
        <v>West</v>
      </c>
      <c r="J6887" s="110" t="s">
        <v>216</v>
      </c>
      <c r="K6887" s="110">
        <v>4.0</v>
      </c>
      <c r="L6887" s="109">
        <f t="array" ref="L6887">XLOOKUP('Joining Lists'!$J6887,'Joining Lists'!$A$4:$A$15,'Joining Lists'!$B$4:$B$15)</f>
        <v>22.95</v>
      </c>
      <c r="M6887" s="110">
        <f>'Joining Lists'!$K6887*'Joining Lists'!$L6887</f>
        <v>91.8</v>
      </c>
    </row>
    <row r="6888" ht="14.25" customHeight="1">
      <c r="G6888" s="106">
        <v>44163.0</v>
      </c>
      <c r="H6888" s="105" t="s">
        <v>268</v>
      </c>
      <c r="I6888" s="105" t="str">
        <f t="array" ref="I6888">XLOOKUP('Joining Lists'!$H6888,'Joining Lists'!$D$4:$D$75,'Joining Lists'!$E$4:$E$75)</f>
        <v>East</v>
      </c>
      <c r="J6888" s="105" t="s">
        <v>233</v>
      </c>
      <c r="K6888" s="105">
        <v>1.0</v>
      </c>
      <c r="L6888" s="104">
        <f t="array" ref="L6888">XLOOKUP('Joining Lists'!$J6888,'Joining Lists'!$A$4:$A$15,'Joining Lists'!$B$4:$B$15)</f>
        <v>27.5</v>
      </c>
      <c r="M6888" s="105">
        <f>'Joining Lists'!$K6888*'Joining Lists'!$L6888</f>
        <v>27.5</v>
      </c>
    </row>
    <row r="6889" ht="14.25" customHeight="1">
      <c r="G6889" s="111">
        <v>44163.0</v>
      </c>
      <c r="H6889" s="110" t="s">
        <v>237</v>
      </c>
      <c r="I6889" s="110" t="str">
        <f t="array" ref="I6889">XLOOKUP('Joining Lists'!$H6889,'Joining Lists'!$D$4:$D$75,'Joining Lists'!$E$4:$E$75)</f>
        <v>West</v>
      </c>
      <c r="J6889" s="110" t="s">
        <v>227</v>
      </c>
      <c r="K6889" s="110">
        <v>4.0</v>
      </c>
      <c r="L6889" s="109">
        <f t="array" ref="L6889">XLOOKUP('Joining Lists'!$J6889,'Joining Lists'!$A$4:$A$15,'Joining Lists'!$B$4:$B$15)</f>
        <v>25</v>
      </c>
      <c r="M6889" s="110">
        <f>'Joining Lists'!$K6889*'Joining Lists'!$L6889</f>
        <v>100</v>
      </c>
    </row>
    <row r="6890" ht="14.25" customHeight="1">
      <c r="G6890" s="106">
        <v>44163.0</v>
      </c>
      <c r="H6890" s="105" t="s">
        <v>261</v>
      </c>
      <c r="I6890" s="105" t="str">
        <f t="array" ref="I6890">XLOOKUP('Joining Lists'!$H6890,'Joining Lists'!$D$4:$D$75,'Joining Lists'!$E$4:$E$75)</f>
        <v>South</v>
      </c>
      <c r="J6890" s="105" t="s">
        <v>236</v>
      </c>
      <c r="K6890" s="105">
        <v>3.0</v>
      </c>
      <c r="L6890" s="104">
        <f t="array" ref="L6890">XLOOKUP('Joining Lists'!$J6890,'Joining Lists'!$A$4:$A$15,'Joining Lists'!$B$4:$B$15)</f>
        <v>30</v>
      </c>
      <c r="M6890" s="105">
        <f>'Joining Lists'!$K6890*'Joining Lists'!$L6890</f>
        <v>90</v>
      </c>
    </row>
    <row r="6891" ht="14.25" customHeight="1">
      <c r="G6891" s="111">
        <v>44163.0</v>
      </c>
      <c r="H6891" s="110" t="s">
        <v>296</v>
      </c>
      <c r="I6891" s="110" t="str">
        <f t="array" ref="I6891">XLOOKUP('Joining Lists'!$H6891,'Joining Lists'!$D$4:$D$75,'Joining Lists'!$E$4:$E$75)</f>
        <v>West</v>
      </c>
      <c r="J6891" s="110" t="s">
        <v>218</v>
      </c>
      <c r="K6891" s="110">
        <v>21.0</v>
      </c>
      <c r="L6891" s="109">
        <f t="array" ref="L6891">XLOOKUP('Joining Lists'!$J6891,'Joining Lists'!$A$4:$A$15,'Joining Lists'!$B$4:$B$15)</f>
        <v>22.95</v>
      </c>
      <c r="M6891" s="110">
        <f>'Joining Lists'!$K6891*'Joining Lists'!$L6891</f>
        <v>481.95</v>
      </c>
    </row>
    <row r="6892" ht="14.25" customHeight="1">
      <c r="G6892" s="106">
        <v>44163.0</v>
      </c>
      <c r="H6892" s="105" t="s">
        <v>294</v>
      </c>
      <c r="I6892" s="105" t="str">
        <f t="array" ref="I6892">XLOOKUP('Joining Lists'!$H6892,'Joining Lists'!$D$4:$D$75,'Joining Lists'!$E$4:$E$75)</f>
        <v>West</v>
      </c>
      <c r="J6892" s="105" t="s">
        <v>240</v>
      </c>
      <c r="K6892" s="105">
        <v>3.0</v>
      </c>
      <c r="L6892" s="104">
        <f t="array" ref="L6892">XLOOKUP('Joining Lists'!$J6892,'Joining Lists'!$A$4:$A$15,'Joining Lists'!$B$4:$B$15)</f>
        <v>34</v>
      </c>
      <c r="M6892" s="105">
        <f>'Joining Lists'!$K6892*'Joining Lists'!$L6892</f>
        <v>102</v>
      </c>
    </row>
    <row r="6893" ht="14.25" customHeight="1">
      <c r="G6893" s="111">
        <v>44163.0</v>
      </c>
      <c r="H6893" s="110" t="s">
        <v>269</v>
      </c>
      <c r="I6893" s="110" t="str">
        <f t="array" ref="I6893">XLOOKUP('Joining Lists'!$H6893,'Joining Lists'!$D$4:$D$75,'Joining Lists'!$E$4:$E$75)</f>
        <v>MidWest</v>
      </c>
      <c r="J6893" s="110" t="s">
        <v>233</v>
      </c>
      <c r="K6893" s="110">
        <v>2.0</v>
      </c>
      <c r="L6893" s="109">
        <f t="array" ref="L6893">XLOOKUP('Joining Lists'!$J6893,'Joining Lists'!$A$4:$A$15,'Joining Lists'!$B$4:$B$15)</f>
        <v>27.5</v>
      </c>
      <c r="M6893" s="110">
        <f>'Joining Lists'!$K6893*'Joining Lists'!$L6893</f>
        <v>55</v>
      </c>
    </row>
    <row r="6894" ht="14.25" customHeight="1">
      <c r="G6894" s="106">
        <v>44163.0</v>
      </c>
      <c r="H6894" s="105" t="s">
        <v>249</v>
      </c>
      <c r="I6894" s="105" t="str">
        <f t="array" ref="I6894">XLOOKUP('Joining Lists'!$H6894,'Joining Lists'!$D$4:$D$75,'Joining Lists'!$E$4:$E$75)</f>
        <v>East</v>
      </c>
      <c r="J6894" s="105" t="s">
        <v>212</v>
      </c>
      <c r="K6894" s="105">
        <v>2.0</v>
      </c>
      <c r="L6894" s="104">
        <f t="array" ref="L6894">XLOOKUP('Joining Lists'!$J6894,'Joining Lists'!$A$4:$A$15,'Joining Lists'!$B$4:$B$15)</f>
        <v>21</v>
      </c>
      <c r="M6894" s="105">
        <f>'Joining Lists'!$K6894*'Joining Lists'!$L6894</f>
        <v>42</v>
      </c>
    </row>
    <row r="6895" ht="14.25" customHeight="1">
      <c r="G6895" s="111">
        <v>44163.0</v>
      </c>
      <c r="H6895" s="110" t="s">
        <v>251</v>
      </c>
      <c r="I6895" s="110" t="str">
        <f t="array" ref="I6895">XLOOKUP('Joining Lists'!$H6895,'Joining Lists'!$D$4:$D$75,'Joining Lists'!$E$4:$E$75)</f>
        <v>MidWest</v>
      </c>
      <c r="J6895" s="110" t="s">
        <v>243</v>
      </c>
      <c r="K6895" s="110">
        <v>15.0</v>
      </c>
      <c r="L6895" s="109">
        <f t="array" ref="L6895">XLOOKUP('Joining Lists'!$J6895,'Joining Lists'!$A$4:$A$15,'Joining Lists'!$B$4:$B$15)</f>
        <v>25</v>
      </c>
      <c r="M6895" s="110">
        <f>'Joining Lists'!$K6895*'Joining Lists'!$L6895</f>
        <v>375</v>
      </c>
    </row>
    <row r="6896" ht="14.25" customHeight="1">
      <c r="G6896" s="106">
        <v>44163.0</v>
      </c>
      <c r="H6896" s="105" t="s">
        <v>251</v>
      </c>
      <c r="I6896" s="105" t="str">
        <f t="array" ref="I6896">XLOOKUP('Joining Lists'!$H6896,'Joining Lists'!$D$4:$D$75,'Joining Lists'!$E$4:$E$75)</f>
        <v>MidWest</v>
      </c>
      <c r="J6896" s="105" t="s">
        <v>218</v>
      </c>
      <c r="K6896" s="105">
        <v>3.0</v>
      </c>
      <c r="L6896" s="104">
        <f t="array" ref="L6896">XLOOKUP('Joining Lists'!$J6896,'Joining Lists'!$A$4:$A$15,'Joining Lists'!$B$4:$B$15)</f>
        <v>22.95</v>
      </c>
      <c r="M6896" s="105">
        <f>'Joining Lists'!$K6896*'Joining Lists'!$L6896</f>
        <v>68.85</v>
      </c>
    </row>
    <row r="6897" ht="14.25" customHeight="1">
      <c r="G6897" s="111">
        <v>44163.0</v>
      </c>
      <c r="H6897" s="110" t="s">
        <v>281</v>
      </c>
      <c r="I6897" s="110" t="str">
        <f t="array" ref="I6897">XLOOKUP('Joining Lists'!$H6897,'Joining Lists'!$D$4:$D$75,'Joining Lists'!$E$4:$E$75)</f>
        <v>MidWest</v>
      </c>
      <c r="J6897" s="110" t="s">
        <v>216</v>
      </c>
      <c r="K6897" s="110">
        <v>1.0</v>
      </c>
      <c r="L6897" s="109">
        <f t="array" ref="L6897">XLOOKUP('Joining Lists'!$J6897,'Joining Lists'!$A$4:$A$15,'Joining Lists'!$B$4:$B$15)</f>
        <v>22.95</v>
      </c>
      <c r="M6897" s="110">
        <f>'Joining Lists'!$K6897*'Joining Lists'!$L6897</f>
        <v>22.95</v>
      </c>
    </row>
    <row r="6898" ht="14.25" customHeight="1">
      <c r="G6898" s="106">
        <v>44163.0</v>
      </c>
      <c r="H6898" s="105" t="s">
        <v>310</v>
      </c>
      <c r="I6898" s="105" t="str">
        <f t="array" ref="I6898">XLOOKUP('Joining Lists'!$H6898,'Joining Lists'!$D$4:$D$75,'Joining Lists'!$E$4:$E$75)</f>
        <v>West</v>
      </c>
      <c r="J6898" s="105" t="s">
        <v>218</v>
      </c>
      <c r="K6898" s="105">
        <v>2.0</v>
      </c>
      <c r="L6898" s="104">
        <f t="array" ref="L6898">XLOOKUP('Joining Lists'!$J6898,'Joining Lists'!$A$4:$A$15,'Joining Lists'!$B$4:$B$15)</f>
        <v>22.95</v>
      </c>
      <c r="M6898" s="105">
        <f>'Joining Lists'!$K6898*'Joining Lists'!$L6898</f>
        <v>45.9</v>
      </c>
    </row>
    <row r="6899" ht="14.25" customHeight="1">
      <c r="G6899" s="111">
        <v>44163.0</v>
      </c>
      <c r="H6899" s="110" t="s">
        <v>266</v>
      </c>
      <c r="I6899" s="110" t="str">
        <f t="array" ref="I6899">XLOOKUP('Joining Lists'!$H6899,'Joining Lists'!$D$4:$D$75,'Joining Lists'!$E$4:$E$75)</f>
        <v>West</v>
      </c>
      <c r="J6899" s="110" t="s">
        <v>235</v>
      </c>
      <c r="K6899" s="110">
        <v>11.0</v>
      </c>
      <c r="L6899" s="109">
        <f t="array" ref="L6899">XLOOKUP('Joining Lists'!$J6899,'Joining Lists'!$A$4:$A$15,'Joining Lists'!$B$4:$B$15)</f>
        <v>19.95</v>
      </c>
      <c r="M6899" s="110">
        <f>'Joining Lists'!$K6899*'Joining Lists'!$L6899</f>
        <v>219.45</v>
      </c>
    </row>
    <row r="6900" ht="14.25" customHeight="1">
      <c r="G6900" s="106">
        <v>44163.0</v>
      </c>
      <c r="H6900" s="105" t="s">
        <v>263</v>
      </c>
      <c r="I6900" s="105" t="str">
        <f t="array" ref="I6900">XLOOKUP('Joining Lists'!$H6900,'Joining Lists'!$D$4:$D$75,'Joining Lists'!$E$4:$E$75)</f>
        <v>West</v>
      </c>
      <c r="J6900" s="105" t="s">
        <v>218</v>
      </c>
      <c r="K6900" s="105">
        <v>1.0</v>
      </c>
      <c r="L6900" s="104">
        <f t="array" ref="L6900">XLOOKUP('Joining Lists'!$J6900,'Joining Lists'!$A$4:$A$15,'Joining Lists'!$B$4:$B$15)</f>
        <v>22.95</v>
      </c>
      <c r="M6900" s="105">
        <f>'Joining Lists'!$K6900*'Joining Lists'!$L6900</f>
        <v>22.95</v>
      </c>
    </row>
    <row r="6901" ht="14.25" customHeight="1">
      <c r="G6901" s="111">
        <v>44163.0</v>
      </c>
      <c r="H6901" s="110" t="s">
        <v>228</v>
      </c>
      <c r="I6901" s="110" t="str">
        <f t="array" ref="I6901">XLOOKUP('Joining Lists'!$H6901,'Joining Lists'!$D$4:$D$75,'Joining Lists'!$E$4:$E$75)</f>
        <v>MidWest</v>
      </c>
      <c r="J6901" s="110" t="s">
        <v>230</v>
      </c>
      <c r="K6901" s="110">
        <v>3.0</v>
      </c>
      <c r="L6901" s="109">
        <f t="array" ref="L6901">XLOOKUP('Joining Lists'!$J6901,'Joining Lists'!$A$4:$A$15,'Joining Lists'!$B$4:$B$15)</f>
        <v>79.95</v>
      </c>
      <c r="M6901" s="110">
        <f>'Joining Lists'!$K6901*'Joining Lists'!$L6901</f>
        <v>239.85</v>
      </c>
    </row>
    <row r="6902" ht="14.25" customHeight="1">
      <c r="G6902" s="106">
        <v>44163.0</v>
      </c>
      <c r="H6902" s="105" t="s">
        <v>244</v>
      </c>
      <c r="I6902" s="105" t="str">
        <f t="array" ref="I6902">XLOOKUP('Joining Lists'!$H6902,'Joining Lists'!$D$4:$D$75,'Joining Lists'!$E$4:$E$75)</f>
        <v>MidWest</v>
      </c>
      <c r="J6902" s="105" t="s">
        <v>240</v>
      </c>
      <c r="K6902" s="105">
        <v>2.0</v>
      </c>
      <c r="L6902" s="104">
        <f t="array" ref="L6902">XLOOKUP('Joining Lists'!$J6902,'Joining Lists'!$A$4:$A$15,'Joining Lists'!$B$4:$B$15)</f>
        <v>34</v>
      </c>
      <c r="M6902" s="105">
        <f>'Joining Lists'!$K6902*'Joining Lists'!$L6902</f>
        <v>68</v>
      </c>
    </row>
    <row r="6903" ht="14.25" customHeight="1">
      <c r="G6903" s="111">
        <v>44163.0</v>
      </c>
      <c r="H6903" s="110" t="s">
        <v>291</v>
      </c>
      <c r="I6903" s="110" t="str">
        <f t="array" ref="I6903">XLOOKUP('Joining Lists'!$H6903,'Joining Lists'!$D$4:$D$75,'Joining Lists'!$E$4:$E$75)</f>
        <v>West</v>
      </c>
      <c r="J6903" s="110" t="s">
        <v>245</v>
      </c>
      <c r="K6903" s="110">
        <v>1.0</v>
      </c>
      <c r="L6903" s="109">
        <f t="array" ref="L6903">XLOOKUP('Joining Lists'!$J6903,'Joining Lists'!$A$4:$A$15,'Joining Lists'!$B$4:$B$15)</f>
        <v>23.5</v>
      </c>
      <c r="M6903" s="110">
        <f>'Joining Lists'!$K6903*'Joining Lists'!$L6903</f>
        <v>23.5</v>
      </c>
    </row>
    <row r="6904" ht="14.25" customHeight="1">
      <c r="G6904" s="106">
        <v>44163.0</v>
      </c>
      <c r="H6904" s="105" t="s">
        <v>280</v>
      </c>
      <c r="I6904" s="105" t="str">
        <f t="array" ref="I6904">XLOOKUP('Joining Lists'!$H6904,'Joining Lists'!$D$4:$D$75,'Joining Lists'!$E$4:$E$75)</f>
        <v>South</v>
      </c>
      <c r="J6904" s="105" t="s">
        <v>216</v>
      </c>
      <c r="K6904" s="105">
        <v>1.0</v>
      </c>
      <c r="L6904" s="104">
        <f t="array" ref="L6904">XLOOKUP('Joining Lists'!$J6904,'Joining Lists'!$A$4:$A$15,'Joining Lists'!$B$4:$B$15)</f>
        <v>22.95</v>
      </c>
      <c r="M6904" s="105">
        <f>'Joining Lists'!$K6904*'Joining Lists'!$L6904</f>
        <v>22.95</v>
      </c>
    </row>
    <row r="6905" ht="14.25" customHeight="1">
      <c r="G6905" s="111">
        <v>44163.0</v>
      </c>
      <c r="H6905" s="110" t="s">
        <v>307</v>
      </c>
      <c r="I6905" s="110" t="str">
        <f t="array" ref="I6905">XLOOKUP('Joining Lists'!$H6905,'Joining Lists'!$D$4:$D$75,'Joining Lists'!$E$4:$E$75)</f>
        <v>East</v>
      </c>
      <c r="J6905" s="110" t="s">
        <v>218</v>
      </c>
      <c r="K6905" s="110">
        <v>3.0</v>
      </c>
      <c r="L6905" s="109">
        <f t="array" ref="L6905">XLOOKUP('Joining Lists'!$J6905,'Joining Lists'!$A$4:$A$15,'Joining Lists'!$B$4:$B$15)</f>
        <v>22.95</v>
      </c>
      <c r="M6905" s="110">
        <f>'Joining Lists'!$K6905*'Joining Lists'!$L6905</f>
        <v>68.85</v>
      </c>
    </row>
    <row r="6906" ht="14.25" customHeight="1">
      <c r="G6906" s="106">
        <v>44163.0</v>
      </c>
      <c r="H6906" s="105" t="s">
        <v>223</v>
      </c>
      <c r="I6906" s="105" t="str">
        <f t="array" ref="I6906">XLOOKUP('Joining Lists'!$H6906,'Joining Lists'!$D$4:$D$75,'Joining Lists'!$E$4:$E$75)</f>
        <v>East</v>
      </c>
      <c r="J6906" s="105" t="s">
        <v>240</v>
      </c>
      <c r="K6906" s="105">
        <v>2.0</v>
      </c>
      <c r="L6906" s="104">
        <f t="array" ref="L6906">XLOOKUP('Joining Lists'!$J6906,'Joining Lists'!$A$4:$A$15,'Joining Lists'!$B$4:$B$15)</f>
        <v>34</v>
      </c>
      <c r="M6906" s="105">
        <f>'Joining Lists'!$K6906*'Joining Lists'!$L6906</f>
        <v>68</v>
      </c>
    </row>
    <row r="6907" ht="14.25" customHeight="1">
      <c r="G6907" s="111">
        <v>44163.0</v>
      </c>
      <c r="H6907" s="110" t="s">
        <v>264</v>
      </c>
      <c r="I6907" s="110" t="str">
        <f t="array" ref="I6907">XLOOKUP('Joining Lists'!$H6907,'Joining Lists'!$D$4:$D$75,'Joining Lists'!$E$4:$E$75)</f>
        <v>MidWest</v>
      </c>
      <c r="J6907" s="110" t="s">
        <v>240</v>
      </c>
      <c r="K6907" s="110">
        <v>2.0</v>
      </c>
      <c r="L6907" s="109">
        <f t="array" ref="L6907">XLOOKUP('Joining Lists'!$J6907,'Joining Lists'!$A$4:$A$15,'Joining Lists'!$B$4:$B$15)</f>
        <v>34</v>
      </c>
      <c r="M6907" s="110">
        <f>'Joining Lists'!$K6907*'Joining Lists'!$L6907</f>
        <v>68</v>
      </c>
    </row>
    <row r="6908" ht="14.25" customHeight="1">
      <c r="G6908" s="106">
        <v>44163.0</v>
      </c>
      <c r="H6908" s="105" t="s">
        <v>300</v>
      </c>
      <c r="I6908" s="105" t="str">
        <f t="array" ref="I6908">XLOOKUP('Joining Lists'!$H6908,'Joining Lists'!$D$4:$D$75,'Joining Lists'!$E$4:$E$75)</f>
        <v>MidWest</v>
      </c>
      <c r="J6908" s="105" t="s">
        <v>239</v>
      </c>
      <c r="K6908" s="105">
        <v>3.0</v>
      </c>
      <c r="L6908" s="104">
        <f t="array" ref="L6908">XLOOKUP('Joining Lists'!$J6908,'Joining Lists'!$A$4:$A$15,'Joining Lists'!$B$4:$B$15)</f>
        <v>19</v>
      </c>
      <c r="M6908" s="105">
        <f>'Joining Lists'!$K6908*'Joining Lists'!$L6908</f>
        <v>57</v>
      </c>
    </row>
    <row r="6909" ht="14.25" customHeight="1">
      <c r="G6909" s="111">
        <v>44163.0</v>
      </c>
      <c r="H6909" s="110" t="s">
        <v>295</v>
      </c>
      <c r="I6909" s="110" t="str">
        <f t="array" ref="I6909">XLOOKUP('Joining Lists'!$H6909,'Joining Lists'!$D$4:$D$75,'Joining Lists'!$E$4:$E$75)</f>
        <v>MidWest</v>
      </c>
      <c r="J6909" s="110" t="s">
        <v>240</v>
      </c>
      <c r="K6909" s="110">
        <v>1.0</v>
      </c>
      <c r="L6909" s="109">
        <f t="array" ref="L6909">XLOOKUP('Joining Lists'!$J6909,'Joining Lists'!$A$4:$A$15,'Joining Lists'!$B$4:$B$15)</f>
        <v>34</v>
      </c>
      <c r="M6909" s="110">
        <f>'Joining Lists'!$K6909*'Joining Lists'!$L6909</f>
        <v>34</v>
      </c>
    </row>
    <row r="6910" ht="14.25" customHeight="1">
      <c r="G6910" s="106">
        <v>44163.0</v>
      </c>
      <c r="H6910" s="105" t="s">
        <v>255</v>
      </c>
      <c r="I6910" s="105" t="str">
        <f t="array" ref="I6910">XLOOKUP('Joining Lists'!$H6910,'Joining Lists'!$D$4:$D$75,'Joining Lists'!$E$4:$E$75)</f>
        <v>MidWest</v>
      </c>
      <c r="J6910" s="105" t="s">
        <v>227</v>
      </c>
      <c r="K6910" s="105">
        <v>1.0</v>
      </c>
      <c r="L6910" s="104">
        <f t="array" ref="L6910">XLOOKUP('Joining Lists'!$J6910,'Joining Lists'!$A$4:$A$15,'Joining Lists'!$B$4:$B$15)</f>
        <v>25</v>
      </c>
      <c r="M6910" s="105">
        <f>'Joining Lists'!$K6910*'Joining Lists'!$L6910</f>
        <v>25</v>
      </c>
    </row>
    <row r="6911" ht="14.25" customHeight="1">
      <c r="G6911" s="111">
        <v>44163.0</v>
      </c>
      <c r="H6911" s="110" t="s">
        <v>215</v>
      </c>
      <c r="I6911" s="110" t="str">
        <f t="array" ref="I6911">XLOOKUP('Joining Lists'!$H6911,'Joining Lists'!$D$4:$D$75,'Joining Lists'!$E$4:$E$75)</f>
        <v>East</v>
      </c>
      <c r="J6911" s="110" t="s">
        <v>218</v>
      </c>
      <c r="K6911" s="110">
        <v>1.0</v>
      </c>
      <c r="L6911" s="109">
        <f t="array" ref="L6911">XLOOKUP('Joining Lists'!$J6911,'Joining Lists'!$A$4:$A$15,'Joining Lists'!$B$4:$B$15)</f>
        <v>22.95</v>
      </c>
      <c r="M6911" s="110">
        <f>'Joining Lists'!$K6911*'Joining Lists'!$L6911</f>
        <v>22.95</v>
      </c>
    </row>
    <row r="6912" ht="14.25" customHeight="1">
      <c r="G6912" s="106">
        <v>44163.0</v>
      </c>
      <c r="H6912" s="105" t="s">
        <v>241</v>
      </c>
      <c r="I6912" s="105" t="str">
        <f t="array" ref="I6912">XLOOKUP('Joining Lists'!$H6912,'Joining Lists'!$D$4:$D$75,'Joining Lists'!$E$4:$E$75)</f>
        <v>MidWest</v>
      </c>
      <c r="J6912" s="105" t="s">
        <v>227</v>
      </c>
      <c r="K6912" s="105">
        <v>3.0</v>
      </c>
      <c r="L6912" s="104">
        <f t="array" ref="L6912">XLOOKUP('Joining Lists'!$J6912,'Joining Lists'!$A$4:$A$15,'Joining Lists'!$B$4:$B$15)</f>
        <v>25</v>
      </c>
      <c r="M6912" s="105">
        <f>'Joining Lists'!$K6912*'Joining Lists'!$L6912</f>
        <v>75</v>
      </c>
    </row>
    <row r="6913" ht="14.25" customHeight="1">
      <c r="G6913" s="111">
        <v>44163.0</v>
      </c>
      <c r="H6913" s="110" t="s">
        <v>219</v>
      </c>
      <c r="I6913" s="110" t="str">
        <f t="array" ref="I6913">XLOOKUP('Joining Lists'!$H6913,'Joining Lists'!$D$4:$D$75,'Joining Lists'!$E$4:$E$75)</f>
        <v>West</v>
      </c>
      <c r="J6913" s="110" t="s">
        <v>236</v>
      </c>
      <c r="K6913" s="110">
        <v>2.0</v>
      </c>
      <c r="L6913" s="109">
        <f t="array" ref="L6913">XLOOKUP('Joining Lists'!$J6913,'Joining Lists'!$A$4:$A$15,'Joining Lists'!$B$4:$B$15)</f>
        <v>30</v>
      </c>
      <c r="M6913" s="110">
        <f>'Joining Lists'!$K6913*'Joining Lists'!$L6913</f>
        <v>60</v>
      </c>
    </row>
    <row r="6914" ht="14.25" customHeight="1">
      <c r="G6914" s="106">
        <v>44163.0</v>
      </c>
      <c r="H6914" s="105" t="s">
        <v>225</v>
      </c>
      <c r="I6914" s="105" t="str">
        <f t="array" ref="I6914">XLOOKUP('Joining Lists'!$H6914,'Joining Lists'!$D$4:$D$75,'Joining Lists'!$E$4:$E$75)</f>
        <v>South</v>
      </c>
      <c r="J6914" s="105" t="s">
        <v>239</v>
      </c>
      <c r="K6914" s="105">
        <v>3.0</v>
      </c>
      <c r="L6914" s="104">
        <f t="array" ref="L6914">XLOOKUP('Joining Lists'!$J6914,'Joining Lists'!$A$4:$A$15,'Joining Lists'!$B$4:$B$15)</f>
        <v>19</v>
      </c>
      <c r="M6914" s="105">
        <f>'Joining Lists'!$K6914*'Joining Lists'!$L6914</f>
        <v>57</v>
      </c>
    </row>
    <row r="6915" ht="14.25" customHeight="1">
      <c r="G6915" s="111">
        <v>44163.0</v>
      </c>
      <c r="H6915" s="110" t="s">
        <v>298</v>
      </c>
      <c r="I6915" s="110" t="str">
        <f t="array" ref="I6915">XLOOKUP('Joining Lists'!$H6915,'Joining Lists'!$D$4:$D$75,'Joining Lists'!$E$4:$E$75)</f>
        <v>West</v>
      </c>
      <c r="J6915" s="110" t="s">
        <v>218</v>
      </c>
      <c r="K6915" s="110">
        <v>2.0</v>
      </c>
      <c r="L6915" s="109">
        <f t="array" ref="L6915">XLOOKUP('Joining Lists'!$J6915,'Joining Lists'!$A$4:$A$15,'Joining Lists'!$B$4:$B$15)</f>
        <v>22.95</v>
      </c>
      <c r="M6915" s="110">
        <f>'Joining Lists'!$K6915*'Joining Lists'!$L6915</f>
        <v>45.9</v>
      </c>
    </row>
    <row r="6916" ht="14.25" customHeight="1">
      <c r="G6916" s="106">
        <v>44163.0</v>
      </c>
      <c r="H6916" s="105" t="s">
        <v>268</v>
      </c>
      <c r="I6916" s="105" t="str">
        <f t="array" ref="I6916">XLOOKUP('Joining Lists'!$H6916,'Joining Lists'!$D$4:$D$75,'Joining Lists'!$E$4:$E$75)</f>
        <v>East</v>
      </c>
      <c r="J6916" s="105" t="s">
        <v>240</v>
      </c>
      <c r="K6916" s="105">
        <v>2.0</v>
      </c>
      <c r="L6916" s="104">
        <f t="array" ref="L6916">XLOOKUP('Joining Lists'!$J6916,'Joining Lists'!$A$4:$A$15,'Joining Lists'!$B$4:$B$15)</f>
        <v>34</v>
      </c>
      <c r="M6916" s="105">
        <f>'Joining Lists'!$K6916*'Joining Lists'!$L6916</f>
        <v>68</v>
      </c>
    </row>
    <row r="6917" ht="14.25" customHeight="1">
      <c r="G6917" s="111">
        <v>44163.0</v>
      </c>
      <c r="H6917" s="110" t="s">
        <v>228</v>
      </c>
      <c r="I6917" s="110" t="str">
        <f t="array" ref="I6917">XLOOKUP('Joining Lists'!$H6917,'Joining Lists'!$D$4:$D$75,'Joining Lists'!$E$4:$E$75)</f>
        <v>MidWest</v>
      </c>
      <c r="J6917" s="110" t="s">
        <v>235</v>
      </c>
      <c r="K6917" s="110">
        <v>3.0</v>
      </c>
      <c r="L6917" s="109">
        <f t="array" ref="L6917">XLOOKUP('Joining Lists'!$J6917,'Joining Lists'!$A$4:$A$15,'Joining Lists'!$B$4:$B$15)</f>
        <v>19.95</v>
      </c>
      <c r="M6917" s="110">
        <f>'Joining Lists'!$K6917*'Joining Lists'!$L6917</f>
        <v>59.85</v>
      </c>
    </row>
    <row r="6918" ht="14.25" customHeight="1">
      <c r="G6918" s="106">
        <v>44163.0</v>
      </c>
      <c r="H6918" s="105" t="s">
        <v>283</v>
      </c>
      <c r="I6918" s="105" t="str">
        <f t="array" ref="I6918">XLOOKUP('Joining Lists'!$H6918,'Joining Lists'!$D$4:$D$75,'Joining Lists'!$E$4:$E$75)</f>
        <v>South</v>
      </c>
      <c r="J6918" s="105" t="s">
        <v>245</v>
      </c>
      <c r="K6918" s="105">
        <v>1.0</v>
      </c>
      <c r="L6918" s="104">
        <f t="array" ref="L6918">XLOOKUP('Joining Lists'!$J6918,'Joining Lists'!$A$4:$A$15,'Joining Lists'!$B$4:$B$15)</f>
        <v>23.5</v>
      </c>
      <c r="M6918" s="105">
        <f>'Joining Lists'!$K6918*'Joining Lists'!$L6918</f>
        <v>23.5</v>
      </c>
    </row>
    <row r="6919" ht="14.25" customHeight="1">
      <c r="G6919" s="111">
        <v>44163.0</v>
      </c>
      <c r="H6919" s="110" t="s">
        <v>264</v>
      </c>
      <c r="I6919" s="110" t="str">
        <f t="array" ref="I6919">XLOOKUP('Joining Lists'!$H6919,'Joining Lists'!$D$4:$D$75,'Joining Lists'!$E$4:$E$75)</f>
        <v>MidWest</v>
      </c>
      <c r="J6919" s="110" t="s">
        <v>212</v>
      </c>
      <c r="K6919" s="110">
        <v>2.0</v>
      </c>
      <c r="L6919" s="109">
        <f t="array" ref="L6919">XLOOKUP('Joining Lists'!$J6919,'Joining Lists'!$A$4:$A$15,'Joining Lists'!$B$4:$B$15)</f>
        <v>21</v>
      </c>
      <c r="M6919" s="110">
        <f>'Joining Lists'!$K6919*'Joining Lists'!$L6919</f>
        <v>42</v>
      </c>
    </row>
    <row r="6920" ht="14.25" customHeight="1">
      <c r="G6920" s="106">
        <v>44163.0</v>
      </c>
      <c r="H6920" s="105" t="s">
        <v>248</v>
      </c>
      <c r="I6920" s="105" t="str">
        <f t="array" ref="I6920">XLOOKUP('Joining Lists'!$H6920,'Joining Lists'!$D$4:$D$75,'Joining Lists'!$E$4:$E$75)</f>
        <v>MidWest</v>
      </c>
      <c r="J6920" s="105" t="s">
        <v>218</v>
      </c>
      <c r="K6920" s="105">
        <v>2.0</v>
      </c>
      <c r="L6920" s="104">
        <f t="array" ref="L6920">XLOOKUP('Joining Lists'!$J6920,'Joining Lists'!$A$4:$A$15,'Joining Lists'!$B$4:$B$15)</f>
        <v>22.95</v>
      </c>
      <c r="M6920" s="105">
        <f>'Joining Lists'!$K6920*'Joining Lists'!$L6920</f>
        <v>45.9</v>
      </c>
    </row>
    <row r="6921" ht="14.25" customHeight="1">
      <c r="G6921" s="111">
        <v>44163.0</v>
      </c>
      <c r="H6921" s="110" t="s">
        <v>281</v>
      </c>
      <c r="I6921" s="110" t="str">
        <f t="array" ref="I6921">XLOOKUP('Joining Lists'!$H6921,'Joining Lists'!$D$4:$D$75,'Joining Lists'!$E$4:$E$75)</f>
        <v>MidWest</v>
      </c>
      <c r="J6921" s="110" t="s">
        <v>239</v>
      </c>
      <c r="K6921" s="110">
        <v>2.0</v>
      </c>
      <c r="L6921" s="109">
        <f t="array" ref="L6921">XLOOKUP('Joining Lists'!$J6921,'Joining Lists'!$A$4:$A$15,'Joining Lists'!$B$4:$B$15)</f>
        <v>19</v>
      </c>
      <c r="M6921" s="110">
        <f>'Joining Lists'!$K6921*'Joining Lists'!$L6921</f>
        <v>38</v>
      </c>
    </row>
    <row r="6922" ht="14.25" customHeight="1">
      <c r="G6922" s="106">
        <v>44163.0</v>
      </c>
      <c r="H6922" s="105" t="s">
        <v>221</v>
      </c>
      <c r="I6922" s="105" t="str">
        <f t="array" ref="I6922">XLOOKUP('Joining Lists'!$H6922,'Joining Lists'!$D$4:$D$75,'Joining Lists'!$E$4:$E$75)</f>
        <v>East</v>
      </c>
      <c r="J6922" s="105" t="s">
        <v>212</v>
      </c>
      <c r="K6922" s="105">
        <v>1.0</v>
      </c>
      <c r="L6922" s="104">
        <f t="array" ref="L6922">XLOOKUP('Joining Lists'!$J6922,'Joining Lists'!$A$4:$A$15,'Joining Lists'!$B$4:$B$15)</f>
        <v>21</v>
      </c>
      <c r="M6922" s="105">
        <f>'Joining Lists'!$K6922*'Joining Lists'!$L6922</f>
        <v>21</v>
      </c>
    </row>
    <row r="6923" ht="14.25" customHeight="1">
      <c r="G6923" s="111">
        <v>44163.0</v>
      </c>
      <c r="H6923" s="110" t="s">
        <v>280</v>
      </c>
      <c r="I6923" s="110" t="str">
        <f t="array" ref="I6923">XLOOKUP('Joining Lists'!$H6923,'Joining Lists'!$D$4:$D$75,'Joining Lists'!$E$4:$E$75)</f>
        <v>South</v>
      </c>
      <c r="J6923" s="110" t="s">
        <v>216</v>
      </c>
      <c r="K6923" s="110">
        <v>3.0</v>
      </c>
      <c r="L6923" s="109">
        <f t="array" ref="L6923">XLOOKUP('Joining Lists'!$J6923,'Joining Lists'!$A$4:$A$15,'Joining Lists'!$B$4:$B$15)</f>
        <v>22.95</v>
      </c>
      <c r="M6923" s="110">
        <f>'Joining Lists'!$K6923*'Joining Lists'!$L6923</f>
        <v>68.85</v>
      </c>
    </row>
    <row r="6924" ht="14.25" customHeight="1">
      <c r="G6924" s="106">
        <v>44163.0</v>
      </c>
      <c r="H6924" s="105" t="s">
        <v>307</v>
      </c>
      <c r="I6924" s="105" t="str">
        <f t="array" ref="I6924">XLOOKUP('Joining Lists'!$H6924,'Joining Lists'!$D$4:$D$75,'Joining Lists'!$E$4:$E$75)</f>
        <v>East</v>
      </c>
      <c r="J6924" s="105" t="s">
        <v>216</v>
      </c>
      <c r="K6924" s="105">
        <v>1.0</v>
      </c>
      <c r="L6924" s="104">
        <f t="array" ref="L6924">XLOOKUP('Joining Lists'!$J6924,'Joining Lists'!$A$4:$A$15,'Joining Lists'!$B$4:$B$15)</f>
        <v>22.95</v>
      </c>
      <c r="M6924" s="105">
        <f>'Joining Lists'!$K6924*'Joining Lists'!$L6924</f>
        <v>22.95</v>
      </c>
    </row>
    <row r="6925" ht="14.25" customHeight="1">
      <c r="G6925" s="111">
        <v>44163.0</v>
      </c>
      <c r="H6925" s="110" t="s">
        <v>298</v>
      </c>
      <c r="I6925" s="110" t="str">
        <f t="array" ref="I6925">XLOOKUP('Joining Lists'!$H6925,'Joining Lists'!$D$4:$D$75,'Joining Lists'!$E$4:$E$75)</f>
        <v>West</v>
      </c>
      <c r="J6925" s="110" t="s">
        <v>212</v>
      </c>
      <c r="K6925" s="110">
        <v>2.0</v>
      </c>
      <c r="L6925" s="109">
        <f t="array" ref="L6925">XLOOKUP('Joining Lists'!$J6925,'Joining Lists'!$A$4:$A$15,'Joining Lists'!$B$4:$B$15)</f>
        <v>21</v>
      </c>
      <c r="M6925" s="110">
        <f>'Joining Lists'!$K6925*'Joining Lists'!$L6925</f>
        <v>42</v>
      </c>
    </row>
    <row r="6926" ht="14.25" customHeight="1">
      <c r="G6926" s="106">
        <v>44163.0</v>
      </c>
      <c r="H6926" s="105" t="s">
        <v>253</v>
      </c>
      <c r="I6926" s="105" t="str">
        <f t="array" ref="I6926">XLOOKUP('Joining Lists'!$H6926,'Joining Lists'!$D$4:$D$75,'Joining Lists'!$E$4:$E$75)</f>
        <v>MidWest</v>
      </c>
      <c r="J6926" s="105" t="s">
        <v>235</v>
      </c>
      <c r="K6926" s="105">
        <v>20.0</v>
      </c>
      <c r="L6926" s="104">
        <f t="array" ref="L6926">XLOOKUP('Joining Lists'!$J6926,'Joining Lists'!$A$4:$A$15,'Joining Lists'!$B$4:$B$15)</f>
        <v>19.95</v>
      </c>
      <c r="M6926" s="105">
        <f>'Joining Lists'!$K6926*'Joining Lists'!$L6926</f>
        <v>399</v>
      </c>
    </row>
    <row r="6927" ht="14.25" customHeight="1">
      <c r="G6927" s="111">
        <v>44163.0</v>
      </c>
      <c r="H6927" s="110" t="s">
        <v>234</v>
      </c>
      <c r="I6927" s="110" t="str">
        <f t="array" ref="I6927">XLOOKUP('Joining Lists'!$H6927,'Joining Lists'!$D$4:$D$75,'Joining Lists'!$E$4:$E$75)</f>
        <v>East</v>
      </c>
      <c r="J6927" s="110" t="s">
        <v>245</v>
      </c>
      <c r="K6927" s="110">
        <v>1.0</v>
      </c>
      <c r="L6927" s="109">
        <f t="array" ref="L6927">XLOOKUP('Joining Lists'!$J6927,'Joining Lists'!$A$4:$A$15,'Joining Lists'!$B$4:$B$15)</f>
        <v>23.5</v>
      </c>
      <c r="M6927" s="110">
        <f>'Joining Lists'!$K6927*'Joining Lists'!$L6927</f>
        <v>23.5</v>
      </c>
    </row>
    <row r="6928" ht="14.25" customHeight="1">
      <c r="G6928" s="106">
        <v>44163.0</v>
      </c>
      <c r="H6928" s="105" t="s">
        <v>313</v>
      </c>
      <c r="I6928" s="105" t="str">
        <f t="array" ref="I6928">XLOOKUP('Joining Lists'!$H6928,'Joining Lists'!$D$4:$D$75,'Joining Lists'!$E$4:$E$75)</f>
        <v>West</v>
      </c>
      <c r="J6928" s="105" t="s">
        <v>218</v>
      </c>
      <c r="K6928" s="105">
        <v>3.0</v>
      </c>
      <c r="L6928" s="104">
        <f t="array" ref="L6928">XLOOKUP('Joining Lists'!$J6928,'Joining Lists'!$A$4:$A$15,'Joining Lists'!$B$4:$B$15)</f>
        <v>22.95</v>
      </c>
      <c r="M6928" s="105">
        <f>'Joining Lists'!$K6928*'Joining Lists'!$L6928</f>
        <v>68.85</v>
      </c>
    </row>
    <row r="6929" ht="14.25" customHeight="1">
      <c r="G6929" s="111">
        <v>44163.0</v>
      </c>
      <c r="H6929" s="110" t="s">
        <v>225</v>
      </c>
      <c r="I6929" s="110" t="str">
        <f t="array" ref="I6929">XLOOKUP('Joining Lists'!$H6929,'Joining Lists'!$D$4:$D$75,'Joining Lists'!$E$4:$E$75)</f>
        <v>South</v>
      </c>
      <c r="J6929" s="110" t="s">
        <v>235</v>
      </c>
      <c r="K6929" s="110">
        <v>2.0</v>
      </c>
      <c r="L6929" s="109">
        <f t="array" ref="L6929">XLOOKUP('Joining Lists'!$J6929,'Joining Lists'!$A$4:$A$15,'Joining Lists'!$B$4:$B$15)</f>
        <v>19.95</v>
      </c>
      <c r="M6929" s="110">
        <f>'Joining Lists'!$K6929*'Joining Lists'!$L6929</f>
        <v>39.9</v>
      </c>
    </row>
    <row r="6930" ht="14.25" customHeight="1">
      <c r="G6930" s="106">
        <v>44163.0</v>
      </c>
      <c r="H6930" s="105" t="s">
        <v>261</v>
      </c>
      <c r="I6930" s="105" t="str">
        <f t="array" ref="I6930">XLOOKUP('Joining Lists'!$H6930,'Joining Lists'!$D$4:$D$75,'Joining Lists'!$E$4:$E$75)</f>
        <v>South</v>
      </c>
      <c r="J6930" s="105" t="s">
        <v>239</v>
      </c>
      <c r="K6930" s="105">
        <v>2.0</v>
      </c>
      <c r="L6930" s="104">
        <f t="array" ref="L6930">XLOOKUP('Joining Lists'!$J6930,'Joining Lists'!$A$4:$A$15,'Joining Lists'!$B$4:$B$15)</f>
        <v>19</v>
      </c>
      <c r="M6930" s="105">
        <f>'Joining Lists'!$K6930*'Joining Lists'!$L6930</f>
        <v>38</v>
      </c>
    </row>
    <row r="6931" ht="14.25" customHeight="1">
      <c r="G6931" s="111">
        <v>44163.0</v>
      </c>
      <c r="H6931" s="110" t="s">
        <v>253</v>
      </c>
      <c r="I6931" s="110" t="str">
        <f t="array" ref="I6931">XLOOKUP('Joining Lists'!$H6931,'Joining Lists'!$D$4:$D$75,'Joining Lists'!$E$4:$E$75)</f>
        <v>MidWest</v>
      </c>
      <c r="J6931" s="110" t="s">
        <v>212</v>
      </c>
      <c r="K6931" s="110">
        <v>2.0</v>
      </c>
      <c r="L6931" s="109">
        <f t="array" ref="L6931">XLOOKUP('Joining Lists'!$J6931,'Joining Lists'!$A$4:$A$15,'Joining Lists'!$B$4:$B$15)</f>
        <v>21</v>
      </c>
      <c r="M6931" s="110">
        <f>'Joining Lists'!$K6931*'Joining Lists'!$L6931</f>
        <v>42</v>
      </c>
    </row>
    <row r="6932" ht="14.25" customHeight="1">
      <c r="G6932" s="106">
        <v>44163.0</v>
      </c>
      <c r="H6932" s="105" t="s">
        <v>306</v>
      </c>
      <c r="I6932" s="105" t="str">
        <f t="array" ref="I6932">XLOOKUP('Joining Lists'!$H6932,'Joining Lists'!$D$4:$D$75,'Joining Lists'!$E$4:$E$75)</f>
        <v>West</v>
      </c>
      <c r="J6932" s="105" t="s">
        <v>235</v>
      </c>
      <c r="K6932" s="105">
        <v>1.0</v>
      </c>
      <c r="L6932" s="104">
        <f t="array" ref="L6932">XLOOKUP('Joining Lists'!$J6932,'Joining Lists'!$A$4:$A$15,'Joining Lists'!$B$4:$B$15)</f>
        <v>19.95</v>
      </c>
      <c r="M6932" s="105">
        <f>'Joining Lists'!$K6932*'Joining Lists'!$L6932</f>
        <v>19.95</v>
      </c>
    </row>
    <row r="6933" ht="14.25" customHeight="1">
      <c r="G6933" s="111">
        <v>44163.0</v>
      </c>
      <c r="H6933" s="110" t="s">
        <v>225</v>
      </c>
      <c r="I6933" s="110" t="str">
        <f t="array" ref="I6933">XLOOKUP('Joining Lists'!$H6933,'Joining Lists'!$D$4:$D$75,'Joining Lists'!$E$4:$E$75)</f>
        <v>South</v>
      </c>
      <c r="J6933" s="110" t="s">
        <v>218</v>
      </c>
      <c r="K6933" s="110">
        <v>22.0</v>
      </c>
      <c r="L6933" s="109">
        <f t="array" ref="L6933">XLOOKUP('Joining Lists'!$J6933,'Joining Lists'!$A$4:$A$15,'Joining Lists'!$B$4:$B$15)</f>
        <v>22.95</v>
      </c>
      <c r="M6933" s="110">
        <f>'Joining Lists'!$K6933*'Joining Lists'!$L6933</f>
        <v>504.9</v>
      </c>
    </row>
    <row r="6934" ht="14.25" customHeight="1">
      <c r="G6934" s="106">
        <v>44163.0</v>
      </c>
      <c r="H6934" s="105" t="s">
        <v>244</v>
      </c>
      <c r="I6934" s="105" t="str">
        <f t="array" ref="I6934">XLOOKUP('Joining Lists'!$H6934,'Joining Lists'!$D$4:$D$75,'Joining Lists'!$E$4:$E$75)</f>
        <v>MidWest</v>
      </c>
      <c r="J6934" s="105" t="s">
        <v>212</v>
      </c>
      <c r="K6934" s="105">
        <v>1.0</v>
      </c>
      <c r="L6934" s="104">
        <f t="array" ref="L6934">XLOOKUP('Joining Lists'!$J6934,'Joining Lists'!$A$4:$A$15,'Joining Lists'!$B$4:$B$15)</f>
        <v>21</v>
      </c>
      <c r="M6934" s="105">
        <f>'Joining Lists'!$K6934*'Joining Lists'!$L6934</f>
        <v>21</v>
      </c>
    </row>
    <row r="6935" ht="14.25" customHeight="1">
      <c r="G6935" s="111">
        <v>44163.0</v>
      </c>
      <c r="H6935" s="110" t="s">
        <v>297</v>
      </c>
      <c r="I6935" s="110" t="str">
        <f t="array" ref="I6935">XLOOKUP('Joining Lists'!$H6935,'Joining Lists'!$D$4:$D$75,'Joining Lists'!$E$4:$E$75)</f>
        <v>MidWest</v>
      </c>
      <c r="J6935" s="110" t="s">
        <v>216</v>
      </c>
      <c r="K6935" s="110">
        <v>1.0</v>
      </c>
      <c r="L6935" s="109">
        <f t="array" ref="L6935">XLOOKUP('Joining Lists'!$J6935,'Joining Lists'!$A$4:$A$15,'Joining Lists'!$B$4:$B$15)</f>
        <v>22.95</v>
      </c>
      <c r="M6935" s="110">
        <f>'Joining Lists'!$K6935*'Joining Lists'!$L6935</f>
        <v>22.95</v>
      </c>
    </row>
    <row r="6936" ht="14.25" customHeight="1">
      <c r="G6936" s="106">
        <v>44163.0</v>
      </c>
      <c r="H6936" s="105" t="s">
        <v>265</v>
      </c>
      <c r="I6936" s="105" t="str">
        <f t="array" ref="I6936">XLOOKUP('Joining Lists'!$H6936,'Joining Lists'!$D$4:$D$75,'Joining Lists'!$E$4:$E$75)</f>
        <v>MidWest</v>
      </c>
      <c r="J6936" s="105" t="s">
        <v>218</v>
      </c>
      <c r="K6936" s="105">
        <v>1.0</v>
      </c>
      <c r="L6936" s="104">
        <f t="array" ref="L6936">XLOOKUP('Joining Lists'!$J6936,'Joining Lists'!$A$4:$A$15,'Joining Lists'!$B$4:$B$15)</f>
        <v>22.95</v>
      </c>
      <c r="M6936" s="105">
        <f>'Joining Lists'!$K6936*'Joining Lists'!$L6936</f>
        <v>22.95</v>
      </c>
    </row>
    <row r="6937" ht="14.25" customHeight="1">
      <c r="G6937" s="111">
        <v>44163.0</v>
      </c>
      <c r="H6937" s="110" t="s">
        <v>219</v>
      </c>
      <c r="I6937" s="110" t="str">
        <f t="array" ref="I6937">XLOOKUP('Joining Lists'!$H6937,'Joining Lists'!$D$4:$D$75,'Joining Lists'!$E$4:$E$75)</f>
        <v>West</v>
      </c>
      <c r="J6937" s="110" t="s">
        <v>218</v>
      </c>
      <c r="K6937" s="110">
        <v>3.0</v>
      </c>
      <c r="L6937" s="109">
        <f t="array" ref="L6937">XLOOKUP('Joining Lists'!$J6937,'Joining Lists'!$A$4:$A$15,'Joining Lists'!$B$4:$B$15)</f>
        <v>22.95</v>
      </c>
      <c r="M6937" s="110">
        <f>'Joining Lists'!$K6937*'Joining Lists'!$L6937</f>
        <v>68.85</v>
      </c>
    </row>
    <row r="6938" ht="14.25" customHeight="1">
      <c r="G6938" s="106">
        <v>44163.0</v>
      </c>
      <c r="H6938" s="105" t="s">
        <v>304</v>
      </c>
      <c r="I6938" s="105" t="str">
        <f t="array" ref="I6938">XLOOKUP('Joining Lists'!$H6938,'Joining Lists'!$D$4:$D$75,'Joining Lists'!$E$4:$E$75)</f>
        <v>South</v>
      </c>
      <c r="J6938" s="105" t="s">
        <v>240</v>
      </c>
      <c r="K6938" s="105">
        <v>2.0</v>
      </c>
      <c r="L6938" s="104">
        <f t="array" ref="L6938">XLOOKUP('Joining Lists'!$J6938,'Joining Lists'!$A$4:$A$15,'Joining Lists'!$B$4:$B$15)</f>
        <v>34</v>
      </c>
      <c r="M6938" s="105">
        <f>'Joining Lists'!$K6938*'Joining Lists'!$L6938</f>
        <v>68</v>
      </c>
    </row>
    <row r="6939" ht="14.25" customHeight="1">
      <c r="G6939" s="111">
        <v>44163.0</v>
      </c>
      <c r="H6939" s="110" t="s">
        <v>296</v>
      </c>
      <c r="I6939" s="110" t="str">
        <f t="array" ref="I6939">XLOOKUP('Joining Lists'!$H6939,'Joining Lists'!$D$4:$D$75,'Joining Lists'!$E$4:$E$75)</f>
        <v>West</v>
      </c>
      <c r="J6939" s="110" t="s">
        <v>212</v>
      </c>
      <c r="K6939" s="110">
        <v>3.0</v>
      </c>
      <c r="L6939" s="109">
        <f t="array" ref="L6939">XLOOKUP('Joining Lists'!$J6939,'Joining Lists'!$A$4:$A$15,'Joining Lists'!$B$4:$B$15)</f>
        <v>21</v>
      </c>
      <c r="M6939" s="110">
        <f>'Joining Lists'!$K6939*'Joining Lists'!$L6939</f>
        <v>63</v>
      </c>
    </row>
    <row r="6940" ht="14.25" customHeight="1">
      <c r="G6940" s="106">
        <v>44163.0</v>
      </c>
      <c r="H6940" s="105" t="s">
        <v>291</v>
      </c>
      <c r="I6940" s="105" t="str">
        <f t="array" ref="I6940">XLOOKUP('Joining Lists'!$H6940,'Joining Lists'!$D$4:$D$75,'Joining Lists'!$E$4:$E$75)</f>
        <v>West</v>
      </c>
      <c r="J6940" s="105" t="s">
        <v>240</v>
      </c>
      <c r="K6940" s="105">
        <v>1.0</v>
      </c>
      <c r="L6940" s="104">
        <f t="array" ref="L6940">XLOOKUP('Joining Lists'!$J6940,'Joining Lists'!$A$4:$A$15,'Joining Lists'!$B$4:$B$15)</f>
        <v>34</v>
      </c>
      <c r="M6940" s="105">
        <f>'Joining Lists'!$K6940*'Joining Lists'!$L6940</f>
        <v>34</v>
      </c>
    </row>
    <row r="6941" ht="14.25" customHeight="1">
      <c r="G6941" s="111">
        <v>44163.0</v>
      </c>
      <c r="H6941" s="110" t="s">
        <v>308</v>
      </c>
      <c r="I6941" s="110" t="str">
        <f t="array" ref="I6941">XLOOKUP('Joining Lists'!$H6941,'Joining Lists'!$D$4:$D$75,'Joining Lists'!$E$4:$E$75)</f>
        <v>West</v>
      </c>
      <c r="J6941" s="110" t="s">
        <v>216</v>
      </c>
      <c r="K6941" s="110">
        <v>4.0</v>
      </c>
      <c r="L6941" s="109">
        <f t="array" ref="L6941">XLOOKUP('Joining Lists'!$J6941,'Joining Lists'!$A$4:$A$15,'Joining Lists'!$B$4:$B$15)</f>
        <v>22.95</v>
      </c>
      <c r="M6941" s="110">
        <f>'Joining Lists'!$K6941*'Joining Lists'!$L6941</f>
        <v>91.8</v>
      </c>
    </row>
    <row r="6942" ht="14.25" customHeight="1">
      <c r="G6942" s="106">
        <v>44163.0</v>
      </c>
      <c r="H6942" s="105" t="s">
        <v>301</v>
      </c>
      <c r="I6942" s="105" t="str">
        <f t="array" ref="I6942">XLOOKUP('Joining Lists'!$H6942,'Joining Lists'!$D$4:$D$75,'Joining Lists'!$E$4:$E$75)</f>
        <v>East</v>
      </c>
      <c r="J6942" s="105" t="s">
        <v>240</v>
      </c>
      <c r="K6942" s="105">
        <v>1.0</v>
      </c>
      <c r="L6942" s="104">
        <f t="array" ref="L6942">XLOOKUP('Joining Lists'!$J6942,'Joining Lists'!$A$4:$A$15,'Joining Lists'!$B$4:$B$15)</f>
        <v>34</v>
      </c>
      <c r="M6942" s="105">
        <f>'Joining Lists'!$K6942*'Joining Lists'!$L6942</f>
        <v>34</v>
      </c>
    </row>
    <row r="6943" ht="14.25" customHeight="1">
      <c r="G6943" s="111">
        <v>44163.0</v>
      </c>
      <c r="H6943" s="110" t="s">
        <v>315</v>
      </c>
      <c r="I6943" s="110" t="str">
        <f t="array" ref="I6943">XLOOKUP('Joining Lists'!$H6943,'Joining Lists'!$D$4:$D$75,'Joining Lists'!$E$4:$E$75)</f>
        <v>MidWest</v>
      </c>
      <c r="J6943" s="110" t="s">
        <v>235</v>
      </c>
      <c r="K6943" s="110">
        <v>1.0</v>
      </c>
      <c r="L6943" s="109">
        <f t="array" ref="L6943">XLOOKUP('Joining Lists'!$J6943,'Joining Lists'!$A$4:$A$15,'Joining Lists'!$B$4:$B$15)</f>
        <v>19.95</v>
      </c>
      <c r="M6943" s="110">
        <f>'Joining Lists'!$K6943*'Joining Lists'!$L6943</f>
        <v>19.95</v>
      </c>
    </row>
    <row r="6944" ht="14.25" customHeight="1">
      <c r="G6944" s="106">
        <v>44163.0</v>
      </c>
      <c r="H6944" s="105" t="s">
        <v>296</v>
      </c>
      <c r="I6944" s="105" t="str">
        <f t="array" ref="I6944">XLOOKUP('Joining Lists'!$H6944,'Joining Lists'!$D$4:$D$75,'Joining Lists'!$E$4:$E$75)</f>
        <v>West</v>
      </c>
      <c r="J6944" s="105" t="s">
        <v>216</v>
      </c>
      <c r="K6944" s="105">
        <v>1.0</v>
      </c>
      <c r="L6944" s="104">
        <f t="array" ref="L6944">XLOOKUP('Joining Lists'!$J6944,'Joining Lists'!$A$4:$A$15,'Joining Lists'!$B$4:$B$15)</f>
        <v>22.95</v>
      </c>
      <c r="M6944" s="105">
        <f>'Joining Lists'!$K6944*'Joining Lists'!$L6944</f>
        <v>22.95</v>
      </c>
    </row>
    <row r="6945" ht="14.25" customHeight="1">
      <c r="G6945" s="111">
        <v>44163.0</v>
      </c>
      <c r="H6945" s="110" t="s">
        <v>293</v>
      </c>
      <c r="I6945" s="110" t="str">
        <f t="array" ref="I6945">XLOOKUP('Joining Lists'!$H6945,'Joining Lists'!$D$4:$D$75,'Joining Lists'!$E$4:$E$75)</f>
        <v>West</v>
      </c>
      <c r="J6945" s="110" t="s">
        <v>240</v>
      </c>
      <c r="K6945" s="110">
        <v>3.0</v>
      </c>
      <c r="L6945" s="109">
        <f t="array" ref="L6945">XLOOKUP('Joining Lists'!$J6945,'Joining Lists'!$A$4:$A$15,'Joining Lists'!$B$4:$B$15)</f>
        <v>34</v>
      </c>
      <c r="M6945" s="110">
        <f>'Joining Lists'!$K6945*'Joining Lists'!$L6945</f>
        <v>102</v>
      </c>
    </row>
    <row r="6946" ht="14.25" customHeight="1">
      <c r="G6946" s="106">
        <v>44163.0</v>
      </c>
      <c r="H6946" s="105" t="s">
        <v>273</v>
      </c>
      <c r="I6946" s="105" t="str">
        <f t="array" ref="I6946">XLOOKUP('Joining Lists'!$H6946,'Joining Lists'!$D$4:$D$75,'Joining Lists'!$E$4:$E$75)</f>
        <v>West</v>
      </c>
      <c r="J6946" s="105" t="s">
        <v>212</v>
      </c>
      <c r="K6946" s="105">
        <v>3.0</v>
      </c>
      <c r="L6946" s="104">
        <f t="array" ref="L6946">XLOOKUP('Joining Lists'!$J6946,'Joining Lists'!$A$4:$A$15,'Joining Lists'!$B$4:$B$15)</f>
        <v>21</v>
      </c>
      <c r="M6946" s="105">
        <f>'Joining Lists'!$K6946*'Joining Lists'!$L6946</f>
        <v>63</v>
      </c>
    </row>
    <row r="6947" ht="14.25" customHeight="1">
      <c r="G6947" s="111">
        <v>44162.0</v>
      </c>
      <c r="H6947" s="110" t="s">
        <v>241</v>
      </c>
      <c r="I6947" s="110" t="str">
        <f t="array" ref="I6947">XLOOKUP('Joining Lists'!$H6947,'Joining Lists'!$D$4:$D$75,'Joining Lists'!$E$4:$E$75)</f>
        <v>MidWest</v>
      </c>
      <c r="J6947" s="110" t="s">
        <v>227</v>
      </c>
      <c r="K6947" s="110">
        <v>3.0</v>
      </c>
      <c r="L6947" s="109">
        <f t="array" ref="L6947">XLOOKUP('Joining Lists'!$J6947,'Joining Lists'!$A$4:$A$15,'Joining Lists'!$B$4:$B$15)</f>
        <v>25</v>
      </c>
      <c r="M6947" s="110">
        <f>'Joining Lists'!$K6947*'Joining Lists'!$L6947</f>
        <v>75</v>
      </c>
    </row>
    <row r="6948" ht="14.25" customHeight="1">
      <c r="G6948" s="106">
        <v>44162.0</v>
      </c>
      <c r="H6948" s="105" t="s">
        <v>238</v>
      </c>
      <c r="I6948" s="105" t="str">
        <f t="array" ref="I6948">XLOOKUP('Joining Lists'!$H6948,'Joining Lists'!$D$4:$D$75,'Joining Lists'!$E$4:$E$75)</f>
        <v>West</v>
      </c>
      <c r="J6948" s="105" t="s">
        <v>230</v>
      </c>
      <c r="K6948" s="105">
        <v>2.0</v>
      </c>
      <c r="L6948" s="104">
        <f t="array" ref="L6948">XLOOKUP('Joining Lists'!$J6948,'Joining Lists'!$A$4:$A$15,'Joining Lists'!$B$4:$B$15)</f>
        <v>79.95</v>
      </c>
      <c r="M6948" s="105">
        <f>'Joining Lists'!$K6948*'Joining Lists'!$L6948</f>
        <v>159.9</v>
      </c>
    </row>
    <row r="6949" ht="14.25" customHeight="1">
      <c r="G6949" s="111">
        <v>44162.0</v>
      </c>
      <c r="H6949" s="110" t="s">
        <v>241</v>
      </c>
      <c r="I6949" s="110" t="str">
        <f t="array" ref="I6949">XLOOKUP('Joining Lists'!$H6949,'Joining Lists'!$D$4:$D$75,'Joining Lists'!$E$4:$E$75)</f>
        <v>MidWest</v>
      </c>
      <c r="J6949" s="110" t="s">
        <v>235</v>
      </c>
      <c r="K6949" s="110">
        <v>4.0</v>
      </c>
      <c r="L6949" s="109">
        <f t="array" ref="L6949">XLOOKUP('Joining Lists'!$J6949,'Joining Lists'!$A$4:$A$15,'Joining Lists'!$B$4:$B$15)</f>
        <v>19.95</v>
      </c>
      <c r="M6949" s="110">
        <f>'Joining Lists'!$K6949*'Joining Lists'!$L6949</f>
        <v>79.8</v>
      </c>
    </row>
    <row r="6950" ht="14.25" customHeight="1">
      <c r="G6950" s="106">
        <v>44162.0</v>
      </c>
      <c r="H6950" s="105" t="s">
        <v>252</v>
      </c>
      <c r="I6950" s="105" t="str">
        <f t="array" ref="I6950">XLOOKUP('Joining Lists'!$H6950,'Joining Lists'!$D$4:$D$75,'Joining Lists'!$E$4:$E$75)</f>
        <v>West</v>
      </c>
      <c r="J6950" s="105" t="s">
        <v>243</v>
      </c>
      <c r="K6950" s="105">
        <v>3.0</v>
      </c>
      <c r="L6950" s="104">
        <f t="array" ref="L6950">XLOOKUP('Joining Lists'!$J6950,'Joining Lists'!$A$4:$A$15,'Joining Lists'!$B$4:$B$15)</f>
        <v>25</v>
      </c>
      <c r="M6950" s="105">
        <f>'Joining Lists'!$K6950*'Joining Lists'!$L6950</f>
        <v>75</v>
      </c>
    </row>
    <row r="6951" ht="14.25" customHeight="1">
      <c r="G6951" s="111">
        <v>44162.0</v>
      </c>
      <c r="H6951" s="110" t="s">
        <v>312</v>
      </c>
      <c r="I6951" s="110" t="str">
        <f t="array" ref="I6951">XLOOKUP('Joining Lists'!$H6951,'Joining Lists'!$D$4:$D$75,'Joining Lists'!$E$4:$E$75)</f>
        <v>East</v>
      </c>
      <c r="J6951" s="110" t="s">
        <v>218</v>
      </c>
      <c r="K6951" s="110">
        <v>1.0</v>
      </c>
      <c r="L6951" s="109">
        <f t="array" ref="L6951">XLOOKUP('Joining Lists'!$J6951,'Joining Lists'!$A$4:$A$15,'Joining Lists'!$B$4:$B$15)</f>
        <v>22.95</v>
      </c>
      <c r="M6951" s="110">
        <f>'Joining Lists'!$K6951*'Joining Lists'!$L6951</f>
        <v>22.95</v>
      </c>
    </row>
    <row r="6952" ht="14.25" customHeight="1">
      <c r="G6952" s="106">
        <v>44162.0</v>
      </c>
      <c r="H6952" s="105" t="s">
        <v>242</v>
      </c>
      <c r="I6952" s="105" t="str">
        <f t="array" ref="I6952">XLOOKUP('Joining Lists'!$H6952,'Joining Lists'!$D$4:$D$75,'Joining Lists'!$E$4:$E$75)</f>
        <v>MidWest</v>
      </c>
      <c r="J6952" s="105" t="s">
        <v>245</v>
      </c>
      <c r="K6952" s="105">
        <v>2.0</v>
      </c>
      <c r="L6952" s="104">
        <f t="array" ref="L6952">XLOOKUP('Joining Lists'!$J6952,'Joining Lists'!$A$4:$A$15,'Joining Lists'!$B$4:$B$15)</f>
        <v>23.5</v>
      </c>
      <c r="M6952" s="105">
        <f>'Joining Lists'!$K6952*'Joining Lists'!$L6952</f>
        <v>47</v>
      </c>
    </row>
    <row r="6953" ht="14.25" customHeight="1">
      <c r="G6953" s="111">
        <v>44162.0</v>
      </c>
      <c r="H6953" s="110" t="s">
        <v>255</v>
      </c>
      <c r="I6953" s="110" t="str">
        <f t="array" ref="I6953">XLOOKUP('Joining Lists'!$H6953,'Joining Lists'!$D$4:$D$75,'Joining Lists'!$E$4:$E$75)</f>
        <v>MidWest</v>
      </c>
      <c r="J6953" s="110" t="s">
        <v>227</v>
      </c>
      <c r="K6953" s="110">
        <v>2.0</v>
      </c>
      <c r="L6953" s="109">
        <f t="array" ref="L6953">XLOOKUP('Joining Lists'!$J6953,'Joining Lists'!$A$4:$A$15,'Joining Lists'!$B$4:$B$15)</f>
        <v>25</v>
      </c>
      <c r="M6953" s="110">
        <f>'Joining Lists'!$K6953*'Joining Lists'!$L6953</f>
        <v>50</v>
      </c>
    </row>
    <row r="6954" ht="14.25" customHeight="1">
      <c r="G6954" s="106">
        <v>44162.0</v>
      </c>
      <c r="H6954" s="105" t="s">
        <v>269</v>
      </c>
      <c r="I6954" s="105" t="str">
        <f t="array" ref="I6954">XLOOKUP('Joining Lists'!$H6954,'Joining Lists'!$D$4:$D$75,'Joining Lists'!$E$4:$E$75)</f>
        <v>MidWest</v>
      </c>
      <c r="J6954" s="105" t="s">
        <v>235</v>
      </c>
      <c r="K6954" s="105">
        <v>2.0</v>
      </c>
      <c r="L6954" s="104">
        <f t="array" ref="L6954">XLOOKUP('Joining Lists'!$J6954,'Joining Lists'!$A$4:$A$15,'Joining Lists'!$B$4:$B$15)</f>
        <v>19.95</v>
      </c>
      <c r="M6954" s="105">
        <f>'Joining Lists'!$K6954*'Joining Lists'!$L6954</f>
        <v>39.9</v>
      </c>
    </row>
    <row r="6955" ht="14.25" customHeight="1">
      <c r="G6955" s="111">
        <v>44162.0</v>
      </c>
      <c r="H6955" s="110" t="s">
        <v>234</v>
      </c>
      <c r="I6955" s="110" t="str">
        <f t="array" ref="I6955">XLOOKUP('Joining Lists'!$H6955,'Joining Lists'!$D$4:$D$75,'Joining Lists'!$E$4:$E$75)</f>
        <v>East</v>
      </c>
      <c r="J6955" s="110" t="s">
        <v>243</v>
      </c>
      <c r="K6955" s="110">
        <v>4.0</v>
      </c>
      <c r="L6955" s="109">
        <f t="array" ref="L6955">XLOOKUP('Joining Lists'!$J6955,'Joining Lists'!$A$4:$A$15,'Joining Lists'!$B$4:$B$15)</f>
        <v>25</v>
      </c>
      <c r="M6955" s="110">
        <f>'Joining Lists'!$K6955*'Joining Lists'!$L6955</f>
        <v>100</v>
      </c>
    </row>
    <row r="6956" ht="14.25" customHeight="1">
      <c r="G6956" s="106">
        <v>44162.0</v>
      </c>
      <c r="H6956" s="105" t="s">
        <v>281</v>
      </c>
      <c r="I6956" s="105" t="str">
        <f t="array" ref="I6956">XLOOKUP('Joining Lists'!$H6956,'Joining Lists'!$D$4:$D$75,'Joining Lists'!$E$4:$E$75)</f>
        <v>MidWest</v>
      </c>
      <c r="J6956" s="105" t="s">
        <v>216</v>
      </c>
      <c r="K6956" s="105">
        <v>3.0</v>
      </c>
      <c r="L6956" s="104">
        <f t="array" ref="L6956">XLOOKUP('Joining Lists'!$J6956,'Joining Lists'!$A$4:$A$15,'Joining Lists'!$B$4:$B$15)</f>
        <v>22.95</v>
      </c>
      <c r="M6956" s="105">
        <f>'Joining Lists'!$K6956*'Joining Lists'!$L6956</f>
        <v>68.85</v>
      </c>
    </row>
    <row r="6957" ht="14.25" customHeight="1">
      <c r="G6957" s="111">
        <v>44162.0</v>
      </c>
      <c r="H6957" s="110" t="s">
        <v>251</v>
      </c>
      <c r="I6957" s="110" t="str">
        <f t="array" ref="I6957">XLOOKUP('Joining Lists'!$H6957,'Joining Lists'!$D$4:$D$75,'Joining Lists'!$E$4:$E$75)</f>
        <v>MidWest</v>
      </c>
      <c r="J6957" s="110" t="s">
        <v>216</v>
      </c>
      <c r="K6957" s="110">
        <v>1.0</v>
      </c>
      <c r="L6957" s="109">
        <f t="array" ref="L6957">XLOOKUP('Joining Lists'!$J6957,'Joining Lists'!$A$4:$A$15,'Joining Lists'!$B$4:$B$15)</f>
        <v>22.95</v>
      </c>
      <c r="M6957" s="110">
        <f>'Joining Lists'!$K6957*'Joining Lists'!$L6957</f>
        <v>22.95</v>
      </c>
    </row>
    <row r="6958" ht="14.25" customHeight="1">
      <c r="G6958" s="106">
        <v>44162.0</v>
      </c>
      <c r="H6958" s="105" t="s">
        <v>264</v>
      </c>
      <c r="I6958" s="105" t="str">
        <f t="array" ref="I6958">XLOOKUP('Joining Lists'!$H6958,'Joining Lists'!$D$4:$D$75,'Joining Lists'!$E$4:$E$75)</f>
        <v>MidWest</v>
      </c>
      <c r="J6958" s="105" t="s">
        <v>212</v>
      </c>
      <c r="K6958" s="105">
        <v>2.0</v>
      </c>
      <c r="L6958" s="104">
        <f t="array" ref="L6958">XLOOKUP('Joining Lists'!$J6958,'Joining Lists'!$A$4:$A$15,'Joining Lists'!$B$4:$B$15)</f>
        <v>21</v>
      </c>
      <c r="M6958" s="105">
        <f>'Joining Lists'!$K6958*'Joining Lists'!$L6958</f>
        <v>42</v>
      </c>
    </row>
    <row r="6959" ht="14.25" customHeight="1">
      <c r="G6959" s="111">
        <v>44162.0</v>
      </c>
      <c r="H6959" s="110" t="s">
        <v>260</v>
      </c>
      <c r="I6959" s="110" t="str">
        <f t="array" ref="I6959">XLOOKUP('Joining Lists'!$H6959,'Joining Lists'!$D$4:$D$75,'Joining Lists'!$E$4:$E$75)</f>
        <v>MidWest</v>
      </c>
      <c r="J6959" s="110" t="s">
        <v>243</v>
      </c>
      <c r="K6959" s="110">
        <v>3.0</v>
      </c>
      <c r="L6959" s="109">
        <f t="array" ref="L6959">XLOOKUP('Joining Lists'!$J6959,'Joining Lists'!$A$4:$A$15,'Joining Lists'!$B$4:$B$15)</f>
        <v>25</v>
      </c>
      <c r="M6959" s="110">
        <f>'Joining Lists'!$K6959*'Joining Lists'!$L6959</f>
        <v>75</v>
      </c>
    </row>
    <row r="6960" ht="14.25" customHeight="1">
      <c r="G6960" s="106">
        <v>44162.0</v>
      </c>
      <c r="H6960" s="105" t="s">
        <v>228</v>
      </c>
      <c r="I6960" s="105" t="str">
        <f t="array" ref="I6960">XLOOKUP('Joining Lists'!$H6960,'Joining Lists'!$D$4:$D$75,'Joining Lists'!$E$4:$E$75)</f>
        <v>MidWest</v>
      </c>
      <c r="J6960" s="105" t="s">
        <v>212</v>
      </c>
      <c r="K6960" s="105">
        <v>1.0</v>
      </c>
      <c r="L6960" s="104">
        <f t="array" ref="L6960">XLOOKUP('Joining Lists'!$J6960,'Joining Lists'!$A$4:$A$15,'Joining Lists'!$B$4:$B$15)</f>
        <v>21</v>
      </c>
      <c r="M6960" s="105">
        <f>'Joining Lists'!$K6960*'Joining Lists'!$L6960</f>
        <v>21</v>
      </c>
    </row>
    <row r="6961" ht="14.25" customHeight="1">
      <c r="G6961" s="111">
        <v>44162.0</v>
      </c>
      <c r="H6961" s="110" t="s">
        <v>241</v>
      </c>
      <c r="I6961" s="110" t="str">
        <f t="array" ref="I6961">XLOOKUP('Joining Lists'!$H6961,'Joining Lists'!$D$4:$D$75,'Joining Lists'!$E$4:$E$75)</f>
        <v>MidWest</v>
      </c>
      <c r="J6961" s="110" t="s">
        <v>243</v>
      </c>
      <c r="K6961" s="110">
        <v>3.0</v>
      </c>
      <c r="L6961" s="109">
        <f t="array" ref="L6961">XLOOKUP('Joining Lists'!$J6961,'Joining Lists'!$A$4:$A$15,'Joining Lists'!$B$4:$B$15)</f>
        <v>25</v>
      </c>
      <c r="M6961" s="110">
        <f>'Joining Lists'!$K6961*'Joining Lists'!$L6961</f>
        <v>75</v>
      </c>
    </row>
    <row r="6962" ht="14.25" customHeight="1">
      <c r="G6962" s="106">
        <v>44162.0</v>
      </c>
      <c r="H6962" s="105" t="s">
        <v>269</v>
      </c>
      <c r="I6962" s="105" t="str">
        <f t="array" ref="I6962">XLOOKUP('Joining Lists'!$H6962,'Joining Lists'!$D$4:$D$75,'Joining Lists'!$E$4:$E$75)</f>
        <v>MidWest</v>
      </c>
      <c r="J6962" s="105" t="s">
        <v>216</v>
      </c>
      <c r="K6962" s="105">
        <v>3.0</v>
      </c>
      <c r="L6962" s="104">
        <f t="array" ref="L6962">XLOOKUP('Joining Lists'!$J6962,'Joining Lists'!$A$4:$A$15,'Joining Lists'!$B$4:$B$15)</f>
        <v>22.95</v>
      </c>
      <c r="M6962" s="105">
        <f>'Joining Lists'!$K6962*'Joining Lists'!$L6962</f>
        <v>68.85</v>
      </c>
    </row>
    <row r="6963" ht="14.25" customHeight="1">
      <c r="G6963" s="111">
        <v>44162.0</v>
      </c>
      <c r="H6963" s="110" t="s">
        <v>215</v>
      </c>
      <c r="I6963" s="110" t="str">
        <f t="array" ref="I6963">XLOOKUP('Joining Lists'!$H6963,'Joining Lists'!$D$4:$D$75,'Joining Lists'!$E$4:$E$75)</f>
        <v>East</v>
      </c>
      <c r="J6963" s="110" t="s">
        <v>218</v>
      </c>
      <c r="K6963" s="110">
        <v>2.0</v>
      </c>
      <c r="L6963" s="109">
        <f t="array" ref="L6963">XLOOKUP('Joining Lists'!$J6963,'Joining Lists'!$A$4:$A$15,'Joining Lists'!$B$4:$B$15)</f>
        <v>22.95</v>
      </c>
      <c r="M6963" s="110">
        <f>'Joining Lists'!$K6963*'Joining Lists'!$L6963</f>
        <v>45.9</v>
      </c>
    </row>
    <row r="6964" ht="14.25" customHeight="1">
      <c r="G6964" s="106">
        <v>44162.0</v>
      </c>
      <c r="H6964" s="105" t="s">
        <v>258</v>
      </c>
      <c r="I6964" s="105" t="str">
        <f t="array" ref="I6964">XLOOKUP('Joining Lists'!$H6964,'Joining Lists'!$D$4:$D$75,'Joining Lists'!$E$4:$E$75)</f>
        <v>MidWest</v>
      </c>
      <c r="J6964" s="105" t="s">
        <v>216</v>
      </c>
      <c r="K6964" s="105">
        <v>1.0</v>
      </c>
      <c r="L6964" s="104">
        <f t="array" ref="L6964">XLOOKUP('Joining Lists'!$J6964,'Joining Lists'!$A$4:$A$15,'Joining Lists'!$B$4:$B$15)</f>
        <v>22.95</v>
      </c>
      <c r="M6964" s="105">
        <f>'Joining Lists'!$K6964*'Joining Lists'!$L6964</f>
        <v>22.95</v>
      </c>
    </row>
    <row r="6965" ht="14.25" customHeight="1">
      <c r="G6965" s="111">
        <v>44162.0</v>
      </c>
      <c r="H6965" s="110" t="s">
        <v>295</v>
      </c>
      <c r="I6965" s="110" t="str">
        <f t="array" ref="I6965">XLOOKUP('Joining Lists'!$H6965,'Joining Lists'!$D$4:$D$75,'Joining Lists'!$E$4:$E$75)</f>
        <v>MidWest</v>
      </c>
      <c r="J6965" s="110" t="s">
        <v>243</v>
      </c>
      <c r="K6965" s="110">
        <v>2.0</v>
      </c>
      <c r="L6965" s="109">
        <f t="array" ref="L6965">XLOOKUP('Joining Lists'!$J6965,'Joining Lists'!$A$4:$A$15,'Joining Lists'!$B$4:$B$15)</f>
        <v>25</v>
      </c>
      <c r="M6965" s="110">
        <f>'Joining Lists'!$K6965*'Joining Lists'!$L6965</f>
        <v>50</v>
      </c>
    </row>
    <row r="6966" ht="14.25" customHeight="1">
      <c r="G6966" s="106">
        <v>44162.0</v>
      </c>
      <c r="H6966" s="105" t="s">
        <v>231</v>
      </c>
      <c r="I6966" s="105" t="str">
        <f t="array" ref="I6966">XLOOKUP('Joining Lists'!$H6966,'Joining Lists'!$D$4:$D$75,'Joining Lists'!$E$4:$E$75)</f>
        <v>West</v>
      </c>
      <c r="J6966" s="105" t="s">
        <v>216</v>
      </c>
      <c r="K6966" s="105">
        <v>2.0</v>
      </c>
      <c r="L6966" s="104">
        <f t="array" ref="L6966">XLOOKUP('Joining Lists'!$J6966,'Joining Lists'!$A$4:$A$15,'Joining Lists'!$B$4:$B$15)</f>
        <v>22.95</v>
      </c>
      <c r="M6966" s="105">
        <f>'Joining Lists'!$K6966*'Joining Lists'!$L6966</f>
        <v>45.9</v>
      </c>
    </row>
    <row r="6967" ht="14.25" customHeight="1">
      <c r="G6967" s="111">
        <v>44162.0</v>
      </c>
      <c r="H6967" s="110" t="s">
        <v>310</v>
      </c>
      <c r="I6967" s="110" t="str">
        <f t="array" ref="I6967">XLOOKUP('Joining Lists'!$H6967,'Joining Lists'!$D$4:$D$75,'Joining Lists'!$E$4:$E$75)</f>
        <v>West</v>
      </c>
      <c r="J6967" s="110" t="s">
        <v>216</v>
      </c>
      <c r="K6967" s="110">
        <v>2.0</v>
      </c>
      <c r="L6967" s="109">
        <f t="array" ref="L6967">XLOOKUP('Joining Lists'!$J6967,'Joining Lists'!$A$4:$A$15,'Joining Lists'!$B$4:$B$15)</f>
        <v>22.95</v>
      </c>
      <c r="M6967" s="110">
        <f>'Joining Lists'!$K6967*'Joining Lists'!$L6967</f>
        <v>45.9</v>
      </c>
    </row>
    <row r="6968" ht="14.25" customHeight="1">
      <c r="G6968" s="106">
        <v>44162.0</v>
      </c>
      <c r="H6968" s="105" t="s">
        <v>302</v>
      </c>
      <c r="I6968" s="105" t="str">
        <f t="array" ref="I6968">XLOOKUP('Joining Lists'!$H6968,'Joining Lists'!$D$4:$D$75,'Joining Lists'!$E$4:$E$75)</f>
        <v>MidWest</v>
      </c>
      <c r="J6968" s="105" t="s">
        <v>227</v>
      </c>
      <c r="K6968" s="105">
        <v>1.0</v>
      </c>
      <c r="L6968" s="104">
        <f t="array" ref="L6968">XLOOKUP('Joining Lists'!$J6968,'Joining Lists'!$A$4:$A$15,'Joining Lists'!$B$4:$B$15)</f>
        <v>25</v>
      </c>
      <c r="M6968" s="105">
        <f>'Joining Lists'!$K6968*'Joining Lists'!$L6968</f>
        <v>25</v>
      </c>
    </row>
    <row r="6969" ht="14.25" customHeight="1">
      <c r="G6969" s="111">
        <v>44162.0</v>
      </c>
      <c r="H6969" s="110" t="s">
        <v>307</v>
      </c>
      <c r="I6969" s="110" t="str">
        <f t="array" ref="I6969">XLOOKUP('Joining Lists'!$H6969,'Joining Lists'!$D$4:$D$75,'Joining Lists'!$E$4:$E$75)</f>
        <v>East</v>
      </c>
      <c r="J6969" s="110" t="s">
        <v>243</v>
      </c>
      <c r="K6969" s="110">
        <v>2.0</v>
      </c>
      <c r="L6969" s="109">
        <f t="array" ref="L6969">XLOOKUP('Joining Lists'!$J6969,'Joining Lists'!$A$4:$A$15,'Joining Lists'!$B$4:$B$15)</f>
        <v>25</v>
      </c>
      <c r="M6969" s="110">
        <f>'Joining Lists'!$K6969*'Joining Lists'!$L6969</f>
        <v>50</v>
      </c>
    </row>
    <row r="6970" ht="14.25" customHeight="1">
      <c r="G6970" s="106">
        <v>44162.0</v>
      </c>
      <c r="H6970" s="105" t="s">
        <v>242</v>
      </c>
      <c r="I6970" s="105" t="str">
        <f t="array" ref="I6970">XLOOKUP('Joining Lists'!$H6970,'Joining Lists'!$D$4:$D$75,'Joining Lists'!$E$4:$E$75)</f>
        <v>MidWest</v>
      </c>
      <c r="J6970" s="105" t="s">
        <v>227</v>
      </c>
      <c r="K6970" s="105">
        <v>2.0</v>
      </c>
      <c r="L6970" s="104">
        <f t="array" ref="L6970">XLOOKUP('Joining Lists'!$J6970,'Joining Lists'!$A$4:$A$15,'Joining Lists'!$B$4:$B$15)</f>
        <v>25</v>
      </c>
      <c r="M6970" s="105">
        <f>'Joining Lists'!$K6970*'Joining Lists'!$L6970</f>
        <v>50</v>
      </c>
    </row>
    <row r="6971" ht="14.25" customHeight="1">
      <c r="G6971" s="111">
        <v>44162.0</v>
      </c>
      <c r="H6971" s="110" t="s">
        <v>241</v>
      </c>
      <c r="I6971" s="110" t="str">
        <f t="array" ref="I6971">XLOOKUP('Joining Lists'!$H6971,'Joining Lists'!$D$4:$D$75,'Joining Lists'!$E$4:$E$75)</f>
        <v>MidWest</v>
      </c>
      <c r="J6971" s="110" t="s">
        <v>240</v>
      </c>
      <c r="K6971" s="110">
        <v>2.0</v>
      </c>
      <c r="L6971" s="109">
        <f t="array" ref="L6971">XLOOKUP('Joining Lists'!$J6971,'Joining Lists'!$A$4:$A$15,'Joining Lists'!$B$4:$B$15)</f>
        <v>34</v>
      </c>
      <c r="M6971" s="110">
        <f>'Joining Lists'!$K6971*'Joining Lists'!$L6971</f>
        <v>68</v>
      </c>
    </row>
    <row r="6972" ht="14.25" customHeight="1">
      <c r="G6972" s="106">
        <v>44162.0</v>
      </c>
      <c r="H6972" s="105" t="s">
        <v>280</v>
      </c>
      <c r="I6972" s="105" t="str">
        <f t="array" ref="I6972">XLOOKUP('Joining Lists'!$H6972,'Joining Lists'!$D$4:$D$75,'Joining Lists'!$E$4:$E$75)</f>
        <v>South</v>
      </c>
      <c r="J6972" s="105" t="s">
        <v>216</v>
      </c>
      <c r="K6972" s="105">
        <v>2.0</v>
      </c>
      <c r="L6972" s="104">
        <f t="array" ref="L6972">XLOOKUP('Joining Lists'!$J6972,'Joining Lists'!$A$4:$A$15,'Joining Lists'!$B$4:$B$15)</f>
        <v>22.95</v>
      </c>
      <c r="M6972" s="105">
        <f>'Joining Lists'!$K6972*'Joining Lists'!$L6972</f>
        <v>45.9</v>
      </c>
    </row>
    <row r="6973" ht="14.25" customHeight="1">
      <c r="G6973" s="111">
        <v>44162.0</v>
      </c>
      <c r="H6973" s="110" t="s">
        <v>219</v>
      </c>
      <c r="I6973" s="110" t="str">
        <f t="array" ref="I6973">XLOOKUP('Joining Lists'!$H6973,'Joining Lists'!$D$4:$D$75,'Joining Lists'!$E$4:$E$75)</f>
        <v>West</v>
      </c>
      <c r="J6973" s="110" t="s">
        <v>235</v>
      </c>
      <c r="K6973" s="110">
        <v>3.0</v>
      </c>
      <c r="L6973" s="109">
        <f t="array" ref="L6973">XLOOKUP('Joining Lists'!$J6973,'Joining Lists'!$A$4:$A$15,'Joining Lists'!$B$4:$B$15)</f>
        <v>19.95</v>
      </c>
      <c r="M6973" s="110">
        <f>'Joining Lists'!$K6973*'Joining Lists'!$L6973</f>
        <v>59.85</v>
      </c>
    </row>
    <row r="6974" ht="14.25" customHeight="1">
      <c r="G6974" s="106">
        <v>44162.0</v>
      </c>
      <c r="H6974" s="105" t="s">
        <v>215</v>
      </c>
      <c r="I6974" s="105" t="str">
        <f t="array" ref="I6974">XLOOKUP('Joining Lists'!$H6974,'Joining Lists'!$D$4:$D$75,'Joining Lists'!$E$4:$E$75)</f>
        <v>East</v>
      </c>
      <c r="J6974" s="105" t="s">
        <v>243</v>
      </c>
      <c r="K6974" s="105">
        <v>2.0</v>
      </c>
      <c r="L6974" s="104">
        <f t="array" ref="L6974">XLOOKUP('Joining Lists'!$J6974,'Joining Lists'!$A$4:$A$15,'Joining Lists'!$B$4:$B$15)</f>
        <v>25</v>
      </c>
      <c r="M6974" s="105">
        <f>'Joining Lists'!$K6974*'Joining Lists'!$L6974</f>
        <v>50</v>
      </c>
    </row>
    <row r="6975" ht="14.25" customHeight="1">
      <c r="G6975" s="111">
        <v>44162.0</v>
      </c>
      <c r="H6975" s="110" t="s">
        <v>306</v>
      </c>
      <c r="I6975" s="110" t="str">
        <f t="array" ref="I6975">XLOOKUP('Joining Lists'!$H6975,'Joining Lists'!$D$4:$D$75,'Joining Lists'!$E$4:$E$75)</f>
        <v>West</v>
      </c>
      <c r="J6975" s="110" t="s">
        <v>218</v>
      </c>
      <c r="K6975" s="110">
        <v>3.0</v>
      </c>
      <c r="L6975" s="109">
        <f t="array" ref="L6975">XLOOKUP('Joining Lists'!$J6975,'Joining Lists'!$A$4:$A$15,'Joining Lists'!$B$4:$B$15)</f>
        <v>22.95</v>
      </c>
      <c r="M6975" s="110">
        <f>'Joining Lists'!$K6975*'Joining Lists'!$L6975</f>
        <v>68.85</v>
      </c>
    </row>
    <row r="6976" ht="14.25" customHeight="1">
      <c r="G6976" s="106">
        <v>44162.0</v>
      </c>
      <c r="H6976" s="105" t="s">
        <v>252</v>
      </c>
      <c r="I6976" s="105" t="str">
        <f t="array" ref="I6976">XLOOKUP('Joining Lists'!$H6976,'Joining Lists'!$D$4:$D$75,'Joining Lists'!$E$4:$E$75)</f>
        <v>West</v>
      </c>
      <c r="J6976" s="105" t="s">
        <v>243</v>
      </c>
      <c r="K6976" s="105">
        <v>3.0</v>
      </c>
      <c r="L6976" s="104">
        <f t="array" ref="L6976">XLOOKUP('Joining Lists'!$J6976,'Joining Lists'!$A$4:$A$15,'Joining Lists'!$B$4:$B$15)</f>
        <v>25</v>
      </c>
      <c r="M6976" s="105">
        <f>'Joining Lists'!$K6976*'Joining Lists'!$L6976</f>
        <v>75</v>
      </c>
    </row>
    <row r="6977" ht="14.25" customHeight="1">
      <c r="G6977" s="111">
        <v>44162.0</v>
      </c>
      <c r="H6977" s="110" t="s">
        <v>268</v>
      </c>
      <c r="I6977" s="110" t="str">
        <f t="array" ref="I6977">XLOOKUP('Joining Lists'!$H6977,'Joining Lists'!$D$4:$D$75,'Joining Lists'!$E$4:$E$75)</f>
        <v>East</v>
      </c>
      <c r="J6977" s="110" t="s">
        <v>240</v>
      </c>
      <c r="K6977" s="110">
        <v>2.0</v>
      </c>
      <c r="L6977" s="109">
        <f t="array" ref="L6977">XLOOKUP('Joining Lists'!$J6977,'Joining Lists'!$A$4:$A$15,'Joining Lists'!$B$4:$B$15)</f>
        <v>34</v>
      </c>
      <c r="M6977" s="110">
        <f>'Joining Lists'!$K6977*'Joining Lists'!$L6977</f>
        <v>68</v>
      </c>
    </row>
    <row r="6978" ht="14.25" customHeight="1">
      <c r="G6978" s="106">
        <v>44162.0</v>
      </c>
      <c r="H6978" s="105" t="s">
        <v>242</v>
      </c>
      <c r="I6978" s="105" t="str">
        <f t="array" ref="I6978">XLOOKUP('Joining Lists'!$H6978,'Joining Lists'!$D$4:$D$75,'Joining Lists'!$E$4:$E$75)</f>
        <v>MidWest</v>
      </c>
      <c r="J6978" s="105" t="s">
        <v>230</v>
      </c>
      <c r="K6978" s="105">
        <v>2.0</v>
      </c>
      <c r="L6978" s="104">
        <f t="array" ref="L6978">XLOOKUP('Joining Lists'!$J6978,'Joining Lists'!$A$4:$A$15,'Joining Lists'!$B$4:$B$15)</f>
        <v>79.95</v>
      </c>
      <c r="M6978" s="105">
        <f>'Joining Lists'!$K6978*'Joining Lists'!$L6978</f>
        <v>159.9</v>
      </c>
    </row>
    <row r="6979" ht="14.25" customHeight="1">
      <c r="G6979" s="111">
        <v>44162.0</v>
      </c>
      <c r="H6979" s="110" t="s">
        <v>283</v>
      </c>
      <c r="I6979" s="110" t="str">
        <f t="array" ref="I6979">XLOOKUP('Joining Lists'!$H6979,'Joining Lists'!$D$4:$D$75,'Joining Lists'!$E$4:$E$75)</f>
        <v>South</v>
      </c>
      <c r="J6979" s="110" t="s">
        <v>245</v>
      </c>
      <c r="K6979" s="110">
        <v>3.0</v>
      </c>
      <c r="L6979" s="109">
        <f t="array" ref="L6979">XLOOKUP('Joining Lists'!$J6979,'Joining Lists'!$A$4:$A$15,'Joining Lists'!$B$4:$B$15)</f>
        <v>23.5</v>
      </c>
      <c r="M6979" s="110">
        <f>'Joining Lists'!$K6979*'Joining Lists'!$L6979</f>
        <v>70.5</v>
      </c>
    </row>
    <row r="6980" ht="14.25" customHeight="1">
      <c r="G6980" s="106">
        <v>44162.0</v>
      </c>
      <c r="H6980" s="105" t="s">
        <v>238</v>
      </c>
      <c r="I6980" s="105" t="str">
        <f t="array" ref="I6980">XLOOKUP('Joining Lists'!$H6980,'Joining Lists'!$D$4:$D$75,'Joining Lists'!$E$4:$E$75)</f>
        <v>West</v>
      </c>
      <c r="J6980" s="105" t="s">
        <v>240</v>
      </c>
      <c r="K6980" s="105">
        <v>1.0</v>
      </c>
      <c r="L6980" s="104">
        <f t="array" ref="L6980">XLOOKUP('Joining Lists'!$J6980,'Joining Lists'!$A$4:$A$15,'Joining Lists'!$B$4:$B$15)</f>
        <v>34</v>
      </c>
      <c r="M6980" s="105">
        <f>'Joining Lists'!$K6980*'Joining Lists'!$L6980</f>
        <v>34</v>
      </c>
    </row>
    <row r="6981" ht="14.25" customHeight="1">
      <c r="G6981" s="111">
        <v>44162.0</v>
      </c>
      <c r="H6981" s="110" t="s">
        <v>303</v>
      </c>
      <c r="I6981" s="110" t="str">
        <f t="array" ref="I6981">XLOOKUP('Joining Lists'!$H6981,'Joining Lists'!$D$4:$D$75,'Joining Lists'!$E$4:$E$75)</f>
        <v>West</v>
      </c>
      <c r="J6981" s="110" t="s">
        <v>216</v>
      </c>
      <c r="K6981" s="110">
        <v>3.0</v>
      </c>
      <c r="L6981" s="109">
        <f t="array" ref="L6981">XLOOKUP('Joining Lists'!$J6981,'Joining Lists'!$A$4:$A$15,'Joining Lists'!$B$4:$B$15)</f>
        <v>22.95</v>
      </c>
      <c r="M6981" s="110">
        <f>'Joining Lists'!$K6981*'Joining Lists'!$L6981</f>
        <v>68.85</v>
      </c>
    </row>
    <row r="6982" ht="14.25" customHeight="1">
      <c r="G6982" s="106">
        <v>44162.0</v>
      </c>
      <c r="H6982" s="105" t="s">
        <v>256</v>
      </c>
      <c r="I6982" s="105" t="str">
        <f t="array" ref="I6982">XLOOKUP('Joining Lists'!$H6982,'Joining Lists'!$D$4:$D$75,'Joining Lists'!$E$4:$E$75)</f>
        <v>MidWest</v>
      </c>
      <c r="J6982" s="105" t="s">
        <v>236</v>
      </c>
      <c r="K6982" s="105">
        <v>3.0</v>
      </c>
      <c r="L6982" s="104">
        <f t="array" ref="L6982">XLOOKUP('Joining Lists'!$J6982,'Joining Lists'!$A$4:$A$15,'Joining Lists'!$B$4:$B$15)</f>
        <v>30</v>
      </c>
      <c r="M6982" s="105">
        <f>'Joining Lists'!$K6982*'Joining Lists'!$L6982</f>
        <v>90</v>
      </c>
    </row>
    <row r="6983" ht="14.25" customHeight="1">
      <c r="G6983" s="111">
        <v>44162.0</v>
      </c>
      <c r="H6983" s="110" t="s">
        <v>256</v>
      </c>
      <c r="I6983" s="110" t="str">
        <f t="array" ref="I6983">XLOOKUP('Joining Lists'!$H6983,'Joining Lists'!$D$4:$D$75,'Joining Lists'!$E$4:$E$75)</f>
        <v>MidWest</v>
      </c>
      <c r="J6983" s="110" t="s">
        <v>216</v>
      </c>
      <c r="K6983" s="110">
        <v>3.0</v>
      </c>
      <c r="L6983" s="109">
        <f t="array" ref="L6983">XLOOKUP('Joining Lists'!$J6983,'Joining Lists'!$A$4:$A$15,'Joining Lists'!$B$4:$B$15)</f>
        <v>22.95</v>
      </c>
      <c r="M6983" s="110">
        <f>'Joining Lists'!$K6983*'Joining Lists'!$L6983</f>
        <v>68.85</v>
      </c>
    </row>
    <row r="6984" ht="14.25" customHeight="1">
      <c r="G6984" s="106">
        <v>44162.0</v>
      </c>
      <c r="H6984" s="105" t="s">
        <v>273</v>
      </c>
      <c r="I6984" s="105" t="str">
        <f t="array" ref="I6984">XLOOKUP('Joining Lists'!$H6984,'Joining Lists'!$D$4:$D$75,'Joining Lists'!$E$4:$E$75)</f>
        <v>West</v>
      </c>
      <c r="J6984" s="105" t="s">
        <v>216</v>
      </c>
      <c r="K6984" s="105">
        <v>1.0</v>
      </c>
      <c r="L6984" s="104">
        <f t="array" ref="L6984">XLOOKUP('Joining Lists'!$J6984,'Joining Lists'!$A$4:$A$15,'Joining Lists'!$B$4:$B$15)</f>
        <v>22.95</v>
      </c>
      <c r="M6984" s="105">
        <f>'Joining Lists'!$K6984*'Joining Lists'!$L6984</f>
        <v>22.95</v>
      </c>
    </row>
    <row r="6985" ht="14.25" customHeight="1">
      <c r="G6985" s="111">
        <v>44162.0</v>
      </c>
      <c r="H6985" s="110" t="s">
        <v>288</v>
      </c>
      <c r="I6985" s="110" t="str">
        <f t="array" ref="I6985">XLOOKUP('Joining Lists'!$H6985,'Joining Lists'!$D$4:$D$75,'Joining Lists'!$E$4:$E$75)</f>
        <v>MidWest</v>
      </c>
      <c r="J6985" s="110" t="s">
        <v>235</v>
      </c>
      <c r="K6985" s="110">
        <v>1.0</v>
      </c>
      <c r="L6985" s="109">
        <f t="array" ref="L6985">XLOOKUP('Joining Lists'!$J6985,'Joining Lists'!$A$4:$A$15,'Joining Lists'!$B$4:$B$15)</f>
        <v>19.95</v>
      </c>
      <c r="M6985" s="110">
        <f>'Joining Lists'!$K6985*'Joining Lists'!$L6985</f>
        <v>19.95</v>
      </c>
    </row>
    <row r="6986" ht="14.25" customHeight="1">
      <c r="G6986" s="106">
        <v>44162.0</v>
      </c>
      <c r="H6986" s="105" t="s">
        <v>269</v>
      </c>
      <c r="I6986" s="105" t="str">
        <f t="array" ref="I6986">XLOOKUP('Joining Lists'!$H6986,'Joining Lists'!$D$4:$D$75,'Joining Lists'!$E$4:$E$75)</f>
        <v>MidWest</v>
      </c>
      <c r="J6986" s="105" t="s">
        <v>216</v>
      </c>
      <c r="K6986" s="105">
        <v>2.0</v>
      </c>
      <c r="L6986" s="104">
        <f t="array" ref="L6986">XLOOKUP('Joining Lists'!$J6986,'Joining Lists'!$A$4:$A$15,'Joining Lists'!$B$4:$B$15)</f>
        <v>22.95</v>
      </c>
      <c r="M6986" s="105">
        <f>'Joining Lists'!$K6986*'Joining Lists'!$L6986</f>
        <v>45.9</v>
      </c>
    </row>
    <row r="6987" ht="14.25" customHeight="1">
      <c r="G6987" s="111">
        <v>44162.0</v>
      </c>
      <c r="H6987" s="110" t="s">
        <v>242</v>
      </c>
      <c r="I6987" s="110" t="str">
        <f t="array" ref="I6987">XLOOKUP('Joining Lists'!$H6987,'Joining Lists'!$D$4:$D$75,'Joining Lists'!$E$4:$E$75)</f>
        <v>MidWest</v>
      </c>
      <c r="J6987" s="110" t="s">
        <v>240</v>
      </c>
      <c r="K6987" s="110">
        <v>2.0</v>
      </c>
      <c r="L6987" s="109">
        <f t="array" ref="L6987">XLOOKUP('Joining Lists'!$J6987,'Joining Lists'!$A$4:$A$15,'Joining Lists'!$B$4:$B$15)</f>
        <v>34</v>
      </c>
      <c r="M6987" s="110">
        <f>'Joining Lists'!$K6987*'Joining Lists'!$L6987</f>
        <v>68</v>
      </c>
    </row>
    <row r="6988" ht="14.25" customHeight="1">
      <c r="G6988" s="106">
        <v>44162.0</v>
      </c>
      <c r="H6988" s="105" t="s">
        <v>266</v>
      </c>
      <c r="I6988" s="105" t="str">
        <f t="array" ref="I6988">XLOOKUP('Joining Lists'!$H6988,'Joining Lists'!$D$4:$D$75,'Joining Lists'!$E$4:$E$75)</f>
        <v>West</v>
      </c>
      <c r="J6988" s="105" t="s">
        <v>236</v>
      </c>
      <c r="K6988" s="105">
        <v>4.0</v>
      </c>
      <c r="L6988" s="104">
        <f t="array" ref="L6988">XLOOKUP('Joining Lists'!$J6988,'Joining Lists'!$A$4:$A$15,'Joining Lists'!$B$4:$B$15)</f>
        <v>30</v>
      </c>
      <c r="M6988" s="105">
        <f>'Joining Lists'!$K6988*'Joining Lists'!$L6988</f>
        <v>120</v>
      </c>
    </row>
    <row r="6989" ht="14.25" customHeight="1">
      <c r="G6989" s="111">
        <v>44162.0</v>
      </c>
      <c r="H6989" s="110" t="s">
        <v>281</v>
      </c>
      <c r="I6989" s="110" t="str">
        <f t="array" ref="I6989">XLOOKUP('Joining Lists'!$H6989,'Joining Lists'!$D$4:$D$75,'Joining Lists'!$E$4:$E$75)</f>
        <v>MidWest</v>
      </c>
      <c r="J6989" s="110" t="s">
        <v>236</v>
      </c>
      <c r="K6989" s="110">
        <v>1.0</v>
      </c>
      <c r="L6989" s="109">
        <f t="array" ref="L6989">XLOOKUP('Joining Lists'!$J6989,'Joining Lists'!$A$4:$A$15,'Joining Lists'!$B$4:$B$15)</f>
        <v>30</v>
      </c>
      <c r="M6989" s="110">
        <f>'Joining Lists'!$K6989*'Joining Lists'!$L6989</f>
        <v>30</v>
      </c>
    </row>
    <row r="6990" ht="14.25" customHeight="1">
      <c r="G6990" s="106">
        <v>44162.0</v>
      </c>
      <c r="H6990" s="105" t="s">
        <v>281</v>
      </c>
      <c r="I6990" s="105" t="str">
        <f t="array" ref="I6990">XLOOKUP('Joining Lists'!$H6990,'Joining Lists'!$D$4:$D$75,'Joining Lists'!$E$4:$E$75)</f>
        <v>MidWest</v>
      </c>
      <c r="J6990" s="105" t="s">
        <v>227</v>
      </c>
      <c r="K6990" s="105">
        <v>1.0</v>
      </c>
      <c r="L6990" s="104">
        <f t="array" ref="L6990">XLOOKUP('Joining Lists'!$J6990,'Joining Lists'!$A$4:$A$15,'Joining Lists'!$B$4:$B$15)</f>
        <v>25</v>
      </c>
      <c r="M6990" s="105">
        <f>'Joining Lists'!$K6990*'Joining Lists'!$L6990</f>
        <v>25</v>
      </c>
    </row>
    <row r="6991" ht="14.25" customHeight="1">
      <c r="G6991" s="111">
        <v>44162.0</v>
      </c>
      <c r="H6991" s="110" t="s">
        <v>219</v>
      </c>
      <c r="I6991" s="110" t="str">
        <f t="array" ref="I6991">XLOOKUP('Joining Lists'!$H6991,'Joining Lists'!$D$4:$D$75,'Joining Lists'!$E$4:$E$75)</f>
        <v>West</v>
      </c>
      <c r="J6991" s="110" t="s">
        <v>245</v>
      </c>
      <c r="K6991" s="110">
        <v>2.0</v>
      </c>
      <c r="L6991" s="109">
        <f t="array" ref="L6991">XLOOKUP('Joining Lists'!$J6991,'Joining Lists'!$A$4:$A$15,'Joining Lists'!$B$4:$B$15)</f>
        <v>23.5</v>
      </c>
      <c r="M6991" s="110">
        <f>'Joining Lists'!$K6991*'Joining Lists'!$L6991</f>
        <v>47</v>
      </c>
    </row>
    <row r="6992" ht="14.25" customHeight="1">
      <c r="G6992" s="106">
        <v>44162.0</v>
      </c>
      <c r="H6992" s="105" t="s">
        <v>283</v>
      </c>
      <c r="I6992" s="105" t="str">
        <f t="array" ref="I6992">XLOOKUP('Joining Lists'!$H6992,'Joining Lists'!$D$4:$D$75,'Joining Lists'!$E$4:$E$75)</f>
        <v>South</v>
      </c>
      <c r="J6992" s="105" t="s">
        <v>243</v>
      </c>
      <c r="K6992" s="105">
        <v>1.0</v>
      </c>
      <c r="L6992" s="104">
        <f t="array" ref="L6992">XLOOKUP('Joining Lists'!$J6992,'Joining Lists'!$A$4:$A$15,'Joining Lists'!$B$4:$B$15)</f>
        <v>25</v>
      </c>
      <c r="M6992" s="105">
        <f>'Joining Lists'!$K6992*'Joining Lists'!$L6992</f>
        <v>25</v>
      </c>
    </row>
    <row r="6993" ht="14.25" customHeight="1">
      <c r="G6993" s="111">
        <v>44162.0</v>
      </c>
      <c r="H6993" s="110" t="s">
        <v>269</v>
      </c>
      <c r="I6993" s="110" t="str">
        <f t="array" ref="I6993">XLOOKUP('Joining Lists'!$H6993,'Joining Lists'!$D$4:$D$75,'Joining Lists'!$E$4:$E$75)</f>
        <v>MidWest</v>
      </c>
      <c r="J6993" s="110" t="s">
        <v>243</v>
      </c>
      <c r="K6993" s="110">
        <v>2.0</v>
      </c>
      <c r="L6993" s="109">
        <f t="array" ref="L6993">XLOOKUP('Joining Lists'!$J6993,'Joining Lists'!$A$4:$A$15,'Joining Lists'!$B$4:$B$15)</f>
        <v>25</v>
      </c>
      <c r="M6993" s="110">
        <f>'Joining Lists'!$K6993*'Joining Lists'!$L6993</f>
        <v>50</v>
      </c>
    </row>
    <row r="6994" ht="14.25" customHeight="1">
      <c r="G6994" s="106">
        <v>44162.0</v>
      </c>
      <c r="H6994" s="105" t="s">
        <v>268</v>
      </c>
      <c r="I6994" s="105" t="str">
        <f t="array" ref="I6994">XLOOKUP('Joining Lists'!$H6994,'Joining Lists'!$D$4:$D$75,'Joining Lists'!$E$4:$E$75)</f>
        <v>East</v>
      </c>
      <c r="J6994" s="105" t="s">
        <v>243</v>
      </c>
      <c r="K6994" s="105">
        <v>1.0</v>
      </c>
      <c r="L6994" s="104">
        <f t="array" ref="L6994">XLOOKUP('Joining Lists'!$J6994,'Joining Lists'!$A$4:$A$15,'Joining Lists'!$B$4:$B$15)</f>
        <v>25</v>
      </c>
      <c r="M6994" s="105">
        <f>'Joining Lists'!$K6994*'Joining Lists'!$L6994</f>
        <v>25</v>
      </c>
    </row>
    <row r="6995" ht="14.25" customHeight="1">
      <c r="G6995" s="111">
        <v>44162.0</v>
      </c>
      <c r="H6995" s="110" t="s">
        <v>231</v>
      </c>
      <c r="I6995" s="110" t="str">
        <f t="array" ref="I6995">XLOOKUP('Joining Lists'!$H6995,'Joining Lists'!$D$4:$D$75,'Joining Lists'!$E$4:$E$75)</f>
        <v>West</v>
      </c>
      <c r="J6995" s="110" t="s">
        <v>240</v>
      </c>
      <c r="K6995" s="110">
        <v>3.0</v>
      </c>
      <c r="L6995" s="109">
        <f t="array" ref="L6995">XLOOKUP('Joining Lists'!$J6995,'Joining Lists'!$A$4:$A$15,'Joining Lists'!$B$4:$B$15)</f>
        <v>34</v>
      </c>
      <c r="M6995" s="110">
        <f>'Joining Lists'!$K6995*'Joining Lists'!$L6995</f>
        <v>102</v>
      </c>
    </row>
    <row r="6996" ht="14.25" customHeight="1">
      <c r="G6996" s="106">
        <v>44162.0</v>
      </c>
      <c r="H6996" s="105" t="s">
        <v>271</v>
      </c>
      <c r="I6996" s="105" t="str">
        <f t="array" ref="I6996">XLOOKUP('Joining Lists'!$H6996,'Joining Lists'!$D$4:$D$75,'Joining Lists'!$E$4:$E$75)</f>
        <v>South</v>
      </c>
      <c r="J6996" s="105" t="s">
        <v>230</v>
      </c>
      <c r="K6996" s="105">
        <v>1.0</v>
      </c>
      <c r="L6996" s="104">
        <f t="array" ref="L6996">XLOOKUP('Joining Lists'!$J6996,'Joining Lists'!$A$4:$A$15,'Joining Lists'!$B$4:$B$15)</f>
        <v>79.95</v>
      </c>
      <c r="M6996" s="105">
        <f>'Joining Lists'!$K6996*'Joining Lists'!$L6996</f>
        <v>79.95</v>
      </c>
    </row>
    <row r="6997" ht="14.25" customHeight="1">
      <c r="G6997" s="111">
        <v>44161.0</v>
      </c>
      <c r="H6997" s="110" t="s">
        <v>257</v>
      </c>
      <c r="I6997" s="110" t="str">
        <f t="array" ref="I6997">XLOOKUP('Joining Lists'!$H6997,'Joining Lists'!$D$4:$D$75,'Joining Lists'!$E$4:$E$75)</f>
        <v>South</v>
      </c>
      <c r="J6997" s="110" t="s">
        <v>218</v>
      </c>
      <c r="K6997" s="110">
        <v>3.0</v>
      </c>
      <c r="L6997" s="109">
        <f t="array" ref="L6997">XLOOKUP('Joining Lists'!$J6997,'Joining Lists'!$A$4:$A$15,'Joining Lists'!$B$4:$B$15)</f>
        <v>22.95</v>
      </c>
      <c r="M6997" s="110">
        <f>'Joining Lists'!$K6997*'Joining Lists'!$L6997</f>
        <v>68.85</v>
      </c>
    </row>
    <row r="6998" ht="14.25" customHeight="1">
      <c r="G6998" s="106">
        <v>44161.0</v>
      </c>
      <c r="H6998" s="105" t="s">
        <v>237</v>
      </c>
      <c r="I6998" s="105" t="str">
        <f t="array" ref="I6998">XLOOKUP('Joining Lists'!$H6998,'Joining Lists'!$D$4:$D$75,'Joining Lists'!$E$4:$E$75)</f>
        <v>West</v>
      </c>
      <c r="J6998" s="105" t="s">
        <v>216</v>
      </c>
      <c r="K6998" s="105">
        <v>2.0</v>
      </c>
      <c r="L6998" s="104">
        <f t="array" ref="L6998">XLOOKUP('Joining Lists'!$J6998,'Joining Lists'!$A$4:$A$15,'Joining Lists'!$B$4:$B$15)</f>
        <v>22.95</v>
      </c>
      <c r="M6998" s="105">
        <f>'Joining Lists'!$K6998*'Joining Lists'!$L6998</f>
        <v>45.9</v>
      </c>
    </row>
    <row r="6999" ht="14.25" customHeight="1">
      <c r="G6999" s="111">
        <v>44161.0</v>
      </c>
      <c r="H6999" s="110" t="s">
        <v>269</v>
      </c>
      <c r="I6999" s="110" t="str">
        <f t="array" ref="I6999">XLOOKUP('Joining Lists'!$H6999,'Joining Lists'!$D$4:$D$75,'Joining Lists'!$E$4:$E$75)</f>
        <v>MidWest</v>
      </c>
      <c r="J6999" s="110" t="s">
        <v>218</v>
      </c>
      <c r="K6999" s="110">
        <v>4.0</v>
      </c>
      <c r="L6999" s="109">
        <f t="array" ref="L6999">XLOOKUP('Joining Lists'!$J6999,'Joining Lists'!$A$4:$A$15,'Joining Lists'!$B$4:$B$15)</f>
        <v>22.95</v>
      </c>
      <c r="M6999" s="110">
        <f>'Joining Lists'!$K6999*'Joining Lists'!$L6999</f>
        <v>91.8</v>
      </c>
    </row>
    <row r="7000" ht="14.25" customHeight="1">
      <c r="G7000" s="106">
        <v>44161.0</v>
      </c>
      <c r="H7000" s="105" t="s">
        <v>312</v>
      </c>
      <c r="I7000" s="105" t="str">
        <f t="array" ref="I7000">XLOOKUP('Joining Lists'!$H7000,'Joining Lists'!$D$4:$D$75,'Joining Lists'!$E$4:$E$75)</f>
        <v>East</v>
      </c>
      <c r="J7000" s="105" t="s">
        <v>243</v>
      </c>
      <c r="K7000" s="105">
        <v>2.0</v>
      </c>
      <c r="L7000" s="104">
        <f t="array" ref="L7000">XLOOKUP('Joining Lists'!$J7000,'Joining Lists'!$A$4:$A$15,'Joining Lists'!$B$4:$B$15)</f>
        <v>25</v>
      </c>
      <c r="M7000" s="105">
        <f>'Joining Lists'!$K7000*'Joining Lists'!$L7000</f>
        <v>50</v>
      </c>
    </row>
    <row r="7001" ht="14.25" customHeight="1">
      <c r="G7001" s="111">
        <v>44161.0</v>
      </c>
      <c r="H7001" s="110" t="s">
        <v>294</v>
      </c>
      <c r="I7001" s="110" t="str">
        <f t="array" ref="I7001">XLOOKUP('Joining Lists'!$H7001,'Joining Lists'!$D$4:$D$75,'Joining Lists'!$E$4:$E$75)</f>
        <v>West</v>
      </c>
      <c r="J7001" s="110" t="s">
        <v>236</v>
      </c>
      <c r="K7001" s="110">
        <v>14.0</v>
      </c>
      <c r="L7001" s="109">
        <f t="array" ref="L7001">XLOOKUP('Joining Lists'!$J7001,'Joining Lists'!$A$4:$A$15,'Joining Lists'!$B$4:$B$15)</f>
        <v>30</v>
      </c>
      <c r="M7001" s="110">
        <f>'Joining Lists'!$K7001*'Joining Lists'!$L7001</f>
        <v>420</v>
      </c>
    </row>
    <row r="7002" ht="14.25" customHeight="1">
      <c r="G7002" s="106">
        <v>44161.0</v>
      </c>
      <c r="H7002" s="105" t="s">
        <v>250</v>
      </c>
      <c r="I7002" s="105" t="str">
        <f t="array" ref="I7002">XLOOKUP('Joining Lists'!$H7002,'Joining Lists'!$D$4:$D$75,'Joining Lists'!$E$4:$E$75)</f>
        <v>West</v>
      </c>
      <c r="J7002" s="105" t="s">
        <v>240</v>
      </c>
      <c r="K7002" s="105">
        <v>3.0</v>
      </c>
      <c r="L7002" s="104">
        <f t="array" ref="L7002">XLOOKUP('Joining Lists'!$J7002,'Joining Lists'!$A$4:$A$15,'Joining Lists'!$B$4:$B$15)</f>
        <v>34</v>
      </c>
      <c r="M7002" s="105">
        <f>'Joining Lists'!$K7002*'Joining Lists'!$L7002</f>
        <v>102</v>
      </c>
    </row>
    <row r="7003" ht="14.25" customHeight="1">
      <c r="G7003" s="111">
        <v>44161.0</v>
      </c>
      <c r="H7003" s="110" t="s">
        <v>280</v>
      </c>
      <c r="I7003" s="110" t="str">
        <f t="array" ref="I7003">XLOOKUP('Joining Lists'!$H7003,'Joining Lists'!$D$4:$D$75,'Joining Lists'!$E$4:$E$75)</f>
        <v>South</v>
      </c>
      <c r="J7003" s="110" t="s">
        <v>212</v>
      </c>
      <c r="K7003" s="110">
        <v>3.0</v>
      </c>
      <c r="L7003" s="109">
        <f t="array" ref="L7003">XLOOKUP('Joining Lists'!$J7003,'Joining Lists'!$A$4:$A$15,'Joining Lists'!$B$4:$B$15)</f>
        <v>21</v>
      </c>
      <c r="M7003" s="110">
        <f>'Joining Lists'!$K7003*'Joining Lists'!$L7003</f>
        <v>63</v>
      </c>
    </row>
    <row r="7004" ht="14.25" customHeight="1">
      <c r="G7004" s="106">
        <v>44161.0</v>
      </c>
      <c r="H7004" s="105" t="s">
        <v>215</v>
      </c>
      <c r="I7004" s="105" t="str">
        <f t="array" ref="I7004">XLOOKUP('Joining Lists'!$H7004,'Joining Lists'!$D$4:$D$75,'Joining Lists'!$E$4:$E$75)</f>
        <v>East</v>
      </c>
      <c r="J7004" s="105" t="s">
        <v>235</v>
      </c>
      <c r="K7004" s="105">
        <v>2.0</v>
      </c>
      <c r="L7004" s="104">
        <f t="array" ref="L7004">XLOOKUP('Joining Lists'!$J7004,'Joining Lists'!$A$4:$A$15,'Joining Lists'!$B$4:$B$15)</f>
        <v>19.95</v>
      </c>
      <c r="M7004" s="105">
        <f>'Joining Lists'!$K7004*'Joining Lists'!$L7004</f>
        <v>39.9</v>
      </c>
    </row>
    <row r="7005" ht="14.25" customHeight="1">
      <c r="G7005" s="111">
        <v>44161.0</v>
      </c>
      <c r="H7005" s="110" t="s">
        <v>271</v>
      </c>
      <c r="I7005" s="110" t="str">
        <f t="array" ref="I7005">XLOOKUP('Joining Lists'!$H7005,'Joining Lists'!$D$4:$D$75,'Joining Lists'!$E$4:$E$75)</f>
        <v>South</v>
      </c>
      <c r="J7005" s="110" t="s">
        <v>218</v>
      </c>
      <c r="K7005" s="110">
        <v>2.0</v>
      </c>
      <c r="L7005" s="109">
        <f t="array" ref="L7005">XLOOKUP('Joining Lists'!$J7005,'Joining Lists'!$A$4:$A$15,'Joining Lists'!$B$4:$B$15)</f>
        <v>22.95</v>
      </c>
      <c r="M7005" s="110">
        <f>'Joining Lists'!$K7005*'Joining Lists'!$L7005</f>
        <v>45.9</v>
      </c>
    </row>
    <row r="7006" ht="14.25" customHeight="1">
      <c r="G7006" s="106">
        <v>44161.0</v>
      </c>
      <c r="H7006" s="105" t="s">
        <v>312</v>
      </c>
      <c r="I7006" s="105" t="str">
        <f t="array" ref="I7006">XLOOKUP('Joining Lists'!$H7006,'Joining Lists'!$D$4:$D$75,'Joining Lists'!$E$4:$E$75)</f>
        <v>East</v>
      </c>
      <c r="J7006" s="105" t="s">
        <v>240</v>
      </c>
      <c r="K7006" s="105">
        <v>1.0</v>
      </c>
      <c r="L7006" s="104">
        <f t="array" ref="L7006">XLOOKUP('Joining Lists'!$J7006,'Joining Lists'!$A$4:$A$15,'Joining Lists'!$B$4:$B$15)</f>
        <v>34</v>
      </c>
      <c r="M7006" s="105">
        <f>'Joining Lists'!$K7006*'Joining Lists'!$L7006</f>
        <v>34</v>
      </c>
    </row>
    <row r="7007" ht="14.25" customHeight="1">
      <c r="G7007" s="111">
        <v>44161.0</v>
      </c>
      <c r="H7007" s="110" t="s">
        <v>260</v>
      </c>
      <c r="I7007" s="110" t="str">
        <f t="array" ref="I7007">XLOOKUP('Joining Lists'!$H7007,'Joining Lists'!$D$4:$D$75,'Joining Lists'!$E$4:$E$75)</f>
        <v>MidWest</v>
      </c>
      <c r="J7007" s="110" t="s">
        <v>235</v>
      </c>
      <c r="K7007" s="110">
        <v>2.0</v>
      </c>
      <c r="L7007" s="109">
        <f t="array" ref="L7007">XLOOKUP('Joining Lists'!$J7007,'Joining Lists'!$A$4:$A$15,'Joining Lists'!$B$4:$B$15)</f>
        <v>19.95</v>
      </c>
      <c r="M7007" s="110">
        <f>'Joining Lists'!$K7007*'Joining Lists'!$L7007</f>
        <v>39.9</v>
      </c>
    </row>
    <row r="7008" ht="14.25" customHeight="1">
      <c r="G7008" s="106">
        <v>44161.0</v>
      </c>
      <c r="H7008" s="105" t="s">
        <v>237</v>
      </c>
      <c r="I7008" s="105" t="str">
        <f t="array" ref="I7008">XLOOKUP('Joining Lists'!$H7008,'Joining Lists'!$D$4:$D$75,'Joining Lists'!$E$4:$E$75)</f>
        <v>West</v>
      </c>
      <c r="J7008" s="105" t="s">
        <v>227</v>
      </c>
      <c r="K7008" s="105">
        <v>2.0</v>
      </c>
      <c r="L7008" s="104">
        <f t="array" ref="L7008">XLOOKUP('Joining Lists'!$J7008,'Joining Lists'!$A$4:$A$15,'Joining Lists'!$B$4:$B$15)</f>
        <v>25</v>
      </c>
      <c r="M7008" s="105">
        <f>'Joining Lists'!$K7008*'Joining Lists'!$L7008</f>
        <v>50</v>
      </c>
    </row>
    <row r="7009" ht="14.25" customHeight="1">
      <c r="G7009" s="111">
        <v>44161.0</v>
      </c>
      <c r="H7009" s="110" t="s">
        <v>238</v>
      </c>
      <c r="I7009" s="110" t="str">
        <f t="array" ref="I7009">XLOOKUP('Joining Lists'!$H7009,'Joining Lists'!$D$4:$D$75,'Joining Lists'!$E$4:$E$75)</f>
        <v>West</v>
      </c>
      <c r="J7009" s="110" t="s">
        <v>240</v>
      </c>
      <c r="K7009" s="110">
        <v>1.0</v>
      </c>
      <c r="L7009" s="109">
        <f t="array" ref="L7009">XLOOKUP('Joining Lists'!$J7009,'Joining Lists'!$A$4:$A$15,'Joining Lists'!$B$4:$B$15)</f>
        <v>34</v>
      </c>
      <c r="M7009" s="110">
        <f>'Joining Lists'!$K7009*'Joining Lists'!$L7009</f>
        <v>34</v>
      </c>
    </row>
    <row r="7010" ht="14.25" customHeight="1">
      <c r="G7010" s="106">
        <v>44161.0</v>
      </c>
      <c r="H7010" s="105" t="s">
        <v>257</v>
      </c>
      <c r="I7010" s="105" t="str">
        <f t="array" ref="I7010">XLOOKUP('Joining Lists'!$H7010,'Joining Lists'!$D$4:$D$75,'Joining Lists'!$E$4:$E$75)</f>
        <v>South</v>
      </c>
      <c r="J7010" s="105" t="s">
        <v>218</v>
      </c>
      <c r="K7010" s="105">
        <v>3.0</v>
      </c>
      <c r="L7010" s="104">
        <f t="array" ref="L7010">XLOOKUP('Joining Lists'!$J7010,'Joining Lists'!$A$4:$A$15,'Joining Lists'!$B$4:$B$15)</f>
        <v>22.95</v>
      </c>
      <c r="M7010" s="105">
        <f>'Joining Lists'!$K7010*'Joining Lists'!$L7010</f>
        <v>68.85</v>
      </c>
    </row>
    <row r="7011" ht="14.25" customHeight="1">
      <c r="G7011" s="111">
        <v>44161.0</v>
      </c>
      <c r="H7011" s="110" t="s">
        <v>266</v>
      </c>
      <c r="I7011" s="110" t="str">
        <f t="array" ref="I7011">XLOOKUP('Joining Lists'!$H7011,'Joining Lists'!$D$4:$D$75,'Joining Lists'!$E$4:$E$75)</f>
        <v>West</v>
      </c>
      <c r="J7011" s="110" t="s">
        <v>227</v>
      </c>
      <c r="K7011" s="110">
        <v>2.0</v>
      </c>
      <c r="L7011" s="109">
        <f t="array" ref="L7011">XLOOKUP('Joining Lists'!$J7011,'Joining Lists'!$A$4:$A$15,'Joining Lists'!$B$4:$B$15)</f>
        <v>25</v>
      </c>
      <c r="M7011" s="110">
        <f>'Joining Lists'!$K7011*'Joining Lists'!$L7011</f>
        <v>50</v>
      </c>
    </row>
    <row r="7012" ht="14.25" customHeight="1">
      <c r="G7012" s="106">
        <v>44161.0</v>
      </c>
      <c r="H7012" s="105" t="s">
        <v>301</v>
      </c>
      <c r="I7012" s="105" t="str">
        <f t="array" ref="I7012">XLOOKUP('Joining Lists'!$H7012,'Joining Lists'!$D$4:$D$75,'Joining Lists'!$E$4:$E$75)</f>
        <v>East</v>
      </c>
      <c r="J7012" s="105" t="s">
        <v>218</v>
      </c>
      <c r="K7012" s="105">
        <v>4.0</v>
      </c>
      <c r="L7012" s="104">
        <f t="array" ref="L7012">XLOOKUP('Joining Lists'!$J7012,'Joining Lists'!$A$4:$A$15,'Joining Lists'!$B$4:$B$15)</f>
        <v>22.95</v>
      </c>
      <c r="M7012" s="105">
        <f>'Joining Lists'!$K7012*'Joining Lists'!$L7012</f>
        <v>91.8</v>
      </c>
    </row>
    <row r="7013" ht="14.25" customHeight="1">
      <c r="G7013" s="111">
        <v>44161.0</v>
      </c>
      <c r="H7013" s="110" t="s">
        <v>268</v>
      </c>
      <c r="I7013" s="110" t="str">
        <f t="array" ref="I7013">XLOOKUP('Joining Lists'!$H7013,'Joining Lists'!$D$4:$D$75,'Joining Lists'!$E$4:$E$75)</f>
        <v>East</v>
      </c>
      <c r="J7013" s="110" t="s">
        <v>239</v>
      </c>
      <c r="K7013" s="110">
        <v>3.0</v>
      </c>
      <c r="L7013" s="109">
        <f t="array" ref="L7013">XLOOKUP('Joining Lists'!$J7013,'Joining Lists'!$A$4:$A$15,'Joining Lists'!$B$4:$B$15)</f>
        <v>19</v>
      </c>
      <c r="M7013" s="110">
        <f>'Joining Lists'!$K7013*'Joining Lists'!$L7013</f>
        <v>57</v>
      </c>
    </row>
    <row r="7014" ht="14.25" customHeight="1">
      <c r="G7014" s="106">
        <v>44161.0</v>
      </c>
      <c r="H7014" s="105" t="s">
        <v>297</v>
      </c>
      <c r="I7014" s="105" t="str">
        <f t="array" ref="I7014">XLOOKUP('Joining Lists'!$H7014,'Joining Lists'!$D$4:$D$75,'Joining Lists'!$E$4:$E$75)</f>
        <v>MidWest</v>
      </c>
      <c r="J7014" s="105" t="s">
        <v>230</v>
      </c>
      <c r="K7014" s="105">
        <v>2.0</v>
      </c>
      <c r="L7014" s="104">
        <f t="array" ref="L7014">XLOOKUP('Joining Lists'!$J7014,'Joining Lists'!$A$4:$A$15,'Joining Lists'!$B$4:$B$15)</f>
        <v>79.95</v>
      </c>
      <c r="M7014" s="105">
        <f>'Joining Lists'!$K7014*'Joining Lists'!$L7014</f>
        <v>159.9</v>
      </c>
    </row>
    <row r="7015" ht="14.25" customHeight="1">
      <c r="G7015" s="111">
        <v>44161.0</v>
      </c>
      <c r="H7015" s="110" t="s">
        <v>238</v>
      </c>
      <c r="I7015" s="110" t="str">
        <f t="array" ref="I7015">XLOOKUP('Joining Lists'!$H7015,'Joining Lists'!$D$4:$D$75,'Joining Lists'!$E$4:$E$75)</f>
        <v>West</v>
      </c>
      <c r="J7015" s="110" t="s">
        <v>212</v>
      </c>
      <c r="K7015" s="110">
        <v>2.0</v>
      </c>
      <c r="L7015" s="109">
        <f t="array" ref="L7015">XLOOKUP('Joining Lists'!$J7015,'Joining Lists'!$A$4:$A$15,'Joining Lists'!$B$4:$B$15)</f>
        <v>21</v>
      </c>
      <c r="M7015" s="110">
        <f>'Joining Lists'!$K7015*'Joining Lists'!$L7015</f>
        <v>42</v>
      </c>
    </row>
    <row r="7016" ht="14.25" customHeight="1">
      <c r="G7016" s="106">
        <v>44161.0</v>
      </c>
      <c r="H7016" s="105" t="s">
        <v>221</v>
      </c>
      <c r="I7016" s="105" t="str">
        <f t="array" ref="I7016">XLOOKUP('Joining Lists'!$H7016,'Joining Lists'!$D$4:$D$75,'Joining Lists'!$E$4:$E$75)</f>
        <v>East</v>
      </c>
      <c r="J7016" s="105" t="s">
        <v>243</v>
      </c>
      <c r="K7016" s="105">
        <v>2.0</v>
      </c>
      <c r="L7016" s="104">
        <f t="array" ref="L7016">XLOOKUP('Joining Lists'!$J7016,'Joining Lists'!$A$4:$A$15,'Joining Lists'!$B$4:$B$15)</f>
        <v>25</v>
      </c>
      <c r="M7016" s="105">
        <f>'Joining Lists'!$K7016*'Joining Lists'!$L7016</f>
        <v>50</v>
      </c>
    </row>
    <row r="7017" ht="14.25" customHeight="1">
      <c r="G7017" s="111">
        <v>44161.0</v>
      </c>
      <c r="H7017" s="110" t="s">
        <v>266</v>
      </c>
      <c r="I7017" s="110" t="str">
        <f t="array" ref="I7017">XLOOKUP('Joining Lists'!$H7017,'Joining Lists'!$D$4:$D$75,'Joining Lists'!$E$4:$E$75)</f>
        <v>West</v>
      </c>
      <c r="J7017" s="110" t="s">
        <v>227</v>
      </c>
      <c r="K7017" s="110">
        <v>2.0</v>
      </c>
      <c r="L7017" s="109">
        <f t="array" ref="L7017">XLOOKUP('Joining Lists'!$J7017,'Joining Lists'!$A$4:$A$15,'Joining Lists'!$B$4:$B$15)</f>
        <v>25</v>
      </c>
      <c r="M7017" s="110">
        <f>'Joining Lists'!$K7017*'Joining Lists'!$L7017</f>
        <v>50</v>
      </c>
    </row>
    <row r="7018" ht="14.25" customHeight="1">
      <c r="G7018" s="106">
        <v>44161.0</v>
      </c>
      <c r="H7018" s="105" t="s">
        <v>223</v>
      </c>
      <c r="I7018" s="105" t="str">
        <f t="array" ref="I7018">XLOOKUP('Joining Lists'!$H7018,'Joining Lists'!$D$4:$D$75,'Joining Lists'!$E$4:$E$75)</f>
        <v>East</v>
      </c>
      <c r="J7018" s="105" t="s">
        <v>243</v>
      </c>
      <c r="K7018" s="105">
        <v>2.0</v>
      </c>
      <c r="L7018" s="104">
        <f t="array" ref="L7018">XLOOKUP('Joining Lists'!$J7018,'Joining Lists'!$A$4:$A$15,'Joining Lists'!$B$4:$B$15)</f>
        <v>25</v>
      </c>
      <c r="M7018" s="105">
        <f>'Joining Lists'!$K7018*'Joining Lists'!$L7018</f>
        <v>50</v>
      </c>
    </row>
    <row r="7019" ht="14.25" customHeight="1">
      <c r="G7019" s="111">
        <v>44161.0</v>
      </c>
      <c r="H7019" s="110" t="s">
        <v>252</v>
      </c>
      <c r="I7019" s="110" t="str">
        <f t="array" ref="I7019">XLOOKUP('Joining Lists'!$H7019,'Joining Lists'!$D$4:$D$75,'Joining Lists'!$E$4:$E$75)</f>
        <v>West</v>
      </c>
      <c r="J7019" s="110" t="s">
        <v>216</v>
      </c>
      <c r="K7019" s="110">
        <v>3.0</v>
      </c>
      <c r="L7019" s="109">
        <f t="array" ref="L7019">XLOOKUP('Joining Lists'!$J7019,'Joining Lists'!$A$4:$A$15,'Joining Lists'!$B$4:$B$15)</f>
        <v>22.95</v>
      </c>
      <c r="M7019" s="110">
        <f>'Joining Lists'!$K7019*'Joining Lists'!$L7019</f>
        <v>68.85</v>
      </c>
    </row>
    <row r="7020" ht="14.25" customHeight="1">
      <c r="G7020" s="106">
        <v>44161.0</v>
      </c>
      <c r="H7020" s="105" t="s">
        <v>237</v>
      </c>
      <c r="I7020" s="105" t="str">
        <f t="array" ref="I7020">XLOOKUP('Joining Lists'!$H7020,'Joining Lists'!$D$4:$D$75,'Joining Lists'!$E$4:$E$75)</f>
        <v>West</v>
      </c>
      <c r="J7020" s="105" t="s">
        <v>243</v>
      </c>
      <c r="K7020" s="105">
        <v>11.0</v>
      </c>
      <c r="L7020" s="104">
        <f t="array" ref="L7020">XLOOKUP('Joining Lists'!$J7020,'Joining Lists'!$A$4:$A$15,'Joining Lists'!$B$4:$B$15)</f>
        <v>25</v>
      </c>
      <c r="M7020" s="105">
        <f>'Joining Lists'!$K7020*'Joining Lists'!$L7020</f>
        <v>275</v>
      </c>
    </row>
    <row r="7021" ht="14.25" customHeight="1">
      <c r="G7021" s="111">
        <v>44161.0</v>
      </c>
      <c r="H7021" s="110" t="s">
        <v>297</v>
      </c>
      <c r="I7021" s="110" t="str">
        <f t="array" ref="I7021">XLOOKUP('Joining Lists'!$H7021,'Joining Lists'!$D$4:$D$75,'Joining Lists'!$E$4:$E$75)</f>
        <v>MidWest</v>
      </c>
      <c r="J7021" s="110" t="s">
        <v>240</v>
      </c>
      <c r="K7021" s="110">
        <v>3.0</v>
      </c>
      <c r="L7021" s="109">
        <f t="array" ref="L7021">XLOOKUP('Joining Lists'!$J7021,'Joining Lists'!$A$4:$A$15,'Joining Lists'!$B$4:$B$15)</f>
        <v>34</v>
      </c>
      <c r="M7021" s="110">
        <f>'Joining Lists'!$K7021*'Joining Lists'!$L7021</f>
        <v>102</v>
      </c>
    </row>
    <row r="7022" ht="14.25" customHeight="1">
      <c r="G7022" s="106">
        <v>44161.0</v>
      </c>
      <c r="H7022" s="105" t="s">
        <v>296</v>
      </c>
      <c r="I7022" s="105" t="str">
        <f t="array" ref="I7022">XLOOKUP('Joining Lists'!$H7022,'Joining Lists'!$D$4:$D$75,'Joining Lists'!$E$4:$E$75)</f>
        <v>West</v>
      </c>
      <c r="J7022" s="105" t="s">
        <v>218</v>
      </c>
      <c r="K7022" s="105">
        <v>1.0</v>
      </c>
      <c r="L7022" s="104">
        <f t="array" ref="L7022">XLOOKUP('Joining Lists'!$J7022,'Joining Lists'!$A$4:$A$15,'Joining Lists'!$B$4:$B$15)</f>
        <v>22.95</v>
      </c>
      <c r="M7022" s="105">
        <f>'Joining Lists'!$K7022*'Joining Lists'!$L7022</f>
        <v>22.95</v>
      </c>
    </row>
    <row r="7023" ht="14.25" customHeight="1">
      <c r="G7023" s="111">
        <v>44161.0</v>
      </c>
      <c r="H7023" s="110" t="s">
        <v>297</v>
      </c>
      <c r="I7023" s="110" t="str">
        <f t="array" ref="I7023">XLOOKUP('Joining Lists'!$H7023,'Joining Lists'!$D$4:$D$75,'Joining Lists'!$E$4:$E$75)</f>
        <v>MidWest</v>
      </c>
      <c r="J7023" s="110" t="s">
        <v>239</v>
      </c>
      <c r="K7023" s="110">
        <v>3.0</v>
      </c>
      <c r="L7023" s="109">
        <f t="array" ref="L7023">XLOOKUP('Joining Lists'!$J7023,'Joining Lists'!$A$4:$A$15,'Joining Lists'!$B$4:$B$15)</f>
        <v>19</v>
      </c>
      <c r="M7023" s="110">
        <f>'Joining Lists'!$K7023*'Joining Lists'!$L7023</f>
        <v>57</v>
      </c>
    </row>
    <row r="7024" ht="14.25" customHeight="1">
      <c r="G7024" s="106">
        <v>44161.0</v>
      </c>
      <c r="H7024" s="105" t="s">
        <v>219</v>
      </c>
      <c r="I7024" s="105" t="str">
        <f t="array" ref="I7024">XLOOKUP('Joining Lists'!$H7024,'Joining Lists'!$D$4:$D$75,'Joining Lists'!$E$4:$E$75)</f>
        <v>West</v>
      </c>
      <c r="J7024" s="105" t="s">
        <v>235</v>
      </c>
      <c r="K7024" s="105">
        <v>3.0</v>
      </c>
      <c r="L7024" s="104">
        <f t="array" ref="L7024">XLOOKUP('Joining Lists'!$J7024,'Joining Lists'!$A$4:$A$15,'Joining Lists'!$B$4:$B$15)</f>
        <v>19.95</v>
      </c>
      <c r="M7024" s="105">
        <f>'Joining Lists'!$K7024*'Joining Lists'!$L7024</f>
        <v>59.85</v>
      </c>
    </row>
    <row r="7025" ht="14.25" customHeight="1">
      <c r="G7025" s="111">
        <v>44161.0</v>
      </c>
      <c r="H7025" s="110" t="s">
        <v>241</v>
      </c>
      <c r="I7025" s="110" t="str">
        <f t="array" ref="I7025">XLOOKUP('Joining Lists'!$H7025,'Joining Lists'!$D$4:$D$75,'Joining Lists'!$E$4:$E$75)</f>
        <v>MidWest</v>
      </c>
      <c r="J7025" s="110" t="s">
        <v>240</v>
      </c>
      <c r="K7025" s="110">
        <v>3.0</v>
      </c>
      <c r="L7025" s="109">
        <f t="array" ref="L7025">XLOOKUP('Joining Lists'!$J7025,'Joining Lists'!$A$4:$A$15,'Joining Lists'!$B$4:$B$15)</f>
        <v>34</v>
      </c>
      <c r="M7025" s="110">
        <f>'Joining Lists'!$K7025*'Joining Lists'!$L7025</f>
        <v>102</v>
      </c>
    </row>
    <row r="7026" ht="14.25" customHeight="1">
      <c r="G7026" s="106">
        <v>44161.0</v>
      </c>
      <c r="H7026" s="105" t="s">
        <v>228</v>
      </c>
      <c r="I7026" s="105" t="str">
        <f t="array" ref="I7026">XLOOKUP('Joining Lists'!$H7026,'Joining Lists'!$D$4:$D$75,'Joining Lists'!$E$4:$E$75)</f>
        <v>MidWest</v>
      </c>
      <c r="J7026" s="105" t="s">
        <v>218</v>
      </c>
      <c r="K7026" s="105">
        <v>2.0</v>
      </c>
      <c r="L7026" s="104">
        <f t="array" ref="L7026">XLOOKUP('Joining Lists'!$J7026,'Joining Lists'!$A$4:$A$15,'Joining Lists'!$B$4:$B$15)</f>
        <v>22.95</v>
      </c>
      <c r="M7026" s="105">
        <f>'Joining Lists'!$K7026*'Joining Lists'!$L7026</f>
        <v>45.9</v>
      </c>
    </row>
    <row r="7027" ht="14.25" customHeight="1">
      <c r="G7027" s="111">
        <v>44161.0</v>
      </c>
      <c r="H7027" s="110" t="s">
        <v>292</v>
      </c>
      <c r="I7027" s="110" t="str">
        <f t="array" ref="I7027">XLOOKUP('Joining Lists'!$H7027,'Joining Lists'!$D$4:$D$75,'Joining Lists'!$E$4:$E$75)</f>
        <v>East</v>
      </c>
      <c r="J7027" s="110" t="s">
        <v>245</v>
      </c>
      <c r="K7027" s="110">
        <v>2.0</v>
      </c>
      <c r="L7027" s="109">
        <f t="array" ref="L7027">XLOOKUP('Joining Lists'!$J7027,'Joining Lists'!$A$4:$A$15,'Joining Lists'!$B$4:$B$15)</f>
        <v>23.5</v>
      </c>
      <c r="M7027" s="110">
        <f>'Joining Lists'!$K7027*'Joining Lists'!$L7027</f>
        <v>47</v>
      </c>
    </row>
    <row r="7028" ht="14.25" customHeight="1">
      <c r="G7028" s="106">
        <v>44161.0</v>
      </c>
      <c r="H7028" s="105" t="s">
        <v>292</v>
      </c>
      <c r="I7028" s="105" t="str">
        <f t="array" ref="I7028">XLOOKUP('Joining Lists'!$H7028,'Joining Lists'!$D$4:$D$75,'Joining Lists'!$E$4:$E$75)</f>
        <v>East</v>
      </c>
      <c r="J7028" s="105" t="s">
        <v>233</v>
      </c>
      <c r="K7028" s="105">
        <v>19.0</v>
      </c>
      <c r="L7028" s="104">
        <f t="array" ref="L7028">XLOOKUP('Joining Lists'!$J7028,'Joining Lists'!$A$4:$A$15,'Joining Lists'!$B$4:$B$15)</f>
        <v>27.5</v>
      </c>
      <c r="M7028" s="105">
        <f>'Joining Lists'!$K7028*'Joining Lists'!$L7028</f>
        <v>522.5</v>
      </c>
    </row>
    <row r="7029" ht="14.25" customHeight="1">
      <c r="G7029" s="111">
        <v>44161.0</v>
      </c>
      <c r="H7029" s="110" t="s">
        <v>292</v>
      </c>
      <c r="I7029" s="110" t="str">
        <f t="array" ref="I7029">XLOOKUP('Joining Lists'!$H7029,'Joining Lists'!$D$4:$D$75,'Joining Lists'!$E$4:$E$75)</f>
        <v>East</v>
      </c>
      <c r="J7029" s="110" t="s">
        <v>236</v>
      </c>
      <c r="K7029" s="110">
        <v>1.0</v>
      </c>
      <c r="L7029" s="109">
        <f t="array" ref="L7029">XLOOKUP('Joining Lists'!$J7029,'Joining Lists'!$A$4:$A$15,'Joining Lists'!$B$4:$B$15)</f>
        <v>30</v>
      </c>
      <c r="M7029" s="110">
        <f>'Joining Lists'!$K7029*'Joining Lists'!$L7029</f>
        <v>30</v>
      </c>
    </row>
    <row r="7030" ht="14.25" customHeight="1">
      <c r="G7030" s="106">
        <v>44161.0</v>
      </c>
      <c r="H7030" s="105" t="s">
        <v>301</v>
      </c>
      <c r="I7030" s="105" t="str">
        <f t="array" ref="I7030">XLOOKUP('Joining Lists'!$H7030,'Joining Lists'!$D$4:$D$75,'Joining Lists'!$E$4:$E$75)</f>
        <v>East</v>
      </c>
      <c r="J7030" s="105" t="s">
        <v>235</v>
      </c>
      <c r="K7030" s="105">
        <v>3.0</v>
      </c>
      <c r="L7030" s="104">
        <f t="array" ref="L7030">XLOOKUP('Joining Lists'!$J7030,'Joining Lists'!$A$4:$A$15,'Joining Lists'!$B$4:$B$15)</f>
        <v>19.95</v>
      </c>
      <c r="M7030" s="105">
        <f>'Joining Lists'!$K7030*'Joining Lists'!$L7030</f>
        <v>59.85</v>
      </c>
    </row>
    <row r="7031" ht="14.25" customHeight="1">
      <c r="G7031" s="111">
        <v>44161.0</v>
      </c>
      <c r="H7031" s="110" t="s">
        <v>292</v>
      </c>
      <c r="I7031" s="110" t="str">
        <f t="array" ref="I7031">XLOOKUP('Joining Lists'!$H7031,'Joining Lists'!$D$4:$D$75,'Joining Lists'!$E$4:$E$75)</f>
        <v>East</v>
      </c>
      <c r="J7031" s="110" t="s">
        <v>236</v>
      </c>
      <c r="K7031" s="110">
        <v>2.0</v>
      </c>
      <c r="L7031" s="109">
        <f t="array" ref="L7031">XLOOKUP('Joining Lists'!$J7031,'Joining Lists'!$A$4:$A$15,'Joining Lists'!$B$4:$B$15)</f>
        <v>30</v>
      </c>
      <c r="M7031" s="110">
        <f>'Joining Lists'!$K7031*'Joining Lists'!$L7031</f>
        <v>60</v>
      </c>
    </row>
    <row r="7032" ht="14.25" customHeight="1">
      <c r="G7032" s="106">
        <v>44161.0</v>
      </c>
      <c r="H7032" s="105" t="s">
        <v>283</v>
      </c>
      <c r="I7032" s="105" t="str">
        <f t="array" ref="I7032">XLOOKUP('Joining Lists'!$H7032,'Joining Lists'!$D$4:$D$75,'Joining Lists'!$E$4:$E$75)</f>
        <v>South</v>
      </c>
      <c r="J7032" s="105" t="s">
        <v>235</v>
      </c>
      <c r="K7032" s="105">
        <v>3.0</v>
      </c>
      <c r="L7032" s="104">
        <f t="array" ref="L7032">XLOOKUP('Joining Lists'!$J7032,'Joining Lists'!$A$4:$A$15,'Joining Lists'!$B$4:$B$15)</f>
        <v>19.95</v>
      </c>
      <c r="M7032" s="105">
        <f>'Joining Lists'!$K7032*'Joining Lists'!$L7032</f>
        <v>59.85</v>
      </c>
    </row>
    <row r="7033" ht="14.25" customHeight="1">
      <c r="G7033" s="111">
        <v>44161.0</v>
      </c>
      <c r="H7033" s="110" t="s">
        <v>286</v>
      </c>
      <c r="I7033" s="110" t="str">
        <f t="array" ref="I7033">XLOOKUP('Joining Lists'!$H7033,'Joining Lists'!$D$4:$D$75,'Joining Lists'!$E$4:$E$75)</f>
        <v>South</v>
      </c>
      <c r="J7033" s="110" t="s">
        <v>245</v>
      </c>
      <c r="K7033" s="110">
        <v>3.0</v>
      </c>
      <c r="L7033" s="109">
        <f t="array" ref="L7033">XLOOKUP('Joining Lists'!$J7033,'Joining Lists'!$A$4:$A$15,'Joining Lists'!$B$4:$B$15)</f>
        <v>23.5</v>
      </c>
      <c r="M7033" s="110">
        <f>'Joining Lists'!$K7033*'Joining Lists'!$L7033</f>
        <v>70.5</v>
      </c>
    </row>
    <row r="7034" ht="14.25" customHeight="1">
      <c r="G7034" s="106">
        <v>44161.0</v>
      </c>
      <c r="H7034" s="105" t="s">
        <v>225</v>
      </c>
      <c r="I7034" s="105" t="str">
        <f t="array" ref="I7034">XLOOKUP('Joining Lists'!$H7034,'Joining Lists'!$D$4:$D$75,'Joining Lists'!$E$4:$E$75)</f>
        <v>South</v>
      </c>
      <c r="J7034" s="105" t="s">
        <v>216</v>
      </c>
      <c r="K7034" s="105">
        <v>3.0</v>
      </c>
      <c r="L7034" s="104">
        <f t="array" ref="L7034">XLOOKUP('Joining Lists'!$J7034,'Joining Lists'!$A$4:$A$15,'Joining Lists'!$B$4:$B$15)</f>
        <v>22.95</v>
      </c>
      <c r="M7034" s="105">
        <f>'Joining Lists'!$K7034*'Joining Lists'!$L7034</f>
        <v>68.85</v>
      </c>
    </row>
    <row r="7035" ht="14.25" customHeight="1">
      <c r="G7035" s="111">
        <v>44161.0</v>
      </c>
      <c r="H7035" s="110" t="s">
        <v>253</v>
      </c>
      <c r="I7035" s="110" t="str">
        <f t="array" ref="I7035">XLOOKUP('Joining Lists'!$H7035,'Joining Lists'!$D$4:$D$75,'Joining Lists'!$E$4:$E$75)</f>
        <v>MidWest</v>
      </c>
      <c r="J7035" s="110" t="s">
        <v>230</v>
      </c>
      <c r="K7035" s="110">
        <v>2.0</v>
      </c>
      <c r="L7035" s="109">
        <f t="array" ref="L7035">XLOOKUP('Joining Lists'!$J7035,'Joining Lists'!$A$4:$A$15,'Joining Lists'!$B$4:$B$15)</f>
        <v>79.95</v>
      </c>
      <c r="M7035" s="110">
        <f>'Joining Lists'!$K7035*'Joining Lists'!$L7035</f>
        <v>159.9</v>
      </c>
    </row>
    <row r="7036" ht="14.25" customHeight="1">
      <c r="G7036" s="106">
        <v>44161.0</v>
      </c>
      <c r="H7036" s="105" t="s">
        <v>284</v>
      </c>
      <c r="I7036" s="105" t="str">
        <f t="array" ref="I7036">XLOOKUP('Joining Lists'!$H7036,'Joining Lists'!$D$4:$D$75,'Joining Lists'!$E$4:$E$75)</f>
        <v>MidWest</v>
      </c>
      <c r="J7036" s="105" t="s">
        <v>243</v>
      </c>
      <c r="K7036" s="105">
        <v>3.0</v>
      </c>
      <c r="L7036" s="104">
        <f t="array" ref="L7036">XLOOKUP('Joining Lists'!$J7036,'Joining Lists'!$A$4:$A$15,'Joining Lists'!$B$4:$B$15)</f>
        <v>25</v>
      </c>
      <c r="M7036" s="105">
        <f>'Joining Lists'!$K7036*'Joining Lists'!$L7036</f>
        <v>75</v>
      </c>
    </row>
    <row r="7037" ht="14.25" customHeight="1">
      <c r="G7037" s="111">
        <v>44161.0</v>
      </c>
      <c r="H7037" s="110" t="s">
        <v>225</v>
      </c>
      <c r="I7037" s="110" t="str">
        <f t="array" ref="I7037">XLOOKUP('Joining Lists'!$H7037,'Joining Lists'!$D$4:$D$75,'Joining Lists'!$E$4:$E$75)</f>
        <v>South</v>
      </c>
      <c r="J7037" s="110" t="s">
        <v>216</v>
      </c>
      <c r="K7037" s="110">
        <v>4.0</v>
      </c>
      <c r="L7037" s="109">
        <f t="array" ref="L7037">XLOOKUP('Joining Lists'!$J7037,'Joining Lists'!$A$4:$A$15,'Joining Lists'!$B$4:$B$15)</f>
        <v>22.95</v>
      </c>
      <c r="M7037" s="110">
        <f>'Joining Lists'!$K7037*'Joining Lists'!$L7037</f>
        <v>91.8</v>
      </c>
    </row>
    <row r="7038" ht="14.25" customHeight="1">
      <c r="G7038" s="106">
        <v>44161.0</v>
      </c>
      <c r="H7038" s="105" t="s">
        <v>251</v>
      </c>
      <c r="I7038" s="105" t="str">
        <f t="array" ref="I7038">XLOOKUP('Joining Lists'!$H7038,'Joining Lists'!$D$4:$D$75,'Joining Lists'!$E$4:$E$75)</f>
        <v>MidWest</v>
      </c>
      <c r="J7038" s="105" t="s">
        <v>227</v>
      </c>
      <c r="K7038" s="105">
        <v>2.0</v>
      </c>
      <c r="L7038" s="104">
        <f t="array" ref="L7038">XLOOKUP('Joining Lists'!$J7038,'Joining Lists'!$A$4:$A$15,'Joining Lists'!$B$4:$B$15)</f>
        <v>25</v>
      </c>
      <c r="M7038" s="105">
        <f>'Joining Lists'!$K7038*'Joining Lists'!$L7038</f>
        <v>50</v>
      </c>
    </row>
    <row r="7039" ht="14.25" customHeight="1">
      <c r="G7039" s="111">
        <v>44161.0</v>
      </c>
      <c r="H7039" s="110" t="s">
        <v>294</v>
      </c>
      <c r="I7039" s="110" t="str">
        <f t="array" ref="I7039">XLOOKUP('Joining Lists'!$H7039,'Joining Lists'!$D$4:$D$75,'Joining Lists'!$E$4:$E$75)</f>
        <v>West</v>
      </c>
      <c r="J7039" s="110" t="s">
        <v>227</v>
      </c>
      <c r="K7039" s="110">
        <v>3.0</v>
      </c>
      <c r="L7039" s="109">
        <f t="array" ref="L7039">XLOOKUP('Joining Lists'!$J7039,'Joining Lists'!$A$4:$A$15,'Joining Lists'!$B$4:$B$15)</f>
        <v>25</v>
      </c>
      <c r="M7039" s="110">
        <f>'Joining Lists'!$K7039*'Joining Lists'!$L7039</f>
        <v>75</v>
      </c>
    </row>
    <row r="7040" ht="14.25" customHeight="1">
      <c r="G7040" s="106">
        <v>44161.0</v>
      </c>
      <c r="H7040" s="105" t="s">
        <v>286</v>
      </c>
      <c r="I7040" s="105" t="str">
        <f t="array" ref="I7040">XLOOKUP('Joining Lists'!$H7040,'Joining Lists'!$D$4:$D$75,'Joining Lists'!$E$4:$E$75)</f>
        <v>South</v>
      </c>
      <c r="J7040" s="105" t="s">
        <v>240</v>
      </c>
      <c r="K7040" s="105">
        <v>3.0</v>
      </c>
      <c r="L7040" s="104">
        <f t="array" ref="L7040">XLOOKUP('Joining Lists'!$J7040,'Joining Lists'!$A$4:$A$15,'Joining Lists'!$B$4:$B$15)</f>
        <v>34</v>
      </c>
      <c r="M7040" s="105">
        <f>'Joining Lists'!$K7040*'Joining Lists'!$L7040</f>
        <v>102</v>
      </c>
    </row>
    <row r="7041" ht="14.25" customHeight="1">
      <c r="G7041" s="111">
        <v>44161.0</v>
      </c>
      <c r="H7041" s="110" t="s">
        <v>311</v>
      </c>
      <c r="I7041" s="110" t="str">
        <f t="array" ref="I7041">XLOOKUP('Joining Lists'!$H7041,'Joining Lists'!$D$4:$D$75,'Joining Lists'!$E$4:$E$75)</f>
        <v>MidWest</v>
      </c>
      <c r="J7041" s="110" t="s">
        <v>218</v>
      </c>
      <c r="K7041" s="110">
        <v>1.0</v>
      </c>
      <c r="L7041" s="109">
        <f t="array" ref="L7041">XLOOKUP('Joining Lists'!$J7041,'Joining Lists'!$A$4:$A$15,'Joining Lists'!$B$4:$B$15)</f>
        <v>22.95</v>
      </c>
      <c r="M7041" s="110">
        <f>'Joining Lists'!$K7041*'Joining Lists'!$L7041</f>
        <v>22.95</v>
      </c>
    </row>
    <row r="7042" ht="14.25" customHeight="1">
      <c r="G7042" s="106">
        <v>44161.0</v>
      </c>
      <c r="H7042" s="105" t="s">
        <v>221</v>
      </c>
      <c r="I7042" s="105" t="str">
        <f t="array" ref="I7042">XLOOKUP('Joining Lists'!$H7042,'Joining Lists'!$D$4:$D$75,'Joining Lists'!$E$4:$E$75)</f>
        <v>East</v>
      </c>
      <c r="J7042" s="105" t="s">
        <v>240</v>
      </c>
      <c r="K7042" s="105">
        <v>23.0</v>
      </c>
      <c r="L7042" s="104">
        <f t="array" ref="L7042">XLOOKUP('Joining Lists'!$J7042,'Joining Lists'!$A$4:$A$15,'Joining Lists'!$B$4:$B$15)</f>
        <v>34</v>
      </c>
      <c r="M7042" s="105">
        <f>'Joining Lists'!$K7042*'Joining Lists'!$L7042</f>
        <v>782</v>
      </c>
    </row>
    <row r="7043" ht="14.25" customHeight="1">
      <c r="G7043" s="111">
        <v>44161.0</v>
      </c>
      <c r="H7043" s="110" t="s">
        <v>221</v>
      </c>
      <c r="I7043" s="110" t="str">
        <f t="array" ref="I7043">XLOOKUP('Joining Lists'!$H7043,'Joining Lists'!$D$4:$D$75,'Joining Lists'!$E$4:$E$75)</f>
        <v>East</v>
      </c>
      <c r="J7043" s="110" t="s">
        <v>218</v>
      </c>
      <c r="K7043" s="110">
        <v>5.0</v>
      </c>
      <c r="L7043" s="109">
        <f t="array" ref="L7043">XLOOKUP('Joining Lists'!$J7043,'Joining Lists'!$A$4:$A$15,'Joining Lists'!$B$4:$B$15)</f>
        <v>22.95</v>
      </c>
      <c r="M7043" s="110">
        <f>'Joining Lists'!$K7043*'Joining Lists'!$L7043</f>
        <v>114.75</v>
      </c>
    </row>
    <row r="7044" ht="14.25" customHeight="1">
      <c r="G7044" s="106">
        <v>44161.0</v>
      </c>
      <c r="H7044" s="105" t="s">
        <v>249</v>
      </c>
      <c r="I7044" s="105" t="str">
        <f t="array" ref="I7044">XLOOKUP('Joining Lists'!$H7044,'Joining Lists'!$D$4:$D$75,'Joining Lists'!$E$4:$E$75)</f>
        <v>East</v>
      </c>
      <c r="J7044" s="105" t="s">
        <v>235</v>
      </c>
      <c r="K7044" s="105">
        <v>2.0</v>
      </c>
      <c r="L7044" s="104">
        <f t="array" ref="L7044">XLOOKUP('Joining Lists'!$J7044,'Joining Lists'!$A$4:$A$15,'Joining Lists'!$B$4:$B$15)</f>
        <v>19.95</v>
      </c>
      <c r="M7044" s="105">
        <f>'Joining Lists'!$K7044*'Joining Lists'!$L7044</f>
        <v>39.9</v>
      </c>
    </row>
    <row r="7045" ht="14.25" customHeight="1">
      <c r="G7045" s="111">
        <v>44161.0</v>
      </c>
      <c r="H7045" s="110" t="s">
        <v>306</v>
      </c>
      <c r="I7045" s="110" t="str">
        <f t="array" ref="I7045">XLOOKUP('Joining Lists'!$H7045,'Joining Lists'!$D$4:$D$75,'Joining Lists'!$E$4:$E$75)</f>
        <v>West</v>
      </c>
      <c r="J7045" s="110" t="s">
        <v>243</v>
      </c>
      <c r="K7045" s="110">
        <v>4.0</v>
      </c>
      <c r="L7045" s="109">
        <f t="array" ref="L7045">XLOOKUP('Joining Lists'!$J7045,'Joining Lists'!$A$4:$A$15,'Joining Lists'!$B$4:$B$15)</f>
        <v>25</v>
      </c>
      <c r="M7045" s="110">
        <f>'Joining Lists'!$K7045*'Joining Lists'!$L7045</f>
        <v>100</v>
      </c>
    </row>
    <row r="7046" ht="14.25" customHeight="1">
      <c r="G7046" s="106">
        <v>44161.0</v>
      </c>
      <c r="H7046" s="105" t="s">
        <v>237</v>
      </c>
      <c r="I7046" s="105" t="str">
        <f t="array" ref="I7046">XLOOKUP('Joining Lists'!$H7046,'Joining Lists'!$D$4:$D$75,'Joining Lists'!$E$4:$E$75)</f>
        <v>West</v>
      </c>
      <c r="J7046" s="105" t="s">
        <v>240</v>
      </c>
      <c r="K7046" s="105">
        <v>2.0</v>
      </c>
      <c r="L7046" s="104">
        <f t="array" ref="L7046">XLOOKUP('Joining Lists'!$J7046,'Joining Lists'!$A$4:$A$15,'Joining Lists'!$B$4:$B$15)</f>
        <v>34</v>
      </c>
      <c r="M7046" s="105">
        <f>'Joining Lists'!$K7046*'Joining Lists'!$L7046</f>
        <v>68</v>
      </c>
    </row>
    <row r="7047" ht="14.25" customHeight="1">
      <c r="G7047" s="111">
        <v>44161.0</v>
      </c>
      <c r="H7047" s="110" t="s">
        <v>225</v>
      </c>
      <c r="I7047" s="110" t="str">
        <f t="array" ref="I7047">XLOOKUP('Joining Lists'!$H7047,'Joining Lists'!$D$4:$D$75,'Joining Lists'!$E$4:$E$75)</f>
        <v>South</v>
      </c>
      <c r="J7047" s="110" t="s">
        <v>243</v>
      </c>
      <c r="K7047" s="110">
        <v>4.0</v>
      </c>
      <c r="L7047" s="109">
        <f t="array" ref="L7047">XLOOKUP('Joining Lists'!$J7047,'Joining Lists'!$A$4:$A$15,'Joining Lists'!$B$4:$B$15)</f>
        <v>25</v>
      </c>
      <c r="M7047" s="110">
        <f>'Joining Lists'!$K7047*'Joining Lists'!$L7047</f>
        <v>100</v>
      </c>
    </row>
    <row r="7048" ht="14.25" customHeight="1">
      <c r="G7048" s="106">
        <v>44161.0</v>
      </c>
      <c r="H7048" s="105" t="s">
        <v>306</v>
      </c>
      <c r="I7048" s="105" t="str">
        <f t="array" ref="I7048">XLOOKUP('Joining Lists'!$H7048,'Joining Lists'!$D$4:$D$75,'Joining Lists'!$E$4:$E$75)</f>
        <v>West</v>
      </c>
      <c r="J7048" s="105" t="s">
        <v>240</v>
      </c>
      <c r="K7048" s="105">
        <v>3.0</v>
      </c>
      <c r="L7048" s="104">
        <f t="array" ref="L7048">XLOOKUP('Joining Lists'!$J7048,'Joining Lists'!$A$4:$A$15,'Joining Lists'!$B$4:$B$15)</f>
        <v>34</v>
      </c>
      <c r="M7048" s="105">
        <f>'Joining Lists'!$K7048*'Joining Lists'!$L7048</f>
        <v>102</v>
      </c>
    </row>
    <row r="7049" ht="14.25" customHeight="1">
      <c r="G7049" s="111">
        <v>44161.0</v>
      </c>
      <c r="H7049" s="110" t="s">
        <v>225</v>
      </c>
      <c r="I7049" s="110" t="str">
        <f t="array" ref="I7049">XLOOKUP('Joining Lists'!$H7049,'Joining Lists'!$D$4:$D$75,'Joining Lists'!$E$4:$E$75)</f>
        <v>South</v>
      </c>
      <c r="J7049" s="110" t="s">
        <v>239</v>
      </c>
      <c r="K7049" s="110">
        <v>2.0</v>
      </c>
      <c r="L7049" s="109">
        <f t="array" ref="L7049">XLOOKUP('Joining Lists'!$J7049,'Joining Lists'!$A$4:$A$15,'Joining Lists'!$B$4:$B$15)</f>
        <v>19</v>
      </c>
      <c r="M7049" s="110">
        <f>'Joining Lists'!$K7049*'Joining Lists'!$L7049</f>
        <v>38</v>
      </c>
    </row>
    <row r="7050" ht="14.25" customHeight="1">
      <c r="G7050" s="106">
        <v>44161.0</v>
      </c>
      <c r="H7050" s="105" t="s">
        <v>301</v>
      </c>
      <c r="I7050" s="105" t="str">
        <f t="array" ref="I7050">XLOOKUP('Joining Lists'!$H7050,'Joining Lists'!$D$4:$D$75,'Joining Lists'!$E$4:$E$75)</f>
        <v>East</v>
      </c>
      <c r="J7050" s="105" t="s">
        <v>245</v>
      </c>
      <c r="K7050" s="105">
        <v>3.0</v>
      </c>
      <c r="L7050" s="104">
        <f t="array" ref="L7050">XLOOKUP('Joining Lists'!$J7050,'Joining Lists'!$A$4:$A$15,'Joining Lists'!$B$4:$B$15)</f>
        <v>23.5</v>
      </c>
      <c r="M7050" s="105">
        <f>'Joining Lists'!$K7050*'Joining Lists'!$L7050</f>
        <v>70.5</v>
      </c>
    </row>
    <row r="7051" ht="14.25" customHeight="1">
      <c r="G7051" s="111">
        <v>44161.0</v>
      </c>
      <c r="H7051" s="110" t="s">
        <v>256</v>
      </c>
      <c r="I7051" s="110" t="str">
        <f t="array" ref="I7051">XLOOKUP('Joining Lists'!$H7051,'Joining Lists'!$D$4:$D$75,'Joining Lists'!$E$4:$E$75)</f>
        <v>MidWest</v>
      </c>
      <c r="J7051" s="110" t="s">
        <v>243</v>
      </c>
      <c r="K7051" s="110">
        <v>1.0</v>
      </c>
      <c r="L7051" s="109">
        <f t="array" ref="L7051">XLOOKUP('Joining Lists'!$J7051,'Joining Lists'!$A$4:$A$15,'Joining Lists'!$B$4:$B$15)</f>
        <v>25</v>
      </c>
      <c r="M7051" s="110">
        <f>'Joining Lists'!$K7051*'Joining Lists'!$L7051</f>
        <v>25</v>
      </c>
    </row>
    <row r="7052" ht="14.25" customHeight="1">
      <c r="G7052" s="106">
        <v>44161.0</v>
      </c>
      <c r="H7052" s="105" t="s">
        <v>298</v>
      </c>
      <c r="I7052" s="105" t="str">
        <f t="array" ref="I7052">XLOOKUP('Joining Lists'!$H7052,'Joining Lists'!$D$4:$D$75,'Joining Lists'!$E$4:$E$75)</f>
        <v>West</v>
      </c>
      <c r="J7052" s="105" t="s">
        <v>240</v>
      </c>
      <c r="K7052" s="105">
        <v>24.0</v>
      </c>
      <c r="L7052" s="104">
        <f t="array" ref="L7052">XLOOKUP('Joining Lists'!$J7052,'Joining Lists'!$A$4:$A$15,'Joining Lists'!$B$4:$B$15)</f>
        <v>34</v>
      </c>
      <c r="M7052" s="105">
        <f>'Joining Lists'!$K7052*'Joining Lists'!$L7052</f>
        <v>816</v>
      </c>
    </row>
    <row r="7053" ht="14.25" customHeight="1">
      <c r="G7053" s="111">
        <v>44161.0</v>
      </c>
      <c r="H7053" s="110" t="s">
        <v>255</v>
      </c>
      <c r="I7053" s="110" t="str">
        <f t="array" ref="I7053">XLOOKUP('Joining Lists'!$H7053,'Joining Lists'!$D$4:$D$75,'Joining Lists'!$E$4:$E$75)</f>
        <v>MidWest</v>
      </c>
      <c r="J7053" s="110" t="s">
        <v>218</v>
      </c>
      <c r="K7053" s="110">
        <v>3.0</v>
      </c>
      <c r="L7053" s="109">
        <f t="array" ref="L7053">XLOOKUP('Joining Lists'!$J7053,'Joining Lists'!$A$4:$A$15,'Joining Lists'!$B$4:$B$15)</f>
        <v>22.95</v>
      </c>
      <c r="M7053" s="110">
        <f>'Joining Lists'!$K7053*'Joining Lists'!$L7053</f>
        <v>68.85</v>
      </c>
    </row>
    <row r="7054" ht="14.25" customHeight="1">
      <c r="G7054" s="106">
        <v>44160.0</v>
      </c>
      <c r="H7054" s="105" t="s">
        <v>242</v>
      </c>
      <c r="I7054" s="105" t="str">
        <f t="array" ref="I7054">XLOOKUP('Joining Lists'!$H7054,'Joining Lists'!$D$4:$D$75,'Joining Lists'!$E$4:$E$75)</f>
        <v>MidWest</v>
      </c>
      <c r="J7054" s="105" t="s">
        <v>240</v>
      </c>
      <c r="K7054" s="105">
        <v>2.0</v>
      </c>
      <c r="L7054" s="104">
        <f t="array" ref="L7054">XLOOKUP('Joining Lists'!$J7054,'Joining Lists'!$A$4:$A$15,'Joining Lists'!$B$4:$B$15)</f>
        <v>34</v>
      </c>
      <c r="M7054" s="105">
        <f>'Joining Lists'!$K7054*'Joining Lists'!$L7054</f>
        <v>68</v>
      </c>
    </row>
    <row r="7055" ht="14.25" customHeight="1">
      <c r="G7055" s="111">
        <v>44160.0</v>
      </c>
      <c r="H7055" s="110" t="s">
        <v>281</v>
      </c>
      <c r="I7055" s="110" t="str">
        <f t="array" ref="I7055">XLOOKUP('Joining Lists'!$H7055,'Joining Lists'!$D$4:$D$75,'Joining Lists'!$E$4:$E$75)</f>
        <v>MidWest</v>
      </c>
      <c r="J7055" s="110" t="s">
        <v>235</v>
      </c>
      <c r="K7055" s="110">
        <v>2.0</v>
      </c>
      <c r="L7055" s="109">
        <f t="array" ref="L7055">XLOOKUP('Joining Lists'!$J7055,'Joining Lists'!$A$4:$A$15,'Joining Lists'!$B$4:$B$15)</f>
        <v>19.95</v>
      </c>
      <c r="M7055" s="110">
        <f>'Joining Lists'!$K7055*'Joining Lists'!$L7055</f>
        <v>39.9</v>
      </c>
    </row>
    <row r="7056" ht="14.25" customHeight="1">
      <c r="G7056" s="106">
        <v>44160.0</v>
      </c>
      <c r="H7056" s="105" t="s">
        <v>269</v>
      </c>
      <c r="I7056" s="105" t="str">
        <f t="array" ref="I7056">XLOOKUP('Joining Lists'!$H7056,'Joining Lists'!$D$4:$D$75,'Joining Lists'!$E$4:$E$75)</f>
        <v>MidWest</v>
      </c>
      <c r="J7056" s="105" t="s">
        <v>212</v>
      </c>
      <c r="K7056" s="105">
        <v>2.0</v>
      </c>
      <c r="L7056" s="104">
        <f t="array" ref="L7056">XLOOKUP('Joining Lists'!$J7056,'Joining Lists'!$A$4:$A$15,'Joining Lists'!$B$4:$B$15)</f>
        <v>21</v>
      </c>
      <c r="M7056" s="105">
        <f>'Joining Lists'!$K7056*'Joining Lists'!$L7056</f>
        <v>42</v>
      </c>
    </row>
    <row r="7057" ht="14.25" customHeight="1">
      <c r="G7057" s="111">
        <v>44160.0</v>
      </c>
      <c r="H7057" s="110" t="s">
        <v>254</v>
      </c>
      <c r="I7057" s="110" t="str">
        <f t="array" ref="I7057">XLOOKUP('Joining Lists'!$H7057,'Joining Lists'!$D$4:$D$75,'Joining Lists'!$E$4:$E$75)</f>
        <v>South</v>
      </c>
      <c r="J7057" s="110" t="s">
        <v>235</v>
      </c>
      <c r="K7057" s="110">
        <v>3.0</v>
      </c>
      <c r="L7057" s="109">
        <f t="array" ref="L7057">XLOOKUP('Joining Lists'!$J7057,'Joining Lists'!$A$4:$A$15,'Joining Lists'!$B$4:$B$15)</f>
        <v>19.95</v>
      </c>
      <c r="M7057" s="110">
        <f>'Joining Lists'!$K7057*'Joining Lists'!$L7057</f>
        <v>59.85</v>
      </c>
    </row>
    <row r="7058" ht="14.25" customHeight="1">
      <c r="G7058" s="106">
        <v>44160.0</v>
      </c>
      <c r="H7058" s="105" t="s">
        <v>289</v>
      </c>
      <c r="I7058" s="105" t="str">
        <f t="array" ref="I7058">XLOOKUP('Joining Lists'!$H7058,'Joining Lists'!$D$4:$D$75,'Joining Lists'!$E$4:$E$75)</f>
        <v>West</v>
      </c>
      <c r="J7058" s="105" t="s">
        <v>230</v>
      </c>
      <c r="K7058" s="105">
        <v>3.0</v>
      </c>
      <c r="L7058" s="104">
        <f t="array" ref="L7058">XLOOKUP('Joining Lists'!$J7058,'Joining Lists'!$A$4:$A$15,'Joining Lists'!$B$4:$B$15)</f>
        <v>79.95</v>
      </c>
      <c r="M7058" s="105">
        <f>'Joining Lists'!$K7058*'Joining Lists'!$L7058</f>
        <v>239.85</v>
      </c>
    </row>
    <row r="7059" ht="14.25" customHeight="1">
      <c r="G7059" s="111">
        <v>44160.0</v>
      </c>
      <c r="H7059" s="110" t="s">
        <v>306</v>
      </c>
      <c r="I7059" s="110" t="str">
        <f t="array" ref="I7059">XLOOKUP('Joining Lists'!$H7059,'Joining Lists'!$D$4:$D$75,'Joining Lists'!$E$4:$E$75)</f>
        <v>West</v>
      </c>
      <c r="J7059" s="110" t="s">
        <v>245</v>
      </c>
      <c r="K7059" s="110">
        <v>2.0</v>
      </c>
      <c r="L7059" s="109">
        <f t="array" ref="L7059">XLOOKUP('Joining Lists'!$J7059,'Joining Lists'!$A$4:$A$15,'Joining Lists'!$B$4:$B$15)</f>
        <v>23.5</v>
      </c>
      <c r="M7059" s="110">
        <f>'Joining Lists'!$K7059*'Joining Lists'!$L7059</f>
        <v>47</v>
      </c>
    </row>
    <row r="7060" ht="14.25" customHeight="1">
      <c r="G7060" s="106">
        <v>44160.0</v>
      </c>
      <c r="H7060" s="105" t="s">
        <v>303</v>
      </c>
      <c r="I7060" s="105" t="str">
        <f t="array" ref="I7060">XLOOKUP('Joining Lists'!$H7060,'Joining Lists'!$D$4:$D$75,'Joining Lists'!$E$4:$E$75)</f>
        <v>West</v>
      </c>
      <c r="J7060" s="105" t="s">
        <v>227</v>
      </c>
      <c r="K7060" s="105">
        <v>2.0</v>
      </c>
      <c r="L7060" s="104">
        <f t="array" ref="L7060">XLOOKUP('Joining Lists'!$J7060,'Joining Lists'!$A$4:$A$15,'Joining Lists'!$B$4:$B$15)</f>
        <v>25</v>
      </c>
      <c r="M7060" s="105">
        <f>'Joining Lists'!$K7060*'Joining Lists'!$L7060</f>
        <v>50</v>
      </c>
    </row>
    <row r="7061" ht="14.25" customHeight="1">
      <c r="G7061" s="111">
        <v>44160.0</v>
      </c>
      <c r="H7061" s="110" t="s">
        <v>215</v>
      </c>
      <c r="I7061" s="110" t="str">
        <f t="array" ref="I7061">XLOOKUP('Joining Lists'!$H7061,'Joining Lists'!$D$4:$D$75,'Joining Lists'!$E$4:$E$75)</f>
        <v>East</v>
      </c>
      <c r="J7061" s="110" t="s">
        <v>240</v>
      </c>
      <c r="K7061" s="110">
        <v>2.0</v>
      </c>
      <c r="L7061" s="109">
        <f t="array" ref="L7061">XLOOKUP('Joining Lists'!$J7061,'Joining Lists'!$A$4:$A$15,'Joining Lists'!$B$4:$B$15)</f>
        <v>34</v>
      </c>
      <c r="M7061" s="110">
        <f>'Joining Lists'!$K7061*'Joining Lists'!$L7061</f>
        <v>68</v>
      </c>
    </row>
    <row r="7062" ht="14.25" customHeight="1">
      <c r="G7062" s="106">
        <v>44160.0</v>
      </c>
      <c r="H7062" s="105" t="s">
        <v>251</v>
      </c>
      <c r="I7062" s="105" t="str">
        <f t="array" ref="I7062">XLOOKUP('Joining Lists'!$H7062,'Joining Lists'!$D$4:$D$75,'Joining Lists'!$E$4:$E$75)</f>
        <v>MidWest</v>
      </c>
      <c r="J7062" s="105" t="s">
        <v>243</v>
      </c>
      <c r="K7062" s="105">
        <v>2.0</v>
      </c>
      <c r="L7062" s="104">
        <f t="array" ref="L7062">XLOOKUP('Joining Lists'!$J7062,'Joining Lists'!$A$4:$A$15,'Joining Lists'!$B$4:$B$15)</f>
        <v>25</v>
      </c>
      <c r="M7062" s="105">
        <f>'Joining Lists'!$K7062*'Joining Lists'!$L7062</f>
        <v>50</v>
      </c>
    </row>
    <row r="7063" ht="14.25" customHeight="1">
      <c r="G7063" s="111">
        <v>44160.0</v>
      </c>
      <c r="H7063" s="110" t="s">
        <v>255</v>
      </c>
      <c r="I7063" s="110" t="str">
        <f t="array" ref="I7063">XLOOKUP('Joining Lists'!$H7063,'Joining Lists'!$D$4:$D$75,'Joining Lists'!$E$4:$E$75)</f>
        <v>MidWest</v>
      </c>
      <c r="J7063" s="110" t="s">
        <v>240</v>
      </c>
      <c r="K7063" s="110">
        <v>6.0</v>
      </c>
      <c r="L7063" s="109">
        <f t="array" ref="L7063">XLOOKUP('Joining Lists'!$J7063,'Joining Lists'!$A$4:$A$15,'Joining Lists'!$B$4:$B$15)</f>
        <v>34</v>
      </c>
      <c r="M7063" s="110">
        <f>'Joining Lists'!$K7063*'Joining Lists'!$L7063</f>
        <v>204</v>
      </c>
    </row>
    <row r="7064" ht="14.25" customHeight="1">
      <c r="G7064" s="106">
        <v>44160.0</v>
      </c>
      <c r="H7064" s="105" t="s">
        <v>251</v>
      </c>
      <c r="I7064" s="105" t="str">
        <f t="array" ref="I7064">XLOOKUP('Joining Lists'!$H7064,'Joining Lists'!$D$4:$D$75,'Joining Lists'!$E$4:$E$75)</f>
        <v>MidWest</v>
      </c>
      <c r="J7064" s="105" t="s">
        <v>235</v>
      </c>
      <c r="K7064" s="105">
        <v>20.0</v>
      </c>
      <c r="L7064" s="104">
        <f t="array" ref="L7064">XLOOKUP('Joining Lists'!$J7064,'Joining Lists'!$A$4:$A$15,'Joining Lists'!$B$4:$B$15)</f>
        <v>19.95</v>
      </c>
      <c r="M7064" s="105">
        <f>'Joining Lists'!$K7064*'Joining Lists'!$L7064</f>
        <v>399</v>
      </c>
    </row>
    <row r="7065" ht="14.25" customHeight="1">
      <c r="G7065" s="111">
        <v>44160.0</v>
      </c>
      <c r="H7065" s="110" t="s">
        <v>291</v>
      </c>
      <c r="I7065" s="110" t="str">
        <f t="array" ref="I7065">XLOOKUP('Joining Lists'!$H7065,'Joining Lists'!$D$4:$D$75,'Joining Lists'!$E$4:$E$75)</f>
        <v>West</v>
      </c>
      <c r="J7065" s="110" t="s">
        <v>240</v>
      </c>
      <c r="K7065" s="110">
        <v>4.0</v>
      </c>
      <c r="L7065" s="109">
        <f t="array" ref="L7065">XLOOKUP('Joining Lists'!$J7065,'Joining Lists'!$A$4:$A$15,'Joining Lists'!$B$4:$B$15)</f>
        <v>34</v>
      </c>
      <c r="M7065" s="110">
        <f>'Joining Lists'!$K7065*'Joining Lists'!$L7065</f>
        <v>136</v>
      </c>
    </row>
    <row r="7066" ht="14.25" customHeight="1">
      <c r="G7066" s="106">
        <v>44160.0</v>
      </c>
      <c r="H7066" s="105" t="s">
        <v>250</v>
      </c>
      <c r="I7066" s="105" t="str">
        <f t="array" ref="I7066">XLOOKUP('Joining Lists'!$H7066,'Joining Lists'!$D$4:$D$75,'Joining Lists'!$E$4:$E$75)</f>
        <v>West</v>
      </c>
      <c r="J7066" s="105" t="s">
        <v>216</v>
      </c>
      <c r="K7066" s="105">
        <v>2.0</v>
      </c>
      <c r="L7066" s="104">
        <f t="array" ref="L7066">XLOOKUP('Joining Lists'!$J7066,'Joining Lists'!$A$4:$A$15,'Joining Lists'!$B$4:$B$15)</f>
        <v>22.95</v>
      </c>
      <c r="M7066" s="105">
        <f>'Joining Lists'!$K7066*'Joining Lists'!$L7066</f>
        <v>45.9</v>
      </c>
    </row>
    <row r="7067" ht="14.25" customHeight="1">
      <c r="G7067" s="111">
        <v>44160.0</v>
      </c>
      <c r="H7067" s="110" t="s">
        <v>306</v>
      </c>
      <c r="I7067" s="110" t="str">
        <f t="array" ref="I7067">XLOOKUP('Joining Lists'!$H7067,'Joining Lists'!$D$4:$D$75,'Joining Lists'!$E$4:$E$75)</f>
        <v>West</v>
      </c>
      <c r="J7067" s="110" t="s">
        <v>230</v>
      </c>
      <c r="K7067" s="110">
        <v>2.0</v>
      </c>
      <c r="L7067" s="109">
        <f t="array" ref="L7067">XLOOKUP('Joining Lists'!$J7067,'Joining Lists'!$A$4:$A$15,'Joining Lists'!$B$4:$B$15)</f>
        <v>79.95</v>
      </c>
      <c r="M7067" s="110">
        <f>'Joining Lists'!$K7067*'Joining Lists'!$L7067</f>
        <v>159.9</v>
      </c>
    </row>
    <row r="7068" ht="14.25" customHeight="1">
      <c r="G7068" s="106">
        <v>44160.0</v>
      </c>
      <c r="H7068" s="105" t="s">
        <v>261</v>
      </c>
      <c r="I7068" s="105" t="str">
        <f t="array" ref="I7068">XLOOKUP('Joining Lists'!$H7068,'Joining Lists'!$D$4:$D$75,'Joining Lists'!$E$4:$E$75)</f>
        <v>South</v>
      </c>
      <c r="J7068" s="105" t="s">
        <v>240</v>
      </c>
      <c r="K7068" s="105">
        <v>3.0</v>
      </c>
      <c r="L7068" s="104">
        <f t="array" ref="L7068">XLOOKUP('Joining Lists'!$J7068,'Joining Lists'!$A$4:$A$15,'Joining Lists'!$B$4:$B$15)</f>
        <v>34</v>
      </c>
      <c r="M7068" s="105">
        <f>'Joining Lists'!$K7068*'Joining Lists'!$L7068</f>
        <v>102</v>
      </c>
    </row>
    <row r="7069" ht="14.25" customHeight="1">
      <c r="G7069" s="111">
        <v>44160.0</v>
      </c>
      <c r="H7069" s="110" t="s">
        <v>278</v>
      </c>
      <c r="I7069" s="110" t="str">
        <f t="array" ref="I7069">XLOOKUP('Joining Lists'!$H7069,'Joining Lists'!$D$4:$D$75,'Joining Lists'!$E$4:$E$75)</f>
        <v>MidWest</v>
      </c>
      <c r="J7069" s="110" t="s">
        <v>240</v>
      </c>
      <c r="K7069" s="110">
        <v>2.0</v>
      </c>
      <c r="L7069" s="109">
        <f t="array" ref="L7069">XLOOKUP('Joining Lists'!$J7069,'Joining Lists'!$A$4:$A$15,'Joining Lists'!$B$4:$B$15)</f>
        <v>34</v>
      </c>
      <c r="M7069" s="110">
        <f>'Joining Lists'!$K7069*'Joining Lists'!$L7069</f>
        <v>68</v>
      </c>
    </row>
    <row r="7070" ht="14.25" customHeight="1">
      <c r="G7070" s="106">
        <v>44160.0</v>
      </c>
      <c r="H7070" s="105" t="s">
        <v>225</v>
      </c>
      <c r="I7070" s="105" t="str">
        <f t="array" ref="I7070">XLOOKUP('Joining Lists'!$H7070,'Joining Lists'!$D$4:$D$75,'Joining Lists'!$E$4:$E$75)</f>
        <v>South</v>
      </c>
      <c r="J7070" s="105" t="s">
        <v>243</v>
      </c>
      <c r="K7070" s="105">
        <v>3.0</v>
      </c>
      <c r="L7070" s="104">
        <f t="array" ref="L7070">XLOOKUP('Joining Lists'!$J7070,'Joining Lists'!$A$4:$A$15,'Joining Lists'!$B$4:$B$15)</f>
        <v>25</v>
      </c>
      <c r="M7070" s="105">
        <f>'Joining Lists'!$K7070*'Joining Lists'!$L7070</f>
        <v>75</v>
      </c>
    </row>
    <row r="7071" ht="14.25" customHeight="1">
      <c r="G7071" s="111">
        <v>44160.0</v>
      </c>
      <c r="H7071" s="110" t="s">
        <v>225</v>
      </c>
      <c r="I7071" s="110" t="str">
        <f t="array" ref="I7071">XLOOKUP('Joining Lists'!$H7071,'Joining Lists'!$D$4:$D$75,'Joining Lists'!$E$4:$E$75)</f>
        <v>South</v>
      </c>
      <c r="J7071" s="110" t="s">
        <v>218</v>
      </c>
      <c r="K7071" s="110">
        <v>2.0</v>
      </c>
      <c r="L7071" s="109">
        <f t="array" ref="L7071">XLOOKUP('Joining Lists'!$J7071,'Joining Lists'!$A$4:$A$15,'Joining Lists'!$B$4:$B$15)</f>
        <v>22.95</v>
      </c>
      <c r="M7071" s="110">
        <f>'Joining Lists'!$K7071*'Joining Lists'!$L7071</f>
        <v>45.9</v>
      </c>
    </row>
    <row r="7072" ht="14.25" customHeight="1">
      <c r="G7072" s="106">
        <v>44160.0</v>
      </c>
      <c r="H7072" s="105" t="s">
        <v>309</v>
      </c>
      <c r="I7072" s="105" t="str">
        <f t="array" ref="I7072">XLOOKUP('Joining Lists'!$H7072,'Joining Lists'!$D$4:$D$75,'Joining Lists'!$E$4:$E$75)</f>
        <v>South</v>
      </c>
      <c r="J7072" s="105" t="s">
        <v>243</v>
      </c>
      <c r="K7072" s="105">
        <v>1.0</v>
      </c>
      <c r="L7072" s="104">
        <f t="array" ref="L7072">XLOOKUP('Joining Lists'!$J7072,'Joining Lists'!$A$4:$A$15,'Joining Lists'!$B$4:$B$15)</f>
        <v>25</v>
      </c>
      <c r="M7072" s="105">
        <f>'Joining Lists'!$K7072*'Joining Lists'!$L7072</f>
        <v>25</v>
      </c>
    </row>
    <row r="7073" ht="14.25" customHeight="1">
      <c r="G7073" s="111">
        <v>44160.0</v>
      </c>
      <c r="H7073" s="110" t="s">
        <v>305</v>
      </c>
      <c r="I7073" s="110" t="str">
        <f t="array" ref="I7073">XLOOKUP('Joining Lists'!$H7073,'Joining Lists'!$D$4:$D$75,'Joining Lists'!$E$4:$E$75)</f>
        <v>East</v>
      </c>
      <c r="J7073" s="110" t="s">
        <v>245</v>
      </c>
      <c r="K7073" s="110">
        <v>2.0</v>
      </c>
      <c r="L7073" s="109">
        <f t="array" ref="L7073">XLOOKUP('Joining Lists'!$J7073,'Joining Lists'!$A$4:$A$15,'Joining Lists'!$B$4:$B$15)</f>
        <v>23.5</v>
      </c>
      <c r="M7073" s="110">
        <f>'Joining Lists'!$K7073*'Joining Lists'!$L7073</f>
        <v>47</v>
      </c>
    </row>
    <row r="7074" ht="14.25" customHeight="1">
      <c r="G7074" s="106">
        <v>44160.0</v>
      </c>
      <c r="H7074" s="105" t="s">
        <v>223</v>
      </c>
      <c r="I7074" s="105" t="str">
        <f t="array" ref="I7074">XLOOKUP('Joining Lists'!$H7074,'Joining Lists'!$D$4:$D$75,'Joining Lists'!$E$4:$E$75)</f>
        <v>East</v>
      </c>
      <c r="J7074" s="105" t="s">
        <v>235</v>
      </c>
      <c r="K7074" s="105">
        <v>2.0</v>
      </c>
      <c r="L7074" s="104">
        <f t="array" ref="L7074">XLOOKUP('Joining Lists'!$J7074,'Joining Lists'!$A$4:$A$15,'Joining Lists'!$B$4:$B$15)</f>
        <v>19.95</v>
      </c>
      <c r="M7074" s="105">
        <f>'Joining Lists'!$K7074*'Joining Lists'!$L7074</f>
        <v>39.9</v>
      </c>
    </row>
    <row r="7075" ht="14.25" customHeight="1">
      <c r="G7075" s="111">
        <v>44160.0</v>
      </c>
      <c r="H7075" s="110" t="s">
        <v>225</v>
      </c>
      <c r="I7075" s="110" t="str">
        <f t="array" ref="I7075">XLOOKUP('Joining Lists'!$H7075,'Joining Lists'!$D$4:$D$75,'Joining Lists'!$E$4:$E$75)</f>
        <v>South</v>
      </c>
      <c r="J7075" s="110" t="s">
        <v>236</v>
      </c>
      <c r="K7075" s="110">
        <v>13.0</v>
      </c>
      <c r="L7075" s="109">
        <f t="array" ref="L7075">XLOOKUP('Joining Lists'!$J7075,'Joining Lists'!$A$4:$A$15,'Joining Lists'!$B$4:$B$15)</f>
        <v>30</v>
      </c>
      <c r="M7075" s="110">
        <f>'Joining Lists'!$K7075*'Joining Lists'!$L7075</f>
        <v>390</v>
      </c>
    </row>
    <row r="7076" ht="14.25" customHeight="1">
      <c r="G7076" s="106">
        <v>44160.0</v>
      </c>
      <c r="H7076" s="105" t="s">
        <v>307</v>
      </c>
      <c r="I7076" s="105" t="str">
        <f t="array" ref="I7076">XLOOKUP('Joining Lists'!$H7076,'Joining Lists'!$D$4:$D$75,'Joining Lists'!$E$4:$E$75)</f>
        <v>East</v>
      </c>
      <c r="J7076" s="105" t="s">
        <v>245</v>
      </c>
      <c r="K7076" s="105">
        <v>10.0</v>
      </c>
      <c r="L7076" s="104">
        <f t="array" ref="L7076">XLOOKUP('Joining Lists'!$J7076,'Joining Lists'!$A$4:$A$15,'Joining Lists'!$B$4:$B$15)</f>
        <v>23.5</v>
      </c>
      <c r="M7076" s="105">
        <f>'Joining Lists'!$K7076*'Joining Lists'!$L7076</f>
        <v>235</v>
      </c>
    </row>
    <row r="7077" ht="14.25" customHeight="1">
      <c r="G7077" s="111">
        <v>44160.0</v>
      </c>
      <c r="H7077" s="110" t="s">
        <v>253</v>
      </c>
      <c r="I7077" s="110" t="str">
        <f t="array" ref="I7077">XLOOKUP('Joining Lists'!$H7077,'Joining Lists'!$D$4:$D$75,'Joining Lists'!$E$4:$E$75)</f>
        <v>MidWest</v>
      </c>
      <c r="J7077" s="110" t="s">
        <v>236</v>
      </c>
      <c r="K7077" s="110">
        <v>3.0</v>
      </c>
      <c r="L7077" s="109">
        <f t="array" ref="L7077">XLOOKUP('Joining Lists'!$J7077,'Joining Lists'!$A$4:$A$15,'Joining Lists'!$B$4:$B$15)</f>
        <v>30</v>
      </c>
      <c r="M7077" s="110">
        <f>'Joining Lists'!$K7077*'Joining Lists'!$L7077</f>
        <v>90</v>
      </c>
    </row>
    <row r="7078" ht="14.25" customHeight="1">
      <c r="G7078" s="106">
        <v>44160.0</v>
      </c>
      <c r="H7078" s="105" t="s">
        <v>253</v>
      </c>
      <c r="I7078" s="105" t="str">
        <f t="array" ref="I7078">XLOOKUP('Joining Lists'!$H7078,'Joining Lists'!$D$4:$D$75,'Joining Lists'!$E$4:$E$75)</f>
        <v>MidWest</v>
      </c>
      <c r="J7078" s="105" t="s">
        <v>233</v>
      </c>
      <c r="K7078" s="105">
        <v>2.0</v>
      </c>
      <c r="L7078" s="104">
        <f t="array" ref="L7078">XLOOKUP('Joining Lists'!$J7078,'Joining Lists'!$A$4:$A$15,'Joining Lists'!$B$4:$B$15)</f>
        <v>27.5</v>
      </c>
      <c r="M7078" s="105">
        <f>'Joining Lists'!$K7078*'Joining Lists'!$L7078</f>
        <v>55</v>
      </c>
    </row>
    <row r="7079" ht="14.25" customHeight="1">
      <c r="G7079" s="111">
        <v>44160.0</v>
      </c>
      <c r="H7079" s="110" t="s">
        <v>266</v>
      </c>
      <c r="I7079" s="110" t="str">
        <f t="array" ref="I7079">XLOOKUP('Joining Lists'!$H7079,'Joining Lists'!$D$4:$D$75,'Joining Lists'!$E$4:$E$75)</f>
        <v>West</v>
      </c>
      <c r="J7079" s="110" t="s">
        <v>216</v>
      </c>
      <c r="K7079" s="110">
        <v>1.0</v>
      </c>
      <c r="L7079" s="109">
        <f t="array" ref="L7079">XLOOKUP('Joining Lists'!$J7079,'Joining Lists'!$A$4:$A$15,'Joining Lists'!$B$4:$B$15)</f>
        <v>22.95</v>
      </c>
      <c r="M7079" s="110">
        <f>'Joining Lists'!$K7079*'Joining Lists'!$L7079</f>
        <v>22.95</v>
      </c>
    </row>
    <row r="7080" ht="14.25" customHeight="1">
      <c r="G7080" s="106">
        <v>44160.0</v>
      </c>
      <c r="H7080" s="105" t="s">
        <v>298</v>
      </c>
      <c r="I7080" s="105" t="str">
        <f t="array" ref="I7080">XLOOKUP('Joining Lists'!$H7080,'Joining Lists'!$D$4:$D$75,'Joining Lists'!$E$4:$E$75)</f>
        <v>West</v>
      </c>
      <c r="J7080" s="105" t="s">
        <v>218</v>
      </c>
      <c r="K7080" s="105">
        <v>3.0</v>
      </c>
      <c r="L7080" s="104">
        <f t="array" ref="L7080">XLOOKUP('Joining Lists'!$J7080,'Joining Lists'!$A$4:$A$15,'Joining Lists'!$B$4:$B$15)</f>
        <v>22.95</v>
      </c>
      <c r="M7080" s="105">
        <f>'Joining Lists'!$K7080*'Joining Lists'!$L7080</f>
        <v>68.85</v>
      </c>
    </row>
    <row r="7081" ht="14.25" customHeight="1">
      <c r="G7081" s="111">
        <v>44160.0</v>
      </c>
      <c r="H7081" s="110" t="s">
        <v>215</v>
      </c>
      <c r="I7081" s="110" t="str">
        <f t="array" ref="I7081">XLOOKUP('Joining Lists'!$H7081,'Joining Lists'!$D$4:$D$75,'Joining Lists'!$E$4:$E$75)</f>
        <v>East</v>
      </c>
      <c r="J7081" s="110" t="s">
        <v>218</v>
      </c>
      <c r="K7081" s="110">
        <v>1.0</v>
      </c>
      <c r="L7081" s="109">
        <f t="array" ref="L7081">XLOOKUP('Joining Lists'!$J7081,'Joining Lists'!$A$4:$A$15,'Joining Lists'!$B$4:$B$15)</f>
        <v>22.95</v>
      </c>
      <c r="M7081" s="110">
        <f>'Joining Lists'!$K7081*'Joining Lists'!$L7081</f>
        <v>22.95</v>
      </c>
    </row>
    <row r="7082" ht="14.25" customHeight="1">
      <c r="G7082" s="106">
        <v>44160.0</v>
      </c>
      <c r="H7082" s="105" t="s">
        <v>264</v>
      </c>
      <c r="I7082" s="105" t="str">
        <f t="array" ref="I7082">XLOOKUP('Joining Lists'!$H7082,'Joining Lists'!$D$4:$D$75,'Joining Lists'!$E$4:$E$75)</f>
        <v>MidWest</v>
      </c>
      <c r="J7082" s="105" t="s">
        <v>240</v>
      </c>
      <c r="K7082" s="105">
        <v>3.0</v>
      </c>
      <c r="L7082" s="104">
        <f t="array" ref="L7082">XLOOKUP('Joining Lists'!$J7082,'Joining Lists'!$A$4:$A$15,'Joining Lists'!$B$4:$B$15)</f>
        <v>34</v>
      </c>
      <c r="M7082" s="105">
        <f>'Joining Lists'!$K7082*'Joining Lists'!$L7082</f>
        <v>102</v>
      </c>
    </row>
    <row r="7083" ht="14.25" customHeight="1">
      <c r="G7083" s="111">
        <v>44160.0</v>
      </c>
      <c r="H7083" s="110" t="s">
        <v>263</v>
      </c>
      <c r="I7083" s="110" t="str">
        <f t="array" ref="I7083">XLOOKUP('Joining Lists'!$H7083,'Joining Lists'!$D$4:$D$75,'Joining Lists'!$E$4:$E$75)</f>
        <v>West</v>
      </c>
      <c r="J7083" s="110" t="s">
        <v>233</v>
      </c>
      <c r="K7083" s="110">
        <v>2.0</v>
      </c>
      <c r="L7083" s="109">
        <f t="array" ref="L7083">XLOOKUP('Joining Lists'!$J7083,'Joining Lists'!$A$4:$A$15,'Joining Lists'!$B$4:$B$15)</f>
        <v>27.5</v>
      </c>
      <c r="M7083" s="110">
        <f>'Joining Lists'!$K7083*'Joining Lists'!$L7083</f>
        <v>55</v>
      </c>
    </row>
    <row r="7084" ht="14.25" customHeight="1">
      <c r="G7084" s="106">
        <v>44160.0</v>
      </c>
      <c r="H7084" s="105" t="s">
        <v>246</v>
      </c>
      <c r="I7084" s="105" t="str">
        <f t="array" ref="I7084">XLOOKUP('Joining Lists'!$H7084,'Joining Lists'!$D$4:$D$75,'Joining Lists'!$E$4:$E$75)</f>
        <v>South</v>
      </c>
      <c r="J7084" s="105" t="s">
        <v>227</v>
      </c>
      <c r="K7084" s="105">
        <v>2.0</v>
      </c>
      <c r="L7084" s="104">
        <f t="array" ref="L7084">XLOOKUP('Joining Lists'!$J7084,'Joining Lists'!$A$4:$A$15,'Joining Lists'!$B$4:$B$15)</f>
        <v>25</v>
      </c>
      <c r="M7084" s="105">
        <f>'Joining Lists'!$K7084*'Joining Lists'!$L7084</f>
        <v>50</v>
      </c>
    </row>
    <row r="7085" ht="14.25" customHeight="1">
      <c r="G7085" s="111">
        <v>44160.0</v>
      </c>
      <c r="H7085" s="110" t="s">
        <v>225</v>
      </c>
      <c r="I7085" s="110" t="str">
        <f t="array" ref="I7085">XLOOKUP('Joining Lists'!$H7085,'Joining Lists'!$D$4:$D$75,'Joining Lists'!$E$4:$E$75)</f>
        <v>South</v>
      </c>
      <c r="J7085" s="110" t="s">
        <v>240</v>
      </c>
      <c r="K7085" s="110">
        <v>1.0</v>
      </c>
      <c r="L7085" s="109">
        <f t="array" ref="L7085">XLOOKUP('Joining Lists'!$J7085,'Joining Lists'!$A$4:$A$15,'Joining Lists'!$B$4:$B$15)</f>
        <v>34</v>
      </c>
      <c r="M7085" s="110">
        <f>'Joining Lists'!$K7085*'Joining Lists'!$L7085</f>
        <v>34</v>
      </c>
    </row>
    <row r="7086" ht="14.25" customHeight="1">
      <c r="G7086" s="106">
        <v>44160.0</v>
      </c>
      <c r="H7086" s="105" t="s">
        <v>237</v>
      </c>
      <c r="I7086" s="105" t="str">
        <f t="array" ref="I7086">XLOOKUP('Joining Lists'!$H7086,'Joining Lists'!$D$4:$D$75,'Joining Lists'!$E$4:$E$75)</f>
        <v>West</v>
      </c>
      <c r="J7086" s="105" t="s">
        <v>235</v>
      </c>
      <c r="K7086" s="105">
        <v>1.0</v>
      </c>
      <c r="L7086" s="104">
        <f t="array" ref="L7086">XLOOKUP('Joining Lists'!$J7086,'Joining Lists'!$A$4:$A$15,'Joining Lists'!$B$4:$B$15)</f>
        <v>19.95</v>
      </c>
      <c r="M7086" s="105">
        <f>'Joining Lists'!$K7086*'Joining Lists'!$L7086</f>
        <v>19.95</v>
      </c>
    </row>
    <row r="7087" ht="14.25" customHeight="1">
      <c r="G7087" s="111">
        <v>44160.0</v>
      </c>
      <c r="H7087" s="110" t="s">
        <v>308</v>
      </c>
      <c r="I7087" s="110" t="str">
        <f t="array" ref="I7087">XLOOKUP('Joining Lists'!$H7087,'Joining Lists'!$D$4:$D$75,'Joining Lists'!$E$4:$E$75)</f>
        <v>West</v>
      </c>
      <c r="J7087" s="110" t="s">
        <v>216</v>
      </c>
      <c r="K7087" s="110">
        <v>5.0</v>
      </c>
      <c r="L7087" s="109">
        <f t="array" ref="L7087">XLOOKUP('Joining Lists'!$J7087,'Joining Lists'!$A$4:$A$15,'Joining Lists'!$B$4:$B$15)</f>
        <v>22.95</v>
      </c>
      <c r="M7087" s="110">
        <f>'Joining Lists'!$K7087*'Joining Lists'!$L7087</f>
        <v>114.75</v>
      </c>
    </row>
    <row r="7088" ht="14.25" customHeight="1">
      <c r="G7088" s="106">
        <v>44160.0</v>
      </c>
      <c r="H7088" s="105" t="s">
        <v>251</v>
      </c>
      <c r="I7088" s="105" t="str">
        <f t="array" ref="I7088">XLOOKUP('Joining Lists'!$H7088,'Joining Lists'!$D$4:$D$75,'Joining Lists'!$E$4:$E$75)</f>
        <v>MidWest</v>
      </c>
      <c r="J7088" s="105" t="s">
        <v>235</v>
      </c>
      <c r="K7088" s="105">
        <v>25.0</v>
      </c>
      <c r="L7088" s="104">
        <f t="array" ref="L7088">XLOOKUP('Joining Lists'!$J7088,'Joining Lists'!$A$4:$A$15,'Joining Lists'!$B$4:$B$15)</f>
        <v>19.95</v>
      </c>
      <c r="M7088" s="105">
        <f>'Joining Lists'!$K7088*'Joining Lists'!$L7088</f>
        <v>498.75</v>
      </c>
    </row>
    <row r="7089" ht="14.25" customHeight="1">
      <c r="G7089" s="111">
        <v>44160.0</v>
      </c>
      <c r="H7089" s="110" t="s">
        <v>288</v>
      </c>
      <c r="I7089" s="110" t="str">
        <f t="array" ref="I7089">XLOOKUP('Joining Lists'!$H7089,'Joining Lists'!$D$4:$D$75,'Joining Lists'!$E$4:$E$75)</f>
        <v>MidWest</v>
      </c>
      <c r="J7089" s="110" t="s">
        <v>233</v>
      </c>
      <c r="K7089" s="110">
        <v>23.0</v>
      </c>
      <c r="L7089" s="109">
        <f t="array" ref="L7089">XLOOKUP('Joining Lists'!$J7089,'Joining Lists'!$A$4:$A$15,'Joining Lists'!$B$4:$B$15)</f>
        <v>27.5</v>
      </c>
      <c r="M7089" s="110">
        <f>'Joining Lists'!$K7089*'Joining Lists'!$L7089</f>
        <v>632.5</v>
      </c>
    </row>
    <row r="7090" ht="14.25" customHeight="1">
      <c r="G7090" s="106">
        <v>44160.0</v>
      </c>
      <c r="H7090" s="105" t="s">
        <v>250</v>
      </c>
      <c r="I7090" s="105" t="str">
        <f t="array" ref="I7090">XLOOKUP('Joining Lists'!$H7090,'Joining Lists'!$D$4:$D$75,'Joining Lists'!$E$4:$E$75)</f>
        <v>West</v>
      </c>
      <c r="J7090" s="105" t="s">
        <v>240</v>
      </c>
      <c r="K7090" s="105">
        <v>1.0</v>
      </c>
      <c r="L7090" s="104">
        <f t="array" ref="L7090">XLOOKUP('Joining Lists'!$J7090,'Joining Lists'!$A$4:$A$15,'Joining Lists'!$B$4:$B$15)</f>
        <v>34</v>
      </c>
      <c r="M7090" s="105">
        <f>'Joining Lists'!$K7090*'Joining Lists'!$L7090</f>
        <v>34</v>
      </c>
    </row>
    <row r="7091" ht="14.25" customHeight="1">
      <c r="G7091" s="111">
        <v>44160.0</v>
      </c>
      <c r="H7091" s="110" t="s">
        <v>264</v>
      </c>
      <c r="I7091" s="110" t="str">
        <f t="array" ref="I7091">XLOOKUP('Joining Lists'!$H7091,'Joining Lists'!$D$4:$D$75,'Joining Lists'!$E$4:$E$75)</f>
        <v>MidWest</v>
      </c>
      <c r="J7091" s="110" t="s">
        <v>235</v>
      </c>
      <c r="K7091" s="110">
        <v>14.0</v>
      </c>
      <c r="L7091" s="109">
        <f t="array" ref="L7091">XLOOKUP('Joining Lists'!$J7091,'Joining Lists'!$A$4:$A$15,'Joining Lists'!$B$4:$B$15)</f>
        <v>19.95</v>
      </c>
      <c r="M7091" s="110">
        <f>'Joining Lists'!$K7091*'Joining Lists'!$L7091</f>
        <v>279.3</v>
      </c>
    </row>
    <row r="7092" ht="14.25" customHeight="1">
      <c r="G7092" s="106">
        <v>44160.0</v>
      </c>
      <c r="H7092" s="105" t="s">
        <v>238</v>
      </c>
      <c r="I7092" s="105" t="str">
        <f t="array" ref="I7092">XLOOKUP('Joining Lists'!$H7092,'Joining Lists'!$D$4:$D$75,'Joining Lists'!$E$4:$E$75)</f>
        <v>West</v>
      </c>
      <c r="J7092" s="105" t="s">
        <v>212</v>
      </c>
      <c r="K7092" s="105">
        <v>2.0</v>
      </c>
      <c r="L7092" s="104">
        <f t="array" ref="L7092">XLOOKUP('Joining Lists'!$J7092,'Joining Lists'!$A$4:$A$15,'Joining Lists'!$B$4:$B$15)</f>
        <v>21</v>
      </c>
      <c r="M7092" s="105">
        <f>'Joining Lists'!$K7092*'Joining Lists'!$L7092</f>
        <v>42</v>
      </c>
    </row>
    <row r="7093" ht="14.25" customHeight="1">
      <c r="G7093" s="111">
        <v>44160.0</v>
      </c>
      <c r="H7093" s="110" t="s">
        <v>269</v>
      </c>
      <c r="I7093" s="110" t="str">
        <f t="array" ref="I7093">XLOOKUP('Joining Lists'!$H7093,'Joining Lists'!$D$4:$D$75,'Joining Lists'!$E$4:$E$75)</f>
        <v>MidWest</v>
      </c>
      <c r="J7093" s="110" t="s">
        <v>216</v>
      </c>
      <c r="K7093" s="110">
        <v>1.0</v>
      </c>
      <c r="L7093" s="109">
        <f t="array" ref="L7093">XLOOKUP('Joining Lists'!$J7093,'Joining Lists'!$A$4:$A$15,'Joining Lists'!$B$4:$B$15)</f>
        <v>22.95</v>
      </c>
      <c r="M7093" s="110">
        <f>'Joining Lists'!$K7093*'Joining Lists'!$L7093</f>
        <v>22.95</v>
      </c>
    </row>
    <row r="7094" ht="14.25" customHeight="1">
      <c r="G7094" s="106">
        <v>44160.0</v>
      </c>
      <c r="H7094" s="105" t="s">
        <v>237</v>
      </c>
      <c r="I7094" s="105" t="str">
        <f t="array" ref="I7094">XLOOKUP('Joining Lists'!$H7094,'Joining Lists'!$D$4:$D$75,'Joining Lists'!$E$4:$E$75)</f>
        <v>West</v>
      </c>
      <c r="J7094" s="105" t="s">
        <v>218</v>
      </c>
      <c r="K7094" s="105">
        <v>2.0</v>
      </c>
      <c r="L7094" s="104">
        <f t="array" ref="L7094">XLOOKUP('Joining Lists'!$J7094,'Joining Lists'!$A$4:$A$15,'Joining Lists'!$B$4:$B$15)</f>
        <v>22.95</v>
      </c>
      <c r="M7094" s="105">
        <f>'Joining Lists'!$K7094*'Joining Lists'!$L7094</f>
        <v>45.9</v>
      </c>
    </row>
    <row r="7095" ht="14.25" customHeight="1">
      <c r="G7095" s="111">
        <v>44160.0</v>
      </c>
      <c r="H7095" s="110" t="s">
        <v>261</v>
      </c>
      <c r="I7095" s="110" t="str">
        <f t="array" ref="I7095">XLOOKUP('Joining Lists'!$H7095,'Joining Lists'!$D$4:$D$75,'Joining Lists'!$E$4:$E$75)</f>
        <v>South</v>
      </c>
      <c r="J7095" s="110" t="s">
        <v>243</v>
      </c>
      <c r="K7095" s="110">
        <v>2.0</v>
      </c>
      <c r="L7095" s="109">
        <f t="array" ref="L7095">XLOOKUP('Joining Lists'!$J7095,'Joining Lists'!$A$4:$A$15,'Joining Lists'!$B$4:$B$15)</f>
        <v>25</v>
      </c>
      <c r="M7095" s="110">
        <f>'Joining Lists'!$K7095*'Joining Lists'!$L7095</f>
        <v>50</v>
      </c>
    </row>
    <row r="7096" ht="14.25" customHeight="1">
      <c r="G7096" s="106">
        <v>44160.0</v>
      </c>
      <c r="H7096" s="105" t="s">
        <v>255</v>
      </c>
      <c r="I7096" s="105" t="str">
        <f t="array" ref="I7096">XLOOKUP('Joining Lists'!$H7096,'Joining Lists'!$D$4:$D$75,'Joining Lists'!$E$4:$E$75)</f>
        <v>MidWest</v>
      </c>
      <c r="J7096" s="105" t="s">
        <v>235</v>
      </c>
      <c r="K7096" s="105">
        <v>1.0</v>
      </c>
      <c r="L7096" s="104">
        <f t="array" ref="L7096">XLOOKUP('Joining Lists'!$J7096,'Joining Lists'!$A$4:$A$15,'Joining Lists'!$B$4:$B$15)</f>
        <v>19.95</v>
      </c>
      <c r="M7096" s="105">
        <f>'Joining Lists'!$K7096*'Joining Lists'!$L7096</f>
        <v>19.95</v>
      </c>
    </row>
    <row r="7097" ht="14.25" customHeight="1">
      <c r="G7097" s="111">
        <v>44160.0</v>
      </c>
      <c r="H7097" s="110" t="s">
        <v>308</v>
      </c>
      <c r="I7097" s="110" t="str">
        <f t="array" ref="I7097">XLOOKUP('Joining Lists'!$H7097,'Joining Lists'!$D$4:$D$75,'Joining Lists'!$E$4:$E$75)</f>
        <v>West</v>
      </c>
      <c r="J7097" s="110" t="s">
        <v>235</v>
      </c>
      <c r="K7097" s="110">
        <v>2.0</v>
      </c>
      <c r="L7097" s="109">
        <f t="array" ref="L7097">XLOOKUP('Joining Lists'!$J7097,'Joining Lists'!$A$4:$A$15,'Joining Lists'!$B$4:$B$15)</f>
        <v>19.95</v>
      </c>
      <c r="M7097" s="110">
        <f>'Joining Lists'!$K7097*'Joining Lists'!$L7097</f>
        <v>39.9</v>
      </c>
    </row>
    <row r="7098" ht="14.25" customHeight="1">
      <c r="G7098" s="106">
        <v>44160.0</v>
      </c>
      <c r="H7098" s="105" t="s">
        <v>241</v>
      </c>
      <c r="I7098" s="105" t="str">
        <f t="array" ref="I7098">XLOOKUP('Joining Lists'!$H7098,'Joining Lists'!$D$4:$D$75,'Joining Lists'!$E$4:$E$75)</f>
        <v>MidWest</v>
      </c>
      <c r="J7098" s="105" t="s">
        <v>218</v>
      </c>
      <c r="K7098" s="105">
        <v>3.0</v>
      </c>
      <c r="L7098" s="104">
        <f t="array" ref="L7098">XLOOKUP('Joining Lists'!$J7098,'Joining Lists'!$A$4:$A$15,'Joining Lists'!$B$4:$B$15)</f>
        <v>22.95</v>
      </c>
      <c r="M7098" s="105">
        <f>'Joining Lists'!$K7098*'Joining Lists'!$L7098</f>
        <v>68.85</v>
      </c>
    </row>
    <row r="7099" ht="14.25" customHeight="1">
      <c r="G7099" s="111">
        <v>44160.0</v>
      </c>
      <c r="H7099" s="110" t="s">
        <v>265</v>
      </c>
      <c r="I7099" s="110" t="str">
        <f t="array" ref="I7099">XLOOKUP('Joining Lists'!$H7099,'Joining Lists'!$D$4:$D$75,'Joining Lists'!$E$4:$E$75)</f>
        <v>MidWest</v>
      </c>
      <c r="J7099" s="110" t="s">
        <v>218</v>
      </c>
      <c r="K7099" s="110">
        <v>3.0</v>
      </c>
      <c r="L7099" s="109">
        <f t="array" ref="L7099">XLOOKUP('Joining Lists'!$J7099,'Joining Lists'!$A$4:$A$15,'Joining Lists'!$B$4:$B$15)</f>
        <v>22.95</v>
      </c>
      <c r="M7099" s="110">
        <f>'Joining Lists'!$K7099*'Joining Lists'!$L7099</f>
        <v>68.85</v>
      </c>
    </row>
    <row r="7100" ht="14.25" customHeight="1">
      <c r="G7100" s="106">
        <v>44160.0</v>
      </c>
      <c r="H7100" s="105" t="s">
        <v>258</v>
      </c>
      <c r="I7100" s="105" t="str">
        <f t="array" ref="I7100">XLOOKUP('Joining Lists'!$H7100,'Joining Lists'!$D$4:$D$75,'Joining Lists'!$E$4:$E$75)</f>
        <v>MidWest</v>
      </c>
      <c r="J7100" s="105" t="s">
        <v>236</v>
      </c>
      <c r="K7100" s="105">
        <v>3.0</v>
      </c>
      <c r="L7100" s="104">
        <f t="array" ref="L7100">XLOOKUP('Joining Lists'!$J7100,'Joining Lists'!$A$4:$A$15,'Joining Lists'!$B$4:$B$15)</f>
        <v>30</v>
      </c>
      <c r="M7100" s="105">
        <f>'Joining Lists'!$K7100*'Joining Lists'!$L7100</f>
        <v>90</v>
      </c>
    </row>
    <row r="7101" ht="14.25" customHeight="1">
      <c r="G7101" s="111">
        <v>44160.0</v>
      </c>
      <c r="H7101" s="110" t="s">
        <v>234</v>
      </c>
      <c r="I7101" s="110" t="str">
        <f t="array" ref="I7101">XLOOKUP('Joining Lists'!$H7101,'Joining Lists'!$D$4:$D$75,'Joining Lists'!$E$4:$E$75)</f>
        <v>East</v>
      </c>
      <c r="J7101" s="110" t="s">
        <v>236</v>
      </c>
      <c r="K7101" s="110">
        <v>3.0</v>
      </c>
      <c r="L7101" s="109">
        <f t="array" ref="L7101">XLOOKUP('Joining Lists'!$J7101,'Joining Lists'!$A$4:$A$15,'Joining Lists'!$B$4:$B$15)</f>
        <v>30</v>
      </c>
      <c r="M7101" s="110">
        <f>'Joining Lists'!$K7101*'Joining Lists'!$L7101</f>
        <v>90</v>
      </c>
    </row>
    <row r="7102" ht="14.25" customHeight="1">
      <c r="G7102" s="106">
        <v>44160.0</v>
      </c>
      <c r="H7102" s="105" t="s">
        <v>237</v>
      </c>
      <c r="I7102" s="105" t="str">
        <f t="array" ref="I7102">XLOOKUP('Joining Lists'!$H7102,'Joining Lists'!$D$4:$D$75,'Joining Lists'!$E$4:$E$75)</f>
        <v>West</v>
      </c>
      <c r="J7102" s="105" t="s">
        <v>240</v>
      </c>
      <c r="K7102" s="105">
        <v>2.0</v>
      </c>
      <c r="L7102" s="104">
        <f t="array" ref="L7102">XLOOKUP('Joining Lists'!$J7102,'Joining Lists'!$A$4:$A$15,'Joining Lists'!$B$4:$B$15)</f>
        <v>34</v>
      </c>
      <c r="M7102" s="105">
        <f>'Joining Lists'!$K7102*'Joining Lists'!$L7102</f>
        <v>68</v>
      </c>
    </row>
    <row r="7103" ht="14.25" customHeight="1">
      <c r="G7103" s="111">
        <v>44160.0</v>
      </c>
      <c r="H7103" s="110" t="s">
        <v>268</v>
      </c>
      <c r="I7103" s="110" t="str">
        <f t="array" ref="I7103">XLOOKUP('Joining Lists'!$H7103,'Joining Lists'!$D$4:$D$75,'Joining Lists'!$E$4:$E$75)</f>
        <v>East</v>
      </c>
      <c r="J7103" s="110" t="s">
        <v>240</v>
      </c>
      <c r="K7103" s="110">
        <v>2.0</v>
      </c>
      <c r="L7103" s="109">
        <f t="array" ref="L7103">XLOOKUP('Joining Lists'!$J7103,'Joining Lists'!$A$4:$A$15,'Joining Lists'!$B$4:$B$15)</f>
        <v>34</v>
      </c>
      <c r="M7103" s="110">
        <f>'Joining Lists'!$K7103*'Joining Lists'!$L7103</f>
        <v>68</v>
      </c>
    </row>
    <row r="7104" ht="14.25" customHeight="1">
      <c r="G7104" s="106">
        <v>44160.0</v>
      </c>
      <c r="H7104" s="105" t="s">
        <v>248</v>
      </c>
      <c r="I7104" s="105" t="str">
        <f t="array" ref="I7104">XLOOKUP('Joining Lists'!$H7104,'Joining Lists'!$D$4:$D$75,'Joining Lists'!$E$4:$E$75)</f>
        <v>MidWest</v>
      </c>
      <c r="J7104" s="105" t="s">
        <v>245</v>
      </c>
      <c r="K7104" s="105">
        <v>1.0</v>
      </c>
      <c r="L7104" s="104">
        <f t="array" ref="L7104">XLOOKUP('Joining Lists'!$J7104,'Joining Lists'!$A$4:$A$15,'Joining Lists'!$B$4:$B$15)</f>
        <v>23.5</v>
      </c>
      <c r="M7104" s="105">
        <f>'Joining Lists'!$K7104*'Joining Lists'!$L7104</f>
        <v>23.5</v>
      </c>
    </row>
    <row r="7105" ht="14.25" customHeight="1">
      <c r="G7105" s="111">
        <v>44160.0</v>
      </c>
      <c r="H7105" s="110" t="s">
        <v>296</v>
      </c>
      <c r="I7105" s="110" t="str">
        <f t="array" ref="I7105">XLOOKUP('Joining Lists'!$H7105,'Joining Lists'!$D$4:$D$75,'Joining Lists'!$E$4:$E$75)</f>
        <v>West</v>
      </c>
      <c r="J7105" s="110" t="s">
        <v>216</v>
      </c>
      <c r="K7105" s="110">
        <v>1.0</v>
      </c>
      <c r="L7105" s="109">
        <f t="array" ref="L7105">XLOOKUP('Joining Lists'!$J7105,'Joining Lists'!$A$4:$A$15,'Joining Lists'!$B$4:$B$15)</f>
        <v>22.95</v>
      </c>
      <c r="M7105" s="110">
        <f>'Joining Lists'!$K7105*'Joining Lists'!$L7105</f>
        <v>22.95</v>
      </c>
    </row>
    <row r="7106" ht="14.25" customHeight="1">
      <c r="G7106" s="106">
        <v>44160.0</v>
      </c>
      <c r="H7106" s="105" t="s">
        <v>309</v>
      </c>
      <c r="I7106" s="105" t="str">
        <f t="array" ref="I7106">XLOOKUP('Joining Lists'!$H7106,'Joining Lists'!$D$4:$D$75,'Joining Lists'!$E$4:$E$75)</f>
        <v>South</v>
      </c>
      <c r="J7106" s="105" t="s">
        <v>230</v>
      </c>
      <c r="K7106" s="105">
        <v>2.0</v>
      </c>
      <c r="L7106" s="104">
        <f t="array" ref="L7106">XLOOKUP('Joining Lists'!$J7106,'Joining Lists'!$A$4:$A$15,'Joining Lists'!$B$4:$B$15)</f>
        <v>79.95</v>
      </c>
      <c r="M7106" s="105">
        <f>'Joining Lists'!$K7106*'Joining Lists'!$L7106</f>
        <v>159.9</v>
      </c>
    </row>
    <row r="7107" ht="14.25" customHeight="1">
      <c r="G7107" s="111">
        <v>44160.0</v>
      </c>
      <c r="H7107" s="110" t="s">
        <v>296</v>
      </c>
      <c r="I7107" s="110" t="str">
        <f t="array" ref="I7107">XLOOKUP('Joining Lists'!$H7107,'Joining Lists'!$D$4:$D$75,'Joining Lists'!$E$4:$E$75)</f>
        <v>West</v>
      </c>
      <c r="J7107" s="110" t="s">
        <v>212</v>
      </c>
      <c r="K7107" s="110">
        <v>2.0</v>
      </c>
      <c r="L7107" s="109">
        <f t="array" ref="L7107">XLOOKUP('Joining Lists'!$J7107,'Joining Lists'!$A$4:$A$15,'Joining Lists'!$B$4:$B$15)</f>
        <v>21</v>
      </c>
      <c r="M7107" s="110">
        <f>'Joining Lists'!$K7107*'Joining Lists'!$L7107</f>
        <v>42</v>
      </c>
    </row>
    <row r="7108" ht="14.25" customHeight="1">
      <c r="G7108" s="106">
        <v>44159.0</v>
      </c>
      <c r="H7108" s="105" t="s">
        <v>225</v>
      </c>
      <c r="I7108" s="105" t="str">
        <f t="array" ref="I7108">XLOOKUP('Joining Lists'!$H7108,'Joining Lists'!$D$4:$D$75,'Joining Lists'!$E$4:$E$75)</f>
        <v>South</v>
      </c>
      <c r="J7108" s="105" t="s">
        <v>218</v>
      </c>
      <c r="K7108" s="105">
        <v>3.0</v>
      </c>
      <c r="L7108" s="104">
        <f t="array" ref="L7108">XLOOKUP('Joining Lists'!$J7108,'Joining Lists'!$A$4:$A$15,'Joining Lists'!$B$4:$B$15)</f>
        <v>22.95</v>
      </c>
      <c r="M7108" s="105">
        <f>'Joining Lists'!$K7108*'Joining Lists'!$L7108</f>
        <v>68.85</v>
      </c>
    </row>
    <row r="7109" ht="14.25" customHeight="1">
      <c r="G7109" s="111">
        <v>44159.0</v>
      </c>
      <c r="H7109" s="110" t="s">
        <v>221</v>
      </c>
      <c r="I7109" s="110" t="str">
        <f t="array" ref="I7109">XLOOKUP('Joining Lists'!$H7109,'Joining Lists'!$D$4:$D$75,'Joining Lists'!$E$4:$E$75)</f>
        <v>East</v>
      </c>
      <c r="J7109" s="110" t="s">
        <v>216</v>
      </c>
      <c r="K7109" s="110">
        <v>1.0</v>
      </c>
      <c r="L7109" s="109">
        <f t="array" ref="L7109">XLOOKUP('Joining Lists'!$J7109,'Joining Lists'!$A$4:$A$15,'Joining Lists'!$B$4:$B$15)</f>
        <v>22.95</v>
      </c>
      <c r="M7109" s="110">
        <f>'Joining Lists'!$K7109*'Joining Lists'!$L7109</f>
        <v>22.95</v>
      </c>
    </row>
    <row r="7110" ht="14.25" customHeight="1">
      <c r="G7110" s="106">
        <v>44159.0</v>
      </c>
      <c r="H7110" s="105" t="s">
        <v>292</v>
      </c>
      <c r="I7110" s="105" t="str">
        <f t="array" ref="I7110">XLOOKUP('Joining Lists'!$H7110,'Joining Lists'!$D$4:$D$75,'Joining Lists'!$E$4:$E$75)</f>
        <v>East</v>
      </c>
      <c r="J7110" s="105" t="s">
        <v>245</v>
      </c>
      <c r="K7110" s="105">
        <v>2.0</v>
      </c>
      <c r="L7110" s="104">
        <f t="array" ref="L7110">XLOOKUP('Joining Lists'!$J7110,'Joining Lists'!$A$4:$A$15,'Joining Lists'!$B$4:$B$15)</f>
        <v>23.5</v>
      </c>
      <c r="M7110" s="105">
        <f>'Joining Lists'!$K7110*'Joining Lists'!$L7110</f>
        <v>47</v>
      </c>
    </row>
    <row r="7111" ht="14.25" customHeight="1">
      <c r="G7111" s="111">
        <v>44159.0</v>
      </c>
      <c r="H7111" s="110" t="s">
        <v>225</v>
      </c>
      <c r="I7111" s="110" t="str">
        <f t="array" ref="I7111">XLOOKUP('Joining Lists'!$H7111,'Joining Lists'!$D$4:$D$75,'Joining Lists'!$E$4:$E$75)</f>
        <v>South</v>
      </c>
      <c r="J7111" s="110" t="s">
        <v>212</v>
      </c>
      <c r="K7111" s="110">
        <v>1.0</v>
      </c>
      <c r="L7111" s="109">
        <f t="array" ref="L7111">XLOOKUP('Joining Lists'!$J7111,'Joining Lists'!$A$4:$A$15,'Joining Lists'!$B$4:$B$15)</f>
        <v>21</v>
      </c>
      <c r="M7111" s="110">
        <f>'Joining Lists'!$K7111*'Joining Lists'!$L7111</f>
        <v>21</v>
      </c>
    </row>
    <row r="7112" ht="14.25" customHeight="1">
      <c r="G7112" s="106">
        <v>44159.0</v>
      </c>
      <c r="H7112" s="105" t="s">
        <v>242</v>
      </c>
      <c r="I7112" s="105" t="str">
        <f t="array" ref="I7112">XLOOKUP('Joining Lists'!$H7112,'Joining Lists'!$D$4:$D$75,'Joining Lists'!$E$4:$E$75)</f>
        <v>MidWest</v>
      </c>
      <c r="J7112" s="105" t="s">
        <v>235</v>
      </c>
      <c r="K7112" s="105">
        <v>3.0</v>
      </c>
      <c r="L7112" s="104">
        <f t="array" ref="L7112">XLOOKUP('Joining Lists'!$J7112,'Joining Lists'!$A$4:$A$15,'Joining Lists'!$B$4:$B$15)</f>
        <v>19.95</v>
      </c>
      <c r="M7112" s="105">
        <f>'Joining Lists'!$K7112*'Joining Lists'!$L7112</f>
        <v>59.85</v>
      </c>
    </row>
    <row r="7113" ht="14.25" customHeight="1">
      <c r="G7113" s="111">
        <v>44159.0</v>
      </c>
      <c r="H7113" s="110" t="s">
        <v>268</v>
      </c>
      <c r="I7113" s="110" t="str">
        <f t="array" ref="I7113">XLOOKUP('Joining Lists'!$H7113,'Joining Lists'!$D$4:$D$75,'Joining Lists'!$E$4:$E$75)</f>
        <v>East</v>
      </c>
      <c r="J7113" s="110" t="s">
        <v>235</v>
      </c>
      <c r="K7113" s="110">
        <v>3.0</v>
      </c>
      <c r="L7113" s="109">
        <f t="array" ref="L7113">XLOOKUP('Joining Lists'!$J7113,'Joining Lists'!$A$4:$A$15,'Joining Lists'!$B$4:$B$15)</f>
        <v>19.95</v>
      </c>
      <c r="M7113" s="110">
        <f>'Joining Lists'!$K7113*'Joining Lists'!$L7113</f>
        <v>59.85</v>
      </c>
    </row>
    <row r="7114" ht="14.25" customHeight="1">
      <c r="G7114" s="106">
        <v>44159.0</v>
      </c>
      <c r="H7114" s="105" t="s">
        <v>283</v>
      </c>
      <c r="I7114" s="105" t="str">
        <f t="array" ref="I7114">XLOOKUP('Joining Lists'!$H7114,'Joining Lists'!$D$4:$D$75,'Joining Lists'!$E$4:$E$75)</f>
        <v>South</v>
      </c>
      <c r="J7114" s="105" t="s">
        <v>240</v>
      </c>
      <c r="K7114" s="105">
        <v>4.0</v>
      </c>
      <c r="L7114" s="104">
        <f t="array" ref="L7114">XLOOKUP('Joining Lists'!$J7114,'Joining Lists'!$A$4:$A$15,'Joining Lists'!$B$4:$B$15)</f>
        <v>34</v>
      </c>
      <c r="M7114" s="105">
        <f>'Joining Lists'!$K7114*'Joining Lists'!$L7114</f>
        <v>136</v>
      </c>
    </row>
    <row r="7115" ht="14.25" customHeight="1">
      <c r="G7115" s="111">
        <v>44159.0</v>
      </c>
      <c r="H7115" s="110" t="s">
        <v>316</v>
      </c>
      <c r="I7115" s="110" t="str">
        <f t="array" ref="I7115">XLOOKUP('Joining Lists'!$H7115,'Joining Lists'!$D$4:$D$75,'Joining Lists'!$E$4:$E$75)</f>
        <v>West</v>
      </c>
      <c r="J7115" s="110" t="s">
        <v>216</v>
      </c>
      <c r="K7115" s="110">
        <v>2.0</v>
      </c>
      <c r="L7115" s="109">
        <f t="array" ref="L7115">XLOOKUP('Joining Lists'!$J7115,'Joining Lists'!$A$4:$A$15,'Joining Lists'!$B$4:$B$15)</f>
        <v>22.95</v>
      </c>
      <c r="M7115" s="110">
        <f>'Joining Lists'!$K7115*'Joining Lists'!$L7115</f>
        <v>45.9</v>
      </c>
    </row>
    <row r="7116" ht="14.25" customHeight="1">
      <c r="G7116" s="106">
        <v>44159.0</v>
      </c>
      <c r="H7116" s="105" t="s">
        <v>256</v>
      </c>
      <c r="I7116" s="105" t="str">
        <f t="array" ref="I7116">XLOOKUP('Joining Lists'!$H7116,'Joining Lists'!$D$4:$D$75,'Joining Lists'!$E$4:$E$75)</f>
        <v>MidWest</v>
      </c>
      <c r="J7116" s="105" t="s">
        <v>218</v>
      </c>
      <c r="K7116" s="105">
        <v>1.0</v>
      </c>
      <c r="L7116" s="104">
        <f t="array" ref="L7116">XLOOKUP('Joining Lists'!$J7116,'Joining Lists'!$A$4:$A$15,'Joining Lists'!$B$4:$B$15)</f>
        <v>22.95</v>
      </c>
      <c r="M7116" s="105">
        <f>'Joining Lists'!$K7116*'Joining Lists'!$L7116</f>
        <v>22.95</v>
      </c>
    </row>
    <row r="7117" ht="14.25" customHeight="1">
      <c r="G7117" s="111">
        <v>44159.0</v>
      </c>
      <c r="H7117" s="110" t="s">
        <v>252</v>
      </c>
      <c r="I7117" s="110" t="str">
        <f t="array" ref="I7117">XLOOKUP('Joining Lists'!$H7117,'Joining Lists'!$D$4:$D$75,'Joining Lists'!$E$4:$E$75)</f>
        <v>West</v>
      </c>
      <c r="J7117" s="110" t="s">
        <v>212</v>
      </c>
      <c r="K7117" s="110">
        <v>2.0</v>
      </c>
      <c r="L7117" s="109">
        <f t="array" ref="L7117">XLOOKUP('Joining Lists'!$J7117,'Joining Lists'!$A$4:$A$15,'Joining Lists'!$B$4:$B$15)</f>
        <v>21</v>
      </c>
      <c r="M7117" s="110">
        <f>'Joining Lists'!$K7117*'Joining Lists'!$L7117</f>
        <v>42</v>
      </c>
    </row>
    <row r="7118" ht="14.25" customHeight="1">
      <c r="G7118" s="106">
        <v>44159.0</v>
      </c>
      <c r="H7118" s="105" t="s">
        <v>264</v>
      </c>
      <c r="I7118" s="105" t="str">
        <f t="array" ref="I7118">XLOOKUP('Joining Lists'!$H7118,'Joining Lists'!$D$4:$D$75,'Joining Lists'!$E$4:$E$75)</f>
        <v>MidWest</v>
      </c>
      <c r="J7118" s="105" t="s">
        <v>240</v>
      </c>
      <c r="K7118" s="105">
        <v>18.0</v>
      </c>
      <c r="L7118" s="104">
        <f t="array" ref="L7118">XLOOKUP('Joining Lists'!$J7118,'Joining Lists'!$A$4:$A$15,'Joining Lists'!$B$4:$B$15)</f>
        <v>34</v>
      </c>
      <c r="M7118" s="105">
        <f>'Joining Lists'!$K7118*'Joining Lists'!$L7118</f>
        <v>612</v>
      </c>
    </row>
    <row r="7119" ht="14.25" customHeight="1">
      <c r="G7119" s="111">
        <v>44159.0</v>
      </c>
      <c r="H7119" s="110" t="s">
        <v>246</v>
      </c>
      <c r="I7119" s="110" t="str">
        <f t="array" ref="I7119">XLOOKUP('Joining Lists'!$H7119,'Joining Lists'!$D$4:$D$75,'Joining Lists'!$E$4:$E$75)</f>
        <v>South</v>
      </c>
      <c r="J7119" s="110" t="s">
        <v>218</v>
      </c>
      <c r="K7119" s="110">
        <v>3.0</v>
      </c>
      <c r="L7119" s="109">
        <f t="array" ref="L7119">XLOOKUP('Joining Lists'!$J7119,'Joining Lists'!$A$4:$A$15,'Joining Lists'!$B$4:$B$15)</f>
        <v>22.95</v>
      </c>
      <c r="M7119" s="110">
        <f>'Joining Lists'!$K7119*'Joining Lists'!$L7119</f>
        <v>68.85</v>
      </c>
    </row>
    <row r="7120" ht="14.25" customHeight="1">
      <c r="G7120" s="106">
        <v>44159.0</v>
      </c>
      <c r="H7120" s="105" t="s">
        <v>289</v>
      </c>
      <c r="I7120" s="105" t="str">
        <f t="array" ref="I7120">XLOOKUP('Joining Lists'!$H7120,'Joining Lists'!$D$4:$D$75,'Joining Lists'!$E$4:$E$75)</f>
        <v>West</v>
      </c>
      <c r="J7120" s="105" t="s">
        <v>216</v>
      </c>
      <c r="K7120" s="105">
        <v>2.0</v>
      </c>
      <c r="L7120" s="104">
        <f t="array" ref="L7120">XLOOKUP('Joining Lists'!$J7120,'Joining Lists'!$A$4:$A$15,'Joining Lists'!$B$4:$B$15)</f>
        <v>22.95</v>
      </c>
      <c r="M7120" s="105">
        <f>'Joining Lists'!$K7120*'Joining Lists'!$L7120</f>
        <v>45.9</v>
      </c>
    </row>
    <row r="7121" ht="14.25" customHeight="1">
      <c r="G7121" s="111">
        <v>44159.0</v>
      </c>
      <c r="H7121" s="110" t="s">
        <v>242</v>
      </c>
      <c r="I7121" s="110" t="str">
        <f t="array" ref="I7121">XLOOKUP('Joining Lists'!$H7121,'Joining Lists'!$D$4:$D$75,'Joining Lists'!$E$4:$E$75)</f>
        <v>MidWest</v>
      </c>
      <c r="J7121" s="110" t="s">
        <v>216</v>
      </c>
      <c r="K7121" s="110">
        <v>2.0</v>
      </c>
      <c r="L7121" s="109">
        <f t="array" ref="L7121">XLOOKUP('Joining Lists'!$J7121,'Joining Lists'!$A$4:$A$15,'Joining Lists'!$B$4:$B$15)</f>
        <v>22.95</v>
      </c>
      <c r="M7121" s="110">
        <f>'Joining Lists'!$K7121*'Joining Lists'!$L7121</f>
        <v>45.9</v>
      </c>
    </row>
    <row r="7122" ht="14.25" customHeight="1">
      <c r="G7122" s="106">
        <v>44159.0</v>
      </c>
      <c r="H7122" s="105" t="s">
        <v>304</v>
      </c>
      <c r="I7122" s="105" t="str">
        <f t="array" ref="I7122">XLOOKUP('Joining Lists'!$H7122,'Joining Lists'!$D$4:$D$75,'Joining Lists'!$E$4:$E$75)</f>
        <v>South</v>
      </c>
      <c r="J7122" s="105" t="s">
        <v>240</v>
      </c>
      <c r="K7122" s="105">
        <v>3.0</v>
      </c>
      <c r="L7122" s="104">
        <f t="array" ref="L7122">XLOOKUP('Joining Lists'!$J7122,'Joining Lists'!$A$4:$A$15,'Joining Lists'!$B$4:$B$15)</f>
        <v>34</v>
      </c>
      <c r="M7122" s="105">
        <f>'Joining Lists'!$K7122*'Joining Lists'!$L7122</f>
        <v>102</v>
      </c>
    </row>
    <row r="7123" ht="14.25" customHeight="1">
      <c r="G7123" s="111">
        <v>44159.0</v>
      </c>
      <c r="H7123" s="110" t="s">
        <v>256</v>
      </c>
      <c r="I7123" s="110" t="str">
        <f t="array" ref="I7123">XLOOKUP('Joining Lists'!$H7123,'Joining Lists'!$D$4:$D$75,'Joining Lists'!$E$4:$E$75)</f>
        <v>MidWest</v>
      </c>
      <c r="J7123" s="110" t="s">
        <v>240</v>
      </c>
      <c r="K7123" s="110">
        <v>3.0</v>
      </c>
      <c r="L7123" s="109">
        <f t="array" ref="L7123">XLOOKUP('Joining Lists'!$J7123,'Joining Lists'!$A$4:$A$15,'Joining Lists'!$B$4:$B$15)</f>
        <v>34</v>
      </c>
      <c r="M7123" s="110">
        <f>'Joining Lists'!$K7123*'Joining Lists'!$L7123</f>
        <v>102</v>
      </c>
    </row>
    <row r="7124" ht="14.25" customHeight="1">
      <c r="G7124" s="106">
        <v>44159.0</v>
      </c>
      <c r="H7124" s="105" t="s">
        <v>280</v>
      </c>
      <c r="I7124" s="105" t="str">
        <f t="array" ref="I7124">XLOOKUP('Joining Lists'!$H7124,'Joining Lists'!$D$4:$D$75,'Joining Lists'!$E$4:$E$75)</f>
        <v>South</v>
      </c>
      <c r="J7124" s="105" t="s">
        <v>236</v>
      </c>
      <c r="K7124" s="105">
        <v>2.0</v>
      </c>
      <c r="L7124" s="104">
        <f t="array" ref="L7124">XLOOKUP('Joining Lists'!$J7124,'Joining Lists'!$A$4:$A$15,'Joining Lists'!$B$4:$B$15)</f>
        <v>30</v>
      </c>
      <c r="M7124" s="105">
        <f>'Joining Lists'!$K7124*'Joining Lists'!$L7124</f>
        <v>60</v>
      </c>
    </row>
    <row r="7125" ht="14.25" customHeight="1">
      <c r="G7125" s="111">
        <v>44159.0</v>
      </c>
      <c r="H7125" s="110" t="s">
        <v>225</v>
      </c>
      <c r="I7125" s="110" t="str">
        <f t="array" ref="I7125">XLOOKUP('Joining Lists'!$H7125,'Joining Lists'!$D$4:$D$75,'Joining Lists'!$E$4:$E$75)</f>
        <v>South</v>
      </c>
      <c r="J7125" s="110" t="s">
        <v>216</v>
      </c>
      <c r="K7125" s="110">
        <v>1.0</v>
      </c>
      <c r="L7125" s="109">
        <f t="array" ref="L7125">XLOOKUP('Joining Lists'!$J7125,'Joining Lists'!$A$4:$A$15,'Joining Lists'!$B$4:$B$15)</f>
        <v>22.95</v>
      </c>
      <c r="M7125" s="110">
        <f>'Joining Lists'!$K7125*'Joining Lists'!$L7125</f>
        <v>22.95</v>
      </c>
    </row>
    <row r="7126" ht="14.25" customHeight="1">
      <c r="G7126" s="106">
        <v>44159.0</v>
      </c>
      <c r="H7126" s="105" t="s">
        <v>281</v>
      </c>
      <c r="I7126" s="105" t="str">
        <f t="array" ref="I7126">XLOOKUP('Joining Lists'!$H7126,'Joining Lists'!$D$4:$D$75,'Joining Lists'!$E$4:$E$75)</f>
        <v>MidWest</v>
      </c>
      <c r="J7126" s="105" t="s">
        <v>243</v>
      </c>
      <c r="K7126" s="105">
        <v>1.0</v>
      </c>
      <c r="L7126" s="104">
        <f t="array" ref="L7126">XLOOKUP('Joining Lists'!$J7126,'Joining Lists'!$A$4:$A$15,'Joining Lists'!$B$4:$B$15)</f>
        <v>25</v>
      </c>
      <c r="M7126" s="105">
        <f>'Joining Lists'!$K7126*'Joining Lists'!$L7126</f>
        <v>25</v>
      </c>
    </row>
    <row r="7127" ht="14.25" customHeight="1">
      <c r="G7127" s="111">
        <v>44159.0</v>
      </c>
      <c r="H7127" s="110" t="s">
        <v>306</v>
      </c>
      <c r="I7127" s="110" t="str">
        <f t="array" ref="I7127">XLOOKUP('Joining Lists'!$H7127,'Joining Lists'!$D$4:$D$75,'Joining Lists'!$E$4:$E$75)</f>
        <v>West</v>
      </c>
      <c r="J7127" s="110" t="s">
        <v>240</v>
      </c>
      <c r="K7127" s="110">
        <v>2.0</v>
      </c>
      <c r="L7127" s="109">
        <f t="array" ref="L7127">XLOOKUP('Joining Lists'!$J7127,'Joining Lists'!$A$4:$A$15,'Joining Lists'!$B$4:$B$15)</f>
        <v>34</v>
      </c>
      <c r="M7127" s="110">
        <f>'Joining Lists'!$K7127*'Joining Lists'!$L7127</f>
        <v>68</v>
      </c>
    </row>
    <row r="7128" ht="14.25" customHeight="1">
      <c r="G7128" s="106">
        <v>44159.0</v>
      </c>
      <c r="H7128" s="105" t="s">
        <v>255</v>
      </c>
      <c r="I7128" s="105" t="str">
        <f t="array" ref="I7128">XLOOKUP('Joining Lists'!$H7128,'Joining Lists'!$D$4:$D$75,'Joining Lists'!$E$4:$E$75)</f>
        <v>MidWest</v>
      </c>
      <c r="J7128" s="105" t="s">
        <v>218</v>
      </c>
      <c r="K7128" s="105">
        <v>3.0</v>
      </c>
      <c r="L7128" s="104">
        <f t="array" ref="L7128">XLOOKUP('Joining Lists'!$J7128,'Joining Lists'!$A$4:$A$15,'Joining Lists'!$B$4:$B$15)</f>
        <v>22.95</v>
      </c>
      <c r="M7128" s="105">
        <f>'Joining Lists'!$K7128*'Joining Lists'!$L7128</f>
        <v>68.85</v>
      </c>
    </row>
    <row r="7129" ht="14.25" customHeight="1">
      <c r="G7129" s="111">
        <v>44159.0</v>
      </c>
      <c r="H7129" s="110" t="s">
        <v>288</v>
      </c>
      <c r="I7129" s="110" t="str">
        <f t="array" ref="I7129">XLOOKUP('Joining Lists'!$H7129,'Joining Lists'!$D$4:$D$75,'Joining Lists'!$E$4:$E$75)</f>
        <v>MidWest</v>
      </c>
      <c r="J7129" s="110" t="s">
        <v>240</v>
      </c>
      <c r="K7129" s="110">
        <v>2.0</v>
      </c>
      <c r="L7129" s="109">
        <f t="array" ref="L7129">XLOOKUP('Joining Lists'!$J7129,'Joining Lists'!$A$4:$A$15,'Joining Lists'!$B$4:$B$15)</f>
        <v>34</v>
      </c>
      <c r="M7129" s="110">
        <f>'Joining Lists'!$K7129*'Joining Lists'!$L7129</f>
        <v>68</v>
      </c>
    </row>
    <row r="7130" ht="14.25" customHeight="1">
      <c r="G7130" s="106">
        <v>44159.0</v>
      </c>
      <c r="H7130" s="105" t="s">
        <v>221</v>
      </c>
      <c r="I7130" s="105" t="str">
        <f t="array" ref="I7130">XLOOKUP('Joining Lists'!$H7130,'Joining Lists'!$D$4:$D$75,'Joining Lists'!$E$4:$E$75)</f>
        <v>East</v>
      </c>
      <c r="J7130" s="105" t="s">
        <v>239</v>
      </c>
      <c r="K7130" s="105">
        <v>2.0</v>
      </c>
      <c r="L7130" s="104">
        <f t="array" ref="L7130">XLOOKUP('Joining Lists'!$J7130,'Joining Lists'!$A$4:$A$15,'Joining Lists'!$B$4:$B$15)</f>
        <v>19</v>
      </c>
      <c r="M7130" s="105">
        <f>'Joining Lists'!$K7130*'Joining Lists'!$L7130</f>
        <v>38</v>
      </c>
    </row>
    <row r="7131" ht="14.25" customHeight="1">
      <c r="G7131" s="111">
        <v>44159.0</v>
      </c>
      <c r="H7131" s="110" t="s">
        <v>261</v>
      </c>
      <c r="I7131" s="110" t="str">
        <f t="array" ref="I7131">XLOOKUP('Joining Lists'!$H7131,'Joining Lists'!$D$4:$D$75,'Joining Lists'!$E$4:$E$75)</f>
        <v>South</v>
      </c>
      <c r="J7131" s="110" t="s">
        <v>227</v>
      </c>
      <c r="K7131" s="110">
        <v>3.0</v>
      </c>
      <c r="L7131" s="109">
        <f t="array" ref="L7131">XLOOKUP('Joining Lists'!$J7131,'Joining Lists'!$A$4:$A$15,'Joining Lists'!$B$4:$B$15)</f>
        <v>25</v>
      </c>
      <c r="M7131" s="110">
        <f>'Joining Lists'!$K7131*'Joining Lists'!$L7131</f>
        <v>75</v>
      </c>
    </row>
    <row r="7132" ht="14.25" customHeight="1">
      <c r="G7132" s="106">
        <v>44159.0</v>
      </c>
      <c r="H7132" s="105" t="s">
        <v>263</v>
      </c>
      <c r="I7132" s="105" t="str">
        <f t="array" ref="I7132">XLOOKUP('Joining Lists'!$H7132,'Joining Lists'!$D$4:$D$75,'Joining Lists'!$E$4:$E$75)</f>
        <v>West</v>
      </c>
      <c r="J7132" s="105" t="s">
        <v>216</v>
      </c>
      <c r="K7132" s="105">
        <v>2.0</v>
      </c>
      <c r="L7132" s="104">
        <f t="array" ref="L7132">XLOOKUP('Joining Lists'!$J7132,'Joining Lists'!$A$4:$A$15,'Joining Lists'!$B$4:$B$15)</f>
        <v>22.95</v>
      </c>
      <c r="M7132" s="105">
        <f>'Joining Lists'!$K7132*'Joining Lists'!$L7132</f>
        <v>45.9</v>
      </c>
    </row>
    <row r="7133" ht="14.25" customHeight="1">
      <c r="G7133" s="111">
        <v>44159.0</v>
      </c>
      <c r="H7133" s="110" t="s">
        <v>237</v>
      </c>
      <c r="I7133" s="110" t="str">
        <f t="array" ref="I7133">XLOOKUP('Joining Lists'!$H7133,'Joining Lists'!$D$4:$D$75,'Joining Lists'!$E$4:$E$75)</f>
        <v>West</v>
      </c>
      <c r="J7133" s="110" t="s">
        <v>218</v>
      </c>
      <c r="K7133" s="110">
        <v>2.0</v>
      </c>
      <c r="L7133" s="109">
        <f t="array" ref="L7133">XLOOKUP('Joining Lists'!$J7133,'Joining Lists'!$A$4:$A$15,'Joining Lists'!$B$4:$B$15)</f>
        <v>22.95</v>
      </c>
      <c r="M7133" s="110">
        <f>'Joining Lists'!$K7133*'Joining Lists'!$L7133</f>
        <v>45.9</v>
      </c>
    </row>
    <row r="7134" ht="14.25" customHeight="1">
      <c r="G7134" s="106">
        <v>44159.0</v>
      </c>
      <c r="H7134" s="105" t="s">
        <v>312</v>
      </c>
      <c r="I7134" s="105" t="str">
        <f t="array" ref="I7134">XLOOKUP('Joining Lists'!$H7134,'Joining Lists'!$D$4:$D$75,'Joining Lists'!$E$4:$E$75)</f>
        <v>East</v>
      </c>
      <c r="J7134" s="105" t="s">
        <v>227</v>
      </c>
      <c r="K7134" s="105">
        <v>2.0</v>
      </c>
      <c r="L7134" s="104">
        <f t="array" ref="L7134">XLOOKUP('Joining Lists'!$J7134,'Joining Lists'!$A$4:$A$15,'Joining Lists'!$B$4:$B$15)</f>
        <v>25</v>
      </c>
      <c r="M7134" s="105">
        <f>'Joining Lists'!$K7134*'Joining Lists'!$L7134</f>
        <v>50</v>
      </c>
    </row>
    <row r="7135" ht="14.25" customHeight="1">
      <c r="G7135" s="111">
        <v>44159.0</v>
      </c>
      <c r="H7135" s="110" t="s">
        <v>313</v>
      </c>
      <c r="I7135" s="110" t="str">
        <f t="array" ref="I7135">XLOOKUP('Joining Lists'!$H7135,'Joining Lists'!$D$4:$D$75,'Joining Lists'!$E$4:$E$75)</f>
        <v>West</v>
      </c>
      <c r="J7135" s="110" t="s">
        <v>240</v>
      </c>
      <c r="K7135" s="110">
        <v>1.0</v>
      </c>
      <c r="L7135" s="109">
        <f t="array" ref="L7135">XLOOKUP('Joining Lists'!$J7135,'Joining Lists'!$A$4:$A$15,'Joining Lists'!$B$4:$B$15)</f>
        <v>34</v>
      </c>
      <c r="M7135" s="110">
        <f>'Joining Lists'!$K7135*'Joining Lists'!$L7135</f>
        <v>34</v>
      </c>
    </row>
    <row r="7136" ht="14.25" customHeight="1">
      <c r="G7136" s="106">
        <v>44159.0</v>
      </c>
      <c r="H7136" s="105" t="s">
        <v>303</v>
      </c>
      <c r="I7136" s="105" t="str">
        <f t="array" ref="I7136">XLOOKUP('Joining Lists'!$H7136,'Joining Lists'!$D$4:$D$75,'Joining Lists'!$E$4:$E$75)</f>
        <v>West</v>
      </c>
      <c r="J7136" s="105" t="s">
        <v>235</v>
      </c>
      <c r="K7136" s="105">
        <v>1.0</v>
      </c>
      <c r="L7136" s="104">
        <f t="array" ref="L7136">XLOOKUP('Joining Lists'!$J7136,'Joining Lists'!$A$4:$A$15,'Joining Lists'!$B$4:$B$15)</f>
        <v>19.95</v>
      </c>
      <c r="M7136" s="105">
        <f>'Joining Lists'!$K7136*'Joining Lists'!$L7136</f>
        <v>19.95</v>
      </c>
    </row>
    <row r="7137" ht="14.25" customHeight="1">
      <c r="G7137" s="111">
        <v>44159.0</v>
      </c>
      <c r="H7137" s="110" t="s">
        <v>303</v>
      </c>
      <c r="I7137" s="110" t="str">
        <f t="array" ref="I7137">XLOOKUP('Joining Lists'!$H7137,'Joining Lists'!$D$4:$D$75,'Joining Lists'!$E$4:$E$75)</f>
        <v>West</v>
      </c>
      <c r="J7137" s="110" t="s">
        <v>230</v>
      </c>
      <c r="K7137" s="110">
        <v>2.0</v>
      </c>
      <c r="L7137" s="109">
        <f t="array" ref="L7137">XLOOKUP('Joining Lists'!$J7137,'Joining Lists'!$A$4:$A$15,'Joining Lists'!$B$4:$B$15)</f>
        <v>79.95</v>
      </c>
      <c r="M7137" s="110">
        <f>'Joining Lists'!$K7137*'Joining Lists'!$L7137</f>
        <v>159.9</v>
      </c>
    </row>
    <row r="7138" ht="14.25" customHeight="1">
      <c r="G7138" s="106">
        <v>44159.0</v>
      </c>
      <c r="H7138" s="105" t="s">
        <v>225</v>
      </c>
      <c r="I7138" s="105" t="str">
        <f t="array" ref="I7138">XLOOKUP('Joining Lists'!$H7138,'Joining Lists'!$D$4:$D$75,'Joining Lists'!$E$4:$E$75)</f>
        <v>South</v>
      </c>
      <c r="J7138" s="105" t="s">
        <v>239</v>
      </c>
      <c r="K7138" s="105">
        <v>12.0</v>
      </c>
      <c r="L7138" s="104">
        <f t="array" ref="L7138">XLOOKUP('Joining Lists'!$J7138,'Joining Lists'!$A$4:$A$15,'Joining Lists'!$B$4:$B$15)</f>
        <v>19</v>
      </c>
      <c r="M7138" s="105">
        <f>'Joining Lists'!$K7138*'Joining Lists'!$L7138</f>
        <v>228</v>
      </c>
    </row>
    <row r="7139" ht="14.25" customHeight="1">
      <c r="G7139" s="111">
        <v>44159.0</v>
      </c>
      <c r="H7139" s="110" t="s">
        <v>257</v>
      </c>
      <c r="I7139" s="110" t="str">
        <f t="array" ref="I7139">XLOOKUP('Joining Lists'!$H7139,'Joining Lists'!$D$4:$D$75,'Joining Lists'!$E$4:$E$75)</f>
        <v>South</v>
      </c>
      <c r="J7139" s="110" t="s">
        <v>236</v>
      </c>
      <c r="K7139" s="110">
        <v>1.0</v>
      </c>
      <c r="L7139" s="109">
        <f t="array" ref="L7139">XLOOKUP('Joining Lists'!$J7139,'Joining Lists'!$A$4:$A$15,'Joining Lists'!$B$4:$B$15)</f>
        <v>30</v>
      </c>
      <c r="M7139" s="110">
        <f>'Joining Lists'!$K7139*'Joining Lists'!$L7139</f>
        <v>30</v>
      </c>
    </row>
    <row r="7140" ht="14.25" customHeight="1">
      <c r="G7140" s="106">
        <v>44159.0</v>
      </c>
      <c r="H7140" s="105" t="s">
        <v>297</v>
      </c>
      <c r="I7140" s="105" t="str">
        <f t="array" ref="I7140">XLOOKUP('Joining Lists'!$H7140,'Joining Lists'!$D$4:$D$75,'Joining Lists'!$E$4:$E$75)</f>
        <v>MidWest</v>
      </c>
      <c r="J7140" s="105" t="s">
        <v>245</v>
      </c>
      <c r="K7140" s="105">
        <v>2.0</v>
      </c>
      <c r="L7140" s="104">
        <f t="array" ref="L7140">XLOOKUP('Joining Lists'!$J7140,'Joining Lists'!$A$4:$A$15,'Joining Lists'!$B$4:$B$15)</f>
        <v>23.5</v>
      </c>
      <c r="M7140" s="105">
        <f>'Joining Lists'!$K7140*'Joining Lists'!$L7140</f>
        <v>47</v>
      </c>
    </row>
    <row r="7141" ht="14.25" customHeight="1">
      <c r="G7141" s="111">
        <v>44159.0</v>
      </c>
      <c r="H7141" s="110" t="s">
        <v>225</v>
      </c>
      <c r="I7141" s="110" t="str">
        <f t="array" ref="I7141">XLOOKUP('Joining Lists'!$H7141,'Joining Lists'!$D$4:$D$75,'Joining Lists'!$E$4:$E$75)</f>
        <v>South</v>
      </c>
      <c r="J7141" s="110" t="s">
        <v>216</v>
      </c>
      <c r="K7141" s="110">
        <v>3.0</v>
      </c>
      <c r="L7141" s="109">
        <f t="array" ref="L7141">XLOOKUP('Joining Lists'!$J7141,'Joining Lists'!$A$4:$A$15,'Joining Lists'!$B$4:$B$15)</f>
        <v>22.95</v>
      </c>
      <c r="M7141" s="110">
        <f>'Joining Lists'!$K7141*'Joining Lists'!$L7141</f>
        <v>68.85</v>
      </c>
    </row>
    <row r="7142" ht="14.25" customHeight="1">
      <c r="G7142" s="106">
        <v>44159.0</v>
      </c>
      <c r="H7142" s="105" t="s">
        <v>304</v>
      </c>
      <c r="I7142" s="105" t="str">
        <f t="array" ref="I7142">XLOOKUP('Joining Lists'!$H7142,'Joining Lists'!$D$4:$D$75,'Joining Lists'!$E$4:$E$75)</f>
        <v>South</v>
      </c>
      <c r="J7142" s="105" t="s">
        <v>233</v>
      </c>
      <c r="K7142" s="105">
        <v>2.0</v>
      </c>
      <c r="L7142" s="104">
        <f t="array" ref="L7142">XLOOKUP('Joining Lists'!$J7142,'Joining Lists'!$A$4:$A$15,'Joining Lists'!$B$4:$B$15)</f>
        <v>27.5</v>
      </c>
      <c r="M7142" s="105">
        <f>'Joining Lists'!$K7142*'Joining Lists'!$L7142</f>
        <v>55</v>
      </c>
    </row>
    <row r="7143" ht="14.25" customHeight="1">
      <c r="G7143" s="111">
        <v>44159.0</v>
      </c>
      <c r="H7143" s="110" t="s">
        <v>303</v>
      </c>
      <c r="I7143" s="110" t="str">
        <f t="array" ref="I7143">XLOOKUP('Joining Lists'!$H7143,'Joining Lists'!$D$4:$D$75,'Joining Lists'!$E$4:$E$75)</f>
        <v>West</v>
      </c>
      <c r="J7143" s="110" t="s">
        <v>235</v>
      </c>
      <c r="K7143" s="110">
        <v>1.0</v>
      </c>
      <c r="L7143" s="109">
        <f t="array" ref="L7143">XLOOKUP('Joining Lists'!$J7143,'Joining Lists'!$A$4:$A$15,'Joining Lists'!$B$4:$B$15)</f>
        <v>19.95</v>
      </c>
      <c r="M7143" s="110">
        <f>'Joining Lists'!$K7143*'Joining Lists'!$L7143</f>
        <v>19.95</v>
      </c>
    </row>
    <row r="7144" ht="14.25" customHeight="1">
      <c r="G7144" s="106">
        <v>44159.0</v>
      </c>
      <c r="H7144" s="105" t="s">
        <v>292</v>
      </c>
      <c r="I7144" s="105" t="str">
        <f t="array" ref="I7144">XLOOKUP('Joining Lists'!$H7144,'Joining Lists'!$D$4:$D$75,'Joining Lists'!$E$4:$E$75)</f>
        <v>East</v>
      </c>
      <c r="J7144" s="105" t="s">
        <v>227</v>
      </c>
      <c r="K7144" s="105">
        <v>2.0</v>
      </c>
      <c r="L7144" s="104">
        <f t="array" ref="L7144">XLOOKUP('Joining Lists'!$J7144,'Joining Lists'!$A$4:$A$15,'Joining Lists'!$B$4:$B$15)</f>
        <v>25</v>
      </c>
      <c r="M7144" s="105">
        <f>'Joining Lists'!$K7144*'Joining Lists'!$L7144</f>
        <v>50</v>
      </c>
    </row>
    <row r="7145" ht="14.25" customHeight="1">
      <c r="G7145" s="111">
        <v>44159.0</v>
      </c>
      <c r="H7145" s="110" t="s">
        <v>297</v>
      </c>
      <c r="I7145" s="110" t="str">
        <f t="array" ref="I7145">XLOOKUP('Joining Lists'!$H7145,'Joining Lists'!$D$4:$D$75,'Joining Lists'!$E$4:$E$75)</f>
        <v>MidWest</v>
      </c>
      <c r="J7145" s="110" t="s">
        <v>240</v>
      </c>
      <c r="K7145" s="110">
        <v>3.0</v>
      </c>
      <c r="L7145" s="109">
        <f t="array" ref="L7145">XLOOKUP('Joining Lists'!$J7145,'Joining Lists'!$A$4:$A$15,'Joining Lists'!$B$4:$B$15)</f>
        <v>34</v>
      </c>
      <c r="M7145" s="110">
        <f>'Joining Lists'!$K7145*'Joining Lists'!$L7145</f>
        <v>102</v>
      </c>
    </row>
    <row r="7146" ht="14.25" customHeight="1">
      <c r="G7146" s="106">
        <v>44159.0</v>
      </c>
      <c r="H7146" s="105" t="s">
        <v>289</v>
      </c>
      <c r="I7146" s="105" t="str">
        <f t="array" ref="I7146">XLOOKUP('Joining Lists'!$H7146,'Joining Lists'!$D$4:$D$75,'Joining Lists'!$E$4:$E$75)</f>
        <v>West</v>
      </c>
      <c r="J7146" s="105" t="s">
        <v>218</v>
      </c>
      <c r="K7146" s="105">
        <v>3.0</v>
      </c>
      <c r="L7146" s="104">
        <f t="array" ref="L7146">XLOOKUP('Joining Lists'!$J7146,'Joining Lists'!$A$4:$A$15,'Joining Lists'!$B$4:$B$15)</f>
        <v>22.95</v>
      </c>
      <c r="M7146" s="105">
        <f>'Joining Lists'!$K7146*'Joining Lists'!$L7146</f>
        <v>68.85</v>
      </c>
    </row>
    <row r="7147" ht="14.25" customHeight="1">
      <c r="G7147" s="111">
        <v>44159.0</v>
      </c>
      <c r="H7147" s="110" t="s">
        <v>303</v>
      </c>
      <c r="I7147" s="110" t="str">
        <f t="array" ref="I7147">XLOOKUP('Joining Lists'!$H7147,'Joining Lists'!$D$4:$D$75,'Joining Lists'!$E$4:$E$75)</f>
        <v>West</v>
      </c>
      <c r="J7147" s="110" t="s">
        <v>239</v>
      </c>
      <c r="K7147" s="110">
        <v>1.0</v>
      </c>
      <c r="L7147" s="109">
        <f t="array" ref="L7147">XLOOKUP('Joining Lists'!$J7147,'Joining Lists'!$A$4:$A$15,'Joining Lists'!$B$4:$B$15)</f>
        <v>19</v>
      </c>
      <c r="M7147" s="110">
        <f>'Joining Lists'!$K7147*'Joining Lists'!$L7147</f>
        <v>19</v>
      </c>
    </row>
    <row r="7148" ht="14.25" customHeight="1">
      <c r="G7148" s="106">
        <v>44159.0</v>
      </c>
      <c r="H7148" s="105" t="s">
        <v>249</v>
      </c>
      <c r="I7148" s="105" t="str">
        <f t="array" ref="I7148">XLOOKUP('Joining Lists'!$H7148,'Joining Lists'!$D$4:$D$75,'Joining Lists'!$E$4:$E$75)</f>
        <v>East</v>
      </c>
      <c r="J7148" s="105" t="s">
        <v>236</v>
      </c>
      <c r="K7148" s="105">
        <v>2.0</v>
      </c>
      <c r="L7148" s="104">
        <f t="array" ref="L7148">XLOOKUP('Joining Lists'!$J7148,'Joining Lists'!$A$4:$A$15,'Joining Lists'!$B$4:$B$15)</f>
        <v>30</v>
      </c>
      <c r="M7148" s="105">
        <f>'Joining Lists'!$K7148*'Joining Lists'!$L7148</f>
        <v>60</v>
      </c>
    </row>
    <row r="7149" ht="14.25" customHeight="1">
      <c r="G7149" s="111">
        <v>44159.0</v>
      </c>
      <c r="H7149" s="110" t="s">
        <v>276</v>
      </c>
      <c r="I7149" s="110" t="str">
        <f t="array" ref="I7149">XLOOKUP('Joining Lists'!$H7149,'Joining Lists'!$D$4:$D$75,'Joining Lists'!$E$4:$E$75)</f>
        <v>East</v>
      </c>
      <c r="J7149" s="110" t="s">
        <v>230</v>
      </c>
      <c r="K7149" s="110">
        <v>1.0</v>
      </c>
      <c r="L7149" s="109">
        <f t="array" ref="L7149">XLOOKUP('Joining Lists'!$J7149,'Joining Lists'!$A$4:$A$15,'Joining Lists'!$B$4:$B$15)</f>
        <v>79.95</v>
      </c>
      <c r="M7149" s="110">
        <f>'Joining Lists'!$K7149*'Joining Lists'!$L7149</f>
        <v>79.95</v>
      </c>
    </row>
    <row r="7150" ht="14.25" customHeight="1">
      <c r="G7150" s="106">
        <v>44159.0</v>
      </c>
      <c r="H7150" s="105" t="s">
        <v>292</v>
      </c>
      <c r="I7150" s="105" t="str">
        <f t="array" ref="I7150">XLOOKUP('Joining Lists'!$H7150,'Joining Lists'!$D$4:$D$75,'Joining Lists'!$E$4:$E$75)</f>
        <v>East</v>
      </c>
      <c r="J7150" s="105" t="s">
        <v>230</v>
      </c>
      <c r="K7150" s="105">
        <v>3.0</v>
      </c>
      <c r="L7150" s="104">
        <f t="array" ref="L7150">XLOOKUP('Joining Lists'!$J7150,'Joining Lists'!$A$4:$A$15,'Joining Lists'!$B$4:$B$15)</f>
        <v>79.95</v>
      </c>
      <c r="M7150" s="105">
        <f>'Joining Lists'!$K7150*'Joining Lists'!$L7150</f>
        <v>239.85</v>
      </c>
    </row>
    <row r="7151" ht="14.25" customHeight="1">
      <c r="G7151" s="111">
        <v>44159.0</v>
      </c>
      <c r="H7151" s="110" t="s">
        <v>271</v>
      </c>
      <c r="I7151" s="110" t="str">
        <f t="array" ref="I7151">XLOOKUP('Joining Lists'!$H7151,'Joining Lists'!$D$4:$D$75,'Joining Lists'!$E$4:$E$75)</f>
        <v>South</v>
      </c>
      <c r="J7151" s="110" t="s">
        <v>245</v>
      </c>
      <c r="K7151" s="110">
        <v>2.0</v>
      </c>
      <c r="L7151" s="109">
        <f t="array" ref="L7151">XLOOKUP('Joining Lists'!$J7151,'Joining Lists'!$A$4:$A$15,'Joining Lists'!$B$4:$B$15)</f>
        <v>23.5</v>
      </c>
      <c r="M7151" s="110">
        <f>'Joining Lists'!$K7151*'Joining Lists'!$L7151</f>
        <v>47</v>
      </c>
    </row>
    <row r="7152" ht="14.25" customHeight="1">
      <c r="G7152" s="106">
        <v>44159.0</v>
      </c>
      <c r="H7152" s="105" t="s">
        <v>215</v>
      </c>
      <c r="I7152" s="105" t="str">
        <f t="array" ref="I7152">XLOOKUP('Joining Lists'!$H7152,'Joining Lists'!$D$4:$D$75,'Joining Lists'!$E$4:$E$75)</f>
        <v>East</v>
      </c>
      <c r="J7152" s="105" t="s">
        <v>240</v>
      </c>
      <c r="K7152" s="105">
        <v>1.0</v>
      </c>
      <c r="L7152" s="104">
        <f t="array" ref="L7152">XLOOKUP('Joining Lists'!$J7152,'Joining Lists'!$A$4:$A$15,'Joining Lists'!$B$4:$B$15)</f>
        <v>34</v>
      </c>
      <c r="M7152" s="105">
        <f>'Joining Lists'!$K7152*'Joining Lists'!$L7152</f>
        <v>34</v>
      </c>
    </row>
    <row r="7153" ht="14.25" customHeight="1">
      <c r="G7153" s="111">
        <v>44159.0</v>
      </c>
      <c r="H7153" s="110" t="s">
        <v>252</v>
      </c>
      <c r="I7153" s="110" t="str">
        <f t="array" ref="I7153">XLOOKUP('Joining Lists'!$H7153,'Joining Lists'!$D$4:$D$75,'Joining Lists'!$E$4:$E$75)</f>
        <v>West</v>
      </c>
      <c r="J7153" s="110" t="s">
        <v>240</v>
      </c>
      <c r="K7153" s="110">
        <v>1.0</v>
      </c>
      <c r="L7153" s="109">
        <f t="array" ref="L7153">XLOOKUP('Joining Lists'!$J7153,'Joining Lists'!$A$4:$A$15,'Joining Lists'!$B$4:$B$15)</f>
        <v>34</v>
      </c>
      <c r="M7153" s="110">
        <f>'Joining Lists'!$K7153*'Joining Lists'!$L7153</f>
        <v>34</v>
      </c>
    </row>
    <row r="7154" ht="14.25" customHeight="1">
      <c r="G7154" s="106">
        <v>44159.0</v>
      </c>
      <c r="H7154" s="105" t="s">
        <v>268</v>
      </c>
      <c r="I7154" s="105" t="str">
        <f t="array" ref="I7154">XLOOKUP('Joining Lists'!$H7154,'Joining Lists'!$D$4:$D$75,'Joining Lists'!$E$4:$E$75)</f>
        <v>East</v>
      </c>
      <c r="J7154" s="105" t="s">
        <v>216</v>
      </c>
      <c r="K7154" s="105">
        <v>3.0</v>
      </c>
      <c r="L7154" s="104">
        <f t="array" ref="L7154">XLOOKUP('Joining Lists'!$J7154,'Joining Lists'!$A$4:$A$15,'Joining Lists'!$B$4:$B$15)</f>
        <v>22.95</v>
      </c>
      <c r="M7154" s="105">
        <f>'Joining Lists'!$K7154*'Joining Lists'!$L7154</f>
        <v>68.85</v>
      </c>
    </row>
    <row r="7155" ht="14.25" customHeight="1">
      <c r="G7155" s="111">
        <v>44159.0</v>
      </c>
      <c r="H7155" s="110" t="s">
        <v>252</v>
      </c>
      <c r="I7155" s="110" t="str">
        <f t="array" ref="I7155">XLOOKUP('Joining Lists'!$H7155,'Joining Lists'!$D$4:$D$75,'Joining Lists'!$E$4:$E$75)</f>
        <v>West</v>
      </c>
      <c r="J7155" s="110" t="s">
        <v>240</v>
      </c>
      <c r="K7155" s="110">
        <v>2.0</v>
      </c>
      <c r="L7155" s="109">
        <f t="array" ref="L7155">XLOOKUP('Joining Lists'!$J7155,'Joining Lists'!$A$4:$A$15,'Joining Lists'!$B$4:$B$15)</f>
        <v>34</v>
      </c>
      <c r="M7155" s="110">
        <f>'Joining Lists'!$K7155*'Joining Lists'!$L7155</f>
        <v>68</v>
      </c>
    </row>
    <row r="7156" ht="14.25" customHeight="1">
      <c r="G7156" s="106">
        <v>44159.0</v>
      </c>
      <c r="H7156" s="105" t="s">
        <v>258</v>
      </c>
      <c r="I7156" s="105" t="str">
        <f t="array" ref="I7156">XLOOKUP('Joining Lists'!$H7156,'Joining Lists'!$D$4:$D$75,'Joining Lists'!$E$4:$E$75)</f>
        <v>MidWest</v>
      </c>
      <c r="J7156" s="105" t="s">
        <v>218</v>
      </c>
      <c r="K7156" s="105">
        <v>3.0</v>
      </c>
      <c r="L7156" s="104">
        <f t="array" ref="L7156">XLOOKUP('Joining Lists'!$J7156,'Joining Lists'!$A$4:$A$15,'Joining Lists'!$B$4:$B$15)</f>
        <v>22.95</v>
      </c>
      <c r="M7156" s="105">
        <f>'Joining Lists'!$K7156*'Joining Lists'!$L7156</f>
        <v>68.85</v>
      </c>
    </row>
    <row r="7157" ht="14.25" customHeight="1">
      <c r="G7157" s="111">
        <v>44159.0</v>
      </c>
      <c r="H7157" s="110" t="s">
        <v>308</v>
      </c>
      <c r="I7157" s="110" t="str">
        <f t="array" ref="I7157">XLOOKUP('Joining Lists'!$H7157,'Joining Lists'!$D$4:$D$75,'Joining Lists'!$E$4:$E$75)</f>
        <v>West</v>
      </c>
      <c r="J7157" s="110" t="s">
        <v>218</v>
      </c>
      <c r="K7157" s="110">
        <v>1.0</v>
      </c>
      <c r="L7157" s="109">
        <f t="array" ref="L7157">XLOOKUP('Joining Lists'!$J7157,'Joining Lists'!$A$4:$A$15,'Joining Lists'!$B$4:$B$15)</f>
        <v>22.95</v>
      </c>
      <c r="M7157" s="110">
        <f>'Joining Lists'!$K7157*'Joining Lists'!$L7157</f>
        <v>22.95</v>
      </c>
    </row>
    <row r="7158" ht="14.25" customHeight="1">
      <c r="G7158" s="106">
        <v>44159.0</v>
      </c>
      <c r="H7158" s="105" t="s">
        <v>284</v>
      </c>
      <c r="I7158" s="105" t="str">
        <f t="array" ref="I7158">XLOOKUP('Joining Lists'!$H7158,'Joining Lists'!$D$4:$D$75,'Joining Lists'!$E$4:$E$75)</f>
        <v>MidWest</v>
      </c>
      <c r="J7158" s="105" t="s">
        <v>233</v>
      </c>
      <c r="K7158" s="105">
        <v>4.0</v>
      </c>
      <c r="L7158" s="104">
        <f t="array" ref="L7158">XLOOKUP('Joining Lists'!$J7158,'Joining Lists'!$A$4:$A$15,'Joining Lists'!$B$4:$B$15)</f>
        <v>27.5</v>
      </c>
      <c r="M7158" s="105">
        <f>'Joining Lists'!$K7158*'Joining Lists'!$L7158</f>
        <v>110</v>
      </c>
    </row>
    <row r="7159" ht="14.25" customHeight="1">
      <c r="G7159" s="111">
        <v>44159.0</v>
      </c>
      <c r="H7159" s="110" t="s">
        <v>221</v>
      </c>
      <c r="I7159" s="110" t="str">
        <f t="array" ref="I7159">XLOOKUP('Joining Lists'!$H7159,'Joining Lists'!$D$4:$D$75,'Joining Lists'!$E$4:$E$75)</f>
        <v>East</v>
      </c>
      <c r="J7159" s="110" t="s">
        <v>235</v>
      </c>
      <c r="K7159" s="110">
        <v>1.0</v>
      </c>
      <c r="L7159" s="109">
        <f t="array" ref="L7159">XLOOKUP('Joining Lists'!$J7159,'Joining Lists'!$A$4:$A$15,'Joining Lists'!$B$4:$B$15)</f>
        <v>19.95</v>
      </c>
      <c r="M7159" s="110">
        <f>'Joining Lists'!$K7159*'Joining Lists'!$L7159</f>
        <v>19.95</v>
      </c>
    </row>
    <row r="7160" ht="14.25" customHeight="1">
      <c r="G7160" s="106">
        <v>44159.0</v>
      </c>
      <c r="H7160" s="105" t="s">
        <v>297</v>
      </c>
      <c r="I7160" s="105" t="str">
        <f t="array" ref="I7160">XLOOKUP('Joining Lists'!$H7160,'Joining Lists'!$D$4:$D$75,'Joining Lists'!$E$4:$E$75)</f>
        <v>MidWest</v>
      </c>
      <c r="J7160" s="105" t="s">
        <v>240</v>
      </c>
      <c r="K7160" s="105">
        <v>2.0</v>
      </c>
      <c r="L7160" s="104">
        <f t="array" ref="L7160">XLOOKUP('Joining Lists'!$J7160,'Joining Lists'!$A$4:$A$15,'Joining Lists'!$B$4:$B$15)</f>
        <v>34</v>
      </c>
      <c r="M7160" s="105">
        <f>'Joining Lists'!$K7160*'Joining Lists'!$L7160</f>
        <v>68</v>
      </c>
    </row>
    <row r="7161" ht="14.25" customHeight="1">
      <c r="G7161" s="111">
        <v>44158.0</v>
      </c>
      <c r="H7161" s="110" t="s">
        <v>281</v>
      </c>
      <c r="I7161" s="110" t="str">
        <f t="array" ref="I7161">XLOOKUP('Joining Lists'!$H7161,'Joining Lists'!$D$4:$D$75,'Joining Lists'!$E$4:$E$75)</f>
        <v>MidWest</v>
      </c>
      <c r="J7161" s="110" t="s">
        <v>233</v>
      </c>
      <c r="K7161" s="110">
        <v>3.0</v>
      </c>
      <c r="L7161" s="109">
        <f t="array" ref="L7161">XLOOKUP('Joining Lists'!$J7161,'Joining Lists'!$A$4:$A$15,'Joining Lists'!$B$4:$B$15)</f>
        <v>27.5</v>
      </c>
      <c r="M7161" s="110">
        <f>'Joining Lists'!$K7161*'Joining Lists'!$L7161</f>
        <v>82.5</v>
      </c>
    </row>
    <row r="7162" ht="14.25" customHeight="1">
      <c r="G7162" s="106">
        <v>44158.0</v>
      </c>
      <c r="H7162" s="105" t="s">
        <v>297</v>
      </c>
      <c r="I7162" s="105" t="str">
        <f t="array" ref="I7162">XLOOKUP('Joining Lists'!$H7162,'Joining Lists'!$D$4:$D$75,'Joining Lists'!$E$4:$E$75)</f>
        <v>MidWest</v>
      </c>
      <c r="J7162" s="105" t="s">
        <v>240</v>
      </c>
      <c r="K7162" s="105">
        <v>4.0</v>
      </c>
      <c r="L7162" s="104">
        <f t="array" ref="L7162">XLOOKUP('Joining Lists'!$J7162,'Joining Lists'!$A$4:$A$15,'Joining Lists'!$B$4:$B$15)</f>
        <v>34</v>
      </c>
      <c r="M7162" s="105">
        <f>'Joining Lists'!$K7162*'Joining Lists'!$L7162</f>
        <v>136</v>
      </c>
    </row>
    <row r="7163" ht="14.25" customHeight="1">
      <c r="G7163" s="111">
        <v>44158.0</v>
      </c>
      <c r="H7163" s="110" t="s">
        <v>268</v>
      </c>
      <c r="I7163" s="110" t="str">
        <f t="array" ref="I7163">XLOOKUP('Joining Lists'!$H7163,'Joining Lists'!$D$4:$D$75,'Joining Lists'!$E$4:$E$75)</f>
        <v>East</v>
      </c>
      <c r="J7163" s="110" t="s">
        <v>216</v>
      </c>
      <c r="K7163" s="110">
        <v>1.0</v>
      </c>
      <c r="L7163" s="109">
        <f t="array" ref="L7163">XLOOKUP('Joining Lists'!$J7163,'Joining Lists'!$A$4:$A$15,'Joining Lists'!$B$4:$B$15)</f>
        <v>22.95</v>
      </c>
      <c r="M7163" s="110">
        <f>'Joining Lists'!$K7163*'Joining Lists'!$L7163</f>
        <v>22.95</v>
      </c>
    </row>
    <row r="7164" ht="14.25" customHeight="1">
      <c r="G7164" s="106">
        <v>44158.0</v>
      </c>
      <c r="H7164" s="105" t="s">
        <v>261</v>
      </c>
      <c r="I7164" s="105" t="str">
        <f t="array" ref="I7164">XLOOKUP('Joining Lists'!$H7164,'Joining Lists'!$D$4:$D$75,'Joining Lists'!$E$4:$E$75)</f>
        <v>South</v>
      </c>
      <c r="J7164" s="105" t="s">
        <v>230</v>
      </c>
      <c r="K7164" s="105">
        <v>1.0</v>
      </c>
      <c r="L7164" s="104">
        <f t="array" ref="L7164">XLOOKUP('Joining Lists'!$J7164,'Joining Lists'!$A$4:$A$15,'Joining Lists'!$B$4:$B$15)</f>
        <v>79.95</v>
      </c>
      <c r="M7164" s="105">
        <f>'Joining Lists'!$K7164*'Joining Lists'!$L7164</f>
        <v>79.95</v>
      </c>
    </row>
    <row r="7165" ht="14.25" customHeight="1">
      <c r="G7165" s="111">
        <v>44158.0</v>
      </c>
      <c r="H7165" s="110" t="s">
        <v>311</v>
      </c>
      <c r="I7165" s="110" t="str">
        <f t="array" ref="I7165">XLOOKUP('Joining Lists'!$H7165,'Joining Lists'!$D$4:$D$75,'Joining Lists'!$E$4:$E$75)</f>
        <v>MidWest</v>
      </c>
      <c r="J7165" s="110" t="s">
        <v>216</v>
      </c>
      <c r="K7165" s="110">
        <v>25.0</v>
      </c>
      <c r="L7165" s="109">
        <f t="array" ref="L7165">XLOOKUP('Joining Lists'!$J7165,'Joining Lists'!$A$4:$A$15,'Joining Lists'!$B$4:$B$15)</f>
        <v>22.95</v>
      </c>
      <c r="M7165" s="110">
        <f>'Joining Lists'!$K7165*'Joining Lists'!$L7165</f>
        <v>573.75</v>
      </c>
    </row>
    <row r="7166" ht="14.25" customHeight="1">
      <c r="G7166" s="106">
        <v>44158.0</v>
      </c>
      <c r="H7166" s="105" t="s">
        <v>295</v>
      </c>
      <c r="I7166" s="105" t="str">
        <f t="array" ref="I7166">XLOOKUP('Joining Lists'!$H7166,'Joining Lists'!$D$4:$D$75,'Joining Lists'!$E$4:$E$75)</f>
        <v>MidWest</v>
      </c>
      <c r="J7166" s="105" t="s">
        <v>240</v>
      </c>
      <c r="K7166" s="105">
        <v>1.0</v>
      </c>
      <c r="L7166" s="104">
        <f t="array" ref="L7166">XLOOKUP('Joining Lists'!$J7166,'Joining Lists'!$A$4:$A$15,'Joining Lists'!$B$4:$B$15)</f>
        <v>34</v>
      </c>
      <c r="M7166" s="105">
        <f>'Joining Lists'!$K7166*'Joining Lists'!$L7166</f>
        <v>34</v>
      </c>
    </row>
    <row r="7167" ht="14.25" customHeight="1">
      <c r="G7167" s="111">
        <v>44158.0</v>
      </c>
      <c r="H7167" s="110" t="s">
        <v>238</v>
      </c>
      <c r="I7167" s="110" t="str">
        <f t="array" ref="I7167">XLOOKUP('Joining Lists'!$H7167,'Joining Lists'!$D$4:$D$75,'Joining Lists'!$E$4:$E$75)</f>
        <v>West</v>
      </c>
      <c r="J7167" s="110" t="s">
        <v>240</v>
      </c>
      <c r="K7167" s="110">
        <v>2.0</v>
      </c>
      <c r="L7167" s="109">
        <f t="array" ref="L7167">XLOOKUP('Joining Lists'!$J7167,'Joining Lists'!$A$4:$A$15,'Joining Lists'!$B$4:$B$15)</f>
        <v>34</v>
      </c>
      <c r="M7167" s="110">
        <f>'Joining Lists'!$K7167*'Joining Lists'!$L7167</f>
        <v>68</v>
      </c>
    </row>
    <row r="7168" ht="14.25" customHeight="1">
      <c r="G7168" s="106">
        <v>44158.0</v>
      </c>
      <c r="H7168" s="105" t="s">
        <v>241</v>
      </c>
      <c r="I7168" s="105" t="str">
        <f t="array" ref="I7168">XLOOKUP('Joining Lists'!$H7168,'Joining Lists'!$D$4:$D$75,'Joining Lists'!$E$4:$E$75)</f>
        <v>MidWest</v>
      </c>
      <c r="J7168" s="105" t="s">
        <v>240</v>
      </c>
      <c r="K7168" s="105">
        <v>3.0</v>
      </c>
      <c r="L7168" s="104">
        <f t="array" ref="L7168">XLOOKUP('Joining Lists'!$J7168,'Joining Lists'!$A$4:$A$15,'Joining Lists'!$B$4:$B$15)</f>
        <v>34</v>
      </c>
      <c r="M7168" s="105">
        <f>'Joining Lists'!$K7168*'Joining Lists'!$L7168</f>
        <v>102</v>
      </c>
    </row>
    <row r="7169" ht="14.25" customHeight="1">
      <c r="G7169" s="111">
        <v>44158.0</v>
      </c>
      <c r="H7169" s="110" t="s">
        <v>316</v>
      </c>
      <c r="I7169" s="110" t="str">
        <f t="array" ref="I7169">XLOOKUP('Joining Lists'!$H7169,'Joining Lists'!$D$4:$D$75,'Joining Lists'!$E$4:$E$75)</f>
        <v>West</v>
      </c>
      <c r="J7169" s="110" t="s">
        <v>216</v>
      </c>
      <c r="K7169" s="110">
        <v>1.0</v>
      </c>
      <c r="L7169" s="109">
        <f t="array" ref="L7169">XLOOKUP('Joining Lists'!$J7169,'Joining Lists'!$A$4:$A$15,'Joining Lists'!$B$4:$B$15)</f>
        <v>22.95</v>
      </c>
      <c r="M7169" s="110">
        <f>'Joining Lists'!$K7169*'Joining Lists'!$L7169</f>
        <v>22.95</v>
      </c>
    </row>
    <row r="7170" ht="14.25" customHeight="1">
      <c r="G7170" s="106">
        <v>44158.0</v>
      </c>
      <c r="H7170" s="105" t="s">
        <v>296</v>
      </c>
      <c r="I7170" s="105" t="str">
        <f t="array" ref="I7170">XLOOKUP('Joining Lists'!$H7170,'Joining Lists'!$D$4:$D$75,'Joining Lists'!$E$4:$E$75)</f>
        <v>West</v>
      </c>
      <c r="J7170" s="105" t="s">
        <v>216</v>
      </c>
      <c r="K7170" s="105">
        <v>2.0</v>
      </c>
      <c r="L7170" s="104">
        <f t="array" ref="L7170">XLOOKUP('Joining Lists'!$J7170,'Joining Lists'!$A$4:$A$15,'Joining Lists'!$B$4:$B$15)</f>
        <v>22.95</v>
      </c>
      <c r="M7170" s="105">
        <f>'Joining Lists'!$K7170*'Joining Lists'!$L7170</f>
        <v>45.9</v>
      </c>
    </row>
    <row r="7171" ht="14.25" customHeight="1">
      <c r="G7171" s="111">
        <v>44158.0</v>
      </c>
      <c r="H7171" s="110" t="s">
        <v>300</v>
      </c>
      <c r="I7171" s="110" t="str">
        <f t="array" ref="I7171">XLOOKUP('Joining Lists'!$H7171,'Joining Lists'!$D$4:$D$75,'Joining Lists'!$E$4:$E$75)</f>
        <v>MidWest</v>
      </c>
      <c r="J7171" s="110" t="s">
        <v>216</v>
      </c>
      <c r="K7171" s="110">
        <v>2.0</v>
      </c>
      <c r="L7171" s="109">
        <f t="array" ref="L7171">XLOOKUP('Joining Lists'!$J7171,'Joining Lists'!$A$4:$A$15,'Joining Lists'!$B$4:$B$15)</f>
        <v>22.95</v>
      </c>
      <c r="M7171" s="110">
        <f>'Joining Lists'!$K7171*'Joining Lists'!$L7171</f>
        <v>45.9</v>
      </c>
    </row>
    <row r="7172" ht="14.25" customHeight="1">
      <c r="G7172" s="106">
        <v>44158.0</v>
      </c>
      <c r="H7172" s="105" t="s">
        <v>306</v>
      </c>
      <c r="I7172" s="105" t="str">
        <f t="array" ref="I7172">XLOOKUP('Joining Lists'!$H7172,'Joining Lists'!$D$4:$D$75,'Joining Lists'!$E$4:$E$75)</f>
        <v>West</v>
      </c>
      <c r="J7172" s="105" t="s">
        <v>212</v>
      </c>
      <c r="K7172" s="105">
        <v>2.0</v>
      </c>
      <c r="L7172" s="104">
        <f t="array" ref="L7172">XLOOKUP('Joining Lists'!$J7172,'Joining Lists'!$A$4:$A$15,'Joining Lists'!$B$4:$B$15)</f>
        <v>21</v>
      </c>
      <c r="M7172" s="105">
        <f>'Joining Lists'!$K7172*'Joining Lists'!$L7172</f>
        <v>42</v>
      </c>
    </row>
    <row r="7173" ht="14.25" customHeight="1">
      <c r="G7173" s="111">
        <v>44158.0</v>
      </c>
      <c r="H7173" s="110" t="s">
        <v>281</v>
      </c>
      <c r="I7173" s="110" t="str">
        <f t="array" ref="I7173">XLOOKUP('Joining Lists'!$H7173,'Joining Lists'!$D$4:$D$75,'Joining Lists'!$E$4:$E$75)</f>
        <v>MidWest</v>
      </c>
      <c r="J7173" s="110" t="s">
        <v>216</v>
      </c>
      <c r="K7173" s="110">
        <v>4.0</v>
      </c>
      <c r="L7173" s="109">
        <f t="array" ref="L7173">XLOOKUP('Joining Lists'!$J7173,'Joining Lists'!$A$4:$A$15,'Joining Lists'!$B$4:$B$15)</f>
        <v>22.95</v>
      </c>
      <c r="M7173" s="110">
        <f>'Joining Lists'!$K7173*'Joining Lists'!$L7173</f>
        <v>91.8</v>
      </c>
    </row>
    <row r="7174" ht="14.25" customHeight="1">
      <c r="G7174" s="106">
        <v>44158.0</v>
      </c>
      <c r="H7174" s="105" t="s">
        <v>298</v>
      </c>
      <c r="I7174" s="105" t="str">
        <f t="array" ref="I7174">XLOOKUP('Joining Lists'!$H7174,'Joining Lists'!$D$4:$D$75,'Joining Lists'!$E$4:$E$75)</f>
        <v>West</v>
      </c>
      <c r="J7174" s="105" t="s">
        <v>218</v>
      </c>
      <c r="K7174" s="105">
        <v>22.0</v>
      </c>
      <c r="L7174" s="104">
        <f t="array" ref="L7174">XLOOKUP('Joining Lists'!$J7174,'Joining Lists'!$A$4:$A$15,'Joining Lists'!$B$4:$B$15)</f>
        <v>22.95</v>
      </c>
      <c r="M7174" s="105">
        <f>'Joining Lists'!$K7174*'Joining Lists'!$L7174</f>
        <v>504.9</v>
      </c>
    </row>
    <row r="7175" ht="14.25" customHeight="1">
      <c r="G7175" s="111">
        <v>44158.0</v>
      </c>
      <c r="H7175" s="110" t="s">
        <v>306</v>
      </c>
      <c r="I7175" s="110" t="str">
        <f t="array" ref="I7175">XLOOKUP('Joining Lists'!$H7175,'Joining Lists'!$D$4:$D$75,'Joining Lists'!$E$4:$E$75)</f>
        <v>West</v>
      </c>
      <c r="J7175" s="110" t="s">
        <v>240</v>
      </c>
      <c r="K7175" s="110">
        <v>3.0</v>
      </c>
      <c r="L7175" s="109">
        <f t="array" ref="L7175">XLOOKUP('Joining Lists'!$J7175,'Joining Lists'!$A$4:$A$15,'Joining Lists'!$B$4:$B$15)</f>
        <v>34</v>
      </c>
      <c r="M7175" s="110">
        <f>'Joining Lists'!$K7175*'Joining Lists'!$L7175</f>
        <v>102</v>
      </c>
    </row>
    <row r="7176" ht="14.25" customHeight="1">
      <c r="G7176" s="106">
        <v>44158.0</v>
      </c>
      <c r="H7176" s="105" t="s">
        <v>300</v>
      </c>
      <c r="I7176" s="105" t="str">
        <f t="array" ref="I7176">XLOOKUP('Joining Lists'!$H7176,'Joining Lists'!$D$4:$D$75,'Joining Lists'!$E$4:$E$75)</f>
        <v>MidWest</v>
      </c>
      <c r="J7176" s="105" t="s">
        <v>227</v>
      </c>
      <c r="K7176" s="105">
        <v>1.0</v>
      </c>
      <c r="L7176" s="104">
        <f t="array" ref="L7176">XLOOKUP('Joining Lists'!$J7176,'Joining Lists'!$A$4:$A$15,'Joining Lists'!$B$4:$B$15)</f>
        <v>25</v>
      </c>
      <c r="M7176" s="105">
        <f>'Joining Lists'!$K7176*'Joining Lists'!$L7176</f>
        <v>25</v>
      </c>
    </row>
    <row r="7177" ht="14.25" customHeight="1">
      <c r="G7177" s="111">
        <v>44158.0</v>
      </c>
      <c r="H7177" s="110" t="s">
        <v>238</v>
      </c>
      <c r="I7177" s="110" t="str">
        <f t="array" ref="I7177">XLOOKUP('Joining Lists'!$H7177,'Joining Lists'!$D$4:$D$75,'Joining Lists'!$E$4:$E$75)</f>
        <v>West</v>
      </c>
      <c r="J7177" s="110" t="s">
        <v>235</v>
      </c>
      <c r="K7177" s="110">
        <v>3.0</v>
      </c>
      <c r="L7177" s="109">
        <f t="array" ref="L7177">XLOOKUP('Joining Lists'!$J7177,'Joining Lists'!$A$4:$A$15,'Joining Lists'!$B$4:$B$15)</f>
        <v>19.95</v>
      </c>
      <c r="M7177" s="110">
        <f>'Joining Lists'!$K7177*'Joining Lists'!$L7177</f>
        <v>59.85</v>
      </c>
    </row>
    <row r="7178" ht="14.25" customHeight="1">
      <c r="G7178" s="106">
        <v>44158.0</v>
      </c>
      <c r="H7178" s="105" t="s">
        <v>300</v>
      </c>
      <c r="I7178" s="105" t="str">
        <f t="array" ref="I7178">XLOOKUP('Joining Lists'!$H7178,'Joining Lists'!$D$4:$D$75,'Joining Lists'!$E$4:$E$75)</f>
        <v>MidWest</v>
      </c>
      <c r="J7178" s="105" t="s">
        <v>216</v>
      </c>
      <c r="K7178" s="105">
        <v>2.0</v>
      </c>
      <c r="L7178" s="104">
        <f t="array" ref="L7178">XLOOKUP('Joining Lists'!$J7178,'Joining Lists'!$A$4:$A$15,'Joining Lists'!$B$4:$B$15)</f>
        <v>22.95</v>
      </c>
      <c r="M7178" s="105">
        <f>'Joining Lists'!$K7178*'Joining Lists'!$L7178</f>
        <v>45.9</v>
      </c>
    </row>
    <row r="7179" ht="14.25" customHeight="1">
      <c r="G7179" s="111">
        <v>44158.0</v>
      </c>
      <c r="H7179" s="110" t="s">
        <v>303</v>
      </c>
      <c r="I7179" s="110" t="str">
        <f t="array" ref="I7179">XLOOKUP('Joining Lists'!$H7179,'Joining Lists'!$D$4:$D$75,'Joining Lists'!$E$4:$E$75)</f>
        <v>West</v>
      </c>
      <c r="J7179" s="110" t="s">
        <v>240</v>
      </c>
      <c r="K7179" s="110">
        <v>2.0</v>
      </c>
      <c r="L7179" s="109">
        <f t="array" ref="L7179">XLOOKUP('Joining Lists'!$J7179,'Joining Lists'!$A$4:$A$15,'Joining Lists'!$B$4:$B$15)</f>
        <v>34</v>
      </c>
      <c r="M7179" s="110">
        <f>'Joining Lists'!$K7179*'Joining Lists'!$L7179</f>
        <v>68</v>
      </c>
    </row>
    <row r="7180" ht="14.25" customHeight="1">
      <c r="G7180" s="106">
        <v>44158.0</v>
      </c>
      <c r="H7180" s="105" t="s">
        <v>281</v>
      </c>
      <c r="I7180" s="105" t="str">
        <f t="array" ref="I7180">XLOOKUP('Joining Lists'!$H7180,'Joining Lists'!$D$4:$D$75,'Joining Lists'!$E$4:$E$75)</f>
        <v>MidWest</v>
      </c>
      <c r="J7180" s="105" t="s">
        <v>218</v>
      </c>
      <c r="K7180" s="105">
        <v>2.0</v>
      </c>
      <c r="L7180" s="104">
        <f t="array" ref="L7180">XLOOKUP('Joining Lists'!$J7180,'Joining Lists'!$A$4:$A$15,'Joining Lists'!$B$4:$B$15)</f>
        <v>22.95</v>
      </c>
      <c r="M7180" s="105">
        <f>'Joining Lists'!$K7180*'Joining Lists'!$L7180</f>
        <v>45.9</v>
      </c>
    </row>
    <row r="7181" ht="14.25" customHeight="1">
      <c r="G7181" s="111">
        <v>44158.0</v>
      </c>
      <c r="H7181" s="110" t="s">
        <v>228</v>
      </c>
      <c r="I7181" s="110" t="str">
        <f t="array" ref="I7181">XLOOKUP('Joining Lists'!$H7181,'Joining Lists'!$D$4:$D$75,'Joining Lists'!$E$4:$E$75)</f>
        <v>MidWest</v>
      </c>
      <c r="J7181" s="110" t="s">
        <v>218</v>
      </c>
      <c r="K7181" s="110">
        <v>2.0</v>
      </c>
      <c r="L7181" s="109">
        <f t="array" ref="L7181">XLOOKUP('Joining Lists'!$J7181,'Joining Lists'!$A$4:$A$15,'Joining Lists'!$B$4:$B$15)</f>
        <v>22.95</v>
      </c>
      <c r="M7181" s="110">
        <f>'Joining Lists'!$K7181*'Joining Lists'!$L7181</f>
        <v>45.9</v>
      </c>
    </row>
    <row r="7182" ht="14.25" customHeight="1">
      <c r="G7182" s="106">
        <v>44158.0</v>
      </c>
      <c r="H7182" s="105" t="s">
        <v>299</v>
      </c>
      <c r="I7182" s="105" t="str">
        <f t="array" ref="I7182">XLOOKUP('Joining Lists'!$H7182,'Joining Lists'!$D$4:$D$75,'Joining Lists'!$E$4:$E$75)</f>
        <v>South</v>
      </c>
      <c r="J7182" s="105" t="s">
        <v>245</v>
      </c>
      <c r="K7182" s="105">
        <v>3.0</v>
      </c>
      <c r="L7182" s="104">
        <f t="array" ref="L7182">XLOOKUP('Joining Lists'!$J7182,'Joining Lists'!$A$4:$A$15,'Joining Lists'!$B$4:$B$15)</f>
        <v>23.5</v>
      </c>
      <c r="M7182" s="105">
        <f>'Joining Lists'!$K7182*'Joining Lists'!$L7182</f>
        <v>70.5</v>
      </c>
    </row>
    <row r="7183" ht="14.25" customHeight="1">
      <c r="G7183" s="111">
        <v>44158.0</v>
      </c>
      <c r="H7183" s="110" t="s">
        <v>257</v>
      </c>
      <c r="I7183" s="110" t="str">
        <f t="array" ref="I7183">XLOOKUP('Joining Lists'!$H7183,'Joining Lists'!$D$4:$D$75,'Joining Lists'!$E$4:$E$75)</f>
        <v>South</v>
      </c>
      <c r="J7183" s="110" t="s">
        <v>243</v>
      </c>
      <c r="K7183" s="110">
        <v>20.0</v>
      </c>
      <c r="L7183" s="109">
        <f t="array" ref="L7183">XLOOKUP('Joining Lists'!$J7183,'Joining Lists'!$A$4:$A$15,'Joining Lists'!$B$4:$B$15)</f>
        <v>25</v>
      </c>
      <c r="M7183" s="110">
        <f>'Joining Lists'!$K7183*'Joining Lists'!$L7183</f>
        <v>500</v>
      </c>
    </row>
    <row r="7184" ht="14.25" customHeight="1">
      <c r="G7184" s="106">
        <v>44158.0</v>
      </c>
      <c r="H7184" s="105" t="s">
        <v>251</v>
      </c>
      <c r="I7184" s="105" t="str">
        <f t="array" ref="I7184">XLOOKUP('Joining Lists'!$H7184,'Joining Lists'!$D$4:$D$75,'Joining Lists'!$E$4:$E$75)</f>
        <v>MidWest</v>
      </c>
      <c r="J7184" s="105" t="s">
        <v>233</v>
      </c>
      <c r="K7184" s="105">
        <v>2.0</v>
      </c>
      <c r="L7184" s="104">
        <f t="array" ref="L7184">XLOOKUP('Joining Lists'!$J7184,'Joining Lists'!$A$4:$A$15,'Joining Lists'!$B$4:$B$15)</f>
        <v>27.5</v>
      </c>
      <c r="M7184" s="105">
        <f>'Joining Lists'!$K7184*'Joining Lists'!$L7184</f>
        <v>55</v>
      </c>
    </row>
    <row r="7185" ht="14.25" customHeight="1">
      <c r="G7185" s="111">
        <v>44158.0</v>
      </c>
      <c r="H7185" s="110" t="s">
        <v>306</v>
      </c>
      <c r="I7185" s="110" t="str">
        <f t="array" ref="I7185">XLOOKUP('Joining Lists'!$H7185,'Joining Lists'!$D$4:$D$75,'Joining Lists'!$E$4:$E$75)</f>
        <v>West</v>
      </c>
      <c r="J7185" s="110" t="s">
        <v>212</v>
      </c>
      <c r="K7185" s="110">
        <v>4.0</v>
      </c>
      <c r="L7185" s="109">
        <f t="array" ref="L7185">XLOOKUP('Joining Lists'!$J7185,'Joining Lists'!$A$4:$A$15,'Joining Lists'!$B$4:$B$15)</f>
        <v>21</v>
      </c>
      <c r="M7185" s="110">
        <f>'Joining Lists'!$K7185*'Joining Lists'!$L7185</f>
        <v>84</v>
      </c>
    </row>
    <row r="7186" ht="14.25" customHeight="1">
      <c r="G7186" s="106">
        <v>44158.0</v>
      </c>
      <c r="H7186" s="105" t="s">
        <v>260</v>
      </c>
      <c r="I7186" s="105" t="str">
        <f t="array" ref="I7186">XLOOKUP('Joining Lists'!$H7186,'Joining Lists'!$D$4:$D$75,'Joining Lists'!$E$4:$E$75)</f>
        <v>MidWest</v>
      </c>
      <c r="J7186" s="105" t="s">
        <v>236</v>
      </c>
      <c r="K7186" s="105">
        <v>1.0</v>
      </c>
      <c r="L7186" s="104">
        <f t="array" ref="L7186">XLOOKUP('Joining Lists'!$J7186,'Joining Lists'!$A$4:$A$15,'Joining Lists'!$B$4:$B$15)</f>
        <v>30</v>
      </c>
      <c r="M7186" s="105">
        <f>'Joining Lists'!$K7186*'Joining Lists'!$L7186</f>
        <v>30</v>
      </c>
    </row>
    <row r="7187" ht="14.25" customHeight="1">
      <c r="G7187" s="111">
        <v>44158.0</v>
      </c>
      <c r="H7187" s="110" t="s">
        <v>260</v>
      </c>
      <c r="I7187" s="110" t="str">
        <f t="array" ref="I7187">XLOOKUP('Joining Lists'!$H7187,'Joining Lists'!$D$4:$D$75,'Joining Lists'!$E$4:$E$75)</f>
        <v>MidWest</v>
      </c>
      <c r="J7187" s="110" t="s">
        <v>216</v>
      </c>
      <c r="K7187" s="110">
        <v>1.0</v>
      </c>
      <c r="L7187" s="109">
        <f t="array" ref="L7187">XLOOKUP('Joining Lists'!$J7187,'Joining Lists'!$A$4:$A$15,'Joining Lists'!$B$4:$B$15)</f>
        <v>22.95</v>
      </c>
      <c r="M7187" s="110">
        <f>'Joining Lists'!$K7187*'Joining Lists'!$L7187</f>
        <v>22.95</v>
      </c>
    </row>
    <row r="7188" ht="14.25" customHeight="1">
      <c r="G7188" s="106">
        <v>44158.0</v>
      </c>
      <c r="H7188" s="105" t="s">
        <v>225</v>
      </c>
      <c r="I7188" s="105" t="str">
        <f t="array" ref="I7188">XLOOKUP('Joining Lists'!$H7188,'Joining Lists'!$D$4:$D$75,'Joining Lists'!$E$4:$E$75)</f>
        <v>South</v>
      </c>
      <c r="J7188" s="105" t="s">
        <v>216</v>
      </c>
      <c r="K7188" s="105">
        <v>18.0</v>
      </c>
      <c r="L7188" s="104">
        <f t="array" ref="L7188">XLOOKUP('Joining Lists'!$J7188,'Joining Lists'!$A$4:$A$15,'Joining Lists'!$B$4:$B$15)</f>
        <v>22.95</v>
      </c>
      <c r="M7188" s="105">
        <f>'Joining Lists'!$K7188*'Joining Lists'!$L7188</f>
        <v>413.1</v>
      </c>
    </row>
    <row r="7189" ht="14.25" customHeight="1">
      <c r="G7189" s="111">
        <v>44158.0</v>
      </c>
      <c r="H7189" s="110" t="s">
        <v>251</v>
      </c>
      <c r="I7189" s="110" t="str">
        <f t="array" ref="I7189">XLOOKUP('Joining Lists'!$H7189,'Joining Lists'!$D$4:$D$75,'Joining Lists'!$E$4:$E$75)</f>
        <v>MidWest</v>
      </c>
      <c r="J7189" s="110" t="s">
        <v>243</v>
      </c>
      <c r="K7189" s="110">
        <v>3.0</v>
      </c>
      <c r="L7189" s="109">
        <f t="array" ref="L7189">XLOOKUP('Joining Lists'!$J7189,'Joining Lists'!$A$4:$A$15,'Joining Lists'!$B$4:$B$15)</f>
        <v>25</v>
      </c>
      <c r="M7189" s="110">
        <f>'Joining Lists'!$K7189*'Joining Lists'!$L7189</f>
        <v>75</v>
      </c>
    </row>
    <row r="7190" ht="14.25" customHeight="1">
      <c r="G7190" s="106">
        <v>44158.0</v>
      </c>
      <c r="H7190" s="105" t="s">
        <v>238</v>
      </c>
      <c r="I7190" s="105" t="str">
        <f t="array" ref="I7190">XLOOKUP('Joining Lists'!$H7190,'Joining Lists'!$D$4:$D$75,'Joining Lists'!$E$4:$E$75)</f>
        <v>West</v>
      </c>
      <c r="J7190" s="105" t="s">
        <v>216</v>
      </c>
      <c r="K7190" s="105">
        <v>2.0</v>
      </c>
      <c r="L7190" s="104">
        <f t="array" ref="L7190">XLOOKUP('Joining Lists'!$J7190,'Joining Lists'!$A$4:$A$15,'Joining Lists'!$B$4:$B$15)</f>
        <v>22.95</v>
      </c>
      <c r="M7190" s="105">
        <f>'Joining Lists'!$K7190*'Joining Lists'!$L7190</f>
        <v>45.9</v>
      </c>
    </row>
    <row r="7191" ht="14.25" customHeight="1">
      <c r="G7191" s="111">
        <v>44158.0</v>
      </c>
      <c r="H7191" s="110" t="s">
        <v>221</v>
      </c>
      <c r="I7191" s="110" t="str">
        <f t="array" ref="I7191">XLOOKUP('Joining Lists'!$H7191,'Joining Lists'!$D$4:$D$75,'Joining Lists'!$E$4:$E$75)</f>
        <v>East</v>
      </c>
      <c r="J7191" s="110" t="s">
        <v>235</v>
      </c>
      <c r="K7191" s="110">
        <v>3.0</v>
      </c>
      <c r="L7191" s="109">
        <f t="array" ref="L7191">XLOOKUP('Joining Lists'!$J7191,'Joining Lists'!$A$4:$A$15,'Joining Lists'!$B$4:$B$15)</f>
        <v>19.95</v>
      </c>
      <c r="M7191" s="110">
        <f>'Joining Lists'!$K7191*'Joining Lists'!$L7191</f>
        <v>59.85</v>
      </c>
    </row>
    <row r="7192" ht="14.25" customHeight="1">
      <c r="G7192" s="106">
        <v>44158.0</v>
      </c>
      <c r="H7192" s="105" t="s">
        <v>261</v>
      </c>
      <c r="I7192" s="105" t="str">
        <f t="array" ref="I7192">XLOOKUP('Joining Lists'!$H7192,'Joining Lists'!$D$4:$D$75,'Joining Lists'!$E$4:$E$75)</f>
        <v>South</v>
      </c>
      <c r="J7192" s="105" t="s">
        <v>216</v>
      </c>
      <c r="K7192" s="105">
        <v>3.0</v>
      </c>
      <c r="L7192" s="104">
        <f t="array" ref="L7192">XLOOKUP('Joining Lists'!$J7192,'Joining Lists'!$A$4:$A$15,'Joining Lists'!$B$4:$B$15)</f>
        <v>22.95</v>
      </c>
      <c r="M7192" s="105">
        <f>'Joining Lists'!$K7192*'Joining Lists'!$L7192</f>
        <v>68.85</v>
      </c>
    </row>
    <row r="7193" ht="14.25" customHeight="1">
      <c r="G7193" s="111">
        <v>44158.0</v>
      </c>
      <c r="H7193" s="110" t="s">
        <v>316</v>
      </c>
      <c r="I7193" s="110" t="str">
        <f t="array" ref="I7193">XLOOKUP('Joining Lists'!$H7193,'Joining Lists'!$D$4:$D$75,'Joining Lists'!$E$4:$E$75)</f>
        <v>West</v>
      </c>
      <c r="J7193" s="110" t="s">
        <v>227</v>
      </c>
      <c r="K7193" s="110">
        <v>3.0</v>
      </c>
      <c r="L7193" s="109">
        <f t="array" ref="L7193">XLOOKUP('Joining Lists'!$J7193,'Joining Lists'!$A$4:$A$15,'Joining Lists'!$B$4:$B$15)</f>
        <v>25</v>
      </c>
      <c r="M7193" s="110">
        <f>'Joining Lists'!$K7193*'Joining Lists'!$L7193</f>
        <v>75</v>
      </c>
    </row>
    <row r="7194" ht="14.25" customHeight="1">
      <c r="G7194" s="106">
        <v>44158.0</v>
      </c>
      <c r="H7194" s="105" t="s">
        <v>258</v>
      </c>
      <c r="I7194" s="105" t="str">
        <f t="array" ref="I7194">XLOOKUP('Joining Lists'!$H7194,'Joining Lists'!$D$4:$D$75,'Joining Lists'!$E$4:$E$75)</f>
        <v>MidWest</v>
      </c>
      <c r="J7194" s="105" t="s">
        <v>243</v>
      </c>
      <c r="K7194" s="105">
        <v>2.0</v>
      </c>
      <c r="L7194" s="104">
        <f t="array" ref="L7194">XLOOKUP('Joining Lists'!$J7194,'Joining Lists'!$A$4:$A$15,'Joining Lists'!$B$4:$B$15)</f>
        <v>25</v>
      </c>
      <c r="M7194" s="105">
        <f>'Joining Lists'!$K7194*'Joining Lists'!$L7194</f>
        <v>50</v>
      </c>
    </row>
    <row r="7195" ht="14.25" customHeight="1">
      <c r="G7195" s="111">
        <v>44158.0</v>
      </c>
      <c r="H7195" s="110" t="s">
        <v>281</v>
      </c>
      <c r="I7195" s="110" t="str">
        <f t="array" ref="I7195">XLOOKUP('Joining Lists'!$H7195,'Joining Lists'!$D$4:$D$75,'Joining Lists'!$E$4:$E$75)</f>
        <v>MidWest</v>
      </c>
      <c r="J7195" s="110" t="s">
        <v>240</v>
      </c>
      <c r="K7195" s="110">
        <v>3.0</v>
      </c>
      <c r="L7195" s="109">
        <f t="array" ref="L7195">XLOOKUP('Joining Lists'!$J7195,'Joining Lists'!$A$4:$A$15,'Joining Lists'!$B$4:$B$15)</f>
        <v>34</v>
      </c>
      <c r="M7195" s="110">
        <f>'Joining Lists'!$K7195*'Joining Lists'!$L7195</f>
        <v>102</v>
      </c>
    </row>
    <row r="7196" ht="14.25" customHeight="1">
      <c r="G7196" s="106">
        <v>44158.0</v>
      </c>
      <c r="H7196" s="105" t="s">
        <v>255</v>
      </c>
      <c r="I7196" s="105" t="str">
        <f t="array" ref="I7196">XLOOKUP('Joining Lists'!$H7196,'Joining Lists'!$D$4:$D$75,'Joining Lists'!$E$4:$E$75)</f>
        <v>MidWest</v>
      </c>
      <c r="J7196" s="105" t="s">
        <v>245</v>
      </c>
      <c r="K7196" s="105">
        <v>18.0</v>
      </c>
      <c r="L7196" s="104">
        <f t="array" ref="L7196">XLOOKUP('Joining Lists'!$J7196,'Joining Lists'!$A$4:$A$15,'Joining Lists'!$B$4:$B$15)</f>
        <v>23.5</v>
      </c>
      <c r="M7196" s="105">
        <f>'Joining Lists'!$K7196*'Joining Lists'!$L7196</f>
        <v>423</v>
      </c>
    </row>
    <row r="7197" ht="14.25" customHeight="1">
      <c r="G7197" s="111">
        <v>44158.0</v>
      </c>
      <c r="H7197" s="110" t="s">
        <v>221</v>
      </c>
      <c r="I7197" s="110" t="str">
        <f t="array" ref="I7197">XLOOKUP('Joining Lists'!$H7197,'Joining Lists'!$D$4:$D$75,'Joining Lists'!$E$4:$E$75)</f>
        <v>East</v>
      </c>
      <c r="J7197" s="110" t="s">
        <v>218</v>
      </c>
      <c r="K7197" s="110">
        <v>3.0</v>
      </c>
      <c r="L7197" s="109">
        <f t="array" ref="L7197">XLOOKUP('Joining Lists'!$J7197,'Joining Lists'!$A$4:$A$15,'Joining Lists'!$B$4:$B$15)</f>
        <v>22.95</v>
      </c>
      <c r="M7197" s="110">
        <f>'Joining Lists'!$K7197*'Joining Lists'!$L7197</f>
        <v>68.85</v>
      </c>
    </row>
    <row r="7198" ht="14.25" customHeight="1">
      <c r="G7198" s="106">
        <v>44158.0</v>
      </c>
      <c r="H7198" s="105" t="s">
        <v>291</v>
      </c>
      <c r="I7198" s="105" t="str">
        <f t="array" ref="I7198">XLOOKUP('Joining Lists'!$H7198,'Joining Lists'!$D$4:$D$75,'Joining Lists'!$E$4:$E$75)</f>
        <v>West</v>
      </c>
      <c r="J7198" s="105" t="s">
        <v>245</v>
      </c>
      <c r="K7198" s="105">
        <v>2.0</v>
      </c>
      <c r="L7198" s="104">
        <f t="array" ref="L7198">XLOOKUP('Joining Lists'!$J7198,'Joining Lists'!$A$4:$A$15,'Joining Lists'!$B$4:$B$15)</f>
        <v>23.5</v>
      </c>
      <c r="M7198" s="105">
        <f>'Joining Lists'!$K7198*'Joining Lists'!$L7198</f>
        <v>47</v>
      </c>
    </row>
    <row r="7199" ht="14.25" customHeight="1">
      <c r="G7199" s="111">
        <v>44158.0</v>
      </c>
      <c r="H7199" s="110" t="s">
        <v>297</v>
      </c>
      <c r="I7199" s="110" t="str">
        <f t="array" ref="I7199">XLOOKUP('Joining Lists'!$H7199,'Joining Lists'!$D$4:$D$75,'Joining Lists'!$E$4:$E$75)</f>
        <v>MidWest</v>
      </c>
      <c r="J7199" s="110" t="s">
        <v>240</v>
      </c>
      <c r="K7199" s="110">
        <v>2.0</v>
      </c>
      <c r="L7199" s="109">
        <f t="array" ref="L7199">XLOOKUP('Joining Lists'!$J7199,'Joining Lists'!$A$4:$A$15,'Joining Lists'!$B$4:$B$15)</f>
        <v>34</v>
      </c>
      <c r="M7199" s="110">
        <f>'Joining Lists'!$K7199*'Joining Lists'!$L7199</f>
        <v>68</v>
      </c>
    </row>
    <row r="7200" ht="14.25" customHeight="1">
      <c r="G7200" s="106">
        <v>44158.0</v>
      </c>
      <c r="H7200" s="105" t="s">
        <v>280</v>
      </c>
      <c r="I7200" s="105" t="str">
        <f t="array" ref="I7200">XLOOKUP('Joining Lists'!$H7200,'Joining Lists'!$D$4:$D$75,'Joining Lists'!$E$4:$E$75)</f>
        <v>South</v>
      </c>
      <c r="J7200" s="105" t="s">
        <v>235</v>
      </c>
      <c r="K7200" s="105">
        <v>3.0</v>
      </c>
      <c r="L7200" s="104">
        <f t="array" ref="L7200">XLOOKUP('Joining Lists'!$J7200,'Joining Lists'!$A$4:$A$15,'Joining Lists'!$B$4:$B$15)</f>
        <v>19.95</v>
      </c>
      <c r="M7200" s="105">
        <f>'Joining Lists'!$K7200*'Joining Lists'!$L7200</f>
        <v>59.85</v>
      </c>
    </row>
    <row r="7201" ht="14.25" customHeight="1">
      <c r="G7201" s="111">
        <v>44158.0</v>
      </c>
      <c r="H7201" s="110" t="s">
        <v>306</v>
      </c>
      <c r="I7201" s="110" t="str">
        <f t="array" ref="I7201">XLOOKUP('Joining Lists'!$H7201,'Joining Lists'!$D$4:$D$75,'Joining Lists'!$E$4:$E$75)</f>
        <v>West</v>
      </c>
      <c r="J7201" s="110" t="s">
        <v>235</v>
      </c>
      <c r="K7201" s="110">
        <v>1.0</v>
      </c>
      <c r="L7201" s="109">
        <f t="array" ref="L7201">XLOOKUP('Joining Lists'!$J7201,'Joining Lists'!$A$4:$A$15,'Joining Lists'!$B$4:$B$15)</f>
        <v>19.95</v>
      </c>
      <c r="M7201" s="110">
        <f>'Joining Lists'!$K7201*'Joining Lists'!$L7201</f>
        <v>19.95</v>
      </c>
    </row>
    <row r="7202" ht="14.25" customHeight="1">
      <c r="G7202" s="106">
        <v>44158.0</v>
      </c>
      <c r="H7202" s="105" t="s">
        <v>296</v>
      </c>
      <c r="I7202" s="105" t="str">
        <f t="array" ref="I7202">XLOOKUP('Joining Lists'!$H7202,'Joining Lists'!$D$4:$D$75,'Joining Lists'!$E$4:$E$75)</f>
        <v>West</v>
      </c>
      <c r="J7202" s="105" t="s">
        <v>227</v>
      </c>
      <c r="K7202" s="105">
        <v>1.0</v>
      </c>
      <c r="L7202" s="104">
        <f t="array" ref="L7202">XLOOKUP('Joining Lists'!$J7202,'Joining Lists'!$A$4:$A$15,'Joining Lists'!$B$4:$B$15)</f>
        <v>25</v>
      </c>
      <c r="M7202" s="105">
        <f>'Joining Lists'!$K7202*'Joining Lists'!$L7202</f>
        <v>25</v>
      </c>
    </row>
    <row r="7203" ht="14.25" customHeight="1">
      <c r="G7203" s="111">
        <v>44158.0</v>
      </c>
      <c r="H7203" s="110" t="s">
        <v>286</v>
      </c>
      <c r="I7203" s="110" t="str">
        <f t="array" ref="I7203">XLOOKUP('Joining Lists'!$H7203,'Joining Lists'!$D$4:$D$75,'Joining Lists'!$E$4:$E$75)</f>
        <v>South</v>
      </c>
      <c r="J7203" s="110" t="s">
        <v>240</v>
      </c>
      <c r="K7203" s="110">
        <v>2.0</v>
      </c>
      <c r="L7203" s="109">
        <f t="array" ref="L7203">XLOOKUP('Joining Lists'!$J7203,'Joining Lists'!$A$4:$A$15,'Joining Lists'!$B$4:$B$15)</f>
        <v>34</v>
      </c>
      <c r="M7203" s="110">
        <f>'Joining Lists'!$K7203*'Joining Lists'!$L7203</f>
        <v>68</v>
      </c>
    </row>
    <row r="7204" ht="14.25" customHeight="1">
      <c r="G7204" s="106">
        <v>44158.0</v>
      </c>
      <c r="H7204" s="105" t="s">
        <v>302</v>
      </c>
      <c r="I7204" s="105" t="str">
        <f t="array" ref="I7204">XLOOKUP('Joining Lists'!$H7204,'Joining Lists'!$D$4:$D$75,'Joining Lists'!$E$4:$E$75)</f>
        <v>MidWest</v>
      </c>
      <c r="J7204" s="105" t="s">
        <v>245</v>
      </c>
      <c r="K7204" s="105">
        <v>1.0</v>
      </c>
      <c r="L7204" s="104">
        <f t="array" ref="L7204">XLOOKUP('Joining Lists'!$J7204,'Joining Lists'!$A$4:$A$15,'Joining Lists'!$B$4:$B$15)</f>
        <v>23.5</v>
      </c>
      <c r="M7204" s="105">
        <f>'Joining Lists'!$K7204*'Joining Lists'!$L7204</f>
        <v>23.5</v>
      </c>
    </row>
    <row r="7205" ht="14.25" customHeight="1">
      <c r="G7205" s="111">
        <v>44158.0</v>
      </c>
      <c r="H7205" s="110" t="s">
        <v>301</v>
      </c>
      <c r="I7205" s="110" t="str">
        <f t="array" ref="I7205">XLOOKUP('Joining Lists'!$H7205,'Joining Lists'!$D$4:$D$75,'Joining Lists'!$E$4:$E$75)</f>
        <v>East</v>
      </c>
      <c r="J7205" s="110" t="s">
        <v>218</v>
      </c>
      <c r="K7205" s="110">
        <v>2.0</v>
      </c>
      <c r="L7205" s="109">
        <f t="array" ref="L7205">XLOOKUP('Joining Lists'!$J7205,'Joining Lists'!$A$4:$A$15,'Joining Lists'!$B$4:$B$15)</f>
        <v>22.95</v>
      </c>
      <c r="M7205" s="110">
        <f>'Joining Lists'!$K7205*'Joining Lists'!$L7205</f>
        <v>45.9</v>
      </c>
    </row>
    <row r="7206" ht="14.25" customHeight="1">
      <c r="G7206" s="106">
        <v>44158.0</v>
      </c>
      <c r="H7206" s="105" t="s">
        <v>283</v>
      </c>
      <c r="I7206" s="105" t="str">
        <f t="array" ref="I7206">XLOOKUP('Joining Lists'!$H7206,'Joining Lists'!$D$4:$D$75,'Joining Lists'!$E$4:$E$75)</f>
        <v>South</v>
      </c>
      <c r="J7206" s="105" t="s">
        <v>218</v>
      </c>
      <c r="K7206" s="105">
        <v>2.0</v>
      </c>
      <c r="L7206" s="104">
        <f t="array" ref="L7206">XLOOKUP('Joining Lists'!$J7206,'Joining Lists'!$A$4:$A$15,'Joining Lists'!$B$4:$B$15)</f>
        <v>22.95</v>
      </c>
      <c r="M7206" s="105">
        <f>'Joining Lists'!$K7206*'Joining Lists'!$L7206</f>
        <v>45.9</v>
      </c>
    </row>
    <row r="7207" ht="14.25" customHeight="1">
      <c r="G7207" s="111">
        <v>44158.0</v>
      </c>
      <c r="H7207" s="110" t="s">
        <v>306</v>
      </c>
      <c r="I7207" s="110" t="str">
        <f t="array" ref="I7207">XLOOKUP('Joining Lists'!$H7207,'Joining Lists'!$D$4:$D$75,'Joining Lists'!$E$4:$E$75)</f>
        <v>West</v>
      </c>
      <c r="J7207" s="110" t="s">
        <v>240</v>
      </c>
      <c r="K7207" s="110">
        <v>2.0</v>
      </c>
      <c r="L7207" s="109">
        <f t="array" ref="L7207">XLOOKUP('Joining Lists'!$J7207,'Joining Lists'!$A$4:$A$15,'Joining Lists'!$B$4:$B$15)</f>
        <v>34</v>
      </c>
      <c r="M7207" s="110">
        <f>'Joining Lists'!$K7207*'Joining Lists'!$L7207</f>
        <v>68</v>
      </c>
    </row>
    <row r="7208" ht="14.25" customHeight="1">
      <c r="G7208" s="106">
        <v>44158.0</v>
      </c>
      <c r="H7208" s="105" t="s">
        <v>269</v>
      </c>
      <c r="I7208" s="105" t="str">
        <f t="array" ref="I7208">XLOOKUP('Joining Lists'!$H7208,'Joining Lists'!$D$4:$D$75,'Joining Lists'!$E$4:$E$75)</f>
        <v>MidWest</v>
      </c>
      <c r="J7208" s="105" t="s">
        <v>218</v>
      </c>
      <c r="K7208" s="105">
        <v>2.0</v>
      </c>
      <c r="L7208" s="104">
        <f t="array" ref="L7208">XLOOKUP('Joining Lists'!$J7208,'Joining Lists'!$A$4:$A$15,'Joining Lists'!$B$4:$B$15)</f>
        <v>22.95</v>
      </c>
      <c r="M7208" s="105">
        <f>'Joining Lists'!$K7208*'Joining Lists'!$L7208</f>
        <v>45.9</v>
      </c>
    </row>
    <row r="7209" ht="14.25" customHeight="1">
      <c r="G7209" s="111">
        <v>44158.0</v>
      </c>
      <c r="H7209" s="110" t="s">
        <v>283</v>
      </c>
      <c r="I7209" s="110" t="str">
        <f t="array" ref="I7209">XLOOKUP('Joining Lists'!$H7209,'Joining Lists'!$D$4:$D$75,'Joining Lists'!$E$4:$E$75)</f>
        <v>South</v>
      </c>
      <c r="J7209" s="110" t="s">
        <v>240</v>
      </c>
      <c r="K7209" s="110">
        <v>2.0</v>
      </c>
      <c r="L7209" s="109">
        <f t="array" ref="L7209">XLOOKUP('Joining Lists'!$J7209,'Joining Lists'!$A$4:$A$15,'Joining Lists'!$B$4:$B$15)</f>
        <v>34</v>
      </c>
      <c r="M7209" s="110">
        <f>'Joining Lists'!$K7209*'Joining Lists'!$L7209</f>
        <v>68</v>
      </c>
    </row>
    <row r="7210" ht="14.25" customHeight="1">
      <c r="G7210" s="106">
        <v>44158.0</v>
      </c>
      <c r="H7210" s="105" t="s">
        <v>254</v>
      </c>
      <c r="I7210" s="105" t="str">
        <f t="array" ref="I7210">XLOOKUP('Joining Lists'!$H7210,'Joining Lists'!$D$4:$D$75,'Joining Lists'!$E$4:$E$75)</f>
        <v>South</v>
      </c>
      <c r="J7210" s="105" t="s">
        <v>218</v>
      </c>
      <c r="K7210" s="105">
        <v>2.0</v>
      </c>
      <c r="L7210" s="104">
        <f t="array" ref="L7210">XLOOKUP('Joining Lists'!$J7210,'Joining Lists'!$A$4:$A$15,'Joining Lists'!$B$4:$B$15)</f>
        <v>22.95</v>
      </c>
      <c r="M7210" s="105">
        <f>'Joining Lists'!$K7210*'Joining Lists'!$L7210</f>
        <v>45.9</v>
      </c>
    </row>
    <row r="7211" ht="14.25" customHeight="1">
      <c r="G7211" s="111">
        <v>44158.0</v>
      </c>
      <c r="H7211" s="110" t="s">
        <v>281</v>
      </c>
      <c r="I7211" s="110" t="str">
        <f t="array" ref="I7211">XLOOKUP('Joining Lists'!$H7211,'Joining Lists'!$D$4:$D$75,'Joining Lists'!$E$4:$E$75)</f>
        <v>MidWest</v>
      </c>
      <c r="J7211" s="110" t="s">
        <v>233</v>
      </c>
      <c r="K7211" s="110">
        <v>3.0</v>
      </c>
      <c r="L7211" s="109">
        <f t="array" ref="L7211">XLOOKUP('Joining Lists'!$J7211,'Joining Lists'!$A$4:$A$15,'Joining Lists'!$B$4:$B$15)</f>
        <v>27.5</v>
      </c>
      <c r="M7211" s="110">
        <f>'Joining Lists'!$K7211*'Joining Lists'!$L7211</f>
        <v>82.5</v>
      </c>
    </row>
    <row r="7212" ht="14.25" customHeight="1">
      <c r="G7212" s="106">
        <v>44158.0</v>
      </c>
      <c r="H7212" s="105" t="s">
        <v>292</v>
      </c>
      <c r="I7212" s="105" t="str">
        <f t="array" ref="I7212">XLOOKUP('Joining Lists'!$H7212,'Joining Lists'!$D$4:$D$75,'Joining Lists'!$E$4:$E$75)</f>
        <v>East</v>
      </c>
      <c r="J7212" s="105" t="s">
        <v>240</v>
      </c>
      <c r="K7212" s="105">
        <v>1.0</v>
      </c>
      <c r="L7212" s="104">
        <f t="array" ref="L7212">XLOOKUP('Joining Lists'!$J7212,'Joining Lists'!$A$4:$A$15,'Joining Lists'!$B$4:$B$15)</f>
        <v>34</v>
      </c>
      <c r="M7212" s="105">
        <f>'Joining Lists'!$K7212*'Joining Lists'!$L7212</f>
        <v>34</v>
      </c>
    </row>
    <row r="7213" ht="14.25" customHeight="1">
      <c r="G7213" s="111">
        <v>44158.0</v>
      </c>
      <c r="H7213" s="110" t="s">
        <v>225</v>
      </c>
      <c r="I7213" s="110" t="str">
        <f t="array" ref="I7213">XLOOKUP('Joining Lists'!$H7213,'Joining Lists'!$D$4:$D$75,'Joining Lists'!$E$4:$E$75)</f>
        <v>South</v>
      </c>
      <c r="J7213" s="110" t="s">
        <v>216</v>
      </c>
      <c r="K7213" s="110">
        <v>1.0</v>
      </c>
      <c r="L7213" s="109">
        <f t="array" ref="L7213">XLOOKUP('Joining Lists'!$J7213,'Joining Lists'!$A$4:$A$15,'Joining Lists'!$B$4:$B$15)</f>
        <v>22.95</v>
      </c>
      <c r="M7213" s="110">
        <f>'Joining Lists'!$K7213*'Joining Lists'!$L7213</f>
        <v>22.95</v>
      </c>
    </row>
    <row r="7214" ht="14.25" customHeight="1">
      <c r="G7214" s="106">
        <v>44158.0</v>
      </c>
      <c r="H7214" s="105" t="s">
        <v>286</v>
      </c>
      <c r="I7214" s="105" t="str">
        <f t="array" ref="I7214">XLOOKUP('Joining Lists'!$H7214,'Joining Lists'!$D$4:$D$75,'Joining Lists'!$E$4:$E$75)</f>
        <v>South</v>
      </c>
      <c r="J7214" s="105" t="s">
        <v>235</v>
      </c>
      <c r="K7214" s="105">
        <v>3.0</v>
      </c>
      <c r="L7214" s="104">
        <f t="array" ref="L7214">XLOOKUP('Joining Lists'!$J7214,'Joining Lists'!$A$4:$A$15,'Joining Lists'!$B$4:$B$15)</f>
        <v>19.95</v>
      </c>
      <c r="M7214" s="105">
        <f>'Joining Lists'!$K7214*'Joining Lists'!$L7214</f>
        <v>59.85</v>
      </c>
    </row>
    <row r="7215" ht="14.25" customHeight="1">
      <c r="G7215" s="111">
        <v>44158.0</v>
      </c>
      <c r="H7215" s="110" t="s">
        <v>301</v>
      </c>
      <c r="I7215" s="110" t="str">
        <f t="array" ref="I7215">XLOOKUP('Joining Lists'!$H7215,'Joining Lists'!$D$4:$D$75,'Joining Lists'!$E$4:$E$75)</f>
        <v>East</v>
      </c>
      <c r="J7215" s="110" t="s">
        <v>236</v>
      </c>
      <c r="K7215" s="110">
        <v>8.0</v>
      </c>
      <c r="L7215" s="109">
        <f t="array" ref="L7215">XLOOKUP('Joining Lists'!$J7215,'Joining Lists'!$A$4:$A$15,'Joining Lists'!$B$4:$B$15)</f>
        <v>30</v>
      </c>
      <c r="M7215" s="110">
        <f>'Joining Lists'!$K7215*'Joining Lists'!$L7215</f>
        <v>240</v>
      </c>
    </row>
    <row r="7216" ht="14.25" customHeight="1">
      <c r="G7216" s="106">
        <v>44158.0</v>
      </c>
      <c r="H7216" s="105" t="s">
        <v>254</v>
      </c>
      <c r="I7216" s="105" t="str">
        <f t="array" ref="I7216">XLOOKUP('Joining Lists'!$H7216,'Joining Lists'!$D$4:$D$75,'Joining Lists'!$E$4:$E$75)</f>
        <v>South</v>
      </c>
      <c r="J7216" s="105" t="s">
        <v>235</v>
      </c>
      <c r="K7216" s="105">
        <v>1.0</v>
      </c>
      <c r="L7216" s="104">
        <f t="array" ref="L7216">XLOOKUP('Joining Lists'!$J7216,'Joining Lists'!$A$4:$A$15,'Joining Lists'!$B$4:$B$15)</f>
        <v>19.95</v>
      </c>
      <c r="M7216" s="105">
        <f>'Joining Lists'!$K7216*'Joining Lists'!$L7216</f>
        <v>19.95</v>
      </c>
    </row>
    <row r="7217" ht="14.25" customHeight="1">
      <c r="G7217" s="111">
        <v>44158.0</v>
      </c>
      <c r="H7217" s="110" t="s">
        <v>302</v>
      </c>
      <c r="I7217" s="110" t="str">
        <f t="array" ref="I7217">XLOOKUP('Joining Lists'!$H7217,'Joining Lists'!$D$4:$D$75,'Joining Lists'!$E$4:$E$75)</f>
        <v>MidWest</v>
      </c>
      <c r="J7217" s="110" t="s">
        <v>235</v>
      </c>
      <c r="K7217" s="110">
        <v>3.0</v>
      </c>
      <c r="L7217" s="109">
        <f t="array" ref="L7217">XLOOKUP('Joining Lists'!$J7217,'Joining Lists'!$A$4:$A$15,'Joining Lists'!$B$4:$B$15)</f>
        <v>19.95</v>
      </c>
      <c r="M7217" s="110">
        <f>'Joining Lists'!$K7217*'Joining Lists'!$L7217</f>
        <v>59.85</v>
      </c>
    </row>
    <row r="7218" ht="14.25" customHeight="1">
      <c r="G7218" s="106">
        <v>44158.0</v>
      </c>
      <c r="H7218" s="105" t="s">
        <v>292</v>
      </c>
      <c r="I7218" s="105" t="str">
        <f t="array" ref="I7218">XLOOKUP('Joining Lists'!$H7218,'Joining Lists'!$D$4:$D$75,'Joining Lists'!$E$4:$E$75)</f>
        <v>East</v>
      </c>
      <c r="J7218" s="105" t="s">
        <v>216</v>
      </c>
      <c r="K7218" s="105">
        <v>2.0</v>
      </c>
      <c r="L7218" s="104">
        <f t="array" ref="L7218">XLOOKUP('Joining Lists'!$J7218,'Joining Lists'!$A$4:$A$15,'Joining Lists'!$B$4:$B$15)</f>
        <v>22.95</v>
      </c>
      <c r="M7218" s="105">
        <f>'Joining Lists'!$K7218*'Joining Lists'!$L7218</f>
        <v>45.9</v>
      </c>
    </row>
    <row r="7219" ht="14.25" customHeight="1">
      <c r="G7219" s="111">
        <v>44158.0</v>
      </c>
      <c r="H7219" s="110" t="s">
        <v>304</v>
      </c>
      <c r="I7219" s="110" t="str">
        <f t="array" ref="I7219">XLOOKUP('Joining Lists'!$H7219,'Joining Lists'!$D$4:$D$75,'Joining Lists'!$E$4:$E$75)</f>
        <v>South</v>
      </c>
      <c r="J7219" s="110" t="s">
        <v>235</v>
      </c>
      <c r="K7219" s="110">
        <v>3.0</v>
      </c>
      <c r="L7219" s="109">
        <f t="array" ref="L7219">XLOOKUP('Joining Lists'!$J7219,'Joining Lists'!$A$4:$A$15,'Joining Lists'!$B$4:$B$15)</f>
        <v>19.95</v>
      </c>
      <c r="M7219" s="110">
        <f>'Joining Lists'!$K7219*'Joining Lists'!$L7219</f>
        <v>59.85</v>
      </c>
    </row>
    <row r="7220" ht="14.25" customHeight="1">
      <c r="G7220" s="106">
        <v>44158.0</v>
      </c>
      <c r="H7220" s="105" t="s">
        <v>237</v>
      </c>
      <c r="I7220" s="105" t="str">
        <f t="array" ref="I7220">XLOOKUP('Joining Lists'!$H7220,'Joining Lists'!$D$4:$D$75,'Joining Lists'!$E$4:$E$75)</f>
        <v>West</v>
      </c>
      <c r="J7220" s="105" t="s">
        <v>243</v>
      </c>
      <c r="K7220" s="105">
        <v>3.0</v>
      </c>
      <c r="L7220" s="104">
        <f t="array" ref="L7220">XLOOKUP('Joining Lists'!$J7220,'Joining Lists'!$A$4:$A$15,'Joining Lists'!$B$4:$B$15)</f>
        <v>25</v>
      </c>
      <c r="M7220" s="105">
        <f>'Joining Lists'!$K7220*'Joining Lists'!$L7220</f>
        <v>75</v>
      </c>
    </row>
    <row r="7221" ht="14.25" customHeight="1">
      <c r="G7221" s="111">
        <v>44158.0</v>
      </c>
      <c r="H7221" s="110" t="s">
        <v>316</v>
      </c>
      <c r="I7221" s="110" t="str">
        <f t="array" ref="I7221">XLOOKUP('Joining Lists'!$H7221,'Joining Lists'!$D$4:$D$75,'Joining Lists'!$E$4:$E$75)</f>
        <v>West</v>
      </c>
      <c r="J7221" s="110" t="s">
        <v>216</v>
      </c>
      <c r="K7221" s="110">
        <v>3.0</v>
      </c>
      <c r="L7221" s="109">
        <f t="array" ref="L7221">XLOOKUP('Joining Lists'!$J7221,'Joining Lists'!$A$4:$A$15,'Joining Lists'!$B$4:$B$15)</f>
        <v>22.95</v>
      </c>
      <c r="M7221" s="110">
        <f>'Joining Lists'!$K7221*'Joining Lists'!$L7221</f>
        <v>68.85</v>
      </c>
    </row>
    <row r="7222" ht="14.25" customHeight="1">
      <c r="G7222" s="106">
        <v>44158.0</v>
      </c>
      <c r="H7222" s="105" t="s">
        <v>269</v>
      </c>
      <c r="I7222" s="105" t="str">
        <f t="array" ref="I7222">XLOOKUP('Joining Lists'!$H7222,'Joining Lists'!$D$4:$D$75,'Joining Lists'!$E$4:$E$75)</f>
        <v>MidWest</v>
      </c>
      <c r="J7222" s="105" t="s">
        <v>240</v>
      </c>
      <c r="K7222" s="105">
        <v>3.0</v>
      </c>
      <c r="L7222" s="104">
        <f t="array" ref="L7222">XLOOKUP('Joining Lists'!$J7222,'Joining Lists'!$A$4:$A$15,'Joining Lists'!$B$4:$B$15)</f>
        <v>34</v>
      </c>
      <c r="M7222" s="105">
        <f>'Joining Lists'!$K7222*'Joining Lists'!$L7222</f>
        <v>102</v>
      </c>
    </row>
    <row r="7223" ht="14.25" customHeight="1">
      <c r="G7223" s="111">
        <v>44158.0</v>
      </c>
      <c r="H7223" s="110" t="s">
        <v>225</v>
      </c>
      <c r="I7223" s="110" t="str">
        <f t="array" ref="I7223">XLOOKUP('Joining Lists'!$H7223,'Joining Lists'!$D$4:$D$75,'Joining Lists'!$E$4:$E$75)</f>
        <v>South</v>
      </c>
      <c r="J7223" s="110" t="s">
        <v>233</v>
      </c>
      <c r="K7223" s="110">
        <v>14.0</v>
      </c>
      <c r="L7223" s="109">
        <f t="array" ref="L7223">XLOOKUP('Joining Lists'!$J7223,'Joining Lists'!$A$4:$A$15,'Joining Lists'!$B$4:$B$15)</f>
        <v>27.5</v>
      </c>
      <c r="M7223" s="110">
        <f>'Joining Lists'!$K7223*'Joining Lists'!$L7223</f>
        <v>385</v>
      </c>
    </row>
    <row r="7224" ht="14.25" customHeight="1">
      <c r="G7224" s="106">
        <v>44158.0</v>
      </c>
      <c r="H7224" s="105" t="s">
        <v>269</v>
      </c>
      <c r="I7224" s="105" t="str">
        <f t="array" ref="I7224">XLOOKUP('Joining Lists'!$H7224,'Joining Lists'!$D$4:$D$75,'Joining Lists'!$E$4:$E$75)</f>
        <v>MidWest</v>
      </c>
      <c r="J7224" s="105" t="s">
        <v>240</v>
      </c>
      <c r="K7224" s="105">
        <v>18.0</v>
      </c>
      <c r="L7224" s="104">
        <f t="array" ref="L7224">XLOOKUP('Joining Lists'!$J7224,'Joining Lists'!$A$4:$A$15,'Joining Lists'!$B$4:$B$15)</f>
        <v>34</v>
      </c>
      <c r="M7224" s="105">
        <f>'Joining Lists'!$K7224*'Joining Lists'!$L7224</f>
        <v>612</v>
      </c>
    </row>
    <row r="7225" ht="14.25" customHeight="1">
      <c r="G7225" s="111">
        <v>44158.0</v>
      </c>
      <c r="H7225" s="110" t="s">
        <v>273</v>
      </c>
      <c r="I7225" s="110" t="str">
        <f t="array" ref="I7225">XLOOKUP('Joining Lists'!$H7225,'Joining Lists'!$D$4:$D$75,'Joining Lists'!$E$4:$E$75)</f>
        <v>West</v>
      </c>
      <c r="J7225" s="110" t="s">
        <v>235</v>
      </c>
      <c r="K7225" s="110">
        <v>12.0</v>
      </c>
      <c r="L7225" s="109">
        <f t="array" ref="L7225">XLOOKUP('Joining Lists'!$J7225,'Joining Lists'!$A$4:$A$15,'Joining Lists'!$B$4:$B$15)</f>
        <v>19.95</v>
      </c>
      <c r="M7225" s="110">
        <f>'Joining Lists'!$K7225*'Joining Lists'!$L7225</f>
        <v>239.4</v>
      </c>
    </row>
    <row r="7226" ht="14.25" customHeight="1">
      <c r="G7226" s="106">
        <v>44157.0</v>
      </c>
      <c r="H7226" s="105" t="s">
        <v>280</v>
      </c>
      <c r="I7226" s="105" t="str">
        <f t="array" ref="I7226">XLOOKUP('Joining Lists'!$H7226,'Joining Lists'!$D$4:$D$75,'Joining Lists'!$E$4:$E$75)</f>
        <v>South</v>
      </c>
      <c r="J7226" s="105" t="s">
        <v>240</v>
      </c>
      <c r="K7226" s="105">
        <v>2.0</v>
      </c>
      <c r="L7226" s="104">
        <f t="array" ref="L7226">XLOOKUP('Joining Lists'!$J7226,'Joining Lists'!$A$4:$A$15,'Joining Lists'!$B$4:$B$15)</f>
        <v>34</v>
      </c>
      <c r="M7226" s="105">
        <f>'Joining Lists'!$K7226*'Joining Lists'!$L7226</f>
        <v>68</v>
      </c>
    </row>
    <row r="7227" ht="14.25" customHeight="1">
      <c r="G7227" s="111">
        <v>44157.0</v>
      </c>
      <c r="H7227" s="110" t="s">
        <v>278</v>
      </c>
      <c r="I7227" s="110" t="str">
        <f t="array" ref="I7227">XLOOKUP('Joining Lists'!$H7227,'Joining Lists'!$D$4:$D$75,'Joining Lists'!$E$4:$E$75)</f>
        <v>MidWest</v>
      </c>
      <c r="J7227" s="110" t="s">
        <v>245</v>
      </c>
      <c r="K7227" s="110">
        <v>21.0</v>
      </c>
      <c r="L7227" s="109">
        <f t="array" ref="L7227">XLOOKUP('Joining Lists'!$J7227,'Joining Lists'!$A$4:$A$15,'Joining Lists'!$B$4:$B$15)</f>
        <v>23.5</v>
      </c>
      <c r="M7227" s="110">
        <f>'Joining Lists'!$K7227*'Joining Lists'!$L7227</f>
        <v>493.5</v>
      </c>
    </row>
    <row r="7228" ht="14.25" customHeight="1">
      <c r="G7228" s="106">
        <v>44157.0</v>
      </c>
      <c r="H7228" s="105" t="s">
        <v>298</v>
      </c>
      <c r="I7228" s="105" t="str">
        <f t="array" ref="I7228">XLOOKUP('Joining Lists'!$H7228,'Joining Lists'!$D$4:$D$75,'Joining Lists'!$E$4:$E$75)</f>
        <v>West</v>
      </c>
      <c r="J7228" s="105" t="s">
        <v>212</v>
      </c>
      <c r="K7228" s="105">
        <v>2.0</v>
      </c>
      <c r="L7228" s="104">
        <f t="array" ref="L7228">XLOOKUP('Joining Lists'!$J7228,'Joining Lists'!$A$4:$A$15,'Joining Lists'!$B$4:$B$15)</f>
        <v>21</v>
      </c>
      <c r="M7228" s="105">
        <f>'Joining Lists'!$K7228*'Joining Lists'!$L7228</f>
        <v>42</v>
      </c>
    </row>
    <row r="7229" ht="14.25" customHeight="1">
      <c r="G7229" s="111">
        <v>44157.0</v>
      </c>
      <c r="H7229" s="110" t="s">
        <v>276</v>
      </c>
      <c r="I7229" s="110" t="str">
        <f t="array" ref="I7229">XLOOKUP('Joining Lists'!$H7229,'Joining Lists'!$D$4:$D$75,'Joining Lists'!$E$4:$E$75)</f>
        <v>East</v>
      </c>
      <c r="J7229" s="110" t="s">
        <v>233</v>
      </c>
      <c r="K7229" s="110">
        <v>2.0</v>
      </c>
      <c r="L7229" s="109">
        <f t="array" ref="L7229">XLOOKUP('Joining Lists'!$J7229,'Joining Lists'!$A$4:$A$15,'Joining Lists'!$B$4:$B$15)</f>
        <v>27.5</v>
      </c>
      <c r="M7229" s="110">
        <f>'Joining Lists'!$K7229*'Joining Lists'!$L7229</f>
        <v>55</v>
      </c>
    </row>
    <row r="7230" ht="14.25" customHeight="1">
      <c r="G7230" s="106">
        <v>44157.0</v>
      </c>
      <c r="H7230" s="105" t="s">
        <v>314</v>
      </c>
      <c r="I7230" s="105" t="str">
        <f t="array" ref="I7230">XLOOKUP('Joining Lists'!$H7230,'Joining Lists'!$D$4:$D$75,'Joining Lists'!$E$4:$E$75)</f>
        <v>West</v>
      </c>
      <c r="J7230" s="105" t="s">
        <v>227</v>
      </c>
      <c r="K7230" s="105">
        <v>1.0</v>
      </c>
      <c r="L7230" s="104">
        <f t="array" ref="L7230">XLOOKUP('Joining Lists'!$J7230,'Joining Lists'!$A$4:$A$15,'Joining Lists'!$B$4:$B$15)</f>
        <v>25</v>
      </c>
      <c r="M7230" s="105">
        <f>'Joining Lists'!$K7230*'Joining Lists'!$L7230</f>
        <v>25</v>
      </c>
    </row>
    <row r="7231" ht="14.25" customHeight="1">
      <c r="G7231" s="111">
        <v>44157.0</v>
      </c>
      <c r="H7231" s="110" t="s">
        <v>306</v>
      </c>
      <c r="I7231" s="110" t="str">
        <f t="array" ref="I7231">XLOOKUP('Joining Lists'!$H7231,'Joining Lists'!$D$4:$D$75,'Joining Lists'!$E$4:$E$75)</f>
        <v>West</v>
      </c>
      <c r="J7231" s="110" t="s">
        <v>218</v>
      </c>
      <c r="K7231" s="110">
        <v>3.0</v>
      </c>
      <c r="L7231" s="109">
        <f t="array" ref="L7231">XLOOKUP('Joining Lists'!$J7231,'Joining Lists'!$A$4:$A$15,'Joining Lists'!$B$4:$B$15)</f>
        <v>22.95</v>
      </c>
      <c r="M7231" s="110">
        <f>'Joining Lists'!$K7231*'Joining Lists'!$L7231</f>
        <v>68.85</v>
      </c>
    </row>
    <row r="7232" ht="14.25" customHeight="1">
      <c r="G7232" s="106">
        <v>44157.0</v>
      </c>
      <c r="H7232" s="105" t="s">
        <v>273</v>
      </c>
      <c r="I7232" s="105" t="str">
        <f t="array" ref="I7232">XLOOKUP('Joining Lists'!$H7232,'Joining Lists'!$D$4:$D$75,'Joining Lists'!$E$4:$E$75)</f>
        <v>West</v>
      </c>
      <c r="J7232" s="105" t="s">
        <v>245</v>
      </c>
      <c r="K7232" s="105">
        <v>3.0</v>
      </c>
      <c r="L7232" s="104">
        <f t="array" ref="L7232">XLOOKUP('Joining Lists'!$J7232,'Joining Lists'!$A$4:$A$15,'Joining Lists'!$B$4:$B$15)</f>
        <v>23.5</v>
      </c>
      <c r="M7232" s="105">
        <f>'Joining Lists'!$K7232*'Joining Lists'!$L7232</f>
        <v>70.5</v>
      </c>
    </row>
    <row r="7233" ht="14.25" customHeight="1">
      <c r="G7233" s="111">
        <v>44157.0</v>
      </c>
      <c r="H7233" s="110" t="s">
        <v>299</v>
      </c>
      <c r="I7233" s="110" t="str">
        <f t="array" ref="I7233">XLOOKUP('Joining Lists'!$H7233,'Joining Lists'!$D$4:$D$75,'Joining Lists'!$E$4:$E$75)</f>
        <v>South</v>
      </c>
      <c r="J7233" s="110" t="s">
        <v>240</v>
      </c>
      <c r="K7233" s="110">
        <v>2.0</v>
      </c>
      <c r="L7233" s="109">
        <f t="array" ref="L7233">XLOOKUP('Joining Lists'!$J7233,'Joining Lists'!$A$4:$A$15,'Joining Lists'!$B$4:$B$15)</f>
        <v>34</v>
      </c>
      <c r="M7233" s="110">
        <f>'Joining Lists'!$K7233*'Joining Lists'!$L7233</f>
        <v>68</v>
      </c>
    </row>
    <row r="7234" ht="14.25" customHeight="1">
      <c r="G7234" s="106">
        <v>44157.0</v>
      </c>
      <c r="H7234" s="105" t="s">
        <v>302</v>
      </c>
      <c r="I7234" s="105" t="str">
        <f t="array" ref="I7234">XLOOKUP('Joining Lists'!$H7234,'Joining Lists'!$D$4:$D$75,'Joining Lists'!$E$4:$E$75)</f>
        <v>MidWest</v>
      </c>
      <c r="J7234" s="105" t="s">
        <v>218</v>
      </c>
      <c r="K7234" s="105">
        <v>3.0</v>
      </c>
      <c r="L7234" s="104">
        <f t="array" ref="L7234">XLOOKUP('Joining Lists'!$J7234,'Joining Lists'!$A$4:$A$15,'Joining Lists'!$B$4:$B$15)</f>
        <v>22.95</v>
      </c>
      <c r="M7234" s="105">
        <f>'Joining Lists'!$K7234*'Joining Lists'!$L7234</f>
        <v>68.85</v>
      </c>
    </row>
    <row r="7235" ht="14.25" customHeight="1">
      <c r="G7235" s="111">
        <v>44157.0</v>
      </c>
      <c r="H7235" s="110" t="s">
        <v>288</v>
      </c>
      <c r="I7235" s="110" t="str">
        <f t="array" ref="I7235">XLOOKUP('Joining Lists'!$H7235,'Joining Lists'!$D$4:$D$75,'Joining Lists'!$E$4:$E$75)</f>
        <v>MidWest</v>
      </c>
      <c r="J7235" s="110" t="s">
        <v>216</v>
      </c>
      <c r="K7235" s="110">
        <v>3.0</v>
      </c>
      <c r="L7235" s="109">
        <f t="array" ref="L7235">XLOOKUP('Joining Lists'!$J7235,'Joining Lists'!$A$4:$A$15,'Joining Lists'!$B$4:$B$15)</f>
        <v>22.95</v>
      </c>
      <c r="M7235" s="110">
        <f>'Joining Lists'!$K7235*'Joining Lists'!$L7235</f>
        <v>68.85</v>
      </c>
    </row>
    <row r="7236" ht="14.25" customHeight="1">
      <c r="G7236" s="106">
        <v>44157.0</v>
      </c>
      <c r="H7236" s="105" t="s">
        <v>264</v>
      </c>
      <c r="I7236" s="105" t="str">
        <f t="array" ref="I7236">XLOOKUP('Joining Lists'!$H7236,'Joining Lists'!$D$4:$D$75,'Joining Lists'!$E$4:$E$75)</f>
        <v>MidWest</v>
      </c>
      <c r="J7236" s="105" t="s">
        <v>227</v>
      </c>
      <c r="K7236" s="105">
        <v>2.0</v>
      </c>
      <c r="L7236" s="104">
        <f t="array" ref="L7236">XLOOKUP('Joining Lists'!$J7236,'Joining Lists'!$A$4:$A$15,'Joining Lists'!$B$4:$B$15)</f>
        <v>25</v>
      </c>
      <c r="M7236" s="105">
        <f>'Joining Lists'!$K7236*'Joining Lists'!$L7236</f>
        <v>50</v>
      </c>
    </row>
    <row r="7237" ht="14.25" customHeight="1">
      <c r="G7237" s="111">
        <v>44157.0</v>
      </c>
      <c r="H7237" s="110" t="s">
        <v>292</v>
      </c>
      <c r="I7237" s="110" t="str">
        <f t="array" ref="I7237">XLOOKUP('Joining Lists'!$H7237,'Joining Lists'!$D$4:$D$75,'Joining Lists'!$E$4:$E$75)</f>
        <v>East</v>
      </c>
      <c r="J7237" s="110" t="s">
        <v>245</v>
      </c>
      <c r="K7237" s="110">
        <v>17.0</v>
      </c>
      <c r="L7237" s="109">
        <f t="array" ref="L7237">XLOOKUP('Joining Lists'!$J7237,'Joining Lists'!$A$4:$A$15,'Joining Lists'!$B$4:$B$15)</f>
        <v>23.5</v>
      </c>
      <c r="M7237" s="110">
        <f>'Joining Lists'!$K7237*'Joining Lists'!$L7237</f>
        <v>399.5</v>
      </c>
    </row>
    <row r="7238" ht="14.25" customHeight="1">
      <c r="G7238" s="106">
        <v>44157.0</v>
      </c>
      <c r="H7238" s="105" t="s">
        <v>284</v>
      </c>
      <c r="I7238" s="105" t="str">
        <f t="array" ref="I7238">XLOOKUP('Joining Lists'!$H7238,'Joining Lists'!$D$4:$D$75,'Joining Lists'!$E$4:$E$75)</f>
        <v>MidWest</v>
      </c>
      <c r="J7238" s="105" t="s">
        <v>212</v>
      </c>
      <c r="K7238" s="105">
        <v>3.0</v>
      </c>
      <c r="L7238" s="104">
        <f t="array" ref="L7238">XLOOKUP('Joining Lists'!$J7238,'Joining Lists'!$A$4:$A$15,'Joining Lists'!$B$4:$B$15)</f>
        <v>21</v>
      </c>
      <c r="M7238" s="105">
        <f>'Joining Lists'!$K7238*'Joining Lists'!$L7238</f>
        <v>63</v>
      </c>
    </row>
    <row r="7239" ht="14.25" customHeight="1">
      <c r="G7239" s="111">
        <v>44157.0</v>
      </c>
      <c r="H7239" s="110" t="s">
        <v>291</v>
      </c>
      <c r="I7239" s="110" t="str">
        <f t="array" ref="I7239">XLOOKUP('Joining Lists'!$H7239,'Joining Lists'!$D$4:$D$75,'Joining Lists'!$E$4:$E$75)</f>
        <v>West</v>
      </c>
      <c r="J7239" s="110" t="s">
        <v>218</v>
      </c>
      <c r="K7239" s="110">
        <v>1.0</v>
      </c>
      <c r="L7239" s="109">
        <f t="array" ref="L7239">XLOOKUP('Joining Lists'!$J7239,'Joining Lists'!$A$4:$A$15,'Joining Lists'!$B$4:$B$15)</f>
        <v>22.95</v>
      </c>
      <c r="M7239" s="110">
        <f>'Joining Lists'!$K7239*'Joining Lists'!$L7239</f>
        <v>22.95</v>
      </c>
    </row>
    <row r="7240" ht="14.25" customHeight="1">
      <c r="G7240" s="106">
        <v>44157.0</v>
      </c>
      <c r="H7240" s="105" t="s">
        <v>301</v>
      </c>
      <c r="I7240" s="105" t="str">
        <f t="array" ref="I7240">XLOOKUP('Joining Lists'!$H7240,'Joining Lists'!$D$4:$D$75,'Joining Lists'!$E$4:$E$75)</f>
        <v>East</v>
      </c>
      <c r="J7240" s="105" t="s">
        <v>218</v>
      </c>
      <c r="K7240" s="105">
        <v>3.0</v>
      </c>
      <c r="L7240" s="104">
        <f t="array" ref="L7240">XLOOKUP('Joining Lists'!$J7240,'Joining Lists'!$A$4:$A$15,'Joining Lists'!$B$4:$B$15)</f>
        <v>22.95</v>
      </c>
      <c r="M7240" s="105">
        <f>'Joining Lists'!$K7240*'Joining Lists'!$L7240</f>
        <v>68.85</v>
      </c>
    </row>
    <row r="7241" ht="14.25" customHeight="1">
      <c r="G7241" s="111">
        <v>44157.0</v>
      </c>
      <c r="H7241" s="110" t="s">
        <v>265</v>
      </c>
      <c r="I7241" s="110" t="str">
        <f t="array" ref="I7241">XLOOKUP('Joining Lists'!$H7241,'Joining Lists'!$D$4:$D$75,'Joining Lists'!$E$4:$E$75)</f>
        <v>MidWest</v>
      </c>
      <c r="J7241" s="110" t="s">
        <v>240</v>
      </c>
      <c r="K7241" s="110">
        <v>3.0</v>
      </c>
      <c r="L7241" s="109">
        <f t="array" ref="L7241">XLOOKUP('Joining Lists'!$J7241,'Joining Lists'!$A$4:$A$15,'Joining Lists'!$B$4:$B$15)</f>
        <v>34</v>
      </c>
      <c r="M7241" s="110">
        <f>'Joining Lists'!$K7241*'Joining Lists'!$L7241</f>
        <v>102</v>
      </c>
    </row>
    <row r="7242" ht="14.25" customHeight="1">
      <c r="G7242" s="106">
        <v>44157.0</v>
      </c>
      <c r="H7242" s="105" t="s">
        <v>269</v>
      </c>
      <c r="I7242" s="105" t="str">
        <f t="array" ref="I7242">XLOOKUP('Joining Lists'!$H7242,'Joining Lists'!$D$4:$D$75,'Joining Lists'!$E$4:$E$75)</f>
        <v>MidWest</v>
      </c>
      <c r="J7242" s="105" t="s">
        <v>239</v>
      </c>
      <c r="K7242" s="105">
        <v>3.0</v>
      </c>
      <c r="L7242" s="104">
        <f t="array" ref="L7242">XLOOKUP('Joining Lists'!$J7242,'Joining Lists'!$A$4:$A$15,'Joining Lists'!$B$4:$B$15)</f>
        <v>19</v>
      </c>
      <c r="M7242" s="105">
        <f>'Joining Lists'!$K7242*'Joining Lists'!$L7242</f>
        <v>57</v>
      </c>
    </row>
    <row r="7243" ht="14.25" customHeight="1">
      <c r="G7243" s="111">
        <v>44157.0</v>
      </c>
      <c r="H7243" s="110" t="s">
        <v>306</v>
      </c>
      <c r="I7243" s="110" t="str">
        <f t="array" ref="I7243">XLOOKUP('Joining Lists'!$H7243,'Joining Lists'!$D$4:$D$75,'Joining Lists'!$E$4:$E$75)</f>
        <v>West</v>
      </c>
      <c r="J7243" s="110" t="s">
        <v>230</v>
      </c>
      <c r="K7243" s="110">
        <v>13.0</v>
      </c>
      <c r="L7243" s="109">
        <f t="array" ref="L7243">XLOOKUP('Joining Lists'!$J7243,'Joining Lists'!$A$4:$A$15,'Joining Lists'!$B$4:$B$15)</f>
        <v>79.95</v>
      </c>
      <c r="M7243" s="110">
        <f>'Joining Lists'!$K7243*'Joining Lists'!$L7243</f>
        <v>1039.35</v>
      </c>
    </row>
    <row r="7244" ht="14.25" customHeight="1">
      <c r="G7244" s="106">
        <v>44157.0</v>
      </c>
      <c r="H7244" s="105" t="s">
        <v>311</v>
      </c>
      <c r="I7244" s="105" t="str">
        <f t="array" ref="I7244">XLOOKUP('Joining Lists'!$H7244,'Joining Lists'!$D$4:$D$75,'Joining Lists'!$E$4:$E$75)</f>
        <v>MidWest</v>
      </c>
      <c r="J7244" s="105" t="s">
        <v>243</v>
      </c>
      <c r="K7244" s="105">
        <v>3.0</v>
      </c>
      <c r="L7244" s="104">
        <f t="array" ref="L7244">XLOOKUP('Joining Lists'!$J7244,'Joining Lists'!$A$4:$A$15,'Joining Lists'!$B$4:$B$15)</f>
        <v>25</v>
      </c>
      <c r="M7244" s="105">
        <f>'Joining Lists'!$K7244*'Joining Lists'!$L7244</f>
        <v>75</v>
      </c>
    </row>
    <row r="7245" ht="14.25" customHeight="1">
      <c r="G7245" s="111">
        <v>44157.0</v>
      </c>
      <c r="H7245" s="110" t="s">
        <v>264</v>
      </c>
      <c r="I7245" s="110" t="str">
        <f t="array" ref="I7245">XLOOKUP('Joining Lists'!$H7245,'Joining Lists'!$D$4:$D$75,'Joining Lists'!$E$4:$E$75)</f>
        <v>MidWest</v>
      </c>
      <c r="J7245" s="110" t="s">
        <v>243</v>
      </c>
      <c r="K7245" s="110">
        <v>1.0</v>
      </c>
      <c r="L7245" s="109">
        <f t="array" ref="L7245">XLOOKUP('Joining Lists'!$J7245,'Joining Lists'!$A$4:$A$15,'Joining Lists'!$B$4:$B$15)</f>
        <v>25</v>
      </c>
      <c r="M7245" s="110">
        <f>'Joining Lists'!$K7245*'Joining Lists'!$L7245</f>
        <v>25</v>
      </c>
    </row>
    <row r="7246" ht="14.25" customHeight="1">
      <c r="G7246" s="106">
        <v>44157.0</v>
      </c>
      <c r="H7246" s="105" t="s">
        <v>306</v>
      </c>
      <c r="I7246" s="105" t="str">
        <f t="array" ref="I7246">XLOOKUP('Joining Lists'!$H7246,'Joining Lists'!$D$4:$D$75,'Joining Lists'!$E$4:$E$75)</f>
        <v>West</v>
      </c>
      <c r="J7246" s="105" t="s">
        <v>235</v>
      </c>
      <c r="K7246" s="105">
        <v>3.0</v>
      </c>
      <c r="L7246" s="104">
        <f t="array" ref="L7246">XLOOKUP('Joining Lists'!$J7246,'Joining Lists'!$A$4:$A$15,'Joining Lists'!$B$4:$B$15)</f>
        <v>19.95</v>
      </c>
      <c r="M7246" s="105">
        <f>'Joining Lists'!$K7246*'Joining Lists'!$L7246</f>
        <v>59.85</v>
      </c>
    </row>
    <row r="7247" ht="14.25" customHeight="1">
      <c r="G7247" s="111">
        <v>44157.0</v>
      </c>
      <c r="H7247" s="110" t="s">
        <v>314</v>
      </c>
      <c r="I7247" s="110" t="str">
        <f t="array" ref="I7247">XLOOKUP('Joining Lists'!$H7247,'Joining Lists'!$D$4:$D$75,'Joining Lists'!$E$4:$E$75)</f>
        <v>West</v>
      </c>
      <c r="J7247" s="110" t="s">
        <v>235</v>
      </c>
      <c r="K7247" s="110">
        <v>1.0</v>
      </c>
      <c r="L7247" s="109">
        <f t="array" ref="L7247">XLOOKUP('Joining Lists'!$J7247,'Joining Lists'!$A$4:$A$15,'Joining Lists'!$B$4:$B$15)</f>
        <v>19.95</v>
      </c>
      <c r="M7247" s="110">
        <f>'Joining Lists'!$K7247*'Joining Lists'!$L7247</f>
        <v>19.95</v>
      </c>
    </row>
    <row r="7248" ht="14.25" customHeight="1">
      <c r="G7248" s="106">
        <v>44157.0</v>
      </c>
      <c r="H7248" s="105" t="s">
        <v>281</v>
      </c>
      <c r="I7248" s="105" t="str">
        <f t="array" ref="I7248">XLOOKUP('Joining Lists'!$H7248,'Joining Lists'!$D$4:$D$75,'Joining Lists'!$E$4:$E$75)</f>
        <v>MidWest</v>
      </c>
      <c r="J7248" s="105" t="s">
        <v>212</v>
      </c>
      <c r="K7248" s="105">
        <v>2.0</v>
      </c>
      <c r="L7248" s="104">
        <f t="array" ref="L7248">XLOOKUP('Joining Lists'!$J7248,'Joining Lists'!$A$4:$A$15,'Joining Lists'!$B$4:$B$15)</f>
        <v>21</v>
      </c>
      <c r="M7248" s="105">
        <f>'Joining Lists'!$K7248*'Joining Lists'!$L7248</f>
        <v>42</v>
      </c>
    </row>
    <row r="7249" ht="14.25" customHeight="1">
      <c r="G7249" s="111">
        <v>44157.0</v>
      </c>
      <c r="H7249" s="110" t="s">
        <v>251</v>
      </c>
      <c r="I7249" s="110" t="str">
        <f t="array" ref="I7249">XLOOKUP('Joining Lists'!$H7249,'Joining Lists'!$D$4:$D$75,'Joining Lists'!$E$4:$E$75)</f>
        <v>MidWest</v>
      </c>
      <c r="J7249" s="110" t="s">
        <v>236</v>
      </c>
      <c r="K7249" s="110">
        <v>1.0</v>
      </c>
      <c r="L7249" s="109">
        <f t="array" ref="L7249">XLOOKUP('Joining Lists'!$J7249,'Joining Lists'!$A$4:$A$15,'Joining Lists'!$B$4:$B$15)</f>
        <v>30</v>
      </c>
      <c r="M7249" s="110">
        <f>'Joining Lists'!$K7249*'Joining Lists'!$L7249</f>
        <v>30</v>
      </c>
    </row>
    <row r="7250" ht="14.25" customHeight="1">
      <c r="G7250" s="106">
        <v>44157.0</v>
      </c>
      <c r="H7250" s="105" t="s">
        <v>310</v>
      </c>
      <c r="I7250" s="105" t="str">
        <f t="array" ref="I7250">XLOOKUP('Joining Lists'!$H7250,'Joining Lists'!$D$4:$D$75,'Joining Lists'!$E$4:$E$75)</f>
        <v>West</v>
      </c>
      <c r="J7250" s="105" t="s">
        <v>240</v>
      </c>
      <c r="K7250" s="105">
        <v>1.0</v>
      </c>
      <c r="L7250" s="104">
        <f t="array" ref="L7250">XLOOKUP('Joining Lists'!$J7250,'Joining Lists'!$A$4:$A$15,'Joining Lists'!$B$4:$B$15)</f>
        <v>34</v>
      </c>
      <c r="M7250" s="105">
        <f>'Joining Lists'!$K7250*'Joining Lists'!$L7250</f>
        <v>34</v>
      </c>
    </row>
    <row r="7251" ht="14.25" customHeight="1">
      <c r="G7251" s="111">
        <v>44157.0</v>
      </c>
      <c r="H7251" s="110" t="s">
        <v>305</v>
      </c>
      <c r="I7251" s="110" t="str">
        <f t="array" ref="I7251">XLOOKUP('Joining Lists'!$H7251,'Joining Lists'!$D$4:$D$75,'Joining Lists'!$E$4:$E$75)</f>
        <v>East</v>
      </c>
      <c r="J7251" s="110" t="s">
        <v>227</v>
      </c>
      <c r="K7251" s="110">
        <v>3.0</v>
      </c>
      <c r="L7251" s="109">
        <f t="array" ref="L7251">XLOOKUP('Joining Lists'!$J7251,'Joining Lists'!$A$4:$A$15,'Joining Lists'!$B$4:$B$15)</f>
        <v>25</v>
      </c>
      <c r="M7251" s="110">
        <f>'Joining Lists'!$K7251*'Joining Lists'!$L7251</f>
        <v>75</v>
      </c>
    </row>
    <row r="7252" ht="14.25" customHeight="1">
      <c r="G7252" s="106">
        <v>44157.0</v>
      </c>
      <c r="H7252" s="105" t="s">
        <v>303</v>
      </c>
      <c r="I7252" s="105" t="str">
        <f t="array" ref="I7252">XLOOKUP('Joining Lists'!$H7252,'Joining Lists'!$D$4:$D$75,'Joining Lists'!$E$4:$E$75)</f>
        <v>West</v>
      </c>
      <c r="J7252" s="105" t="s">
        <v>240</v>
      </c>
      <c r="K7252" s="105">
        <v>2.0</v>
      </c>
      <c r="L7252" s="104">
        <f t="array" ref="L7252">XLOOKUP('Joining Lists'!$J7252,'Joining Lists'!$A$4:$A$15,'Joining Lists'!$B$4:$B$15)</f>
        <v>34</v>
      </c>
      <c r="M7252" s="105">
        <f>'Joining Lists'!$K7252*'Joining Lists'!$L7252</f>
        <v>68</v>
      </c>
    </row>
    <row r="7253" ht="14.25" customHeight="1">
      <c r="G7253" s="111">
        <v>44157.0</v>
      </c>
      <c r="H7253" s="110" t="s">
        <v>284</v>
      </c>
      <c r="I7253" s="110" t="str">
        <f t="array" ref="I7253">XLOOKUP('Joining Lists'!$H7253,'Joining Lists'!$D$4:$D$75,'Joining Lists'!$E$4:$E$75)</f>
        <v>MidWest</v>
      </c>
      <c r="J7253" s="110" t="s">
        <v>240</v>
      </c>
      <c r="K7253" s="110">
        <v>1.0</v>
      </c>
      <c r="L7253" s="109">
        <f t="array" ref="L7253">XLOOKUP('Joining Lists'!$J7253,'Joining Lists'!$A$4:$A$15,'Joining Lists'!$B$4:$B$15)</f>
        <v>34</v>
      </c>
      <c r="M7253" s="110">
        <f>'Joining Lists'!$K7253*'Joining Lists'!$L7253</f>
        <v>34</v>
      </c>
    </row>
    <row r="7254" ht="14.25" customHeight="1">
      <c r="G7254" s="106">
        <v>44157.0</v>
      </c>
      <c r="H7254" s="105" t="s">
        <v>293</v>
      </c>
      <c r="I7254" s="105" t="str">
        <f t="array" ref="I7254">XLOOKUP('Joining Lists'!$H7254,'Joining Lists'!$D$4:$D$75,'Joining Lists'!$E$4:$E$75)</f>
        <v>West</v>
      </c>
      <c r="J7254" s="105" t="s">
        <v>243</v>
      </c>
      <c r="K7254" s="105">
        <v>3.0</v>
      </c>
      <c r="L7254" s="104">
        <f t="array" ref="L7254">XLOOKUP('Joining Lists'!$J7254,'Joining Lists'!$A$4:$A$15,'Joining Lists'!$B$4:$B$15)</f>
        <v>25</v>
      </c>
      <c r="M7254" s="105">
        <f>'Joining Lists'!$K7254*'Joining Lists'!$L7254</f>
        <v>75</v>
      </c>
    </row>
    <row r="7255" ht="14.25" customHeight="1">
      <c r="G7255" s="111">
        <v>44157.0</v>
      </c>
      <c r="H7255" s="110" t="s">
        <v>261</v>
      </c>
      <c r="I7255" s="110" t="str">
        <f t="array" ref="I7255">XLOOKUP('Joining Lists'!$H7255,'Joining Lists'!$D$4:$D$75,'Joining Lists'!$E$4:$E$75)</f>
        <v>South</v>
      </c>
      <c r="J7255" s="110" t="s">
        <v>240</v>
      </c>
      <c r="K7255" s="110">
        <v>2.0</v>
      </c>
      <c r="L7255" s="109">
        <f t="array" ref="L7255">XLOOKUP('Joining Lists'!$J7255,'Joining Lists'!$A$4:$A$15,'Joining Lists'!$B$4:$B$15)</f>
        <v>34</v>
      </c>
      <c r="M7255" s="110">
        <f>'Joining Lists'!$K7255*'Joining Lists'!$L7255</f>
        <v>68</v>
      </c>
    </row>
    <row r="7256" ht="14.25" customHeight="1">
      <c r="G7256" s="106">
        <v>44157.0</v>
      </c>
      <c r="H7256" s="105" t="s">
        <v>276</v>
      </c>
      <c r="I7256" s="105" t="str">
        <f t="array" ref="I7256">XLOOKUP('Joining Lists'!$H7256,'Joining Lists'!$D$4:$D$75,'Joining Lists'!$E$4:$E$75)</f>
        <v>East</v>
      </c>
      <c r="J7256" s="105" t="s">
        <v>227</v>
      </c>
      <c r="K7256" s="105">
        <v>1.0</v>
      </c>
      <c r="L7256" s="104">
        <f t="array" ref="L7256">XLOOKUP('Joining Lists'!$J7256,'Joining Lists'!$A$4:$A$15,'Joining Lists'!$B$4:$B$15)</f>
        <v>25</v>
      </c>
      <c r="M7256" s="105">
        <f>'Joining Lists'!$K7256*'Joining Lists'!$L7256</f>
        <v>25</v>
      </c>
    </row>
    <row r="7257" ht="14.25" customHeight="1">
      <c r="G7257" s="111">
        <v>44157.0</v>
      </c>
      <c r="H7257" s="110" t="s">
        <v>248</v>
      </c>
      <c r="I7257" s="110" t="str">
        <f t="array" ref="I7257">XLOOKUP('Joining Lists'!$H7257,'Joining Lists'!$D$4:$D$75,'Joining Lists'!$E$4:$E$75)</f>
        <v>MidWest</v>
      </c>
      <c r="J7257" s="110" t="s">
        <v>243</v>
      </c>
      <c r="K7257" s="110">
        <v>2.0</v>
      </c>
      <c r="L7257" s="109">
        <f t="array" ref="L7257">XLOOKUP('Joining Lists'!$J7257,'Joining Lists'!$A$4:$A$15,'Joining Lists'!$B$4:$B$15)</f>
        <v>25</v>
      </c>
      <c r="M7257" s="110">
        <f>'Joining Lists'!$K7257*'Joining Lists'!$L7257</f>
        <v>50</v>
      </c>
    </row>
    <row r="7258" ht="14.25" customHeight="1">
      <c r="G7258" s="106">
        <v>44157.0</v>
      </c>
      <c r="H7258" s="105" t="s">
        <v>281</v>
      </c>
      <c r="I7258" s="105" t="str">
        <f t="array" ref="I7258">XLOOKUP('Joining Lists'!$H7258,'Joining Lists'!$D$4:$D$75,'Joining Lists'!$E$4:$E$75)</f>
        <v>MidWest</v>
      </c>
      <c r="J7258" s="105" t="s">
        <v>233</v>
      </c>
      <c r="K7258" s="105">
        <v>2.0</v>
      </c>
      <c r="L7258" s="104">
        <f t="array" ref="L7258">XLOOKUP('Joining Lists'!$J7258,'Joining Lists'!$A$4:$A$15,'Joining Lists'!$B$4:$B$15)</f>
        <v>27.5</v>
      </c>
      <c r="M7258" s="105">
        <f>'Joining Lists'!$K7258*'Joining Lists'!$L7258</f>
        <v>55</v>
      </c>
    </row>
    <row r="7259" ht="14.25" customHeight="1">
      <c r="G7259" s="111">
        <v>44157.0</v>
      </c>
      <c r="H7259" s="110" t="s">
        <v>225</v>
      </c>
      <c r="I7259" s="110" t="str">
        <f t="array" ref="I7259">XLOOKUP('Joining Lists'!$H7259,'Joining Lists'!$D$4:$D$75,'Joining Lists'!$E$4:$E$75)</f>
        <v>South</v>
      </c>
      <c r="J7259" s="110" t="s">
        <v>233</v>
      </c>
      <c r="K7259" s="110">
        <v>3.0</v>
      </c>
      <c r="L7259" s="109">
        <f t="array" ref="L7259">XLOOKUP('Joining Lists'!$J7259,'Joining Lists'!$A$4:$A$15,'Joining Lists'!$B$4:$B$15)</f>
        <v>27.5</v>
      </c>
      <c r="M7259" s="110">
        <f>'Joining Lists'!$K7259*'Joining Lists'!$L7259</f>
        <v>82.5</v>
      </c>
    </row>
    <row r="7260" ht="14.25" customHeight="1">
      <c r="G7260" s="106">
        <v>44157.0</v>
      </c>
      <c r="H7260" s="105" t="s">
        <v>255</v>
      </c>
      <c r="I7260" s="105" t="str">
        <f t="array" ref="I7260">XLOOKUP('Joining Lists'!$H7260,'Joining Lists'!$D$4:$D$75,'Joining Lists'!$E$4:$E$75)</f>
        <v>MidWest</v>
      </c>
      <c r="J7260" s="105" t="s">
        <v>227</v>
      </c>
      <c r="K7260" s="105">
        <v>3.0</v>
      </c>
      <c r="L7260" s="104">
        <f t="array" ref="L7260">XLOOKUP('Joining Lists'!$J7260,'Joining Lists'!$A$4:$A$15,'Joining Lists'!$B$4:$B$15)</f>
        <v>25</v>
      </c>
      <c r="M7260" s="105">
        <f>'Joining Lists'!$K7260*'Joining Lists'!$L7260</f>
        <v>75</v>
      </c>
    </row>
    <row r="7261" ht="14.25" customHeight="1">
      <c r="G7261" s="111">
        <v>44157.0</v>
      </c>
      <c r="H7261" s="110" t="s">
        <v>251</v>
      </c>
      <c r="I7261" s="110" t="str">
        <f t="array" ref="I7261">XLOOKUP('Joining Lists'!$H7261,'Joining Lists'!$D$4:$D$75,'Joining Lists'!$E$4:$E$75)</f>
        <v>MidWest</v>
      </c>
      <c r="J7261" s="110" t="s">
        <v>218</v>
      </c>
      <c r="K7261" s="110">
        <v>4.0</v>
      </c>
      <c r="L7261" s="109">
        <f t="array" ref="L7261">XLOOKUP('Joining Lists'!$J7261,'Joining Lists'!$A$4:$A$15,'Joining Lists'!$B$4:$B$15)</f>
        <v>22.95</v>
      </c>
      <c r="M7261" s="110">
        <f>'Joining Lists'!$K7261*'Joining Lists'!$L7261</f>
        <v>91.8</v>
      </c>
    </row>
    <row r="7262" ht="14.25" customHeight="1">
      <c r="G7262" s="106">
        <v>44157.0</v>
      </c>
      <c r="H7262" s="105" t="s">
        <v>241</v>
      </c>
      <c r="I7262" s="105" t="str">
        <f t="array" ref="I7262">XLOOKUP('Joining Lists'!$H7262,'Joining Lists'!$D$4:$D$75,'Joining Lists'!$E$4:$E$75)</f>
        <v>MidWest</v>
      </c>
      <c r="J7262" s="105" t="s">
        <v>216</v>
      </c>
      <c r="K7262" s="105">
        <v>2.0</v>
      </c>
      <c r="L7262" s="104">
        <f t="array" ref="L7262">XLOOKUP('Joining Lists'!$J7262,'Joining Lists'!$A$4:$A$15,'Joining Lists'!$B$4:$B$15)</f>
        <v>22.95</v>
      </c>
      <c r="M7262" s="105">
        <f>'Joining Lists'!$K7262*'Joining Lists'!$L7262</f>
        <v>45.9</v>
      </c>
    </row>
    <row r="7263" ht="14.25" customHeight="1">
      <c r="G7263" s="111">
        <v>44157.0</v>
      </c>
      <c r="H7263" s="110" t="s">
        <v>292</v>
      </c>
      <c r="I7263" s="110" t="str">
        <f t="array" ref="I7263">XLOOKUP('Joining Lists'!$H7263,'Joining Lists'!$D$4:$D$75,'Joining Lists'!$E$4:$E$75)</f>
        <v>East</v>
      </c>
      <c r="J7263" s="110" t="s">
        <v>233</v>
      </c>
      <c r="K7263" s="110">
        <v>3.0</v>
      </c>
      <c r="L7263" s="109">
        <f t="array" ref="L7263">XLOOKUP('Joining Lists'!$J7263,'Joining Lists'!$A$4:$A$15,'Joining Lists'!$B$4:$B$15)</f>
        <v>27.5</v>
      </c>
      <c r="M7263" s="110">
        <f>'Joining Lists'!$K7263*'Joining Lists'!$L7263</f>
        <v>82.5</v>
      </c>
    </row>
    <row r="7264" ht="14.25" customHeight="1">
      <c r="G7264" s="106">
        <v>44157.0</v>
      </c>
      <c r="H7264" s="105" t="s">
        <v>291</v>
      </c>
      <c r="I7264" s="105" t="str">
        <f t="array" ref="I7264">XLOOKUP('Joining Lists'!$H7264,'Joining Lists'!$D$4:$D$75,'Joining Lists'!$E$4:$E$75)</f>
        <v>West</v>
      </c>
      <c r="J7264" s="105" t="s">
        <v>227</v>
      </c>
      <c r="K7264" s="105">
        <v>2.0</v>
      </c>
      <c r="L7264" s="104">
        <f t="array" ref="L7264">XLOOKUP('Joining Lists'!$J7264,'Joining Lists'!$A$4:$A$15,'Joining Lists'!$B$4:$B$15)</f>
        <v>25</v>
      </c>
      <c r="M7264" s="105">
        <f>'Joining Lists'!$K7264*'Joining Lists'!$L7264</f>
        <v>50</v>
      </c>
    </row>
    <row r="7265" ht="14.25" customHeight="1">
      <c r="G7265" s="111">
        <v>44157.0</v>
      </c>
      <c r="H7265" s="110" t="s">
        <v>278</v>
      </c>
      <c r="I7265" s="110" t="str">
        <f t="array" ref="I7265">XLOOKUP('Joining Lists'!$H7265,'Joining Lists'!$D$4:$D$75,'Joining Lists'!$E$4:$E$75)</f>
        <v>MidWest</v>
      </c>
      <c r="J7265" s="110" t="s">
        <v>218</v>
      </c>
      <c r="K7265" s="110">
        <v>3.0</v>
      </c>
      <c r="L7265" s="109">
        <f t="array" ref="L7265">XLOOKUP('Joining Lists'!$J7265,'Joining Lists'!$A$4:$A$15,'Joining Lists'!$B$4:$B$15)</f>
        <v>22.95</v>
      </c>
      <c r="M7265" s="110">
        <f>'Joining Lists'!$K7265*'Joining Lists'!$L7265</f>
        <v>68.85</v>
      </c>
    </row>
    <row r="7266" ht="14.25" customHeight="1">
      <c r="G7266" s="106">
        <v>44157.0</v>
      </c>
      <c r="H7266" s="105" t="s">
        <v>256</v>
      </c>
      <c r="I7266" s="105" t="str">
        <f t="array" ref="I7266">XLOOKUP('Joining Lists'!$H7266,'Joining Lists'!$D$4:$D$75,'Joining Lists'!$E$4:$E$75)</f>
        <v>MidWest</v>
      </c>
      <c r="J7266" s="105" t="s">
        <v>235</v>
      </c>
      <c r="K7266" s="105">
        <v>1.0</v>
      </c>
      <c r="L7266" s="104">
        <f t="array" ref="L7266">XLOOKUP('Joining Lists'!$J7266,'Joining Lists'!$A$4:$A$15,'Joining Lists'!$B$4:$B$15)</f>
        <v>19.95</v>
      </c>
      <c r="M7266" s="105">
        <f>'Joining Lists'!$K7266*'Joining Lists'!$L7266</f>
        <v>19.95</v>
      </c>
    </row>
    <row r="7267" ht="14.25" customHeight="1">
      <c r="G7267" s="111">
        <v>44157.0</v>
      </c>
      <c r="H7267" s="110" t="s">
        <v>304</v>
      </c>
      <c r="I7267" s="110" t="str">
        <f t="array" ref="I7267">XLOOKUP('Joining Lists'!$H7267,'Joining Lists'!$D$4:$D$75,'Joining Lists'!$E$4:$E$75)</f>
        <v>South</v>
      </c>
      <c r="J7267" s="110" t="s">
        <v>216</v>
      </c>
      <c r="K7267" s="110">
        <v>2.0</v>
      </c>
      <c r="L7267" s="109">
        <f t="array" ref="L7267">XLOOKUP('Joining Lists'!$J7267,'Joining Lists'!$A$4:$A$15,'Joining Lists'!$B$4:$B$15)</f>
        <v>22.95</v>
      </c>
      <c r="M7267" s="110">
        <f>'Joining Lists'!$K7267*'Joining Lists'!$L7267</f>
        <v>45.9</v>
      </c>
    </row>
    <row r="7268" ht="14.25" customHeight="1">
      <c r="G7268" s="106">
        <v>44157.0</v>
      </c>
      <c r="H7268" s="105" t="s">
        <v>213</v>
      </c>
      <c r="I7268" s="105" t="str">
        <f t="array" ref="I7268">XLOOKUP('Joining Lists'!$H7268,'Joining Lists'!$D$4:$D$75,'Joining Lists'!$E$4:$E$75)</f>
        <v>MidWest</v>
      </c>
      <c r="J7268" s="105" t="s">
        <v>239</v>
      </c>
      <c r="K7268" s="105">
        <v>2.0</v>
      </c>
      <c r="L7268" s="104">
        <f t="array" ref="L7268">XLOOKUP('Joining Lists'!$J7268,'Joining Lists'!$A$4:$A$15,'Joining Lists'!$B$4:$B$15)</f>
        <v>19</v>
      </c>
      <c r="M7268" s="105">
        <f>'Joining Lists'!$K7268*'Joining Lists'!$L7268</f>
        <v>38</v>
      </c>
    </row>
    <row r="7269" ht="14.25" customHeight="1">
      <c r="G7269" s="111">
        <v>44157.0</v>
      </c>
      <c r="H7269" s="110" t="s">
        <v>255</v>
      </c>
      <c r="I7269" s="110" t="str">
        <f t="array" ref="I7269">XLOOKUP('Joining Lists'!$H7269,'Joining Lists'!$D$4:$D$75,'Joining Lists'!$E$4:$E$75)</f>
        <v>MidWest</v>
      </c>
      <c r="J7269" s="110" t="s">
        <v>212</v>
      </c>
      <c r="K7269" s="110">
        <v>3.0</v>
      </c>
      <c r="L7269" s="109">
        <f t="array" ref="L7269">XLOOKUP('Joining Lists'!$J7269,'Joining Lists'!$A$4:$A$15,'Joining Lists'!$B$4:$B$15)</f>
        <v>21</v>
      </c>
      <c r="M7269" s="110">
        <f>'Joining Lists'!$K7269*'Joining Lists'!$L7269</f>
        <v>63</v>
      </c>
    </row>
    <row r="7270" ht="14.25" customHeight="1">
      <c r="G7270" s="106">
        <v>44157.0</v>
      </c>
      <c r="H7270" s="105" t="s">
        <v>260</v>
      </c>
      <c r="I7270" s="105" t="str">
        <f t="array" ref="I7270">XLOOKUP('Joining Lists'!$H7270,'Joining Lists'!$D$4:$D$75,'Joining Lists'!$E$4:$E$75)</f>
        <v>MidWest</v>
      </c>
      <c r="J7270" s="105" t="s">
        <v>243</v>
      </c>
      <c r="K7270" s="105">
        <v>3.0</v>
      </c>
      <c r="L7270" s="104">
        <f t="array" ref="L7270">XLOOKUP('Joining Lists'!$J7270,'Joining Lists'!$A$4:$A$15,'Joining Lists'!$B$4:$B$15)</f>
        <v>25</v>
      </c>
      <c r="M7270" s="105">
        <f>'Joining Lists'!$K7270*'Joining Lists'!$L7270</f>
        <v>75</v>
      </c>
    </row>
    <row r="7271" ht="14.25" customHeight="1">
      <c r="G7271" s="111">
        <v>44157.0</v>
      </c>
      <c r="H7271" s="110" t="s">
        <v>297</v>
      </c>
      <c r="I7271" s="110" t="str">
        <f t="array" ref="I7271">XLOOKUP('Joining Lists'!$H7271,'Joining Lists'!$D$4:$D$75,'Joining Lists'!$E$4:$E$75)</f>
        <v>MidWest</v>
      </c>
      <c r="J7271" s="110" t="s">
        <v>212</v>
      </c>
      <c r="K7271" s="110">
        <v>1.0</v>
      </c>
      <c r="L7271" s="109">
        <f t="array" ref="L7271">XLOOKUP('Joining Lists'!$J7271,'Joining Lists'!$A$4:$A$15,'Joining Lists'!$B$4:$B$15)</f>
        <v>21</v>
      </c>
      <c r="M7271" s="110">
        <f>'Joining Lists'!$K7271*'Joining Lists'!$L7271</f>
        <v>21</v>
      </c>
    </row>
    <row r="7272" ht="14.25" customHeight="1">
      <c r="G7272" s="106">
        <v>44157.0</v>
      </c>
      <c r="H7272" s="105" t="s">
        <v>286</v>
      </c>
      <c r="I7272" s="105" t="str">
        <f t="array" ref="I7272">XLOOKUP('Joining Lists'!$H7272,'Joining Lists'!$D$4:$D$75,'Joining Lists'!$E$4:$E$75)</f>
        <v>South</v>
      </c>
      <c r="J7272" s="105" t="s">
        <v>218</v>
      </c>
      <c r="K7272" s="105">
        <v>2.0</v>
      </c>
      <c r="L7272" s="104">
        <f t="array" ref="L7272">XLOOKUP('Joining Lists'!$J7272,'Joining Lists'!$A$4:$A$15,'Joining Lists'!$B$4:$B$15)</f>
        <v>22.95</v>
      </c>
      <c r="M7272" s="105">
        <f>'Joining Lists'!$K7272*'Joining Lists'!$L7272</f>
        <v>45.9</v>
      </c>
    </row>
    <row r="7273" ht="14.25" customHeight="1">
      <c r="G7273" s="111">
        <v>44157.0</v>
      </c>
      <c r="H7273" s="110" t="s">
        <v>225</v>
      </c>
      <c r="I7273" s="110" t="str">
        <f t="array" ref="I7273">XLOOKUP('Joining Lists'!$H7273,'Joining Lists'!$D$4:$D$75,'Joining Lists'!$E$4:$E$75)</f>
        <v>South</v>
      </c>
      <c r="J7273" s="110" t="s">
        <v>236</v>
      </c>
      <c r="K7273" s="110">
        <v>2.0</v>
      </c>
      <c r="L7273" s="109">
        <f t="array" ref="L7273">XLOOKUP('Joining Lists'!$J7273,'Joining Lists'!$A$4:$A$15,'Joining Lists'!$B$4:$B$15)</f>
        <v>30</v>
      </c>
      <c r="M7273" s="110">
        <f>'Joining Lists'!$K7273*'Joining Lists'!$L7273</f>
        <v>60</v>
      </c>
    </row>
    <row r="7274" ht="14.25" customHeight="1">
      <c r="G7274" s="106">
        <v>44157.0</v>
      </c>
      <c r="H7274" s="105" t="s">
        <v>310</v>
      </c>
      <c r="I7274" s="105" t="str">
        <f t="array" ref="I7274">XLOOKUP('Joining Lists'!$H7274,'Joining Lists'!$D$4:$D$75,'Joining Lists'!$E$4:$E$75)</f>
        <v>West</v>
      </c>
      <c r="J7274" s="105" t="s">
        <v>216</v>
      </c>
      <c r="K7274" s="105">
        <v>3.0</v>
      </c>
      <c r="L7274" s="104">
        <f t="array" ref="L7274">XLOOKUP('Joining Lists'!$J7274,'Joining Lists'!$A$4:$A$15,'Joining Lists'!$B$4:$B$15)</f>
        <v>22.95</v>
      </c>
      <c r="M7274" s="105">
        <f>'Joining Lists'!$K7274*'Joining Lists'!$L7274</f>
        <v>68.85</v>
      </c>
    </row>
    <row r="7275" ht="14.25" customHeight="1">
      <c r="G7275" s="111">
        <v>44157.0</v>
      </c>
      <c r="H7275" s="110" t="s">
        <v>221</v>
      </c>
      <c r="I7275" s="110" t="str">
        <f t="array" ref="I7275">XLOOKUP('Joining Lists'!$H7275,'Joining Lists'!$D$4:$D$75,'Joining Lists'!$E$4:$E$75)</f>
        <v>East</v>
      </c>
      <c r="J7275" s="110" t="s">
        <v>216</v>
      </c>
      <c r="K7275" s="110">
        <v>12.0</v>
      </c>
      <c r="L7275" s="109">
        <f t="array" ref="L7275">XLOOKUP('Joining Lists'!$J7275,'Joining Lists'!$A$4:$A$15,'Joining Lists'!$B$4:$B$15)</f>
        <v>22.95</v>
      </c>
      <c r="M7275" s="110">
        <f>'Joining Lists'!$K7275*'Joining Lists'!$L7275</f>
        <v>275.4</v>
      </c>
    </row>
    <row r="7276" ht="14.25" customHeight="1">
      <c r="G7276" s="106">
        <v>44157.0</v>
      </c>
      <c r="H7276" s="105" t="s">
        <v>269</v>
      </c>
      <c r="I7276" s="105" t="str">
        <f t="array" ref="I7276">XLOOKUP('Joining Lists'!$H7276,'Joining Lists'!$D$4:$D$75,'Joining Lists'!$E$4:$E$75)</f>
        <v>MidWest</v>
      </c>
      <c r="J7276" s="105" t="s">
        <v>218</v>
      </c>
      <c r="K7276" s="105">
        <v>3.0</v>
      </c>
      <c r="L7276" s="104">
        <f t="array" ref="L7276">XLOOKUP('Joining Lists'!$J7276,'Joining Lists'!$A$4:$A$15,'Joining Lists'!$B$4:$B$15)</f>
        <v>22.95</v>
      </c>
      <c r="M7276" s="105">
        <f>'Joining Lists'!$K7276*'Joining Lists'!$L7276</f>
        <v>68.85</v>
      </c>
    </row>
    <row r="7277" ht="14.25" customHeight="1">
      <c r="G7277" s="111">
        <v>44157.0</v>
      </c>
      <c r="H7277" s="110" t="s">
        <v>297</v>
      </c>
      <c r="I7277" s="110" t="str">
        <f t="array" ref="I7277">XLOOKUP('Joining Lists'!$H7277,'Joining Lists'!$D$4:$D$75,'Joining Lists'!$E$4:$E$75)</f>
        <v>MidWest</v>
      </c>
      <c r="J7277" s="110" t="s">
        <v>243</v>
      </c>
      <c r="K7277" s="110">
        <v>7.0</v>
      </c>
      <c r="L7277" s="109">
        <f t="array" ref="L7277">XLOOKUP('Joining Lists'!$J7277,'Joining Lists'!$A$4:$A$15,'Joining Lists'!$B$4:$B$15)</f>
        <v>25</v>
      </c>
      <c r="M7277" s="110">
        <f>'Joining Lists'!$K7277*'Joining Lists'!$L7277</f>
        <v>175</v>
      </c>
    </row>
    <row r="7278" ht="14.25" customHeight="1">
      <c r="G7278" s="106">
        <v>44157.0</v>
      </c>
      <c r="H7278" s="105" t="s">
        <v>297</v>
      </c>
      <c r="I7278" s="105" t="str">
        <f t="array" ref="I7278">XLOOKUP('Joining Lists'!$H7278,'Joining Lists'!$D$4:$D$75,'Joining Lists'!$E$4:$E$75)</f>
        <v>MidWest</v>
      </c>
      <c r="J7278" s="105" t="s">
        <v>240</v>
      </c>
      <c r="K7278" s="105">
        <v>3.0</v>
      </c>
      <c r="L7278" s="104">
        <f t="array" ref="L7278">XLOOKUP('Joining Lists'!$J7278,'Joining Lists'!$A$4:$A$15,'Joining Lists'!$B$4:$B$15)</f>
        <v>34</v>
      </c>
      <c r="M7278" s="105">
        <f>'Joining Lists'!$K7278*'Joining Lists'!$L7278</f>
        <v>102</v>
      </c>
    </row>
    <row r="7279" ht="14.25" customHeight="1">
      <c r="G7279" s="111">
        <v>44157.0</v>
      </c>
      <c r="H7279" s="110" t="s">
        <v>271</v>
      </c>
      <c r="I7279" s="110" t="str">
        <f t="array" ref="I7279">XLOOKUP('Joining Lists'!$H7279,'Joining Lists'!$D$4:$D$75,'Joining Lists'!$E$4:$E$75)</f>
        <v>South</v>
      </c>
      <c r="J7279" s="110" t="s">
        <v>216</v>
      </c>
      <c r="K7279" s="110">
        <v>3.0</v>
      </c>
      <c r="L7279" s="109">
        <f t="array" ref="L7279">XLOOKUP('Joining Lists'!$J7279,'Joining Lists'!$A$4:$A$15,'Joining Lists'!$B$4:$B$15)</f>
        <v>22.95</v>
      </c>
      <c r="M7279" s="110">
        <f>'Joining Lists'!$K7279*'Joining Lists'!$L7279</f>
        <v>68.85</v>
      </c>
    </row>
    <row r="7280" ht="14.25" customHeight="1">
      <c r="G7280" s="106">
        <v>44157.0</v>
      </c>
      <c r="H7280" s="105" t="s">
        <v>215</v>
      </c>
      <c r="I7280" s="105" t="str">
        <f t="array" ref="I7280">XLOOKUP('Joining Lists'!$H7280,'Joining Lists'!$D$4:$D$75,'Joining Lists'!$E$4:$E$75)</f>
        <v>East</v>
      </c>
      <c r="J7280" s="105" t="s">
        <v>240</v>
      </c>
      <c r="K7280" s="105">
        <v>1.0</v>
      </c>
      <c r="L7280" s="104">
        <f t="array" ref="L7280">XLOOKUP('Joining Lists'!$J7280,'Joining Lists'!$A$4:$A$15,'Joining Lists'!$B$4:$B$15)</f>
        <v>34</v>
      </c>
      <c r="M7280" s="105">
        <f>'Joining Lists'!$K7280*'Joining Lists'!$L7280</f>
        <v>34</v>
      </c>
    </row>
    <row r="7281" ht="14.25" customHeight="1">
      <c r="G7281" s="111">
        <v>44157.0</v>
      </c>
      <c r="H7281" s="110" t="s">
        <v>251</v>
      </c>
      <c r="I7281" s="110" t="str">
        <f t="array" ref="I7281">XLOOKUP('Joining Lists'!$H7281,'Joining Lists'!$D$4:$D$75,'Joining Lists'!$E$4:$E$75)</f>
        <v>MidWest</v>
      </c>
      <c r="J7281" s="110" t="s">
        <v>233</v>
      </c>
      <c r="K7281" s="110">
        <v>3.0</v>
      </c>
      <c r="L7281" s="109">
        <f t="array" ref="L7281">XLOOKUP('Joining Lists'!$J7281,'Joining Lists'!$A$4:$A$15,'Joining Lists'!$B$4:$B$15)</f>
        <v>27.5</v>
      </c>
      <c r="M7281" s="110">
        <f>'Joining Lists'!$K7281*'Joining Lists'!$L7281</f>
        <v>82.5</v>
      </c>
    </row>
    <row r="7282" ht="14.25" customHeight="1">
      <c r="G7282" s="106">
        <v>44157.0</v>
      </c>
      <c r="H7282" s="105" t="s">
        <v>269</v>
      </c>
      <c r="I7282" s="105" t="str">
        <f t="array" ref="I7282">XLOOKUP('Joining Lists'!$H7282,'Joining Lists'!$D$4:$D$75,'Joining Lists'!$E$4:$E$75)</f>
        <v>MidWest</v>
      </c>
      <c r="J7282" s="105" t="s">
        <v>230</v>
      </c>
      <c r="K7282" s="105">
        <v>9.0</v>
      </c>
      <c r="L7282" s="104">
        <f t="array" ref="L7282">XLOOKUP('Joining Lists'!$J7282,'Joining Lists'!$A$4:$A$15,'Joining Lists'!$B$4:$B$15)</f>
        <v>79.95</v>
      </c>
      <c r="M7282" s="105">
        <f>'Joining Lists'!$K7282*'Joining Lists'!$L7282</f>
        <v>719.55</v>
      </c>
    </row>
    <row r="7283" ht="14.25" customHeight="1">
      <c r="G7283" s="111">
        <v>44157.0</v>
      </c>
      <c r="H7283" s="110" t="s">
        <v>248</v>
      </c>
      <c r="I7283" s="110" t="str">
        <f t="array" ref="I7283">XLOOKUP('Joining Lists'!$H7283,'Joining Lists'!$D$4:$D$75,'Joining Lists'!$E$4:$E$75)</f>
        <v>MidWest</v>
      </c>
      <c r="J7283" s="110" t="s">
        <v>216</v>
      </c>
      <c r="K7283" s="110">
        <v>1.0</v>
      </c>
      <c r="L7283" s="109">
        <f t="array" ref="L7283">XLOOKUP('Joining Lists'!$J7283,'Joining Lists'!$A$4:$A$15,'Joining Lists'!$B$4:$B$15)</f>
        <v>22.95</v>
      </c>
      <c r="M7283" s="110">
        <f>'Joining Lists'!$K7283*'Joining Lists'!$L7283</f>
        <v>22.95</v>
      </c>
    </row>
    <row r="7284" ht="14.25" customHeight="1">
      <c r="G7284" s="106">
        <v>44157.0</v>
      </c>
      <c r="H7284" s="105" t="s">
        <v>297</v>
      </c>
      <c r="I7284" s="105" t="str">
        <f t="array" ref="I7284">XLOOKUP('Joining Lists'!$H7284,'Joining Lists'!$D$4:$D$75,'Joining Lists'!$E$4:$E$75)</f>
        <v>MidWest</v>
      </c>
      <c r="J7284" s="105" t="s">
        <v>243</v>
      </c>
      <c r="K7284" s="105">
        <v>1.0</v>
      </c>
      <c r="L7284" s="104">
        <f t="array" ref="L7284">XLOOKUP('Joining Lists'!$J7284,'Joining Lists'!$A$4:$A$15,'Joining Lists'!$B$4:$B$15)</f>
        <v>25</v>
      </c>
      <c r="M7284" s="105">
        <f>'Joining Lists'!$K7284*'Joining Lists'!$L7284</f>
        <v>25</v>
      </c>
    </row>
    <row r="7285" ht="14.25" customHeight="1">
      <c r="G7285" s="111">
        <v>44157.0</v>
      </c>
      <c r="H7285" s="110" t="s">
        <v>316</v>
      </c>
      <c r="I7285" s="110" t="str">
        <f t="array" ref="I7285">XLOOKUP('Joining Lists'!$H7285,'Joining Lists'!$D$4:$D$75,'Joining Lists'!$E$4:$E$75)</f>
        <v>West</v>
      </c>
      <c r="J7285" s="110" t="s">
        <v>240</v>
      </c>
      <c r="K7285" s="110">
        <v>2.0</v>
      </c>
      <c r="L7285" s="109">
        <f t="array" ref="L7285">XLOOKUP('Joining Lists'!$J7285,'Joining Lists'!$A$4:$A$15,'Joining Lists'!$B$4:$B$15)</f>
        <v>34</v>
      </c>
      <c r="M7285" s="110">
        <f>'Joining Lists'!$K7285*'Joining Lists'!$L7285</f>
        <v>68</v>
      </c>
    </row>
    <row r="7286" ht="14.25" customHeight="1">
      <c r="G7286" s="106">
        <v>44157.0</v>
      </c>
      <c r="H7286" s="105" t="s">
        <v>213</v>
      </c>
      <c r="I7286" s="105" t="str">
        <f t="array" ref="I7286">XLOOKUP('Joining Lists'!$H7286,'Joining Lists'!$D$4:$D$75,'Joining Lists'!$E$4:$E$75)</f>
        <v>MidWest</v>
      </c>
      <c r="J7286" s="105" t="s">
        <v>243</v>
      </c>
      <c r="K7286" s="105">
        <v>3.0</v>
      </c>
      <c r="L7286" s="104">
        <f t="array" ref="L7286">XLOOKUP('Joining Lists'!$J7286,'Joining Lists'!$A$4:$A$15,'Joining Lists'!$B$4:$B$15)</f>
        <v>25</v>
      </c>
      <c r="M7286" s="105">
        <f>'Joining Lists'!$K7286*'Joining Lists'!$L7286</f>
        <v>75</v>
      </c>
    </row>
    <row r="7287" ht="14.25" customHeight="1">
      <c r="G7287" s="111">
        <v>44156.0</v>
      </c>
      <c r="H7287" s="110" t="s">
        <v>289</v>
      </c>
      <c r="I7287" s="110" t="str">
        <f t="array" ref="I7287">XLOOKUP('Joining Lists'!$H7287,'Joining Lists'!$D$4:$D$75,'Joining Lists'!$E$4:$E$75)</f>
        <v>West</v>
      </c>
      <c r="J7287" s="110" t="s">
        <v>243</v>
      </c>
      <c r="K7287" s="110">
        <v>2.0</v>
      </c>
      <c r="L7287" s="109">
        <f t="array" ref="L7287">XLOOKUP('Joining Lists'!$J7287,'Joining Lists'!$A$4:$A$15,'Joining Lists'!$B$4:$B$15)</f>
        <v>25</v>
      </c>
      <c r="M7287" s="110">
        <f>'Joining Lists'!$K7287*'Joining Lists'!$L7287</f>
        <v>50</v>
      </c>
    </row>
    <row r="7288" ht="14.25" customHeight="1">
      <c r="G7288" s="106">
        <v>44156.0</v>
      </c>
      <c r="H7288" s="105" t="s">
        <v>297</v>
      </c>
      <c r="I7288" s="105" t="str">
        <f t="array" ref="I7288">XLOOKUP('Joining Lists'!$H7288,'Joining Lists'!$D$4:$D$75,'Joining Lists'!$E$4:$E$75)</f>
        <v>MidWest</v>
      </c>
      <c r="J7288" s="105" t="s">
        <v>240</v>
      </c>
      <c r="K7288" s="105">
        <v>3.0</v>
      </c>
      <c r="L7288" s="104">
        <f t="array" ref="L7288">XLOOKUP('Joining Lists'!$J7288,'Joining Lists'!$A$4:$A$15,'Joining Lists'!$B$4:$B$15)</f>
        <v>34</v>
      </c>
      <c r="M7288" s="105">
        <f>'Joining Lists'!$K7288*'Joining Lists'!$L7288</f>
        <v>102</v>
      </c>
    </row>
    <row r="7289" ht="14.25" customHeight="1">
      <c r="G7289" s="111">
        <v>44156.0</v>
      </c>
      <c r="H7289" s="110" t="s">
        <v>228</v>
      </c>
      <c r="I7289" s="110" t="str">
        <f t="array" ref="I7289">XLOOKUP('Joining Lists'!$H7289,'Joining Lists'!$D$4:$D$75,'Joining Lists'!$E$4:$E$75)</f>
        <v>MidWest</v>
      </c>
      <c r="J7289" s="110" t="s">
        <v>240</v>
      </c>
      <c r="K7289" s="110">
        <v>1.0</v>
      </c>
      <c r="L7289" s="109">
        <f t="array" ref="L7289">XLOOKUP('Joining Lists'!$J7289,'Joining Lists'!$A$4:$A$15,'Joining Lists'!$B$4:$B$15)</f>
        <v>34</v>
      </c>
      <c r="M7289" s="110">
        <f>'Joining Lists'!$K7289*'Joining Lists'!$L7289</f>
        <v>34</v>
      </c>
    </row>
    <row r="7290" ht="14.25" customHeight="1">
      <c r="G7290" s="106">
        <v>44156.0</v>
      </c>
      <c r="H7290" s="105" t="s">
        <v>283</v>
      </c>
      <c r="I7290" s="105" t="str">
        <f t="array" ref="I7290">XLOOKUP('Joining Lists'!$H7290,'Joining Lists'!$D$4:$D$75,'Joining Lists'!$E$4:$E$75)</f>
        <v>South</v>
      </c>
      <c r="J7290" s="105" t="s">
        <v>227</v>
      </c>
      <c r="K7290" s="105">
        <v>3.0</v>
      </c>
      <c r="L7290" s="104">
        <f t="array" ref="L7290">XLOOKUP('Joining Lists'!$J7290,'Joining Lists'!$A$4:$A$15,'Joining Lists'!$B$4:$B$15)</f>
        <v>25</v>
      </c>
      <c r="M7290" s="105">
        <f>'Joining Lists'!$K7290*'Joining Lists'!$L7290</f>
        <v>75</v>
      </c>
    </row>
    <row r="7291" ht="14.25" customHeight="1">
      <c r="G7291" s="111">
        <v>44156.0</v>
      </c>
      <c r="H7291" s="110" t="s">
        <v>215</v>
      </c>
      <c r="I7291" s="110" t="str">
        <f t="array" ref="I7291">XLOOKUP('Joining Lists'!$H7291,'Joining Lists'!$D$4:$D$75,'Joining Lists'!$E$4:$E$75)</f>
        <v>East</v>
      </c>
      <c r="J7291" s="110" t="s">
        <v>216</v>
      </c>
      <c r="K7291" s="110">
        <v>2.0</v>
      </c>
      <c r="L7291" s="109">
        <f t="array" ref="L7291">XLOOKUP('Joining Lists'!$J7291,'Joining Lists'!$A$4:$A$15,'Joining Lists'!$B$4:$B$15)</f>
        <v>22.95</v>
      </c>
      <c r="M7291" s="110">
        <f>'Joining Lists'!$K7291*'Joining Lists'!$L7291</f>
        <v>45.9</v>
      </c>
    </row>
    <row r="7292" ht="14.25" customHeight="1">
      <c r="G7292" s="106">
        <v>44156.0</v>
      </c>
      <c r="H7292" s="105" t="s">
        <v>261</v>
      </c>
      <c r="I7292" s="105" t="str">
        <f t="array" ref="I7292">XLOOKUP('Joining Lists'!$H7292,'Joining Lists'!$D$4:$D$75,'Joining Lists'!$E$4:$E$75)</f>
        <v>South</v>
      </c>
      <c r="J7292" s="105" t="s">
        <v>235</v>
      </c>
      <c r="K7292" s="105">
        <v>1.0</v>
      </c>
      <c r="L7292" s="104">
        <f t="array" ref="L7292">XLOOKUP('Joining Lists'!$J7292,'Joining Lists'!$A$4:$A$15,'Joining Lists'!$B$4:$B$15)</f>
        <v>19.95</v>
      </c>
      <c r="M7292" s="105">
        <f>'Joining Lists'!$K7292*'Joining Lists'!$L7292</f>
        <v>19.95</v>
      </c>
    </row>
    <row r="7293" ht="14.25" customHeight="1">
      <c r="G7293" s="111">
        <v>44156.0</v>
      </c>
      <c r="H7293" s="110" t="s">
        <v>269</v>
      </c>
      <c r="I7293" s="110" t="str">
        <f t="array" ref="I7293">XLOOKUP('Joining Lists'!$H7293,'Joining Lists'!$D$4:$D$75,'Joining Lists'!$E$4:$E$75)</f>
        <v>MidWest</v>
      </c>
      <c r="J7293" s="110" t="s">
        <v>218</v>
      </c>
      <c r="K7293" s="110">
        <v>5.0</v>
      </c>
      <c r="L7293" s="109">
        <f t="array" ref="L7293">XLOOKUP('Joining Lists'!$J7293,'Joining Lists'!$A$4:$A$15,'Joining Lists'!$B$4:$B$15)</f>
        <v>22.95</v>
      </c>
      <c r="M7293" s="110">
        <f>'Joining Lists'!$K7293*'Joining Lists'!$L7293</f>
        <v>114.75</v>
      </c>
    </row>
    <row r="7294" ht="14.25" customHeight="1">
      <c r="G7294" s="106">
        <v>44156.0</v>
      </c>
      <c r="H7294" s="105" t="s">
        <v>311</v>
      </c>
      <c r="I7294" s="105" t="str">
        <f t="array" ref="I7294">XLOOKUP('Joining Lists'!$H7294,'Joining Lists'!$D$4:$D$75,'Joining Lists'!$E$4:$E$75)</f>
        <v>MidWest</v>
      </c>
      <c r="J7294" s="105" t="s">
        <v>240</v>
      </c>
      <c r="K7294" s="105">
        <v>24.0</v>
      </c>
      <c r="L7294" s="104">
        <f t="array" ref="L7294">XLOOKUP('Joining Lists'!$J7294,'Joining Lists'!$A$4:$A$15,'Joining Lists'!$B$4:$B$15)</f>
        <v>34</v>
      </c>
      <c r="M7294" s="105">
        <f>'Joining Lists'!$K7294*'Joining Lists'!$L7294</f>
        <v>816</v>
      </c>
    </row>
    <row r="7295" ht="14.25" customHeight="1">
      <c r="G7295" s="111">
        <v>44156.0</v>
      </c>
      <c r="H7295" s="110" t="s">
        <v>253</v>
      </c>
      <c r="I7295" s="110" t="str">
        <f t="array" ref="I7295">XLOOKUP('Joining Lists'!$H7295,'Joining Lists'!$D$4:$D$75,'Joining Lists'!$E$4:$E$75)</f>
        <v>MidWest</v>
      </c>
      <c r="J7295" s="110" t="s">
        <v>236</v>
      </c>
      <c r="K7295" s="110">
        <v>19.0</v>
      </c>
      <c r="L7295" s="109">
        <f t="array" ref="L7295">XLOOKUP('Joining Lists'!$J7295,'Joining Lists'!$A$4:$A$15,'Joining Lists'!$B$4:$B$15)</f>
        <v>30</v>
      </c>
      <c r="M7295" s="110">
        <f>'Joining Lists'!$K7295*'Joining Lists'!$L7295</f>
        <v>570</v>
      </c>
    </row>
    <row r="7296" ht="14.25" customHeight="1">
      <c r="G7296" s="106">
        <v>44156.0</v>
      </c>
      <c r="H7296" s="105" t="s">
        <v>292</v>
      </c>
      <c r="I7296" s="105" t="str">
        <f t="array" ref="I7296">XLOOKUP('Joining Lists'!$H7296,'Joining Lists'!$D$4:$D$75,'Joining Lists'!$E$4:$E$75)</f>
        <v>East</v>
      </c>
      <c r="J7296" s="105" t="s">
        <v>235</v>
      </c>
      <c r="K7296" s="105">
        <v>24.0</v>
      </c>
      <c r="L7296" s="104">
        <f t="array" ref="L7296">XLOOKUP('Joining Lists'!$J7296,'Joining Lists'!$A$4:$A$15,'Joining Lists'!$B$4:$B$15)</f>
        <v>19.95</v>
      </c>
      <c r="M7296" s="105">
        <f>'Joining Lists'!$K7296*'Joining Lists'!$L7296</f>
        <v>478.8</v>
      </c>
    </row>
    <row r="7297" ht="14.25" customHeight="1">
      <c r="G7297" s="111">
        <v>44156.0</v>
      </c>
      <c r="H7297" s="110" t="s">
        <v>306</v>
      </c>
      <c r="I7297" s="110" t="str">
        <f t="array" ref="I7297">XLOOKUP('Joining Lists'!$H7297,'Joining Lists'!$D$4:$D$75,'Joining Lists'!$E$4:$E$75)</f>
        <v>West</v>
      </c>
      <c r="J7297" s="110" t="s">
        <v>236</v>
      </c>
      <c r="K7297" s="110">
        <v>20.0</v>
      </c>
      <c r="L7297" s="109">
        <f t="array" ref="L7297">XLOOKUP('Joining Lists'!$J7297,'Joining Lists'!$A$4:$A$15,'Joining Lists'!$B$4:$B$15)</f>
        <v>30</v>
      </c>
      <c r="M7297" s="110">
        <f>'Joining Lists'!$K7297*'Joining Lists'!$L7297</f>
        <v>600</v>
      </c>
    </row>
    <row r="7298" ht="14.25" customHeight="1">
      <c r="G7298" s="106">
        <v>44156.0</v>
      </c>
      <c r="H7298" s="105" t="s">
        <v>251</v>
      </c>
      <c r="I7298" s="105" t="str">
        <f t="array" ref="I7298">XLOOKUP('Joining Lists'!$H7298,'Joining Lists'!$D$4:$D$75,'Joining Lists'!$E$4:$E$75)</f>
        <v>MidWest</v>
      </c>
      <c r="J7298" s="105" t="s">
        <v>216</v>
      </c>
      <c r="K7298" s="105">
        <v>2.0</v>
      </c>
      <c r="L7298" s="104">
        <f t="array" ref="L7298">XLOOKUP('Joining Lists'!$J7298,'Joining Lists'!$A$4:$A$15,'Joining Lists'!$B$4:$B$15)</f>
        <v>22.95</v>
      </c>
      <c r="M7298" s="105">
        <f>'Joining Lists'!$K7298*'Joining Lists'!$L7298</f>
        <v>45.9</v>
      </c>
    </row>
    <row r="7299" ht="14.25" customHeight="1">
      <c r="G7299" s="111">
        <v>44156.0</v>
      </c>
      <c r="H7299" s="110" t="s">
        <v>296</v>
      </c>
      <c r="I7299" s="110" t="str">
        <f t="array" ref="I7299">XLOOKUP('Joining Lists'!$H7299,'Joining Lists'!$D$4:$D$75,'Joining Lists'!$E$4:$E$75)</f>
        <v>West</v>
      </c>
      <c r="J7299" s="110" t="s">
        <v>240</v>
      </c>
      <c r="K7299" s="110">
        <v>5.0</v>
      </c>
      <c r="L7299" s="109">
        <f t="array" ref="L7299">XLOOKUP('Joining Lists'!$J7299,'Joining Lists'!$A$4:$A$15,'Joining Lists'!$B$4:$B$15)</f>
        <v>34</v>
      </c>
      <c r="M7299" s="110">
        <f>'Joining Lists'!$K7299*'Joining Lists'!$L7299</f>
        <v>170</v>
      </c>
    </row>
    <row r="7300" ht="14.25" customHeight="1">
      <c r="G7300" s="106">
        <v>44156.0</v>
      </c>
      <c r="H7300" s="105" t="s">
        <v>251</v>
      </c>
      <c r="I7300" s="105" t="str">
        <f t="array" ref="I7300">XLOOKUP('Joining Lists'!$H7300,'Joining Lists'!$D$4:$D$75,'Joining Lists'!$E$4:$E$75)</f>
        <v>MidWest</v>
      </c>
      <c r="J7300" s="105" t="s">
        <v>236</v>
      </c>
      <c r="K7300" s="105">
        <v>3.0</v>
      </c>
      <c r="L7300" s="104">
        <f t="array" ref="L7300">XLOOKUP('Joining Lists'!$J7300,'Joining Lists'!$A$4:$A$15,'Joining Lists'!$B$4:$B$15)</f>
        <v>30</v>
      </c>
      <c r="M7300" s="105">
        <f>'Joining Lists'!$K7300*'Joining Lists'!$L7300</f>
        <v>90</v>
      </c>
    </row>
    <row r="7301" ht="14.25" customHeight="1">
      <c r="G7301" s="111">
        <v>44156.0</v>
      </c>
      <c r="H7301" s="110" t="s">
        <v>296</v>
      </c>
      <c r="I7301" s="110" t="str">
        <f t="array" ref="I7301">XLOOKUP('Joining Lists'!$H7301,'Joining Lists'!$D$4:$D$75,'Joining Lists'!$E$4:$E$75)</f>
        <v>West</v>
      </c>
      <c r="J7301" s="110" t="s">
        <v>218</v>
      </c>
      <c r="K7301" s="110">
        <v>3.0</v>
      </c>
      <c r="L7301" s="109">
        <f t="array" ref="L7301">XLOOKUP('Joining Lists'!$J7301,'Joining Lists'!$A$4:$A$15,'Joining Lists'!$B$4:$B$15)</f>
        <v>22.95</v>
      </c>
      <c r="M7301" s="110">
        <f>'Joining Lists'!$K7301*'Joining Lists'!$L7301</f>
        <v>68.85</v>
      </c>
    </row>
    <row r="7302" ht="14.25" customHeight="1">
      <c r="G7302" s="106">
        <v>44156.0</v>
      </c>
      <c r="H7302" s="105" t="s">
        <v>253</v>
      </c>
      <c r="I7302" s="105" t="str">
        <f t="array" ref="I7302">XLOOKUP('Joining Lists'!$H7302,'Joining Lists'!$D$4:$D$75,'Joining Lists'!$E$4:$E$75)</f>
        <v>MidWest</v>
      </c>
      <c r="J7302" s="105" t="s">
        <v>245</v>
      </c>
      <c r="K7302" s="105">
        <v>1.0</v>
      </c>
      <c r="L7302" s="104">
        <f t="array" ref="L7302">XLOOKUP('Joining Lists'!$J7302,'Joining Lists'!$A$4:$A$15,'Joining Lists'!$B$4:$B$15)</f>
        <v>23.5</v>
      </c>
      <c r="M7302" s="105">
        <f>'Joining Lists'!$K7302*'Joining Lists'!$L7302</f>
        <v>23.5</v>
      </c>
    </row>
    <row r="7303" ht="14.25" customHeight="1">
      <c r="G7303" s="111">
        <v>44156.0</v>
      </c>
      <c r="H7303" s="110" t="s">
        <v>255</v>
      </c>
      <c r="I7303" s="110" t="str">
        <f t="array" ref="I7303">XLOOKUP('Joining Lists'!$H7303,'Joining Lists'!$D$4:$D$75,'Joining Lists'!$E$4:$E$75)</f>
        <v>MidWest</v>
      </c>
      <c r="J7303" s="110" t="s">
        <v>227</v>
      </c>
      <c r="K7303" s="110">
        <v>1.0</v>
      </c>
      <c r="L7303" s="109">
        <f t="array" ref="L7303">XLOOKUP('Joining Lists'!$J7303,'Joining Lists'!$A$4:$A$15,'Joining Lists'!$B$4:$B$15)</f>
        <v>25</v>
      </c>
      <c r="M7303" s="110">
        <f>'Joining Lists'!$K7303*'Joining Lists'!$L7303</f>
        <v>25</v>
      </c>
    </row>
    <row r="7304" ht="14.25" customHeight="1">
      <c r="G7304" s="106">
        <v>44156.0</v>
      </c>
      <c r="H7304" s="105" t="s">
        <v>231</v>
      </c>
      <c r="I7304" s="105" t="str">
        <f t="array" ref="I7304">XLOOKUP('Joining Lists'!$H7304,'Joining Lists'!$D$4:$D$75,'Joining Lists'!$E$4:$E$75)</f>
        <v>West</v>
      </c>
      <c r="J7304" s="105" t="s">
        <v>230</v>
      </c>
      <c r="K7304" s="105">
        <v>2.0</v>
      </c>
      <c r="L7304" s="104">
        <f t="array" ref="L7304">XLOOKUP('Joining Lists'!$J7304,'Joining Lists'!$A$4:$A$15,'Joining Lists'!$B$4:$B$15)</f>
        <v>79.95</v>
      </c>
      <c r="M7304" s="105">
        <f>'Joining Lists'!$K7304*'Joining Lists'!$L7304</f>
        <v>159.9</v>
      </c>
    </row>
    <row r="7305" ht="14.25" customHeight="1">
      <c r="G7305" s="111">
        <v>44156.0</v>
      </c>
      <c r="H7305" s="110" t="s">
        <v>251</v>
      </c>
      <c r="I7305" s="110" t="str">
        <f t="array" ref="I7305">XLOOKUP('Joining Lists'!$H7305,'Joining Lists'!$D$4:$D$75,'Joining Lists'!$E$4:$E$75)</f>
        <v>MidWest</v>
      </c>
      <c r="J7305" s="110" t="s">
        <v>230</v>
      </c>
      <c r="K7305" s="110">
        <v>1.0</v>
      </c>
      <c r="L7305" s="109">
        <f t="array" ref="L7305">XLOOKUP('Joining Lists'!$J7305,'Joining Lists'!$A$4:$A$15,'Joining Lists'!$B$4:$B$15)</f>
        <v>79.95</v>
      </c>
      <c r="M7305" s="110">
        <f>'Joining Lists'!$K7305*'Joining Lists'!$L7305</f>
        <v>79.95</v>
      </c>
    </row>
    <row r="7306" ht="14.25" customHeight="1">
      <c r="G7306" s="106">
        <v>44156.0</v>
      </c>
      <c r="H7306" s="105" t="s">
        <v>254</v>
      </c>
      <c r="I7306" s="105" t="str">
        <f t="array" ref="I7306">XLOOKUP('Joining Lists'!$H7306,'Joining Lists'!$D$4:$D$75,'Joining Lists'!$E$4:$E$75)</f>
        <v>South</v>
      </c>
      <c r="J7306" s="105" t="s">
        <v>245</v>
      </c>
      <c r="K7306" s="105">
        <v>2.0</v>
      </c>
      <c r="L7306" s="104">
        <f t="array" ref="L7306">XLOOKUP('Joining Lists'!$J7306,'Joining Lists'!$A$4:$A$15,'Joining Lists'!$B$4:$B$15)</f>
        <v>23.5</v>
      </c>
      <c r="M7306" s="105">
        <f>'Joining Lists'!$K7306*'Joining Lists'!$L7306</f>
        <v>47</v>
      </c>
    </row>
    <row r="7307" ht="14.25" customHeight="1">
      <c r="G7307" s="111">
        <v>44156.0</v>
      </c>
      <c r="H7307" s="110" t="s">
        <v>234</v>
      </c>
      <c r="I7307" s="110" t="str">
        <f t="array" ref="I7307">XLOOKUP('Joining Lists'!$H7307,'Joining Lists'!$D$4:$D$75,'Joining Lists'!$E$4:$E$75)</f>
        <v>East</v>
      </c>
      <c r="J7307" s="110" t="s">
        <v>216</v>
      </c>
      <c r="K7307" s="110">
        <v>3.0</v>
      </c>
      <c r="L7307" s="109">
        <f t="array" ref="L7307">XLOOKUP('Joining Lists'!$J7307,'Joining Lists'!$A$4:$A$15,'Joining Lists'!$B$4:$B$15)</f>
        <v>22.95</v>
      </c>
      <c r="M7307" s="110">
        <f>'Joining Lists'!$K7307*'Joining Lists'!$L7307</f>
        <v>68.85</v>
      </c>
    </row>
    <row r="7308" ht="14.25" customHeight="1">
      <c r="G7308" s="106">
        <v>44156.0</v>
      </c>
      <c r="H7308" s="105" t="s">
        <v>260</v>
      </c>
      <c r="I7308" s="105" t="str">
        <f t="array" ref="I7308">XLOOKUP('Joining Lists'!$H7308,'Joining Lists'!$D$4:$D$75,'Joining Lists'!$E$4:$E$75)</f>
        <v>MidWest</v>
      </c>
      <c r="J7308" s="105" t="s">
        <v>245</v>
      </c>
      <c r="K7308" s="105">
        <v>3.0</v>
      </c>
      <c r="L7308" s="104">
        <f t="array" ref="L7308">XLOOKUP('Joining Lists'!$J7308,'Joining Lists'!$A$4:$A$15,'Joining Lists'!$B$4:$B$15)</f>
        <v>23.5</v>
      </c>
      <c r="M7308" s="105">
        <f>'Joining Lists'!$K7308*'Joining Lists'!$L7308</f>
        <v>70.5</v>
      </c>
    </row>
    <row r="7309" ht="14.25" customHeight="1">
      <c r="G7309" s="111">
        <v>44156.0</v>
      </c>
      <c r="H7309" s="110" t="s">
        <v>225</v>
      </c>
      <c r="I7309" s="110" t="str">
        <f t="array" ref="I7309">XLOOKUP('Joining Lists'!$H7309,'Joining Lists'!$D$4:$D$75,'Joining Lists'!$E$4:$E$75)</f>
        <v>South</v>
      </c>
      <c r="J7309" s="110" t="s">
        <v>245</v>
      </c>
      <c r="K7309" s="110">
        <v>2.0</v>
      </c>
      <c r="L7309" s="109">
        <f t="array" ref="L7309">XLOOKUP('Joining Lists'!$J7309,'Joining Lists'!$A$4:$A$15,'Joining Lists'!$B$4:$B$15)</f>
        <v>23.5</v>
      </c>
      <c r="M7309" s="110">
        <f>'Joining Lists'!$K7309*'Joining Lists'!$L7309</f>
        <v>47</v>
      </c>
    </row>
    <row r="7310" ht="14.25" customHeight="1">
      <c r="G7310" s="106">
        <v>44156.0</v>
      </c>
      <c r="H7310" s="105" t="s">
        <v>295</v>
      </c>
      <c r="I7310" s="105" t="str">
        <f t="array" ref="I7310">XLOOKUP('Joining Lists'!$H7310,'Joining Lists'!$D$4:$D$75,'Joining Lists'!$E$4:$E$75)</f>
        <v>MidWest</v>
      </c>
      <c r="J7310" s="105" t="s">
        <v>240</v>
      </c>
      <c r="K7310" s="105">
        <v>2.0</v>
      </c>
      <c r="L7310" s="104">
        <f t="array" ref="L7310">XLOOKUP('Joining Lists'!$J7310,'Joining Lists'!$A$4:$A$15,'Joining Lists'!$B$4:$B$15)</f>
        <v>34</v>
      </c>
      <c r="M7310" s="105">
        <f>'Joining Lists'!$K7310*'Joining Lists'!$L7310</f>
        <v>68</v>
      </c>
    </row>
    <row r="7311" ht="14.25" customHeight="1">
      <c r="G7311" s="111">
        <v>44156.0</v>
      </c>
      <c r="H7311" s="110" t="s">
        <v>268</v>
      </c>
      <c r="I7311" s="110" t="str">
        <f t="array" ref="I7311">XLOOKUP('Joining Lists'!$H7311,'Joining Lists'!$D$4:$D$75,'Joining Lists'!$E$4:$E$75)</f>
        <v>East</v>
      </c>
      <c r="J7311" s="110" t="s">
        <v>236</v>
      </c>
      <c r="K7311" s="110">
        <v>1.0</v>
      </c>
      <c r="L7311" s="109">
        <f t="array" ref="L7311">XLOOKUP('Joining Lists'!$J7311,'Joining Lists'!$A$4:$A$15,'Joining Lists'!$B$4:$B$15)</f>
        <v>30</v>
      </c>
      <c r="M7311" s="110">
        <f>'Joining Lists'!$K7311*'Joining Lists'!$L7311</f>
        <v>30</v>
      </c>
    </row>
    <row r="7312" ht="14.25" customHeight="1">
      <c r="G7312" s="106">
        <v>44156.0</v>
      </c>
      <c r="H7312" s="105" t="s">
        <v>250</v>
      </c>
      <c r="I7312" s="105" t="str">
        <f t="array" ref="I7312">XLOOKUP('Joining Lists'!$H7312,'Joining Lists'!$D$4:$D$75,'Joining Lists'!$E$4:$E$75)</f>
        <v>West</v>
      </c>
      <c r="J7312" s="105" t="s">
        <v>227</v>
      </c>
      <c r="K7312" s="105">
        <v>2.0</v>
      </c>
      <c r="L7312" s="104">
        <f t="array" ref="L7312">XLOOKUP('Joining Lists'!$J7312,'Joining Lists'!$A$4:$A$15,'Joining Lists'!$B$4:$B$15)</f>
        <v>25</v>
      </c>
      <c r="M7312" s="105">
        <f>'Joining Lists'!$K7312*'Joining Lists'!$L7312</f>
        <v>50</v>
      </c>
    </row>
    <row r="7313" ht="14.25" customHeight="1">
      <c r="G7313" s="111">
        <v>44156.0</v>
      </c>
      <c r="H7313" s="110" t="s">
        <v>219</v>
      </c>
      <c r="I7313" s="110" t="str">
        <f t="array" ref="I7313">XLOOKUP('Joining Lists'!$H7313,'Joining Lists'!$D$4:$D$75,'Joining Lists'!$E$4:$E$75)</f>
        <v>West</v>
      </c>
      <c r="J7313" s="110" t="s">
        <v>230</v>
      </c>
      <c r="K7313" s="110">
        <v>3.0</v>
      </c>
      <c r="L7313" s="109">
        <f t="array" ref="L7313">XLOOKUP('Joining Lists'!$J7313,'Joining Lists'!$A$4:$A$15,'Joining Lists'!$B$4:$B$15)</f>
        <v>79.95</v>
      </c>
      <c r="M7313" s="110">
        <f>'Joining Lists'!$K7313*'Joining Lists'!$L7313</f>
        <v>239.85</v>
      </c>
    </row>
    <row r="7314" ht="14.25" customHeight="1">
      <c r="G7314" s="106">
        <v>44156.0</v>
      </c>
      <c r="H7314" s="105" t="s">
        <v>246</v>
      </c>
      <c r="I7314" s="105" t="str">
        <f t="array" ref="I7314">XLOOKUP('Joining Lists'!$H7314,'Joining Lists'!$D$4:$D$75,'Joining Lists'!$E$4:$E$75)</f>
        <v>South</v>
      </c>
      <c r="J7314" s="105" t="s">
        <v>243</v>
      </c>
      <c r="K7314" s="105">
        <v>2.0</v>
      </c>
      <c r="L7314" s="104">
        <f t="array" ref="L7314">XLOOKUP('Joining Lists'!$J7314,'Joining Lists'!$A$4:$A$15,'Joining Lists'!$B$4:$B$15)</f>
        <v>25</v>
      </c>
      <c r="M7314" s="105">
        <f>'Joining Lists'!$K7314*'Joining Lists'!$L7314</f>
        <v>50</v>
      </c>
    </row>
    <row r="7315" ht="14.25" customHeight="1">
      <c r="G7315" s="111">
        <v>44156.0</v>
      </c>
      <c r="H7315" s="110" t="s">
        <v>256</v>
      </c>
      <c r="I7315" s="110" t="str">
        <f t="array" ref="I7315">XLOOKUP('Joining Lists'!$H7315,'Joining Lists'!$D$4:$D$75,'Joining Lists'!$E$4:$E$75)</f>
        <v>MidWest</v>
      </c>
      <c r="J7315" s="110" t="s">
        <v>218</v>
      </c>
      <c r="K7315" s="110">
        <v>1.0</v>
      </c>
      <c r="L7315" s="109">
        <f t="array" ref="L7315">XLOOKUP('Joining Lists'!$J7315,'Joining Lists'!$A$4:$A$15,'Joining Lists'!$B$4:$B$15)</f>
        <v>22.95</v>
      </c>
      <c r="M7315" s="110">
        <f>'Joining Lists'!$K7315*'Joining Lists'!$L7315</f>
        <v>22.95</v>
      </c>
    </row>
    <row r="7316" ht="14.25" customHeight="1">
      <c r="G7316" s="106">
        <v>44156.0</v>
      </c>
      <c r="H7316" s="105" t="s">
        <v>271</v>
      </c>
      <c r="I7316" s="105" t="str">
        <f t="array" ref="I7316">XLOOKUP('Joining Lists'!$H7316,'Joining Lists'!$D$4:$D$75,'Joining Lists'!$E$4:$E$75)</f>
        <v>South</v>
      </c>
      <c r="J7316" s="105" t="s">
        <v>245</v>
      </c>
      <c r="K7316" s="105">
        <v>1.0</v>
      </c>
      <c r="L7316" s="104">
        <f t="array" ref="L7316">XLOOKUP('Joining Lists'!$J7316,'Joining Lists'!$A$4:$A$15,'Joining Lists'!$B$4:$B$15)</f>
        <v>23.5</v>
      </c>
      <c r="M7316" s="105">
        <f>'Joining Lists'!$K7316*'Joining Lists'!$L7316</f>
        <v>23.5</v>
      </c>
    </row>
    <row r="7317" ht="14.25" customHeight="1">
      <c r="G7317" s="111">
        <v>44156.0</v>
      </c>
      <c r="H7317" s="110" t="s">
        <v>215</v>
      </c>
      <c r="I7317" s="110" t="str">
        <f t="array" ref="I7317">XLOOKUP('Joining Lists'!$H7317,'Joining Lists'!$D$4:$D$75,'Joining Lists'!$E$4:$E$75)</f>
        <v>East</v>
      </c>
      <c r="J7317" s="110" t="s">
        <v>235</v>
      </c>
      <c r="K7317" s="110">
        <v>2.0</v>
      </c>
      <c r="L7317" s="109">
        <f t="array" ref="L7317">XLOOKUP('Joining Lists'!$J7317,'Joining Lists'!$A$4:$A$15,'Joining Lists'!$B$4:$B$15)</f>
        <v>19.95</v>
      </c>
      <c r="M7317" s="110">
        <f>'Joining Lists'!$K7317*'Joining Lists'!$L7317</f>
        <v>39.9</v>
      </c>
    </row>
    <row r="7318" ht="14.25" customHeight="1">
      <c r="G7318" s="106">
        <v>44156.0</v>
      </c>
      <c r="H7318" s="105" t="s">
        <v>253</v>
      </c>
      <c r="I7318" s="105" t="str">
        <f t="array" ref="I7318">XLOOKUP('Joining Lists'!$H7318,'Joining Lists'!$D$4:$D$75,'Joining Lists'!$E$4:$E$75)</f>
        <v>MidWest</v>
      </c>
      <c r="J7318" s="105" t="s">
        <v>227</v>
      </c>
      <c r="K7318" s="105">
        <v>2.0</v>
      </c>
      <c r="L7318" s="104">
        <f t="array" ref="L7318">XLOOKUP('Joining Lists'!$J7318,'Joining Lists'!$A$4:$A$15,'Joining Lists'!$B$4:$B$15)</f>
        <v>25</v>
      </c>
      <c r="M7318" s="105">
        <f>'Joining Lists'!$K7318*'Joining Lists'!$L7318</f>
        <v>50</v>
      </c>
    </row>
    <row r="7319" ht="14.25" customHeight="1">
      <c r="G7319" s="111">
        <v>44156.0</v>
      </c>
      <c r="H7319" s="110" t="s">
        <v>314</v>
      </c>
      <c r="I7319" s="110" t="str">
        <f t="array" ref="I7319">XLOOKUP('Joining Lists'!$H7319,'Joining Lists'!$D$4:$D$75,'Joining Lists'!$E$4:$E$75)</f>
        <v>West</v>
      </c>
      <c r="J7319" s="110" t="s">
        <v>240</v>
      </c>
      <c r="K7319" s="110">
        <v>2.0</v>
      </c>
      <c r="L7319" s="109">
        <f t="array" ref="L7319">XLOOKUP('Joining Lists'!$J7319,'Joining Lists'!$A$4:$A$15,'Joining Lists'!$B$4:$B$15)</f>
        <v>34</v>
      </c>
      <c r="M7319" s="110">
        <f>'Joining Lists'!$K7319*'Joining Lists'!$L7319</f>
        <v>68</v>
      </c>
    </row>
    <row r="7320" ht="14.25" customHeight="1">
      <c r="G7320" s="106">
        <v>44156.0</v>
      </c>
      <c r="H7320" s="105" t="s">
        <v>310</v>
      </c>
      <c r="I7320" s="105" t="str">
        <f t="array" ref="I7320">XLOOKUP('Joining Lists'!$H7320,'Joining Lists'!$D$4:$D$75,'Joining Lists'!$E$4:$E$75)</f>
        <v>West</v>
      </c>
      <c r="J7320" s="105" t="s">
        <v>245</v>
      </c>
      <c r="K7320" s="105">
        <v>3.0</v>
      </c>
      <c r="L7320" s="104">
        <f t="array" ref="L7320">XLOOKUP('Joining Lists'!$J7320,'Joining Lists'!$A$4:$A$15,'Joining Lists'!$B$4:$B$15)</f>
        <v>23.5</v>
      </c>
      <c r="M7320" s="105">
        <f>'Joining Lists'!$K7320*'Joining Lists'!$L7320</f>
        <v>70.5</v>
      </c>
    </row>
    <row r="7321" ht="14.25" customHeight="1">
      <c r="G7321" s="111">
        <v>44156.0</v>
      </c>
      <c r="H7321" s="110" t="s">
        <v>297</v>
      </c>
      <c r="I7321" s="110" t="str">
        <f t="array" ref="I7321">XLOOKUP('Joining Lists'!$H7321,'Joining Lists'!$D$4:$D$75,'Joining Lists'!$E$4:$E$75)</f>
        <v>MidWest</v>
      </c>
      <c r="J7321" s="110" t="s">
        <v>240</v>
      </c>
      <c r="K7321" s="110">
        <v>3.0</v>
      </c>
      <c r="L7321" s="109">
        <f t="array" ref="L7321">XLOOKUP('Joining Lists'!$J7321,'Joining Lists'!$A$4:$A$15,'Joining Lists'!$B$4:$B$15)</f>
        <v>34</v>
      </c>
      <c r="M7321" s="110">
        <f>'Joining Lists'!$K7321*'Joining Lists'!$L7321</f>
        <v>102</v>
      </c>
    </row>
    <row r="7322" ht="14.25" customHeight="1">
      <c r="G7322" s="106">
        <v>44156.0</v>
      </c>
      <c r="H7322" s="105" t="s">
        <v>259</v>
      </c>
      <c r="I7322" s="105" t="str">
        <f t="array" ref="I7322">XLOOKUP('Joining Lists'!$H7322,'Joining Lists'!$D$4:$D$75,'Joining Lists'!$E$4:$E$75)</f>
        <v>West</v>
      </c>
      <c r="J7322" s="105" t="s">
        <v>243</v>
      </c>
      <c r="K7322" s="105">
        <v>1.0</v>
      </c>
      <c r="L7322" s="104">
        <f t="array" ref="L7322">XLOOKUP('Joining Lists'!$J7322,'Joining Lists'!$A$4:$A$15,'Joining Lists'!$B$4:$B$15)</f>
        <v>25</v>
      </c>
      <c r="M7322" s="105">
        <f>'Joining Lists'!$K7322*'Joining Lists'!$L7322</f>
        <v>25</v>
      </c>
    </row>
    <row r="7323" ht="14.25" customHeight="1">
      <c r="G7323" s="111">
        <v>44156.0</v>
      </c>
      <c r="H7323" s="110" t="s">
        <v>312</v>
      </c>
      <c r="I7323" s="110" t="str">
        <f t="array" ref="I7323">XLOOKUP('Joining Lists'!$H7323,'Joining Lists'!$D$4:$D$75,'Joining Lists'!$E$4:$E$75)</f>
        <v>East</v>
      </c>
      <c r="J7323" s="110" t="s">
        <v>240</v>
      </c>
      <c r="K7323" s="110">
        <v>1.0</v>
      </c>
      <c r="L7323" s="109">
        <f t="array" ref="L7323">XLOOKUP('Joining Lists'!$J7323,'Joining Lists'!$A$4:$A$15,'Joining Lists'!$B$4:$B$15)</f>
        <v>34</v>
      </c>
      <c r="M7323" s="110">
        <f>'Joining Lists'!$K7323*'Joining Lists'!$L7323</f>
        <v>34</v>
      </c>
    </row>
    <row r="7324" ht="14.25" customHeight="1">
      <c r="G7324" s="106">
        <v>44156.0</v>
      </c>
      <c r="H7324" s="105" t="s">
        <v>278</v>
      </c>
      <c r="I7324" s="105" t="str">
        <f t="array" ref="I7324">XLOOKUP('Joining Lists'!$H7324,'Joining Lists'!$D$4:$D$75,'Joining Lists'!$E$4:$E$75)</f>
        <v>MidWest</v>
      </c>
      <c r="J7324" s="105" t="s">
        <v>218</v>
      </c>
      <c r="K7324" s="105">
        <v>2.0</v>
      </c>
      <c r="L7324" s="104">
        <f t="array" ref="L7324">XLOOKUP('Joining Lists'!$J7324,'Joining Lists'!$A$4:$A$15,'Joining Lists'!$B$4:$B$15)</f>
        <v>22.95</v>
      </c>
      <c r="M7324" s="105">
        <f>'Joining Lists'!$K7324*'Joining Lists'!$L7324</f>
        <v>45.9</v>
      </c>
    </row>
    <row r="7325" ht="14.25" customHeight="1">
      <c r="G7325" s="111">
        <v>44156.0</v>
      </c>
      <c r="H7325" s="110" t="s">
        <v>292</v>
      </c>
      <c r="I7325" s="110" t="str">
        <f t="array" ref="I7325">XLOOKUP('Joining Lists'!$H7325,'Joining Lists'!$D$4:$D$75,'Joining Lists'!$E$4:$E$75)</f>
        <v>East</v>
      </c>
      <c r="J7325" s="110" t="s">
        <v>243</v>
      </c>
      <c r="K7325" s="110">
        <v>2.0</v>
      </c>
      <c r="L7325" s="109">
        <f t="array" ref="L7325">XLOOKUP('Joining Lists'!$J7325,'Joining Lists'!$A$4:$A$15,'Joining Lists'!$B$4:$B$15)</f>
        <v>25</v>
      </c>
      <c r="M7325" s="110">
        <f>'Joining Lists'!$K7325*'Joining Lists'!$L7325</f>
        <v>50</v>
      </c>
    </row>
    <row r="7326" ht="14.25" customHeight="1">
      <c r="G7326" s="106">
        <v>44156.0</v>
      </c>
      <c r="H7326" s="105" t="s">
        <v>219</v>
      </c>
      <c r="I7326" s="105" t="str">
        <f t="array" ref="I7326">XLOOKUP('Joining Lists'!$H7326,'Joining Lists'!$D$4:$D$75,'Joining Lists'!$E$4:$E$75)</f>
        <v>West</v>
      </c>
      <c r="J7326" s="105" t="s">
        <v>240</v>
      </c>
      <c r="K7326" s="105">
        <v>1.0</v>
      </c>
      <c r="L7326" s="104">
        <f t="array" ref="L7326">XLOOKUP('Joining Lists'!$J7326,'Joining Lists'!$A$4:$A$15,'Joining Lists'!$B$4:$B$15)</f>
        <v>34</v>
      </c>
      <c r="M7326" s="105">
        <f>'Joining Lists'!$K7326*'Joining Lists'!$L7326</f>
        <v>34</v>
      </c>
    </row>
    <row r="7327" ht="14.25" customHeight="1">
      <c r="G7327" s="111">
        <v>44156.0</v>
      </c>
      <c r="H7327" s="110" t="s">
        <v>281</v>
      </c>
      <c r="I7327" s="110" t="str">
        <f t="array" ref="I7327">XLOOKUP('Joining Lists'!$H7327,'Joining Lists'!$D$4:$D$75,'Joining Lists'!$E$4:$E$75)</f>
        <v>MidWest</v>
      </c>
      <c r="J7327" s="110" t="s">
        <v>243</v>
      </c>
      <c r="K7327" s="110">
        <v>3.0</v>
      </c>
      <c r="L7327" s="109">
        <f t="array" ref="L7327">XLOOKUP('Joining Lists'!$J7327,'Joining Lists'!$A$4:$A$15,'Joining Lists'!$B$4:$B$15)</f>
        <v>25</v>
      </c>
      <c r="M7327" s="110">
        <f>'Joining Lists'!$K7327*'Joining Lists'!$L7327</f>
        <v>75</v>
      </c>
    </row>
    <row r="7328" ht="14.25" customHeight="1">
      <c r="G7328" s="106">
        <v>44156.0</v>
      </c>
      <c r="H7328" s="105" t="s">
        <v>268</v>
      </c>
      <c r="I7328" s="105" t="str">
        <f t="array" ref="I7328">XLOOKUP('Joining Lists'!$H7328,'Joining Lists'!$D$4:$D$75,'Joining Lists'!$E$4:$E$75)</f>
        <v>East</v>
      </c>
      <c r="J7328" s="105" t="s">
        <v>218</v>
      </c>
      <c r="K7328" s="105">
        <v>3.0</v>
      </c>
      <c r="L7328" s="104">
        <f t="array" ref="L7328">XLOOKUP('Joining Lists'!$J7328,'Joining Lists'!$A$4:$A$15,'Joining Lists'!$B$4:$B$15)</f>
        <v>22.95</v>
      </c>
      <c r="M7328" s="105">
        <f>'Joining Lists'!$K7328*'Joining Lists'!$L7328</f>
        <v>68.85</v>
      </c>
    </row>
    <row r="7329" ht="14.25" customHeight="1">
      <c r="G7329" s="111">
        <v>44156.0</v>
      </c>
      <c r="H7329" s="110" t="s">
        <v>219</v>
      </c>
      <c r="I7329" s="110" t="str">
        <f t="array" ref="I7329">XLOOKUP('Joining Lists'!$H7329,'Joining Lists'!$D$4:$D$75,'Joining Lists'!$E$4:$E$75)</f>
        <v>West</v>
      </c>
      <c r="J7329" s="110" t="s">
        <v>218</v>
      </c>
      <c r="K7329" s="110">
        <v>1.0</v>
      </c>
      <c r="L7329" s="109">
        <f t="array" ref="L7329">XLOOKUP('Joining Lists'!$J7329,'Joining Lists'!$A$4:$A$15,'Joining Lists'!$B$4:$B$15)</f>
        <v>22.95</v>
      </c>
      <c r="M7329" s="110">
        <f>'Joining Lists'!$K7329*'Joining Lists'!$L7329</f>
        <v>22.95</v>
      </c>
    </row>
    <row r="7330" ht="14.25" customHeight="1">
      <c r="G7330" s="106">
        <v>44156.0</v>
      </c>
      <c r="H7330" s="105" t="s">
        <v>309</v>
      </c>
      <c r="I7330" s="105" t="str">
        <f t="array" ref="I7330">XLOOKUP('Joining Lists'!$H7330,'Joining Lists'!$D$4:$D$75,'Joining Lists'!$E$4:$E$75)</f>
        <v>South</v>
      </c>
      <c r="J7330" s="105" t="s">
        <v>240</v>
      </c>
      <c r="K7330" s="105">
        <v>3.0</v>
      </c>
      <c r="L7330" s="104">
        <f t="array" ref="L7330">XLOOKUP('Joining Lists'!$J7330,'Joining Lists'!$A$4:$A$15,'Joining Lists'!$B$4:$B$15)</f>
        <v>34</v>
      </c>
      <c r="M7330" s="105">
        <f>'Joining Lists'!$K7330*'Joining Lists'!$L7330</f>
        <v>102</v>
      </c>
    </row>
    <row r="7331" ht="14.25" customHeight="1">
      <c r="G7331" s="111">
        <v>44156.0</v>
      </c>
      <c r="H7331" s="110" t="s">
        <v>278</v>
      </c>
      <c r="I7331" s="110" t="str">
        <f t="array" ref="I7331">XLOOKUP('Joining Lists'!$H7331,'Joining Lists'!$D$4:$D$75,'Joining Lists'!$E$4:$E$75)</f>
        <v>MidWest</v>
      </c>
      <c r="J7331" s="110" t="s">
        <v>235</v>
      </c>
      <c r="K7331" s="110">
        <v>3.0</v>
      </c>
      <c r="L7331" s="109">
        <f t="array" ref="L7331">XLOOKUP('Joining Lists'!$J7331,'Joining Lists'!$A$4:$A$15,'Joining Lists'!$B$4:$B$15)</f>
        <v>19.95</v>
      </c>
      <c r="M7331" s="110">
        <f>'Joining Lists'!$K7331*'Joining Lists'!$L7331</f>
        <v>59.85</v>
      </c>
    </row>
    <row r="7332" ht="14.25" customHeight="1">
      <c r="G7332" s="106">
        <v>44156.0</v>
      </c>
      <c r="H7332" s="105" t="s">
        <v>297</v>
      </c>
      <c r="I7332" s="105" t="str">
        <f t="array" ref="I7332">XLOOKUP('Joining Lists'!$H7332,'Joining Lists'!$D$4:$D$75,'Joining Lists'!$E$4:$E$75)</f>
        <v>MidWest</v>
      </c>
      <c r="J7332" s="105" t="s">
        <v>235</v>
      </c>
      <c r="K7332" s="105">
        <v>2.0</v>
      </c>
      <c r="L7332" s="104">
        <f t="array" ref="L7332">XLOOKUP('Joining Lists'!$J7332,'Joining Lists'!$A$4:$A$15,'Joining Lists'!$B$4:$B$15)</f>
        <v>19.95</v>
      </c>
      <c r="M7332" s="105">
        <f>'Joining Lists'!$K7332*'Joining Lists'!$L7332</f>
        <v>39.9</v>
      </c>
    </row>
    <row r="7333" ht="14.25" customHeight="1">
      <c r="G7333" s="111">
        <v>44156.0</v>
      </c>
      <c r="H7333" s="110" t="s">
        <v>306</v>
      </c>
      <c r="I7333" s="110" t="str">
        <f t="array" ref="I7333">XLOOKUP('Joining Lists'!$H7333,'Joining Lists'!$D$4:$D$75,'Joining Lists'!$E$4:$E$75)</f>
        <v>West</v>
      </c>
      <c r="J7333" s="110" t="s">
        <v>216</v>
      </c>
      <c r="K7333" s="110">
        <v>4.0</v>
      </c>
      <c r="L7333" s="109">
        <f t="array" ref="L7333">XLOOKUP('Joining Lists'!$J7333,'Joining Lists'!$A$4:$A$15,'Joining Lists'!$B$4:$B$15)</f>
        <v>22.95</v>
      </c>
      <c r="M7333" s="110">
        <f>'Joining Lists'!$K7333*'Joining Lists'!$L7333</f>
        <v>91.8</v>
      </c>
    </row>
    <row r="7334" ht="14.25" customHeight="1">
      <c r="G7334" s="106">
        <v>44156.0</v>
      </c>
      <c r="H7334" s="105" t="s">
        <v>281</v>
      </c>
      <c r="I7334" s="105" t="str">
        <f t="array" ref="I7334">XLOOKUP('Joining Lists'!$H7334,'Joining Lists'!$D$4:$D$75,'Joining Lists'!$E$4:$E$75)</f>
        <v>MidWest</v>
      </c>
      <c r="J7334" s="105" t="s">
        <v>235</v>
      </c>
      <c r="K7334" s="105">
        <v>1.0</v>
      </c>
      <c r="L7334" s="104">
        <f t="array" ref="L7334">XLOOKUP('Joining Lists'!$J7334,'Joining Lists'!$A$4:$A$15,'Joining Lists'!$B$4:$B$15)</f>
        <v>19.95</v>
      </c>
      <c r="M7334" s="105">
        <f>'Joining Lists'!$K7334*'Joining Lists'!$L7334</f>
        <v>19.95</v>
      </c>
    </row>
    <row r="7335" ht="14.25" customHeight="1">
      <c r="G7335" s="111">
        <v>44156.0</v>
      </c>
      <c r="H7335" s="110" t="s">
        <v>311</v>
      </c>
      <c r="I7335" s="110" t="str">
        <f t="array" ref="I7335">XLOOKUP('Joining Lists'!$H7335,'Joining Lists'!$D$4:$D$75,'Joining Lists'!$E$4:$E$75)</f>
        <v>MidWest</v>
      </c>
      <c r="J7335" s="110" t="s">
        <v>218</v>
      </c>
      <c r="K7335" s="110">
        <v>4.0</v>
      </c>
      <c r="L7335" s="109">
        <f t="array" ref="L7335">XLOOKUP('Joining Lists'!$J7335,'Joining Lists'!$A$4:$A$15,'Joining Lists'!$B$4:$B$15)</f>
        <v>22.95</v>
      </c>
      <c r="M7335" s="110">
        <f>'Joining Lists'!$K7335*'Joining Lists'!$L7335</f>
        <v>91.8</v>
      </c>
    </row>
    <row r="7336" ht="14.25" customHeight="1">
      <c r="G7336" s="106">
        <v>44156.0</v>
      </c>
      <c r="H7336" s="105" t="s">
        <v>261</v>
      </c>
      <c r="I7336" s="105" t="str">
        <f t="array" ref="I7336">XLOOKUP('Joining Lists'!$H7336,'Joining Lists'!$D$4:$D$75,'Joining Lists'!$E$4:$E$75)</f>
        <v>South</v>
      </c>
      <c r="J7336" s="105" t="s">
        <v>227</v>
      </c>
      <c r="K7336" s="105">
        <v>3.0</v>
      </c>
      <c r="L7336" s="104">
        <f t="array" ref="L7336">XLOOKUP('Joining Lists'!$J7336,'Joining Lists'!$A$4:$A$15,'Joining Lists'!$B$4:$B$15)</f>
        <v>25</v>
      </c>
      <c r="M7336" s="105">
        <f>'Joining Lists'!$K7336*'Joining Lists'!$L7336</f>
        <v>75</v>
      </c>
    </row>
    <row r="7337" ht="14.25" customHeight="1">
      <c r="G7337" s="111">
        <v>44156.0</v>
      </c>
      <c r="H7337" s="110" t="s">
        <v>289</v>
      </c>
      <c r="I7337" s="110" t="str">
        <f t="array" ref="I7337">XLOOKUP('Joining Lists'!$H7337,'Joining Lists'!$D$4:$D$75,'Joining Lists'!$E$4:$E$75)</f>
        <v>West</v>
      </c>
      <c r="J7337" s="110" t="s">
        <v>235</v>
      </c>
      <c r="K7337" s="110">
        <v>2.0</v>
      </c>
      <c r="L7337" s="109">
        <f t="array" ref="L7337">XLOOKUP('Joining Lists'!$J7337,'Joining Lists'!$A$4:$A$15,'Joining Lists'!$B$4:$B$15)</f>
        <v>19.95</v>
      </c>
      <c r="M7337" s="110">
        <f>'Joining Lists'!$K7337*'Joining Lists'!$L7337</f>
        <v>39.9</v>
      </c>
    </row>
    <row r="7338" ht="14.25" customHeight="1">
      <c r="G7338" s="106">
        <v>44156.0</v>
      </c>
      <c r="H7338" s="105" t="s">
        <v>261</v>
      </c>
      <c r="I7338" s="105" t="str">
        <f t="array" ref="I7338">XLOOKUP('Joining Lists'!$H7338,'Joining Lists'!$D$4:$D$75,'Joining Lists'!$E$4:$E$75)</f>
        <v>South</v>
      </c>
      <c r="J7338" s="105" t="s">
        <v>227</v>
      </c>
      <c r="K7338" s="105">
        <v>2.0</v>
      </c>
      <c r="L7338" s="104">
        <f t="array" ref="L7338">XLOOKUP('Joining Lists'!$J7338,'Joining Lists'!$A$4:$A$15,'Joining Lists'!$B$4:$B$15)</f>
        <v>25</v>
      </c>
      <c r="M7338" s="105">
        <f>'Joining Lists'!$K7338*'Joining Lists'!$L7338</f>
        <v>50</v>
      </c>
    </row>
    <row r="7339" ht="14.25" customHeight="1">
      <c r="G7339" s="111">
        <v>44156.0</v>
      </c>
      <c r="H7339" s="110" t="s">
        <v>259</v>
      </c>
      <c r="I7339" s="110" t="str">
        <f t="array" ref="I7339">XLOOKUP('Joining Lists'!$H7339,'Joining Lists'!$D$4:$D$75,'Joining Lists'!$E$4:$E$75)</f>
        <v>West</v>
      </c>
      <c r="J7339" s="110" t="s">
        <v>233</v>
      </c>
      <c r="K7339" s="110">
        <v>3.0</v>
      </c>
      <c r="L7339" s="109">
        <f t="array" ref="L7339">XLOOKUP('Joining Lists'!$J7339,'Joining Lists'!$A$4:$A$15,'Joining Lists'!$B$4:$B$15)</f>
        <v>27.5</v>
      </c>
      <c r="M7339" s="110">
        <f>'Joining Lists'!$K7339*'Joining Lists'!$L7339</f>
        <v>82.5</v>
      </c>
    </row>
    <row r="7340" ht="14.25" customHeight="1">
      <c r="G7340" s="106">
        <v>44156.0</v>
      </c>
      <c r="H7340" s="105" t="s">
        <v>268</v>
      </c>
      <c r="I7340" s="105" t="str">
        <f t="array" ref="I7340">XLOOKUP('Joining Lists'!$H7340,'Joining Lists'!$D$4:$D$75,'Joining Lists'!$E$4:$E$75)</f>
        <v>East</v>
      </c>
      <c r="J7340" s="105" t="s">
        <v>240</v>
      </c>
      <c r="K7340" s="105">
        <v>2.0</v>
      </c>
      <c r="L7340" s="104">
        <f t="array" ref="L7340">XLOOKUP('Joining Lists'!$J7340,'Joining Lists'!$A$4:$A$15,'Joining Lists'!$B$4:$B$15)</f>
        <v>34</v>
      </c>
      <c r="M7340" s="105">
        <f>'Joining Lists'!$K7340*'Joining Lists'!$L7340</f>
        <v>68</v>
      </c>
    </row>
    <row r="7341" ht="14.25" customHeight="1">
      <c r="G7341" s="111">
        <v>44155.0</v>
      </c>
      <c r="H7341" s="110" t="s">
        <v>248</v>
      </c>
      <c r="I7341" s="110" t="str">
        <f t="array" ref="I7341">XLOOKUP('Joining Lists'!$H7341,'Joining Lists'!$D$4:$D$75,'Joining Lists'!$E$4:$E$75)</f>
        <v>MidWest</v>
      </c>
      <c r="J7341" s="110" t="s">
        <v>235</v>
      </c>
      <c r="K7341" s="110">
        <v>3.0</v>
      </c>
      <c r="L7341" s="109">
        <f t="array" ref="L7341">XLOOKUP('Joining Lists'!$J7341,'Joining Lists'!$A$4:$A$15,'Joining Lists'!$B$4:$B$15)</f>
        <v>19.95</v>
      </c>
      <c r="M7341" s="110">
        <f>'Joining Lists'!$K7341*'Joining Lists'!$L7341</f>
        <v>59.85</v>
      </c>
    </row>
    <row r="7342" ht="14.25" customHeight="1">
      <c r="G7342" s="106">
        <v>44155.0</v>
      </c>
      <c r="H7342" s="105" t="s">
        <v>312</v>
      </c>
      <c r="I7342" s="105" t="str">
        <f t="array" ref="I7342">XLOOKUP('Joining Lists'!$H7342,'Joining Lists'!$D$4:$D$75,'Joining Lists'!$E$4:$E$75)</f>
        <v>East</v>
      </c>
      <c r="J7342" s="105" t="s">
        <v>230</v>
      </c>
      <c r="K7342" s="105">
        <v>3.0</v>
      </c>
      <c r="L7342" s="104">
        <f t="array" ref="L7342">XLOOKUP('Joining Lists'!$J7342,'Joining Lists'!$A$4:$A$15,'Joining Lists'!$B$4:$B$15)</f>
        <v>79.95</v>
      </c>
      <c r="M7342" s="105">
        <f>'Joining Lists'!$K7342*'Joining Lists'!$L7342</f>
        <v>239.85</v>
      </c>
    </row>
    <row r="7343" ht="14.25" customHeight="1">
      <c r="G7343" s="111">
        <v>44155.0</v>
      </c>
      <c r="H7343" s="110" t="s">
        <v>246</v>
      </c>
      <c r="I7343" s="110" t="str">
        <f t="array" ref="I7343">XLOOKUP('Joining Lists'!$H7343,'Joining Lists'!$D$4:$D$75,'Joining Lists'!$E$4:$E$75)</f>
        <v>South</v>
      </c>
      <c r="J7343" s="110" t="s">
        <v>216</v>
      </c>
      <c r="K7343" s="110">
        <v>1.0</v>
      </c>
      <c r="L7343" s="109">
        <f t="array" ref="L7343">XLOOKUP('Joining Lists'!$J7343,'Joining Lists'!$A$4:$A$15,'Joining Lists'!$B$4:$B$15)</f>
        <v>22.95</v>
      </c>
      <c r="M7343" s="110">
        <f>'Joining Lists'!$K7343*'Joining Lists'!$L7343</f>
        <v>22.95</v>
      </c>
    </row>
    <row r="7344" ht="14.25" customHeight="1">
      <c r="G7344" s="106">
        <v>44155.0</v>
      </c>
      <c r="H7344" s="105" t="s">
        <v>255</v>
      </c>
      <c r="I7344" s="105" t="str">
        <f t="array" ref="I7344">XLOOKUP('Joining Lists'!$H7344,'Joining Lists'!$D$4:$D$75,'Joining Lists'!$E$4:$E$75)</f>
        <v>MidWest</v>
      </c>
      <c r="J7344" s="105" t="s">
        <v>216</v>
      </c>
      <c r="K7344" s="105">
        <v>14.0</v>
      </c>
      <c r="L7344" s="104">
        <f t="array" ref="L7344">XLOOKUP('Joining Lists'!$J7344,'Joining Lists'!$A$4:$A$15,'Joining Lists'!$B$4:$B$15)</f>
        <v>22.95</v>
      </c>
      <c r="M7344" s="105">
        <f>'Joining Lists'!$K7344*'Joining Lists'!$L7344</f>
        <v>321.3</v>
      </c>
    </row>
    <row r="7345" ht="14.25" customHeight="1">
      <c r="G7345" s="111">
        <v>44155.0</v>
      </c>
      <c r="H7345" s="110" t="s">
        <v>242</v>
      </c>
      <c r="I7345" s="110" t="str">
        <f t="array" ref="I7345">XLOOKUP('Joining Lists'!$H7345,'Joining Lists'!$D$4:$D$75,'Joining Lists'!$E$4:$E$75)</f>
        <v>MidWest</v>
      </c>
      <c r="J7345" s="110" t="s">
        <v>218</v>
      </c>
      <c r="K7345" s="110">
        <v>2.0</v>
      </c>
      <c r="L7345" s="109">
        <f t="array" ref="L7345">XLOOKUP('Joining Lists'!$J7345,'Joining Lists'!$A$4:$A$15,'Joining Lists'!$B$4:$B$15)</f>
        <v>22.95</v>
      </c>
      <c r="M7345" s="110">
        <f>'Joining Lists'!$K7345*'Joining Lists'!$L7345</f>
        <v>45.9</v>
      </c>
    </row>
    <row r="7346" ht="14.25" customHeight="1">
      <c r="G7346" s="106">
        <v>44155.0</v>
      </c>
      <c r="H7346" s="105" t="s">
        <v>241</v>
      </c>
      <c r="I7346" s="105" t="str">
        <f t="array" ref="I7346">XLOOKUP('Joining Lists'!$H7346,'Joining Lists'!$D$4:$D$75,'Joining Lists'!$E$4:$E$75)</f>
        <v>MidWest</v>
      </c>
      <c r="J7346" s="105" t="s">
        <v>240</v>
      </c>
      <c r="K7346" s="105">
        <v>2.0</v>
      </c>
      <c r="L7346" s="104">
        <f t="array" ref="L7346">XLOOKUP('Joining Lists'!$J7346,'Joining Lists'!$A$4:$A$15,'Joining Lists'!$B$4:$B$15)</f>
        <v>34</v>
      </c>
      <c r="M7346" s="105">
        <f>'Joining Lists'!$K7346*'Joining Lists'!$L7346</f>
        <v>68</v>
      </c>
    </row>
    <row r="7347" ht="14.25" customHeight="1">
      <c r="G7347" s="111">
        <v>44155.0</v>
      </c>
      <c r="H7347" s="110" t="s">
        <v>294</v>
      </c>
      <c r="I7347" s="110" t="str">
        <f t="array" ref="I7347">XLOOKUP('Joining Lists'!$H7347,'Joining Lists'!$D$4:$D$75,'Joining Lists'!$E$4:$E$75)</f>
        <v>West</v>
      </c>
      <c r="J7347" s="110" t="s">
        <v>240</v>
      </c>
      <c r="K7347" s="110">
        <v>17.0</v>
      </c>
      <c r="L7347" s="109">
        <f t="array" ref="L7347">XLOOKUP('Joining Lists'!$J7347,'Joining Lists'!$A$4:$A$15,'Joining Lists'!$B$4:$B$15)</f>
        <v>34</v>
      </c>
      <c r="M7347" s="110">
        <f>'Joining Lists'!$K7347*'Joining Lists'!$L7347</f>
        <v>578</v>
      </c>
    </row>
    <row r="7348" ht="14.25" customHeight="1">
      <c r="G7348" s="106">
        <v>44155.0</v>
      </c>
      <c r="H7348" s="105" t="s">
        <v>252</v>
      </c>
      <c r="I7348" s="105" t="str">
        <f t="array" ref="I7348">XLOOKUP('Joining Lists'!$H7348,'Joining Lists'!$D$4:$D$75,'Joining Lists'!$E$4:$E$75)</f>
        <v>West</v>
      </c>
      <c r="J7348" s="105" t="s">
        <v>236</v>
      </c>
      <c r="K7348" s="105">
        <v>2.0</v>
      </c>
      <c r="L7348" s="104">
        <f t="array" ref="L7348">XLOOKUP('Joining Lists'!$J7348,'Joining Lists'!$A$4:$A$15,'Joining Lists'!$B$4:$B$15)</f>
        <v>30</v>
      </c>
      <c r="M7348" s="105">
        <f>'Joining Lists'!$K7348*'Joining Lists'!$L7348</f>
        <v>60</v>
      </c>
    </row>
    <row r="7349" ht="14.25" customHeight="1">
      <c r="G7349" s="111">
        <v>44155.0</v>
      </c>
      <c r="H7349" s="110" t="s">
        <v>225</v>
      </c>
      <c r="I7349" s="110" t="str">
        <f t="array" ref="I7349">XLOOKUP('Joining Lists'!$H7349,'Joining Lists'!$D$4:$D$75,'Joining Lists'!$E$4:$E$75)</f>
        <v>South</v>
      </c>
      <c r="J7349" s="110" t="s">
        <v>235</v>
      </c>
      <c r="K7349" s="110">
        <v>4.0</v>
      </c>
      <c r="L7349" s="109">
        <f t="array" ref="L7349">XLOOKUP('Joining Lists'!$J7349,'Joining Lists'!$A$4:$A$15,'Joining Lists'!$B$4:$B$15)</f>
        <v>19.95</v>
      </c>
      <c r="M7349" s="110">
        <f>'Joining Lists'!$K7349*'Joining Lists'!$L7349</f>
        <v>79.8</v>
      </c>
    </row>
    <row r="7350" ht="14.25" customHeight="1">
      <c r="G7350" s="106">
        <v>44155.0</v>
      </c>
      <c r="H7350" s="105" t="s">
        <v>269</v>
      </c>
      <c r="I7350" s="105" t="str">
        <f t="array" ref="I7350">XLOOKUP('Joining Lists'!$H7350,'Joining Lists'!$D$4:$D$75,'Joining Lists'!$E$4:$E$75)</f>
        <v>MidWest</v>
      </c>
      <c r="J7350" s="105" t="s">
        <v>230</v>
      </c>
      <c r="K7350" s="105">
        <v>2.0</v>
      </c>
      <c r="L7350" s="104">
        <f t="array" ref="L7350">XLOOKUP('Joining Lists'!$J7350,'Joining Lists'!$A$4:$A$15,'Joining Lists'!$B$4:$B$15)</f>
        <v>79.95</v>
      </c>
      <c r="M7350" s="105">
        <f>'Joining Lists'!$K7350*'Joining Lists'!$L7350</f>
        <v>159.9</v>
      </c>
    </row>
    <row r="7351" ht="14.25" customHeight="1">
      <c r="G7351" s="111">
        <v>44155.0</v>
      </c>
      <c r="H7351" s="110" t="s">
        <v>228</v>
      </c>
      <c r="I7351" s="110" t="str">
        <f t="array" ref="I7351">XLOOKUP('Joining Lists'!$H7351,'Joining Lists'!$D$4:$D$75,'Joining Lists'!$E$4:$E$75)</f>
        <v>MidWest</v>
      </c>
      <c r="J7351" s="110" t="s">
        <v>240</v>
      </c>
      <c r="K7351" s="110">
        <v>1.0</v>
      </c>
      <c r="L7351" s="109">
        <f t="array" ref="L7351">XLOOKUP('Joining Lists'!$J7351,'Joining Lists'!$A$4:$A$15,'Joining Lists'!$B$4:$B$15)</f>
        <v>34</v>
      </c>
      <c r="M7351" s="110">
        <f>'Joining Lists'!$K7351*'Joining Lists'!$L7351</f>
        <v>34</v>
      </c>
    </row>
    <row r="7352" ht="14.25" customHeight="1">
      <c r="G7352" s="106">
        <v>44155.0</v>
      </c>
      <c r="H7352" s="105" t="s">
        <v>311</v>
      </c>
      <c r="I7352" s="105" t="str">
        <f t="array" ref="I7352">XLOOKUP('Joining Lists'!$H7352,'Joining Lists'!$D$4:$D$75,'Joining Lists'!$E$4:$E$75)</f>
        <v>MidWest</v>
      </c>
      <c r="J7352" s="105" t="s">
        <v>218</v>
      </c>
      <c r="K7352" s="105">
        <v>3.0</v>
      </c>
      <c r="L7352" s="104">
        <f t="array" ref="L7352">XLOOKUP('Joining Lists'!$J7352,'Joining Lists'!$A$4:$A$15,'Joining Lists'!$B$4:$B$15)</f>
        <v>22.95</v>
      </c>
      <c r="M7352" s="105">
        <f>'Joining Lists'!$K7352*'Joining Lists'!$L7352</f>
        <v>68.85</v>
      </c>
    </row>
    <row r="7353" ht="14.25" customHeight="1">
      <c r="G7353" s="111">
        <v>44155.0</v>
      </c>
      <c r="H7353" s="110" t="s">
        <v>256</v>
      </c>
      <c r="I7353" s="110" t="str">
        <f t="array" ref="I7353">XLOOKUP('Joining Lists'!$H7353,'Joining Lists'!$D$4:$D$75,'Joining Lists'!$E$4:$E$75)</f>
        <v>MidWest</v>
      </c>
      <c r="J7353" s="110" t="s">
        <v>235</v>
      </c>
      <c r="K7353" s="110">
        <v>2.0</v>
      </c>
      <c r="L7353" s="109">
        <f t="array" ref="L7353">XLOOKUP('Joining Lists'!$J7353,'Joining Lists'!$A$4:$A$15,'Joining Lists'!$B$4:$B$15)</f>
        <v>19.95</v>
      </c>
      <c r="M7353" s="110">
        <f>'Joining Lists'!$K7353*'Joining Lists'!$L7353</f>
        <v>39.9</v>
      </c>
    </row>
    <row r="7354" ht="14.25" customHeight="1">
      <c r="G7354" s="106">
        <v>44155.0</v>
      </c>
      <c r="H7354" s="105" t="s">
        <v>299</v>
      </c>
      <c r="I7354" s="105" t="str">
        <f t="array" ref="I7354">XLOOKUP('Joining Lists'!$H7354,'Joining Lists'!$D$4:$D$75,'Joining Lists'!$E$4:$E$75)</f>
        <v>South</v>
      </c>
      <c r="J7354" s="105" t="s">
        <v>235</v>
      </c>
      <c r="K7354" s="105">
        <v>3.0</v>
      </c>
      <c r="L7354" s="104">
        <f t="array" ref="L7354">XLOOKUP('Joining Lists'!$J7354,'Joining Lists'!$A$4:$A$15,'Joining Lists'!$B$4:$B$15)</f>
        <v>19.95</v>
      </c>
      <c r="M7354" s="105">
        <f>'Joining Lists'!$K7354*'Joining Lists'!$L7354</f>
        <v>59.85</v>
      </c>
    </row>
    <row r="7355" ht="14.25" customHeight="1">
      <c r="G7355" s="111">
        <v>44155.0</v>
      </c>
      <c r="H7355" s="110" t="s">
        <v>302</v>
      </c>
      <c r="I7355" s="110" t="str">
        <f t="array" ref="I7355">XLOOKUP('Joining Lists'!$H7355,'Joining Lists'!$D$4:$D$75,'Joining Lists'!$E$4:$E$75)</f>
        <v>MidWest</v>
      </c>
      <c r="J7355" s="110" t="s">
        <v>235</v>
      </c>
      <c r="K7355" s="110">
        <v>2.0</v>
      </c>
      <c r="L7355" s="109">
        <f t="array" ref="L7355">XLOOKUP('Joining Lists'!$J7355,'Joining Lists'!$A$4:$A$15,'Joining Lists'!$B$4:$B$15)</f>
        <v>19.95</v>
      </c>
      <c r="M7355" s="110">
        <f>'Joining Lists'!$K7355*'Joining Lists'!$L7355</f>
        <v>39.9</v>
      </c>
    </row>
    <row r="7356" ht="14.25" customHeight="1">
      <c r="G7356" s="106">
        <v>44155.0</v>
      </c>
      <c r="H7356" s="105" t="s">
        <v>215</v>
      </c>
      <c r="I7356" s="105" t="str">
        <f t="array" ref="I7356">XLOOKUP('Joining Lists'!$H7356,'Joining Lists'!$D$4:$D$75,'Joining Lists'!$E$4:$E$75)</f>
        <v>East</v>
      </c>
      <c r="J7356" s="105" t="s">
        <v>240</v>
      </c>
      <c r="K7356" s="105">
        <v>1.0</v>
      </c>
      <c r="L7356" s="104">
        <f t="array" ref="L7356">XLOOKUP('Joining Lists'!$J7356,'Joining Lists'!$A$4:$A$15,'Joining Lists'!$B$4:$B$15)</f>
        <v>34</v>
      </c>
      <c r="M7356" s="105">
        <f>'Joining Lists'!$K7356*'Joining Lists'!$L7356</f>
        <v>34</v>
      </c>
    </row>
    <row r="7357" ht="14.25" customHeight="1">
      <c r="G7357" s="111">
        <v>44155.0</v>
      </c>
      <c r="H7357" s="110" t="s">
        <v>248</v>
      </c>
      <c r="I7357" s="110" t="str">
        <f t="array" ref="I7357">XLOOKUP('Joining Lists'!$H7357,'Joining Lists'!$D$4:$D$75,'Joining Lists'!$E$4:$E$75)</f>
        <v>MidWest</v>
      </c>
      <c r="J7357" s="110" t="s">
        <v>216</v>
      </c>
      <c r="K7357" s="110">
        <v>1.0</v>
      </c>
      <c r="L7357" s="109">
        <f t="array" ref="L7357">XLOOKUP('Joining Lists'!$J7357,'Joining Lists'!$A$4:$A$15,'Joining Lists'!$B$4:$B$15)</f>
        <v>22.95</v>
      </c>
      <c r="M7357" s="110">
        <f>'Joining Lists'!$K7357*'Joining Lists'!$L7357</f>
        <v>22.95</v>
      </c>
    </row>
    <row r="7358" ht="14.25" customHeight="1">
      <c r="G7358" s="106">
        <v>44155.0</v>
      </c>
      <c r="H7358" s="105" t="s">
        <v>237</v>
      </c>
      <c r="I7358" s="105" t="str">
        <f t="array" ref="I7358">XLOOKUP('Joining Lists'!$H7358,'Joining Lists'!$D$4:$D$75,'Joining Lists'!$E$4:$E$75)</f>
        <v>West</v>
      </c>
      <c r="J7358" s="105" t="s">
        <v>240</v>
      </c>
      <c r="K7358" s="105">
        <v>2.0</v>
      </c>
      <c r="L7358" s="104">
        <f t="array" ref="L7358">XLOOKUP('Joining Lists'!$J7358,'Joining Lists'!$A$4:$A$15,'Joining Lists'!$B$4:$B$15)</f>
        <v>34</v>
      </c>
      <c r="M7358" s="105">
        <f>'Joining Lists'!$K7358*'Joining Lists'!$L7358</f>
        <v>68</v>
      </c>
    </row>
    <row r="7359" ht="14.25" customHeight="1">
      <c r="G7359" s="111">
        <v>44155.0</v>
      </c>
      <c r="H7359" s="110" t="s">
        <v>242</v>
      </c>
      <c r="I7359" s="110" t="str">
        <f t="array" ref="I7359">XLOOKUP('Joining Lists'!$H7359,'Joining Lists'!$D$4:$D$75,'Joining Lists'!$E$4:$E$75)</f>
        <v>MidWest</v>
      </c>
      <c r="J7359" s="110" t="s">
        <v>240</v>
      </c>
      <c r="K7359" s="110">
        <v>3.0</v>
      </c>
      <c r="L7359" s="109">
        <f t="array" ref="L7359">XLOOKUP('Joining Lists'!$J7359,'Joining Lists'!$A$4:$A$15,'Joining Lists'!$B$4:$B$15)</f>
        <v>34</v>
      </c>
      <c r="M7359" s="110">
        <f>'Joining Lists'!$K7359*'Joining Lists'!$L7359</f>
        <v>102</v>
      </c>
    </row>
    <row r="7360" ht="14.25" customHeight="1">
      <c r="G7360" s="106">
        <v>44155.0</v>
      </c>
      <c r="H7360" s="105" t="s">
        <v>261</v>
      </c>
      <c r="I7360" s="105" t="str">
        <f t="array" ref="I7360">XLOOKUP('Joining Lists'!$H7360,'Joining Lists'!$D$4:$D$75,'Joining Lists'!$E$4:$E$75)</f>
        <v>South</v>
      </c>
      <c r="J7360" s="105" t="s">
        <v>218</v>
      </c>
      <c r="K7360" s="105">
        <v>3.0</v>
      </c>
      <c r="L7360" s="104">
        <f t="array" ref="L7360">XLOOKUP('Joining Lists'!$J7360,'Joining Lists'!$A$4:$A$15,'Joining Lists'!$B$4:$B$15)</f>
        <v>22.95</v>
      </c>
      <c r="M7360" s="105">
        <f>'Joining Lists'!$K7360*'Joining Lists'!$L7360</f>
        <v>68.85</v>
      </c>
    </row>
    <row r="7361" ht="14.25" customHeight="1">
      <c r="G7361" s="111">
        <v>44155.0</v>
      </c>
      <c r="H7361" s="110" t="s">
        <v>268</v>
      </c>
      <c r="I7361" s="110" t="str">
        <f t="array" ref="I7361">XLOOKUP('Joining Lists'!$H7361,'Joining Lists'!$D$4:$D$75,'Joining Lists'!$E$4:$E$75)</f>
        <v>East</v>
      </c>
      <c r="J7361" s="110" t="s">
        <v>240</v>
      </c>
      <c r="K7361" s="110">
        <v>2.0</v>
      </c>
      <c r="L7361" s="109">
        <f t="array" ref="L7361">XLOOKUP('Joining Lists'!$J7361,'Joining Lists'!$A$4:$A$15,'Joining Lists'!$B$4:$B$15)</f>
        <v>34</v>
      </c>
      <c r="M7361" s="110">
        <f>'Joining Lists'!$K7361*'Joining Lists'!$L7361</f>
        <v>68</v>
      </c>
    </row>
    <row r="7362" ht="14.25" customHeight="1">
      <c r="G7362" s="106">
        <v>44155.0</v>
      </c>
      <c r="H7362" s="105" t="s">
        <v>244</v>
      </c>
      <c r="I7362" s="105" t="str">
        <f t="array" ref="I7362">XLOOKUP('Joining Lists'!$H7362,'Joining Lists'!$D$4:$D$75,'Joining Lists'!$E$4:$E$75)</f>
        <v>MidWest</v>
      </c>
      <c r="J7362" s="105" t="s">
        <v>216</v>
      </c>
      <c r="K7362" s="105">
        <v>2.0</v>
      </c>
      <c r="L7362" s="104">
        <f t="array" ref="L7362">XLOOKUP('Joining Lists'!$J7362,'Joining Lists'!$A$4:$A$15,'Joining Lists'!$B$4:$B$15)</f>
        <v>22.95</v>
      </c>
      <c r="M7362" s="105">
        <f>'Joining Lists'!$K7362*'Joining Lists'!$L7362</f>
        <v>45.9</v>
      </c>
    </row>
    <row r="7363" ht="14.25" customHeight="1">
      <c r="G7363" s="111">
        <v>44155.0</v>
      </c>
      <c r="H7363" s="110" t="s">
        <v>254</v>
      </c>
      <c r="I7363" s="110" t="str">
        <f t="array" ref="I7363">XLOOKUP('Joining Lists'!$H7363,'Joining Lists'!$D$4:$D$75,'Joining Lists'!$E$4:$E$75)</f>
        <v>South</v>
      </c>
      <c r="J7363" s="110" t="s">
        <v>236</v>
      </c>
      <c r="K7363" s="110">
        <v>2.0</v>
      </c>
      <c r="L7363" s="109">
        <f t="array" ref="L7363">XLOOKUP('Joining Lists'!$J7363,'Joining Lists'!$A$4:$A$15,'Joining Lists'!$B$4:$B$15)</f>
        <v>30</v>
      </c>
      <c r="M7363" s="110">
        <f>'Joining Lists'!$K7363*'Joining Lists'!$L7363</f>
        <v>60</v>
      </c>
    </row>
    <row r="7364" ht="14.25" customHeight="1">
      <c r="G7364" s="106">
        <v>44155.0</v>
      </c>
      <c r="H7364" s="105" t="s">
        <v>215</v>
      </c>
      <c r="I7364" s="105" t="str">
        <f t="array" ref="I7364">XLOOKUP('Joining Lists'!$H7364,'Joining Lists'!$D$4:$D$75,'Joining Lists'!$E$4:$E$75)</f>
        <v>East</v>
      </c>
      <c r="J7364" s="105" t="s">
        <v>236</v>
      </c>
      <c r="K7364" s="105">
        <v>2.0</v>
      </c>
      <c r="L7364" s="104">
        <f t="array" ref="L7364">XLOOKUP('Joining Lists'!$J7364,'Joining Lists'!$A$4:$A$15,'Joining Lists'!$B$4:$B$15)</f>
        <v>30</v>
      </c>
      <c r="M7364" s="105">
        <f>'Joining Lists'!$K7364*'Joining Lists'!$L7364</f>
        <v>60</v>
      </c>
    </row>
    <row r="7365" ht="14.25" customHeight="1">
      <c r="G7365" s="111">
        <v>44155.0</v>
      </c>
      <c r="H7365" s="110" t="s">
        <v>296</v>
      </c>
      <c r="I7365" s="110" t="str">
        <f t="array" ref="I7365">XLOOKUP('Joining Lists'!$H7365,'Joining Lists'!$D$4:$D$75,'Joining Lists'!$E$4:$E$75)</f>
        <v>West</v>
      </c>
      <c r="J7365" s="110" t="s">
        <v>245</v>
      </c>
      <c r="K7365" s="110">
        <v>3.0</v>
      </c>
      <c r="L7365" s="109">
        <f t="array" ref="L7365">XLOOKUP('Joining Lists'!$J7365,'Joining Lists'!$A$4:$A$15,'Joining Lists'!$B$4:$B$15)</f>
        <v>23.5</v>
      </c>
      <c r="M7365" s="110">
        <f>'Joining Lists'!$K7365*'Joining Lists'!$L7365</f>
        <v>70.5</v>
      </c>
    </row>
    <row r="7366" ht="14.25" customHeight="1">
      <c r="G7366" s="106">
        <v>44155.0</v>
      </c>
      <c r="H7366" s="105" t="s">
        <v>289</v>
      </c>
      <c r="I7366" s="105" t="str">
        <f t="array" ref="I7366">XLOOKUP('Joining Lists'!$H7366,'Joining Lists'!$D$4:$D$75,'Joining Lists'!$E$4:$E$75)</f>
        <v>West</v>
      </c>
      <c r="J7366" s="105" t="s">
        <v>235</v>
      </c>
      <c r="K7366" s="105">
        <v>3.0</v>
      </c>
      <c r="L7366" s="104">
        <f t="array" ref="L7366">XLOOKUP('Joining Lists'!$J7366,'Joining Lists'!$A$4:$A$15,'Joining Lists'!$B$4:$B$15)</f>
        <v>19.95</v>
      </c>
      <c r="M7366" s="105">
        <f>'Joining Lists'!$K7366*'Joining Lists'!$L7366</f>
        <v>59.85</v>
      </c>
    </row>
    <row r="7367" ht="14.25" customHeight="1">
      <c r="G7367" s="111">
        <v>44155.0</v>
      </c>
      <c r="H7367" s="110" t="s">
        <v>281</v>
      </c>
      <c r="I7367" s="110" t="str">
        <f t="array" ref="I7367">XLOOKUP('Joining Lists'!$H7367,'Joining Lists'!$D$4:$D$75,'Joining Lists'!$E$4:$E$75)</f>
        <v>MidWest</v>
      </c>
      <c r="J7367" s="110" t="s">
        <v>218</v>
      </c>
      <c r="K7367" s="110">
        <v>3.0</v>
      </c>
      <c r="L7367" s="109">
        <f t="array" ref="L7367">XLOOKUP('Joining Lists'!$J7367,'Joining Lists'!$A$4:$A$15,'Joining Lists'!$B$4:$B$15)</f>
        <v>22.95</v>
      </c>
      <c r="M7367" s="110">
        <f>'Joining Lists'!$K7367*'Joining Lists'!$L7367</f>
        <v>68.85</v>
      </c>
    </row>
    <row r="7368" ht="14.25" customHeight="1">
      <c r="G7368" s="106">
        <v>44155.0</v>
      </c>
      <c r="H7368" s="105" t="s">
        <v>242</v>
      </c>
      <c r="I7368" s="105" t="str">
        <f t="array" ref="I7368">XLOOKUP('Joining Lists'!$H7368,'Joining Lists'!$D$4:$D$75,'Joining Lists'!$E$4:$E$75)</f>
        <v>MidWest</v>
      </c>
      <c r="J7368" s="105" t="s">
        <v>233</v>
      </c>
      <c r="K7368" s="105">
        <v>2.0</v>
      </c>
      <c r="L7368" s="104">
        <f t="array" ref="L7368">XLOOKUP('Joining Lists'!$J7368,'Joining Lists'!$A$4:$A$15,'Joining Lists'!$B$4:$B$15)</f>
        <v>27.5</v>
      </c>
      <c r="M7368" s="105">
        <f>'Joining Lists'!$K7368*'Joining Lists'!$L7368</f>
        <v>55</v>
      </c>
    </row>
    <row r="7369" ht="14.25" customHeight="1">
      <c r="G7369" s="111">
        <v>44155.0</v>
      </c>
      <c r="H7369" s="110" t="s">
        <v>281</v>
      </c>
      <c r="I7369" s="110" t="str">
        <f t="array" ref="I7369">XLOOKUP('Joining Lists'!$H7369,'Joining Lists'!$D$4:$D$75,'Joining Lists'!$E$4:$E$75)</f>
        <v>MidWest</v>
      </c>
      <c r="J7369" s="110" t="s">
        <v>235</v>
      </c>
      <c r="K7369" s="110">
        <v>6.0</v>
      </c>
      <c r="L7369" s="109">
        <f t="array" ref="L7369">XLOOKUP('Joining Lists'!$J7369,'Joining Lists'!$A$4:$A$15,'Joining Lists'!$B$4:$B$15)</f>
        <v>19.95</v>
      </c>
      <c r="M7369" s="110">
        <f>'Joining Lists'!$K7369*'Joining Lists'!$L7369</f>
        <v>119.7</v>
      </c>
    </row>
    <row r="7370" ht="14.25" customHeight="1">
      <c r="G7370" s="106">
        <v>44155.0</v>
      </c>
      <c r="H7370" s="105" t="s">
        <v>296</v>
      </c>
      <c r="I7370" s="105" t="str">
        <f t="array" ref="I7370">XLOOKUP('Joining Lists'!$H7370,'Joining Lists'!$D$4:$D$75,'Joining Lists'!$E$4:$E$75)</f>
        <v>West</v>
      </c>
      <c r="J7370" s="105" t="s">
        <v>236</v>
      </c>
      <c r="K7370" s="105">
        <v>3.0</v>
      </c>
      <c r="L7370" s="104">
        <f t="array" ref="L7370">XLOOKUP('Joining Lists'!$J7370,'Joining Lists'!$A$4:$A$15,'Joining Lists'!$B$4:$B$15)</f>
        <v>30</v>
      </c>
      <c r="M7370" s="105">
        <f>'Joining Lists'!$K7370*'Joining Lists'!$L7370</f>
        <v>90</v>
      </c>
    </row>
    <row r="7371" ht="14.25" customHeight="1">
      <c r="G7371" s="111">
        <v>44155.0</v>
      </c>
      <c r="H7371" s="110" t="s">
        <v>296</v>
      </c>
      <c r="I7371" s="110" t="str">
        <f t="array" ref="I7371">XLOOKUP('Joining Lists'!$H7371,'Joining Lists'!$D$4:$D$75,'Joining Lists'!$E$4:$E$75)</f>
        <v>West</v>
      </c>
      <c r="J7371" s="110" t="s">
        <v>239</v>
      </c>
      <c r="K7371" s="110">
        <v>1.0</v>
      </c>
      <c r="L7371" s="109">
        <f t="array" ref="L7371">XLOOKUP('Joining Lists'!$J7371,'Joining Lists'!$A$4:$A$15,'Joining Lists'!$B$4:$B$15)</f>
        <v>19</v>
      </c>
      <c r="M7371" s="110">
        <f>'Joining Lists'!$K7371*'Joining Lists'!$L7371</f>
        <v>19</v>
      </c>
    </row>
    <row r="7372" ht="14.25" customHeight="1">
      <c r="G7372" s="106">
        <v>44155.0</v>
      </c>
      <c r="H7372" s="105" t="s">
        <v>301</v>
      </c>
      <c r="I7372" s="105" t="str">
        <f t="array" ref="I7372">XLOOKUP('Joining Lists'!$H7372,'Joining Lists'!$D$4:$D$75,'Joining Lists'!$E$4:$E$75)</f>
        <v>East</v>
      </c>
      <c r="J7372" s="105" t="s">
        <v>235</v>
      </c>
      <c r="K7372" s="105">
        <v>3.0</v>
      </c>
      <c r="L7372" s="104">
        <f t="array" ref="L7372">XLOOKUP('Joining Lists'!$J7372,'Joining Lists'!$A$4:$A$15,'Joining Lists'!$B$4:$B$15)</f>
        <v>19.95</v>
      </c>
      <c r="M7372" s="105">
        <f>'Joining Lists'!$K7372*'Joining Lists'!$L7372</f>
        <v>59.85</v>
      </c>
    </row>
    <row r="7373" ht="14.25" customHeight="1">
      <c r="G7373" s="111">
        <v>44155.0</v>
      </c>
      <c r="H7373" s="110" t="s">
        <v>296</v>
      </c>
      <c r="I7373" s="110" t="str">
        <f t="array" ref="I7373">XLOOKUP('Joining Lists'!$H7373,'Joining Lists'!$D$4:$D$75,'Joining Lists'!$E$4:$E$75)</f>
        <v>West</v>
      </c>
      <c r="J7373" s="110" t="s">
        <v>212</v>
      </c>
      <c r="K7373" s="110">
        <v>1.0</v>
      </c>
      <c r="L7373" s="109">
        <f t="array" ref="L7373">XLOOKUP('Joining Lists'!$J7373,'Joining Lists'!$A$4:$A$15,'Joining Lists'!$B$4:$B$15)</f>
        <v>21</v>
      </c>
      <c r="M7373" s="110">
        <f>'Joining Lists'!$K7373*'Joining Lists'!$L7373</f>
        <v>21</v>
      </c>
    </row>
    <row r="7374" ht="14.25" customHeight="1">
      <c r="G7374" s="106">
        <v>44155.0</v>
      </c>
      <c r="H7374" s="105" t="s">
        <v>316</v>
      </c>
      <c r="I7374" s="105" t="str">
        <f t="array" ref="I7374">XLOOKUP('Joining Lists'!$H7374,'Joining Lists'!$D$4:$D$75,'Joining Lists'!$E$4:$E$75)</f>
        <v>West</v>
      </c>
      <c r="J7374" s="105" t="s">
        <v>212</v>
      </c>
      <c r="K7374" s="105">
        <v>2.0</v>
      </c>
      <c r="L7374" s="104">
        <f t="array" ref="L7374">XLOOKUP('Joining Lists'!$J7374,'Joining Lists'!$A$4:$A$15,'Joining Lists'!$B$4:$B$15)</f>
        <v>21</v>
      </c>
      <c r="M7374" s="105">
        <f>'Joining Lists'!$K7374*'Joining Lists'!$L7374</f>
        <v>42</v>
      </c>
    </row>
    <row r="7375" ht="14.25" customHeight="1">
      <c r="G7375" s="111">
        <v>44155.0</v>
      </c>
      <c r="H7375" s="110" t="s">
        <v>264</v>
      </c>
      <c r="I7375" s="110" t="str">
        <f t="array" ref="I7375">XLOOKUP('Joining Lists'!$H7375,'Joining Lists'!$D$4:$D$75,'Joining Lists'!$E$4:$E$75)</f>
        <v>MidWest</v>
      </c>
      <c r="J7375" s="110" t="s">
        <v>245</v>
      </c>
      <c r="K7375" s="110">
        <v>2.0</v>
      </c>
      <c r="L7375" s="109">
        <f t="array" ref="L7375">XLOOKUP('Joining Lists'!$J7375,'Joining Lists'!$A$4:$A$15,'Joining Lists'!$B$4:$B$15)</f>
        <v>23.5</v>
      </c>
      <c r="M7375" s="110">
        <f>'Joining Lists'!$K7375*'Joining Lists'!$L7375</f>
        <v>47</v>
      </c>
    </row>
    <row r="7376" ht="14.25" customHeight="1">
      <c r="G7376" s="106">
        <v>44155.0</v>
      </c>
      <c r="H7376" s="105" t="s">
        <v>264</v>
      </c>
      <c r="I7376" s="105" t="str">
        <f t="array" ref="I7376">XLOOKUP('Joining Lists'!$H7376,'Joining Lists'!$D$4:$D$75,'Joining Lists'!$E$4:$E$75)</f>
        <v>MidWest</v>
      </c>
      <c r="J7376" s="105" t="s">
        <v>218</v>
      </c>
      <c r="K7376" s="105">
        <v>3.0</v>
      </c>
      <c r="L7376" s="104">
        <f t="array" ref="L7376">XLOOKUP('Joining Lists'!$J7376,'Joining Lists'!$A$4:$A$15,'Joining Lists'!$B$4:$B$15)</f>
        <v>22.95</v>
      </c>
      <c r="M7376" s="105">
        <f>'Joining Lists'!$K7376*'Joining Lists'!$L7376</f>
        <v>68.85</v>
      </c>
    </row>
    <row r="7377" ht="14.25" customHeight="1">
      <c r="G7377" s="111">
        <v>44155.0</v>
      </c>
      <c r="H7377" s="110" t="s">
        <v>253</v>
      </c>
      <c r="I7377" s="110" t="str">
        <f t="array" ref="I7377">XLOOKUP('Joining Lists'!$H7377,'Joining Lists'!$D$4:$D$75,'Joining Lists'!$E$4:$E$75)</f>
        <v>MidWest</v>
      </c>
      <c r="J7377" s="110" t="s">
        <v>216</v>
      </c>
      <c r="K7377" s="110">
        <v>3.0</v>
      </c>
      <c r="L7377" s="109">
        <f t="array" ref="L7377">XLOOKUP('Joining Lists'!$J7377,'Joining Lists'!$A$4:$A$15,'Joining Lists'!$B$4:$B$15)</f>
        <v>22.95</v>
      </c>
      <c r="M7377" s="110">
        <f>'Joining Lists'!$K7377*'Joining Lists'!$L7377</f>
        <v>68.85</v>
      </c>
    </row>
    <row r="7378" ht="14.25" customHeight="1">
      <c r="G7378" s="106">
        <v>44155.0</v>
      </c>
      <c r="H7378" s="105" t="s">
        <v>278</v>
      </c>
      <c r="I7378" s="105" t="str">
        <f t="array" ref="I7378">XLOOKUP('Joining Lists'!$H7378,'Joining Lists'!$D$4:$D$75,'Joining Lists'!$E$4:$E$75)</f>
        <v>MidWest</v>
      </c>
      <c r="J7378" s="105" t="s">
        <v>216</v>
      </c>
      <c r="K7378" s="105">
        <v>2.0</v>
      </c>
      <c r="L7378" s="104">
        <f t="array" ref="L7378">XLOOKUP('Joining Lists'!$J7378,'Joining Lists'!$A$4:$A$15,'Joining Lists'!$B$4:$B$15)</f>
        <v>22.95</v>
      </c>
      <c r="M7378" s="105">
        <f>'Joining Lists'!$K7378*'Joining Lists'!$L7378</f>
        <v>45.9</v>
      </c>
    </row>
    <row r="7379" ht="14.25" customHeight="1">
      <c r="G7379" s="111">
        <v>44155.0</v>
      </c>
      <c r="H7379" s="110" t="s">
        <v>295</v>
      </c>
      <c r="I7379" s="110" t="str">
        <f t="array" ref="I7379">XLOOKUP('Joining Lists'!$H7379,'Joining Lists'!$D$4:$D$75,'Joining Lists'!$E$4:$E$75)</f>
        <v>MidWest</v>
      </c>
      <c r="J7379" s="110" t="s">
        <v>245</v>
      </c>
      <c r="K7379" s="110">
        <v>3.0</v>
      </c>
      <c r="L7379" s="109">
        <f t="array" ref="L7379">XLOOKUP('Joining Lists'!$J7379,'Joining Lists'!$A$4:$A$15,'Joining Lists'!$B$4:$B$15)</f>
        <v>23.5</v>
      </c>
      <c r="M7379" s="110">
        <f>'Joining Lists'!$K7379*'Joining Lists'!$L7379</f>
        <v>70.5</v>
      </c>
    </row>
    <row r="7380" ht="14.25" customHeight="1">
      <c r="G7380" s="106">
        <v>44155.0</v>
      </c>
      <c r="H7380" s="105" t="s">
        <v>292</v>
      </c>
      <c r="I7380" s="105" t="str">
        <f t="array" ref="I7380">XLOOKUP('Joining Lists'!$H7380,'Joining Lists'!$D$4:$D$75,'Joining Lists'!$E$4:$E$75)</f>
        <v>East</v>
      </c>
      <c r="J7380" s="105" t="s">
        <v>227</v>
      </c>
      <c r="K7380" s="105">
        <v>1.0</v>
      </c>
      <c r="L7380" s="104">
        <f t="array" ref="L7380">XLOOKUP('Joining Lists'!$J7380,'Joining Lists'!$A$4:$A$15,'Joining Lists'!$B$4:$B$15)</f>
        <v>25</v>
      </c>
      <c r="M7380" s="105">
        <f>'Joining Lists'!$K7380*'Joining Lists'!$L7380</f>
        <v>25</v>
      </c>
    </row>
    <row r="7381" ht="14.25" customHeight="1">
      <c r="G7381" s="111">
        <v>44155.0</v>
      </c>
      <c r="H7381" s="110" t="s">
        <v>238</v>
      </c>
      <c r="I7381" s="110" t="str">
        <f t="array" ref="I7381">XLOOKUP('Joining Lists'!$H7381,'Joining Lists'!$D$4:$D$75,'Joining Lists'!$E$4:$E$75)</f>
        <v>West</v>
      </c>
      <c r="J7381" s="110" t="s">
        <v>216</v>
      </c>
      <c r="K7381" s="110">
        <v>2.0</v>
      </c>
      <c r="L7381" s="109">
        <f t="array" ref="L7381">XLOOKUP('Joining Lists'!$J7381,'Joining Lists'!$A$4:$A$15,'Joining Lists'!$B$4:$B$15)</f>
        <v>22.95</v>
      </c>
      <c r="M7381" s="110">
        <f>'Joining Lists'!$K7381*'Joining Lists'!$L7381</f>
        <v>45.9</v>
      </c>
    </row>
    <row r="7382" ht="14.25" customHeight="1">
      <c r="G7382" s="106">
        <v>44155.0</v>
      </c>
      <c r="H7382" s="105" t="s">
        <v>273</v>
      </c>
      <c r="I7382" s="105" t="str">
        <f t="array" ref="I7382">XLOOKUP('Joining Lists'!$H7382,'Joining Lists'!$D$4:$D$75,'Joining Lists'!$E$4:$E$75)</f>
        <v>West</v>
      </c>
      <c r="J7382" s="105" t="s">
        <v>235</v>
      </c>
      <c r="K7382" s="105">
        <v>2.0</v>
      </c>
      <c r="L7382" s="104">
        <f t="array" ref="L7382">XLOOKUP('Joining Lists'!$J7382,'Joining Lists'!$A$4:$A$15,'Joining Lists'!$B$4:$B$15)</f>
        <v>19.95</v>
      </c>
      <c r="M7382" s="105">
        <f>'Joining Lists'!$K7382*'Joining Lists'!$L7382</f>
        <v>39.9</v>
      </c>
    </row>
    <row r="7383" ht="14.25" customHeight="1">
      <c r="G7383" s="111">
        <v>44155.0</v>
      </c>
      <c r="H7383" s="110" t="s">
        <v>215</v>
      </c>
      <c r="I7383" s="110" t="str">
        <f t="array" ref="I7383">XLOOKUP('Joining Lists'!$H7383,'Joining Lists'!$D$4:$D$75,'Joining Lists'!$E$4:$E$75)</f>
        <v>East</v>
      </c>
      <c r="J7383" s="110" t="s">
        <v>235</v>
      </c>
      <c r="K7383" s="110">
        <v>3.0</v>
      </c>
      <c r="L7383" s="109">
        <f t="array" ref="L7383">XLOOKUP('Joining Lists'!$J7383,'Joining Lists'!$A$4:$A$15,'Joining Lists'!$B$4:$B$15)</f>
        <v>19.95</v>
      </c>
      <c r="M7383" s="110">
        <f>'Joining Lists'!$K7383*'Joining Lists'!$L7383</f>
        <v>59.85</v>
      </c>
    </row>
    <row r="7384" ht="14.25" customHeight="1">
      <c r="G7384" s="106">
        <v>44155.0</v>
      </c>
      <c r="H7384" s="105" t="s">
        <v>300</v>
      </c>
      <c r="I7384" s="105" t="str">
        <f t="array" ref="I7384">XLOOKUP('Joining Lists'!$H7384,'Joining Lists'!$D$4:$D$75,'Joining Lists'!$E$4:$E$75)</f>
        <v>MidWest</v>
      </c>
      <c r="J7384" s="105" t="s">
        <v>216</v>
      </c>
      <c r="K7384" s="105">
        <v>3.0</v>
      </c>
      <c r="L7384" s="104">
        <f t="array" ref="L7384">XLOOKUP('Joining Lists'!$J7384,'Joining Lists'!$A$4:$A$15,'Joining Lists'!$B$4:$B$15)</f>
        <v>22.95</v>
      </c>
      <c r="M7384" s="105">
        <f>'Joining Lists'!$K7384*'Joining Lists'!$L7384</f>
        <v>68.85</v>
      </c>
    </row>
    <row r="7385" ht="14.25" customHeight="1">
      <c r="G7385" s="111">
        <v>44155.0</v>
      </c>
      <c r="H7385" s="110" t="s">
        <v>291</v>
      </c>
      <c r="I7385" s="110" t="str">
        <f t="array" ref="I7385">XLOOKUP('Joining Lists'!$H7385,'Joining Lists'!$D$4:$D$75,'Joining Lists'!$E$4:$E$75)</f>
        <v>West</v>
      </c>
      <c r="J7385" s="110" t="s">
        <v>216</v>
      </c>
      <c r="K7385" s="110">
        <v>3.0</v>
      </c>
      <c r="L7385" s="109">
        <f t="array" ref="L7385">XLOOKUP('Joining Lists'!$J7385,'Joining Lists'!$A$4:$A$15,'Joining Lists'!$B$4:$B$15)</f>
        <v>22.95</v>
      </c>
      <c r="M7385" s="110">
        <f>'Joining Lists'!$K7385*'Joining Lists'!$L7385</f>
        <v>68.85</v>
      </c>
    </row>
    <row r="7386" ht="14.25" customHeight="1">
      <c r="G7386" s="106">
        <v>44155.0</v>
      </c>
      <c r="H7386" s="105" t="s">
        <v>264</v>
      </c>
      <c r="I7386" s="105" t="str">
        <f t="array" ref="I7386">XLOOKUP('Joining Lists'!$H7386,'Joining Lists'!$D$4:$D$75,'Joining Lists'!$E$4:$E$75)</f>
        <v>MidWest</v>
      </c>
      <c r="J7386" s="105" t="s">
        <v>230</v>
      </c>
      <c r="K7386" s="105">
        <v>3.0</v>
      </c>
      <c r="L7386" s="104">
        <f t="array" ref="L7386">XLOOKUP('Joining Lists'!$J7386,'Joining Lists'!$A$4:$A$15,'Joining Lists'!$B$4:$B$15)</f>
        <v>79.95</v>
      </c>
      <c r="M7386" s="105">
        <f>'Joining Lists'!$K7386*'Joining Lists'!$L7386</f>
        <v>239.85</v>
      </c>
    </row>
    <row r="7387" ht="14.25" customHeight="1">
      <c r="G7387" s="111">
        <v>44155.0</v>
      </c>
      <c r="H7387" s="110" t="s">
        <v>297</v>
      </c>
      <c r="I7387" s="110" t="str">
        <f t="array" ref="I7387">XLOOKUP('Joining Lists'!$H7387,'Joining Lists'!$D$4:$D$75,'Joining Lists'!$E$4:$E$75)</f>
        <v>MidWest</v>
      </c>
      <c r="J7387" s="110" t="s">
        <v>218</v>
      </c>
      <c r="K7387" s="110">
        <v>2.0</v>
      </c>
      <c r="L7387" s="109">
        <f t="array" ref="L7387">XLOOKUP('Joining Lists'!$J7387,'Joining Lists'!$A$4:$A$15,'Joining Lists'!$B$4:$B$15)</f>
        <v>22.95</v>
      </c>
      <c r="M7387" s="110">
        <f>'Joining Lists'!$K7387*'Joining Lists'!$L7387</f>
        <v>45.9</v>
      </c>
    </row>
    <row r="7388" ht="14.25" customHeight="1">
      <c r="G7388" s="106">
        <v>44155.0</v>
      </c>
      <c r="H7388" s="105" t="s">
        <v>249</v>
      </c>
      <c r="I7388" s="105" t="str">
        <f t="array" ref="I7388">XLOOKUP('Joining Lists'!$H7388,'Joining Lists'!$D$4:$D$75,'Joining Lists'!$E$4:$E$75)</f>
        <v>East</v>
      </c>
      <c r="J7388" s="105" t="s">
        <v>235</v>
      </c>
      <c r="K7388" s="105">
        <v>3.0</v>
      </c>
      <c r="L7388" s="104">
        <f t="array" ref="L7388">XLOOKUP('Joining Lists'!$J7388,'Joining Lists'!$A$4:$A$15,'Joining Lists'!$B$4:$B$15)</f>
        <v>19.95</v>
      </c>
      <c r="M7388" s="105">
        <f>'Joining Lists'!$K7388*'Joining Lists'!$L7388</f>
        <v>59.85</v>
      </c>
    </row>
    <row r="7389" ht="14.25" customHeight="1">
      <c r="G7389" s="111">
        <v>44155.0</v>
      </c>
      <c r="H7389" s="110" t="s">
        <v>302</v>
      </c>
      <c r="I7389" s="110" t="str">
        <f t="array" ref="I7389">XLOOKUP('Joining Lists'!$H7389,'Joining Lists'!$D$4:$D$75,'Joining Lists'!$E$4:$E$75)</f>
        <v>MidWest</v>
      </c>
      <c r="J7389" s="110" t="s">
        <v>236</v>
      </c>
      <c r="K7389" s="110">
        <v>2.0</v>
      </c>
      <c r="L7389" s="109">
        <f t="array" ref="L7389">XLOOKUP('Joining Lists'!$J7389,'Joining Lists'!$A$4:$A$15,'Joining Lists'!$B$4:$B$15)</f>
        <v>30</v>
      </c>
      <c r="M7389" s="110">
        <f>'Joining Lists'!$K7389*'Joining Lists'!$L7389</f>
        <v>60</v>
      </c>
    </row>
    <row r="7390" ht="14.25" customHeight="1">
      <c r="G7390" s="106">
        <v>44155.0</v>
      </c>
      <c r="H7390" s="105" t="s">
        <v>281</v>
      </c>
      <c r="I7390" s="105" t="str">
        <f t="array" ref="I7390">XLOOKUP('Joining Lists'!$H7390,'Joining Lists'!$D$4:$D$75,'Joining Lists'!$E$4:$E$75)</f>
        <v>MidWest</v>
      </c>
      <c r="J7390" s="105" t="s">
        <v>243</v>
      </c>
      <c r="K7390" s="105">
        <v>1.0</v>
      </c>
      <c r="L7390" s="104">
        <f t="array" ref="L7390">XLOOKUP('Joining Lists'!$J7390,'Joining Lists'!$A$4:$A$15,'Joining Lists'!$B$4:$B$15)</f>
        <v>25</v>
      </c>
      <c r="M7390" s="105">
        <f>'Joining Lists'!$K7390*'Joining Lists'!$L7390</f>
        <v>25</v>
      </c>
    </row>
    <row r="7391" ht="14.25" customHeight="1">
      <c r="G7391" s="111">
        <v>44155.0</v>
      </c>
      <c r="H7391" s="110" t="s">
        <v>316</v>
      </c>
      <c r="I7391" s="110" t="str">
        <f t="array" ref="I7391">XLOOKUP('Joining Lists'!$H7391,'Joining Lists'!$D$4:$D$75,'Joining Lists'!$E$4:$E$75)</f>
        <v>West</v>
      </c>
      <c r="J7391" s="110" t="s">
        <v>216</v>
      </c>
      <c r="K7391" s="110">
        <v>1.0</v>
      </c>
      <c r="L7391" s="109">
        <f t="array" ref="L7391">XLOOKUP('Joining Lists'!$J7391,'Joining Lists'!$A$4:$A$15,'Joining Lists'!$B$4:$B$15)</f>
        <v>22.95</v>
      </c>
      <c r="M7391" s="110">
        <f>'Joining Lists'!$K7391*'Joining Lists'!$L7391</f>
        <v>22.95</v>
      </c>
    </row>
    <row r="7392" ht="14.25" customHeight="1">
      <c r="G7392" s="106">
        <v>44155.0</v>
      </c>
      <c r="H7392" s="105" t="s">
        <v>301</v>
      </c>
      <c r="I7392" s="105" t="str">
        <f t="array" ref="I7392">XLOOKUP('Joining Lists'!$H7392,'Joining Lists'!$D$4:$D$75,'Joining Lists'!$E$4:$E$75)</f>
        <v>East</v>
      </c>
      <c r="J7392" s="105" t="s">
        <v>212</v>
      </c>
      <c r="K7392" s="105">
        <v>3.0</v>
      </c>
      <c r="L7392" s="104">
        <f t="array" ref="L7392">XLOOKUP('Joining Lists'!$J7392,'Joining Lists'!$A$4:$A$15,'Joining Lists'!$B$4:$B$15)</f>
        <v>21</v>
      </c>
      <c r="M7392" s="105">
        <f>'Joining Lists'!$K7392*'Joining Lists'!$L7392</f>
        <v>63</v>
      </c>
    </row>
    <row r="7393" ht="14.25" customHeight="1">
      <c r="G7393" s="111">
        <v>44155.0</v>
      </c>
      <c r="H7393" s="110" t="s">
        <v>248</v>
      </c>
      <c r="I7393" s="110" t="str">
        <f t="array" ref="I7393">XLOOKUP('Joining Lists'!$H7393,'Joining Lists'!$D$4:$D$75,'Joining Lists'!$E$4:$E$75)</f>
        <v>MidWest</v>
      </c>
      <c r="J7393" s="110" t="s">
        <v>216</v>
      </c>
      <c r="K7393" s="110">
        <v>1.0</v>
      </c>
      <c r="L7393" s="109">
        <f t="array" ref="L7393">XLOOKUP('Joining Lists'!$J7393,'Joining Lists'!$A$4:$A$15,'Joining Lists'!$B$4:$B$15)</f>
        <v>22.95</v>
      </c>
      <c r="M7393" s="110">
        <f>'Joining Lists'!$K7393*'Joining Lists'!$L7393</f>
        <v>22.95</v>
      </c>
    </row>
    <row r="7394" ht="14.25" customHeight="1">
      <c r="G7394" s="106">
        <v>44155.0</v>
      </c>
      <c r="H7394" s="105" t="s">
        <v>281</v>
      </c>
      <c r="I7394" s="105" t="str">
        <f t="array" ref="I7394">XLOOKUP('Joining Lists'!$H7394,'Joining Lists'!$D$4:$D$75,'Joining Lists'!$E$4:$E$75)</f>
        <v>MidWest</v>
      </c>
      <c r="J7394" s="105" t="s">
        <v>240</v>
      </c>
      <c r="K7394" s="105">
        <v>2.0</v>
      </c>
      <c r="L7394" s="104">
        <f t="array" ref="L7394">XLOOKUP('Joining Lists'!$J7394,'Joining Lists'!$A$4:$A$15,'Joining Lists'!$B$4:$B$15)</f>
        <v>34</v>
      </c>
      <c r="M7394" s="105">
        <f>'Joining Lists'!$K7394*'Joining Lists'!$L7394</f>
        <v>68</v>
      </c>
    </row>
    <row r="7395" ht="14.25" customHeight="1">
      <c r="G7395" s="111">
        <v>44155.0</v>
      </c>
      <c r="H7395" s="110" t="s">
        <v>255</v>
      </c>
      <c r="I7395" s="110" t="str">
        <f t="array" ref="I7395">XLOOKUP('Joining Lists'!$H7395,'Joining Lists'!$D$4:$D$75,'Joining Lists'!$E$4:$E$75)</f>
        <v>MidWest</v>
      </c>
      <c r="J7395" s="110" t="s">
        <v>239</v>
      </c>
      <c r="K7395" s="110">
        <v>3.0</v>
      </c>
      <c r="L7395" s="109">
        <f t="array" ref="L7395">XLOOKUP('Joining Lists'!$J7395,'Joining Lists'!$A$4:$A$15,'Joining Lists'!$B$4:$B$15)</f>
        <v>19</v>
      </c>
      <c r="M7395" s="110">
        <f>'Joining Lists'!$K7395*'Joining Lists'!$L7395</f>
        <v>57</v>
      </c>
    </row>
    <row r="7396" ht="14.25" customHeight="1">
      <c r="G7396" s="106">
        <v>44155.0</v>
      </c>
      <c r="H7396" s="105" t="s">
        <v>303</v>
      </c>
      <c r="I7396" s="105" t="str">
        <f t="array" ref="I7396">XLOOKUP('Joining Lists'!$H7396,'Joining Lists'!$D$4:$D$75,'Joining Lists'!$E$4:$E$75)</f>
        <v>West</v>
      </c>
      <c r="J7396" s="105" t="s">
        <v>230</v>
      </c>
      <c r="K7396" s="105">
        <v>25.0</v>
      </c>
      <c r="L7396" s="104">
        <f t="array" ref="L7396">XLOOKUP('Joining Lists'!$J7396,'Joining Lists'!$A$4:$A$15,'Joining Lists'!$B$4:$B$15)</f>
        <v>79.95</v>
      </c>
      <c r="M7396" s="105">
        <f>'Joining Lists'!$K7396*'Joining Lists'!$L7396</f>
        <v>1998.75</v>
      </c>
    </row>
    <row r="7397" ht="14.25" customHeight="1">
      <c r="G7397" s="111">
        <v>44155.0</v>
      </c>
      <c r="H7397" s="110" t="s">
        <v>269</v>
      </c>
      <c r="I7397" s="110" t="str">
        <f t="array" ref="I7397">XLOOKUP('Joining Lists'!$H7397,'Joining Lists'!$D$4:$D$75,'Joining Lists'!$E$4:$E$75)</f>
        <v>MidWest</v>
      </c>
      <c r="J7397" s="110" t="s">
        <v>230</v>
      </c>
      <c r="K7397" s="110">
        <v>1.0</v>
      </c>
      <c r="L7397" s="109">
        <f t="array" ref="L7397">XLOOKUP('Joining Lists'!$J7397,'Joining Lists'!$A$4:$A$15,'Joining Lists'!$B$4:$B$15)</f>
        <v>79.95</v>
      </c>
      <c r="M7397" s="110">
        <f>'Joining Lists'!$K7397*'Joining Lists'!$L7397</f>
        <v>79.95</v>
      </c>
    </row>
    <row r="7398" ht="14.25" customHeight="1">
      <c r="G7398" s="106">
        <v>44155.0</v>
      </c>
      <c r="H7398" s="105" t="s">
        <v>305</v>
      </c>
      <c r="I7398" s="105" t="str">
        <f t="array" ref="I7398">XLOOKUP('Joining Lists'!$H7398,'Joining Lists'!$D$4:$D$75,'Joining Lists'!$E$4:$E$75)</f>
        <v>East</v>
      </c>
      <c r="J7398" s="105" t="s">
        <v>227</v>
      </c>
      <c r="K7398" s="105">
        <v>3.0</v>
      </c>
      <c r="L7398" s="104">
        <f t="array" ref="L7398">XLOOKUP('Joining Lists'!$J7398,'Joining Lists'!$A$4:$A$15,'Joining Lists'!$B$4:$B$15)</f>
        <v>25</v>
      </c>
      <c r="M7398" s="105">
        <f>'Joining Lists'!$K7398*'Joining Lists'!$L7398</f>
        <v>75</v>
      </c>
    </row>
    <row r="7399" ht="14.25" customHeight="1">
      <c r="G7399" s="111">
        <v>44155.0</v>
      </c>
      <c r="H7399" s="110" t="s">
        <v>303</v>
      </c>
      <c r="I7399" s="110" t="str">
        <f t="array" ref="I7399">XLOOKUP('Joining Lists'!$H7399,'Joining Lists'!$D$4:$D$75,'Joining Lists'!$E$4:$E$75)</f>
        <v>West</v>
      </c>
      <c r="J7399" s="110" t="s">
        <v>227</v>
      </c>
      <c r="K7399" s="110">
        <v>2.0</v>
      </c>
      <c r="L7399" s="109">
        <f t="array" ref="L7399">XLOOKUP('Joining Lists'!$J7399,'Joining Lists'!$A$4:$A$15,'Joining Lists'!$B$4:$B$15)</f>
        <v>25</v>
      </c>
      <c r="M7399" s="110">
        <f>'Joining Lists'!$K7399*'Joining Lists'!$L7399</f>
        <v>50</v>
      </c>
    </row>
    <row r="7400" ht="14.25" customHeight="1">
      <c r="G7400" s="106">
        <v>44155.0</v>
      </c>
      <c r="H7400" s="105" t="s">
        <v>292</v>
      </c>
      <c r="I7400" s="105" t="str">
        <f t="array" ref="I7400">XLOOKUP('Joining Lists'!$H7400,'Joining Lists'!$D$4:$D$75,'Joining Lists'!$E$4:$E$75)</f>
        <v>East</v>
      </c>
      <c r="J7400" s="105" t="s">
        <v>227</v>
      </c>
      <c r="K7400" s="105">
        <v>2.0</v>
      </c>
      <c r="L7400" s="104">
        <f t="array" ref="L7400">XLOOKUP('Joining Lists'!$J7400,'Joining Lists'!$A$4:$A$15,'Joining Lists'!$B$4:$B$15)</f>
        <v>25</v>
      </c>
      <c r="M7400" s="105">
        <f>'Joining Lists'!$K7400*'Joining Lists'!$L7400</f>
        <v>50</v>
      </c>
    </row>
    <row r="7401" ht="14.25" customHeight="1">
      <c r="G7401" s="111">
        <v>44155.0</v>
      </c>
      <c r="H7401" s="110" t="s">
        <v>291</v>
      </c>
      <c r="I7401" s="110" t="str">
        <f t="array" ref="I7401">XLOOKUP('Joining Lists'!$H7401,'Joining Lists'!$D$4:$D$75,'Joining Lists'!$E$4:$E$75)</f>
        <v>West</v>
      </c>
      <c r="J7401" s="110" t="s">
        <v>233</v>
      </c>
      <c r="K7401" s="110">
        <v>1.0</v>
      </c>
      <c r="L7401" s="109">
        <f t="array" ref="L7401">XLOOKUP('Joining Lists'!$J7401,'Joining Lists'!$A$4:$A$15,'Joining Lists'!$B$4:$B$15)</f>
        <v>27.5</v>
      </c>
      <c r="M7401" s="110">
        <f>'Joining Lists'!$K7401*'Joining Lists'!$L7401</f>
        <v>27.5</v>
      </c>
    </row>
    <row r="7402" ht="14.25" customHeight="1">
      <c r="G7402" s="106">
        <v>44155.0</v>
      </c>
      <c r="H7402" s="105" t="s">
        <v>255</v>
      </c>
      <c r="I7402" s="105" t="str">
        <f t="array" ref="I7402">XLOOKUP('Joining Lists'!$H7402,'Joining Lists'!$D$4:$D$75,'Joining Lists'!$E$4:$E$75)</f>
        <v>MidWest</v>
      </c>
      <c r="J7402" s="105" t="s">
        <v>240</v>
      </c>
      <c r="K7402" s="105">
        <v>1.0</v>
      </c>
      <c r="L7402" s="104">
        <f t="array" ref="L7402">XLOOKUP('Joining Lists'!$J7402,'Joining Lists'!$A$4:$A$15,'Joining Lists'!$B$4:$B$15)</f>
        <v>34</v>
      </c>
      <c r="M7402" s="105">
        <f>'Joining Lists'!$K7402*'Joining Lists'!$L7402</f>
        <v>34</v>
      </c>
    </row>
    <row r="7403" ht="14.25" customHeight="1">
      <c r="G7403" s="111">
        <v>44154.0</v>
      </c>
      <c r="H7403" s="110" t="s">
        <v>263</v>
      </c>
      <c r="I7403" s="110" t="str">
        <f t="array" ref="I7403">XLOOKUP('Joining Lists'!$H7403,'Joining Lists'!$D$4:$D$75,'Joining Lists'!$E$4:$E$75)</f>
        <v>West</v>
      </c>
      <c r="J7403" s="110" t="s">
        <v>243</v>
      </c>
      <c r="K7403" s="110">
        <v>3.0</v>
      </c>
      <c r="L7403" s="109">
        <f t="array" ref="L7403">XLOOKUP('Joining Lists'!$J7403,'Joining Lists'!$A$4:$A$15,'Joining Lists'!$B$4:$B$15)</f>
        <v>25</v>
      </c>
      <c r="M7403" s="110">
        <f>'Joining Lists'!$K7403*'Joining Lists'!$L7403</f>
        <v>75</v>
      </c>
    </row>
    <row r="7404" ht="14.25" customHeight="1">
      <c r="G7404" s="106">
        <v>44154.0</v>
      </c>
      <c r="H7404" s="105" t="s">
        <v>316</v>
      </c>
      <c r="I7404" s="105" t="str">
        <f t="array" ref="I7404">XLOOKUP('Joining Lists'!$H7404,'Joining Lists'!$D$4:$D$75,'Joining Lists'!$E$4:$E$75)</f>
        <v>West</v>
      </c>
      <c r="J7404" s="105" t="s">
        <v>235</v>
      </c>
      <c r="K7404" s="105">
        <v>3.0</v>
      </c>
      <c r="L7404" s="104">
        <f t="array" ref="L7404">XLOOKUP('Joining Lists'!$J7404,'Joining Lists'!$A$4:$A$15,'Joining Lists'!$B$4:$B$15)</f>
        <v>19.95</v>
      </c>
      <c r="M7404" s="105">
        <f>'Joining Lists'!$K7404*'Joining Lists'!$L7404</f>
        <v>59.85</v>
      </c>
    </row>
    <row r="7405" ht="14.25" customHeight="1">
      <c r="G7405" s="111">
        <v>44154.0</v>
      </c>
      <c r="H7405" s="110" t="s">
        <v>268</v>
      </c>
      <c r="I7405" s="110" t="str">
        <f t="array" ref="I7405">XLOOKUP('Joining Lists'!$H7405,'Joining Lists'!$D$4:$D$75,'Joining Lists'!$E$4:$E$75)</f>
        <v>East</v>
      </c>
      <c r="J7405" s="110" t="s">
        <v>216</v>
      </c>
      <c r="K7405" s="110">
        <v>19.0</v>
      </c>
      <c r="L7405" s="109">
        <f t="array" ref="L7405">XLOOKUP('Joining Lists'!$J7405,'Joining Lists'!$A$4:$A$15,'Joining Lists'!$B$4:$B$15)</f>
        <v>22.95</v>
      </c>
      <c r="M7405" s="110">
        <f>'Joining Lists'!$K7405*'Joining Lists'!$L7405</f>
        <v>436.05</v>
      </c>
    </row>
    <row r="7406" ht="14.25" customHeight="1">
      <c r="G7406" s="106">
        <v>44154.0</v>
      </c>
      <c r="H7406" s="105" t="s">
        <v>288</v>
      </c>
      <c r="I7406" s="105" t="str">
        <f t="array" ref="I7406">XLOOKUP('Joining Lists'!$H7406,'Joining Lists'!$D$4:$D$75,'Joining Lists'!$E$4:$E$75)</f>
        <v>MidWest</v>
      </c>
      <c r="J7406" s="105" t="s">
        <v>245</v>
      </c>
      <c r="K7406" s="105">
        <v>3.0</v>
      </c>
      <c r="L7406" s="104">
        <f t="array" ref="L7406">XLOOKUP('Joining Lists'!$J7406,'Joining Lists'!$A$4:$A$15,'Joining Lists'!$B$4:$B$15)</f>
        <v>23.5</v>
      </c>
      <c r="M7406" s="105">
        <f>'Joining Lists'!$K7406*'Joining Lists'!$L7406</f>
        <v>70.5</v>
      </c>
    </row>
    <row r="7407" ht="14.25" customHeight="1">
      <c r="G7407" s="111">
        <v>44154.0</v>
      </c>
      <c r="H7407" s="110" t="s">
        <v>264</v>
      </c>
      <c r="I7407" s="110" t="str">
        <f t="array" ref="I7407">XLOOKUP('Joining Lists'!$H7407,'Joining Lists'!$D$4:$D$75,'Joining Lists'!$E$4:$E$75)</f>
        <v>MidWest</v>
      </c>
      <c r="J7407" s="110" t="s">
        <v>216</v>
      </c>
      <c r="K7407" s="110">
        <v>1.0</v>
      </c>
      <c r="L7407" s="109">
        <f t="array" ref="L7407">XLOOKUP('Joining Lists'!$J7407,'Joining Lists'!$A$4:$A$15,'Joining Lists'!$B$4:$B$15)</f>
        <v>22.95</v>
      </c>
      <c r="M7407" s="110">
        <f>'Joining Lists'!$K7407*'Joining Lists'!$L7407</f>
        <v>22.95</v>
      </c>
    </row>
    <row r="7408" ht="14.25" customHeight="1">
      <c r="G7408" s="106">
        <v>44154.0</v>
      </c>
      <c r="H7408" s="105" t="s">
        <v>213</v>
      </c>
      <c r="I7408" s="105" t="str">
        <f t="array" ref="I7408">XLOOKUP('Joining Lists'!$H7408,'Joining Lists'!$D$4:$D$75,'Joining Lists'!$E$4:$E$75)</f>
        <v>MidWest</v>
      </c>
      <c r="J7408" s="105" t="s">
        <v>235</v>
      </c>
      <c r="K7408" s="105">
        <v>4.0</v>
      </c>
      <c r="L7408" s="104">
        <f t="array" ref="L7408">XLOOKUP('Joining Lists'!$J7408,'Joining Lists'!$A$4:$A$15,'Joining Lists'!$B$4:$B$15)</f>
        <v>19.95</v>
      </c>
      <c r="M7408" s="105">
        <f>'Joining Lists'!$K7408*'Joining Lists'!$L7408</f>
        <v>79.8</v>
      </c>
    </row>
    <row r="7409" ht="14.25" customHeight="1">
      <c r="G7409" s="111">
        <v>44154.0</v>
      </c>
      <c r="H7409" s="110" t="s">
        <v>307</v>
      </c>
      <c r="I7409" s="110" t="str">
        <f t="array" ref="I7409">XLOOKUP('Joining Lists'!$H7409,'Joining Lists'!$D$4:$D$75,'Joining Lists'!$E$4:$E$75)</f>
        <v>East</v>
      </c>
      <c r="J7409" s="110" t="s">
        <v>216</v>
      </c>
      <c r="K7409" s="110">
        <v>3.0</v>
      </c>
      <c r="L7409" s="109">
        <f t="array" ref="L7409">XLOOKUP('Joining Lists'!$J7409,'Joining Lists'!$A$4:$A$15,'Joining Lists'!$B$4:$B$15)</f>
        <v>22.95</v>
      </c>
      <c r="M7409" s="110">
        <f>'Joining Lists'!$K7409*'Joining Lists'!$L7409</f>
        <v>68.85</v>
      </c>
    </row>
    <row r="7410" ht="14.25" customHeight="1">
      <c r="G7410" s="106">
        <v>44154.0</v>
      </c>
      <c r="H7410" s="105" t="s">
        <v>250</v>
      </c>
      <c r="I7410" s="105" t="str">
        <f t="array" ref="I7410">XLOOKUP('Joining Lists'!$H7410,'Joining Lists'!$D$4:$D$75,'Joining Lists'!$E$4:$E$75)</f>
        <v>West</v>
      </c>
      <c r="J7410" s="105" t="s">
        <v>236</v>
      </c>
      <c r="K7410" s="105">
        <v>1.0</v>
      </c>
      <c r="L7410" s="104">
        <f t="array" ref="L7410">XLOOKUP('Joining Lists'!$J7410,'Joining Lists'!$A$4:$A$15,'Joining Lists'!$B$4:$B$15)</f>
        <v>30</v>
      </c>
      <c r="M7410" s="105">
        <f>'Joining Lists'!$K7410*'Joining Lists'!$L7410</f>
        <v>30</v>
      </c>
    </row>
    <row r="7411" ht="14.25" customHeight="1">
      <c r="G7411" s="111">
        <v>44154.0</v>
      </c>
      <c r="H7411" s="110" t="s">
        <v>254</v>
      </c>
      <c r="I7411" s="110" t="str">
        <f t="array" ref="I7411">XLOOKUP('Joining Lists'!$H7411,'Joining Lists'!$D$4:$D$75,'Joining Lists'!$E$4:$E$75)</f>
        <v>South</v>
      </c>
      <c r="J7411" s="110" t="s">
        <v>243</v>
      </c>
      <c r="K7411" s="110">
        <v>2.0</v>
      </c>
      <c r="L7411" s="109">
        <f t="array" ref="L7411">XLOOKUP('Joining Lists'!$J7411,'Joining Lists'!$A$4:$A$15,'Joining Lists'!$B$4:$B$15)</f>
        <v>25</v>
      </c>
      <c r="M7411" s="110">
        <f>'Joining Lists'!$K7411*'Joining Lists'!$L7411</f>
        <v>50</v>
      </c>
    </row>
    <row r="7412" ht="14.25" customHeight="1">
      <c r="G7412" s="106">
        <v>44154.0</v>
      </c>
      <c r="H7412" s="105" t="s">
        <v>313</v>
      </c>
      <c r="I7412" s="105" t="str">
        <f t="array" ref="I7412">XLOOKUP('Joining Lists'!$H7412,'Joining Lists'!$D$4:$D$75,'Joining Lists'!$E$4:$E$75)</f>
        <v>West</v>
      </c>
      <c r="J7412" s="105" t="s">
        <v>218</v>
      </c>
      <c r="K7412" s="105">
        <v>1.0</v>
      </c>
      <c r="L7412" s="104">
        <f t="array" ref="L7412">XLOOKUP('Joining Lists'!$J7412,'Joining Lists'!$A$4:$A$15,'Joining Lists'!$B$4:$B$15)</f>
        <v>22.95</v>
      </c>
      <c r="M7412" s="105">
        <f>'Joining Lists'!$K7412*'Joining Lists'!$L7412</f>
        <v>22.95</v>
      </c>
    </row>
    <row r="7413" ht="14.25" customHeight="1">
      <c r="G7413" s="111">
        <v>44154.0</v>
      </c>
      <c r="H7413" s="110" t="s">
        <v>242</v>
      </c>
      <c r="I7413" s="110" t="str">
        <f t="array" ref="I7413">XLOOKUP('Joining Lists'!$H7413,'Joining Lists'!$D$4:$D$75,'Joining Lists'!$E$4:$E$75)</f>
        <v>MidWest</v>
      </c>
      <c r="J7413" s="110" t="s">
        <v>227</v>
      </c>
      <c r="K7413" s="110">
        <v>2.0</v>
      </c>
      <c r="L7413" s="109">
        <f t="array" ref="L7413">XLOOKUP('Joining Lists'!$J7413,'Joining Lists'!$A$4:$A$15,'Joining Lists'!$B$4:$B$15)</f>
        <v>25</v>
      </c>
      <c r="M7413" s="110">
        <f>'Joining Lists'!$K7413*'Joining Lists'!$L7413</f>
        <v>50</v>
      </c>
    </row>
    <row r="7414" ht="14.25" customHeight="1">
      <c r="G7414" s="106">
        <v>44154.0</v>
      </c>
      <c r="H7414" s="105" t="s">
        <v>255</v>
      </c>
      <c r="I7414" s="105" t="str">
        <f t="array" ref="I7414">XLOOKUP('Joining Lists'!$H7414,'Joining Lists'!$D$4:$D$75,'Joining Lists'!$E$4:$E$75)</f>
        <v>MidWest</v>
      </c>
      <c r="J7414" s="105" t="s">
        <v>240</v>
      </c>
      <c r="K7414" s="105">
        <v>2.0</v>
      </c>
      <c r="L7414" s="104">
        <f t="array" ref="L7414">XLOOKUP('Joining Lists'!$J7414,'Joining Lists'!$A$4:$A$15,'Joining Lists'!$B$4:$B$15)</f>
        <v>34</v>
      </c>
      <c r="M7414" s="105">
        <f>'Joining Lists'!$K7414*'Joining Lists'!$L7414</f>
        <v>68</v>
      </c>
    </row>
    <row r="7415" ht="14.25" customHeight="1">
      <c r="G7415" s="111">
        <v>44154.0</v>
      </c>
      <c r="H7415" s="110" t="s">
        <v>251</v>
      </c>
      <c r="I7415" s="110" t="str">
        <f t="array" ref="I7415">XLOOKUP('Joining Lists'!$H7415,'Joining Lists'!$D$4:$D$75,'Joining Lists'!$E$4:$E$75)</f>
        <v>MidWest</v>
      </c>
      <c r="J7415" s="110" t="s">
        <v>245</v>
      </c>
      <c r="K7415" s="110">
        <v>2.0</v>
      </c>
      <c r="L7415" s="109">
        <f t="array" ref="L7415">XLOOKUP('Joining Lists'!$J7415,'Joining Lists'!$A$4:$A$15,'Joining Lists'!$B$4:$B$15)</f>
        <v>23.5</v>
      </c>
      <c r="M7415" s="110">
        <f>'Joining Lists'!$K7415*'Joining Lists'!$L7415</f>
        <v>47</v>
      </c>
    </row>
    <row r="7416" ht="14.25" customHeight="1">
      <c r="G7416" s="106">
        <v>44154.0</v>
      </c>
      <c r="H7416" s="105" t="s">
        <v>280</v>
      </c>
      <c r="I7416" s="105" t="str">
        <f t="array" ref="I7416">XLOOKUP('Joining Lists'!$H7416,'Joining Lists'!$D$4:$D$75,'Joining Lists'!$E$4:$E$75)</f>
        <v>South</v>
      </c>
      <c r="J7416" s="105" t="s">
        <v>218</v>
      </c>
      <c r="K7416" s="105">
        <v>1.0</v>
      </c>
      <c r="L7416" s="104">
        <f t="array" ref="L7416">XLOOKUP('Joining Lists'!$J7416,'Joining Lists'!$A$4:$A$15,'Joining Lists'!$B$4:$B$15)</f>
        <v>22.95</v>
      </c>
      <c r="M7416" s="105">
        <f>'Joining Lists'!$K7416*'Joining Lists'!$L7416</f>
        <v>22.95</v>
      </c>
    </row>
    <row r="7417" ht="14.25" customHeight="1">
      <c r="G7417" s="111">
        <v>44154.0</v>
      </c>
      <c r="H7417" s="110" t="s">
        <v>266</v>
      </c>
      <c r="I7417" s="110" t="str">
        <f t="array" ref="I7417">XLOOKUP('Joining Lists'!$H7417,'Joining Lists'!$D$4:$D$75,'Joining Lists'!$E$4:$E$75)</f>
        <v>West</v>
      </c>
      <c r="J7417" s="110" t="s">
        <v>212</v>
      </c>
      <c r="K7417" s="110">
        <v>2.0</v>
      </c>
      <c r="L7417" s="109">
        <f t="array" ref="L7417">XLOOKUP('Joining Lists'!$J7417,'Joining Lists'!$A$4:$A$15,'Joining Lists'!$B$4:$B$15)</f>
        <v>21</v>
      </c>
      <c r="M7417" s="110">
        <f>'Joining Lists'!$K7417*'Joining Lists'!$L7417</f>
        <v>42</v>
      </c>
    </row>
    <row r="7418" ht="14.25" customHeight="1">
      <c r="G7418" s="106">
        <v>44154.0</v>
      </c>
      <c r="H7418" s="105" t="s">
        <v>316</v>
      </c>
      <c r="I7418" s="105" t="str">
        <f t="array" ref="I7418">XLOOKUP('Joining Lists'!$H7418,'Joining Lists'!$D$4:$D$75,'Joining Lists'!$E$4:$E$75)</f>
        <v>West</v>
      </c>
      <c r="J7418" s="105" t="s">
        <v>240</v>
      </c>
      <c r="K7418" s="105">
        <v>1.0</v>
      </c>
      <c r="L7418" s="104">
        <f t="array" ref="L7418">XLOOKUP('Joining Lists'!$J7418,'Joining Lists'!$A$4:$A$15,'Joining Lists'!$B$4:$B$15)</f>
        <v>34</v>
      </c>
      <c r="M7418" s="105">
        <f>'Joining Lists'!$K7418*'Joining Lists'!$L7418</f>
        <v>34</v>
      </c>
    </row>
    <row r="7419" ht="14.25" customHeight="1">
      <c r="G7419" s="111">
        <v>44154.0</v>
      </c>
      <c r="H7419" s="110" t="s">
        <v>260</v>
      </c>
      <c r="I7419" s="110" t="str">
        <f t="array" ref="I7419">XLOOKUP('Joining Lists'!$H7419,'Joining Lists'!$D$4:$D$75,'Joining Lists'!$E$4:$E$75)</f>
        <v>MidWest</v>
      </c>
      <c r="J7419" s="110" t="s">
        <v>235</v>
      </c>
      <c r="K7419" s="110">
        <v>2.0</v>
      </c>
      <c r="L7419" s="109">
        <f t="array" ref="L7419">XLOOKUP('Joining Lists'!$J7419,'Joining Lists'!$A$4:$A$15,'Joining Lists'!$B$4:$B$15)</f>
        <v>19.95</v>
      </c>
      <c r="M7419" s="110">
        <f>'Joining Lists'!$K7419*'Joining Lists'!$L7419</f>
        <v>39.9</v>
      </c>
    </row>
    <row r="7420" ht="14.25" customHeight="1">
      <c r="G7420" s="106">
        <v>44154.0</v>
      </c>
      <c r="H7420" s="105" t="s">
        <v>303</v>
      </c>
      <c r="I7420" s="105" t="str">
        <f t="array" ref="I7420">XLOOKUP('Joining Lists'!$H7420,'Joining Lists'!$D$4:$D$75,'Joining Lists'!$E$4:$E$75)</f>
        <v>West</v>
      </c>
      <c r="J7420" s="105" t="s">
        <v>216</v>
      </c>
      <c r="K7420" s="105">
        <v>1.0</v>
      </c>
      <c r="L7420" s="104">
        <f t="array" ref="L7420">XLOOKUP('Joining Lists'!$J7420,'Joining Lists'!$A$4:$A$15,'Joining Lists'!$B$4:$B$15)</f>
        <v>22.95</v>
      </c>
      <c r="M7420" s="105">
        <f>'Joining Lists'!$K7420*'Joining Lists'!$L7420</f>
        <v>22.95</v>
      </c>
    </row>
    <row r="7421" ht="14.25" customHeight="1">
      <c r="G7421" s="111">
        <v>44154.0</v>
      </c>
      <c r="H7421" s="110" t="s">
        <v>296</v>
      </c>
      <c r="I7421" s="110" t="str">
        <f t="array" ref="I7421">XLOOKUP('Joining Lists'!$H7421,'Joining Lists'!$D$4:$D$75,'Joining Lists'!$E$4:$E$75)</f>
        <v>West</v>
      </c>
      <c r="J7421" s="110" t="s">
        <v>243</v>
      </c>
      <c r="K7421" s="110">
        <v>3.0</v>
      </c>
      <c r="L7421" s="109">
        <f t="array" ref="L7421">XLOOKUP('Joining Lists'!$J7421,'Joining Lists'!$A$4:$A$15,'Joining Lists'!$B$4:$B$15)</f>
        <v>25</v>
      </c>
      <c r="M7421" s="110">
        <f>'Joining Lists'!$K7421*'Joining Lists'!$L7421</f>
        <v>75</v>
      </c>
    </row>
    <row r="7422" ht="14.25" customHeight="1">
      <c r="G7422" s="106">
        <v>44154.0</v>
      </c>
      <c r="H7422" s="105" t="s">
        <v>292</v>
      </c>
      <c r="I7422" s="105" t="str">
        <f t="array" ref="I7422">XLOOKUP('Joining Lists'!$H7422,'Joining Lists'!$D$4:$D$75,'Joining Lists'!$E$4:$E$75)</f>
        <v>East</v>
      </c>
      <c r="J7422" s="105" t="s">
        <v>240</v>
      </c>
      <c r="K7422" s="105">
        <v>1.0</v>
      </c>
      <c r="L7422" s="104">
        <f t="array" ref="L7422">XLOOKUP('Joining Lists'!$J7422,'Joining Lists'!$A$4:$A$15,'Joining Lists'!$B$4:$B$15)</f>
        <v>34</v>
      </c>
      <c r="M7422" s="105">
        <f>'Joining Lists'!$K7422*'Joining Lists'!$L7422</f>
        <v>34</v>
      </c>
    </row>
    <row r="7423" ht="14.25" customHeight="1">
      <c r="G7423" s="111">
        <v>44154.0</v>
      </c>
      <c r="H7423" s="110" t="s">
        <v>251</v>
      </c>
      <c r="I7423" s="110" t="str">
        <f t="array" ref="I7423">XLOOKUP('Joining Lists'!$H7423,'Joining Lists'!$D$4:$D$75,'Joining Lists'!$E$4:$E$75)</f>
        <v>MidWest</v>
      </c>
      <c r="J7423" s="110" t="s">
        <v>218</v>
      </c>
      <c r="K7423" s="110">
        <v>1.0</v>
      </c>
      <c r="L7423" s="109">
        <f t="array" ref="L7423">XLOOKUP('Joining Lists'!$J7423,'Joining Lists'!$A$4:$A$15,'Joining Lists'!$B$4:$B$15)</f>
        <v>22.95</v>
      </c>
      <c r="M7423" s="110">
        <f>'Joining Lists'!$K7423*'Joining Lists'!$L7423</f>
        <v>22.95</v>
      </c>
    </row>
    <row r="7424" ht="14.25" customHeight="1">
      <c r="G7424" s="106">
        <v>44154.0</v>
      </c>
      <c r="H7424" s="105" t="s">
        <v>273</v>
      </c>
      <c r="I7424" s="105" t="str">
        <f t="array" ref="I7424">XLOOKUP('Joining Lists'!$H7424,'Joining Lists'!$D$4:$D$75,'Joining Lists'!$E$4:$E$75)</f>
        <v>West</v>
      </c>
      <c r="J7424" s="105" t="s">
        <v>240</v>
      </c>
      <c r="K7424" s="105">
        <v>1.0</v>
      </c>
      <c r="L7424" s="104">
        <f t="array" ref="L7424">XLOOKUP('Joining Lists'!$J7424,'Joining Lists'!$A$4:$A$15,'Joining Lists'!$B$4:$B$15)</f>
        <v>34</v>
      </c>
      <c r="M7424" s="105">
        <f>'Joining Lists'!$K7424*'Joining Lists'!$L7424</f>
        <v>34</v>
      </c>
    </row>
    <row r="7425" ht="14.25" customHeight="1">
      <c r="G7425" s="111">
        <v>44154.0</v>
      </c>
      <c r="H7425" s="110" t="s">
        <v>311</v>
      </c>
      <c r="I7425" s="110" t="str">
        <f t="array" ref="I7425">XLOOKUP('Joining Lists'!$H7425,'Joining Lists'!$D$4:$D$75,'Joining Lists'!$E$4:$E$75)</f>
        <v>MidWest</v>
      </c>
      <c r="J7425" s="110" t="s">
        <v>240</v>
      </c>
      <c r="K7425" s="110">
        <v>4.0</v>
      </c>
      <c r="L7425" s="109">
        <f t="array" ref="L7425">XLOOKUP('Joining Lists'!$J7425,'Joining Lists'!$A$4:$A$15,'Joining Lists'!$B$4:$B$15)</f>
        <v>34</v>
      </c>
      <c r="M7425" s="110">
        <f>'Joining Lists'!$K7425*'Joining Lists'!$L7425</f>
        <v>136</v>
      </c>
    </row>
    <row r="7426" ht="14.25" customHeight="1">
      <c r="G7426" s="106">
        <v>44154.0</v>
      </c>
      <c r="H7426" s="105" t="s">
        <v>316</v>
      </c>
      <c r="I7426" s="105" t="str">
        <f t="array" ref="I7426">XLOOKUP('Joining Lists'!$H7426,'Joining Lists'!$D$4:$D$75,'Joining Lists'!$E$4:$E$75)</f>
        <v>West</v>
      </c>
      <c r="J7426" s="105" t="s">
        <v>216</v>
      </c>
      <c r="K7426" s="105">
        <v>1.0</v>
      </c>
      <c r="L7426" s="104">
        <f t="array" ref="L7426">XLOOKUP('Joining Lists'!$J7426,'Joining Lists'!$A$4:$A$15,'Joining Lists'!$B$4:$B$15)</f>
        <v>22.95</v>
      </c>
      <c r="M7426" s="105">
        <f>'Joining Lists'!$K7426*'Joining Lists'!$L7426</f>
        <v>22.95</v>
      </c>
    </row>
    <row r="7427" ht="14.25" customHeight="1">
      <c r="G7427" s="111">
        <v>44154.0</v>
      </c>
      <c r="H7427" s="110" t="s">
        <v>257</v>
      </c>
      <c r="I7427" s="110" t="str">
        <f t="array" ref="I7427">XLOOKUP('Joining Lists'!$H7427,'Joining Lists'!$D$4:$D$75,'Joining Lists'!$E$4:$E$75)</f>
        <v>South</v>
      </c>
      <c r="J7427" s="110" t="s">
        <v>235</v>
      </c>
      <c r="K7427" s="110">
        <v>17.0</v>
      </c>
      <c r="L7427" s="109">
        <f t="array" ref="L7427">XLOOKUP('Joining Lists'!$J7427,'Joining Lists'!$A$4:$A$15,'Joining Lists'!$B$4:$B$15)</f>
        <v>19.95</v>
      </c>
      <c r="M7427" s="110">
        <f>'Joining Lists'!$K7427*'Joining Lists'!$L7427</f>
        <v>339.15</v>
      </c>
    </row>
    <row r="7428" ht="14.25" customHeight="1">
      <c r="G7428" s="106">
        <v>44154.0</v>
      </c>
      <c r="H7428" s="105" t="s">
        <v>251</v>
      </c>
      <c r="I7428" s="105" t="str">
        <f t="array" ref="I7428">XLOOKUP('Joining Lists'!$H7428,'Joining Lists'!$D$4:$D$75,'Joining Lists'!$E$4:$E$75)</f>
        <v>MidWest</v>
      </c>
      <c r="J7428" s="105" t="s">
        <v>216</v>
      </c>
      <c r="K7428" s="105">
        <v>2.0</v>
      </c>
      <c r="L7428" s="104">
        <f t="array" ref="L7428">XLOOKUP('Joining Lists'!$J7428,'Joining Lists'!$A$4:$A$15,'Joining Lists'!$B$4:$B$15)</f>
        <v>22.95</v>
      </c>
      <c r="M7428" s="105">
        <f>'Joining Lists'!$K7428*'Joining Lists'!$L7428</f>
        <v>45.9</v>
      </c>
    </row>
    <row r="7429" ht="14.25" customHeight="1">
      <c r="G7429" s="111">
        <v>44154.0</v>
      </c>
      <c r="H7429" s="110" t="s">
        <v>301</v>
      </c>
      <c r="I7429" s="110" t="str">
        <f t="array" ref="I7429">XLOOKUP('Joining Lists'!$H7429,'Joining Lists'!$D$4:$D$75,'Joining Lists'!$E$4:$E$75)</f>
        <v>East</v>
      </c>
      <c r="J7429" s="110" t="s">
        <v>218</v>
      </c>
      <c r="K7429" s="110">
        <v>1.0</v>
      </c>
      <c r="L7429" s="109">
        <f t="array" ref="L7429">XLOOKUP('Joining Lists'!$J7429,'Joining Lists'!$A$4:$A$15,'Joining Lists'!$B$4:$B$15)</f>
        <v>22.95</v>
      </c>
      <c r="M7429" s="110">
        <f>'Joining Lists'!$K7429*'Joining Lists'!$L7429</f>
        <v>22.95</v>
      </c>
    </row>
    <row r="7430" ht="14.25" customHeight="1">
      <c r="G7430" s="106">
        <v>44154.0</v>
      </c>
      <c r="H7430" s="105" t="s">
        <v>261</v>
      </c>
      <c r="I7430" s="105" t="str">
        <f t="array" ref="I7430">XLOOKUP('Joining Lists'!$H7430,'Joining Lists'!$D$4:$D$75,'Joining Lists'!$E$4:$E$75)</f>
        <v>South</v>
      </c>
      <c r="J7430" s="105" t="s">
        <v>243</v>
      </c>
      <c r="K7430" s="105">
        <v>3.0</v>
      </c>
      <c r="L7430" s="104">
        <f t="array" ref="L7430">XLOOKUP('Joining Lists'!$J7430,'Joining Lists'!$A$4:$A$15,'Joining Lists'!$B$4:$B$15)</f>
        <v>25</v>
      </c>
      <c r="M7430" s="105">
        <f>'Joining Lists'!$K7430*'Joining Lists'!$L7430</f>
        <v>75</v>
      </c>
    </row>
    <row r="7431" ht="14.25" customHeight="1">
      <c r="G7431" s="111">
        <v>44154.0</v>
      </c>
      <c r="H7431" s="110" t="s">
        <v>219</v>
      </c>
      <c r="I7431" s="110" t="str">
        <f t="array" ref="I7431">XLOOKUP('Joining Lists'!$H7431,'Joining Lists'!$D$4:$D$75,'Joining Lists'!$E$4:$E$75)</f>
        <v>West</v>
      </c>
      <c r="J7431" s="110" t="s">
        <v>236</v>
      </c>
      <c r="K7431" s="110">
        <v>1.0</v>
      </c>
      <c r="L7431" s="109">
        <f t="array" ref="L7431">XLOOKUP('Joining Lists'!$J7431,'Joining Lists'!$A$4:$A$15,'Joining Lists'!$B$4:$B$15)</f>
        <v>30</v>
      </c>
      <c r="M7431" s="110">
        <f>'Joining Lists'!$K7431*'Joining Lists'!$L7431</f>
        <v>30</v>
      </c>
    </row>
    <row r="7432" ht="14.25" customHeight="1">
      <c r="G7432" s="106">
        <v>44154.0</v>
      </c>
      <c r="H7432" s="105" t="s">
        <v>306</v>
      </c>
      <c r="I7432" s="105" t="str">
        <f t="array" ref="I7432">XLOOKUP('Joining Lists'!$H7432,'Joining Lists'!$D$4:$D$75,'Joining Lists'!$E$4:$E$75)</f>
        <v>West</v>
      </c>
      <c r="J7432" s="105" t="s">
        <v>216</v>
      </c>
      <c r="K7432" s="105">
        <v>3.0</v>
      </c>
      <c r="L7432" s="104">
        <f t="array" ref="L7432">XLOOKUP('Joining Lists'!$J7432,'Joining Lists'!$A$4:$A$15,'Joining Lists'!$B$4:$B$15)</f>
        <v>22.95</v>
      </c>
      <c r="M7432" s="105">
        <f>'Joining Lists'!$K7432*'Joining Lists'!$L7432</f>
        <v>68.85</v>
      </c>
    </row>
    <row r="7433" ht="14.25" customHeight="1">
      <c r="G7433" s="111">
        <v>44154.0</v>
      </c>
      <c r="H7433" s="110" t="s">
        <v>269</v>
      </c>
      <c r="I7433" s="110" t="str">
        <f t="array" ref="I7433">XLOOKUP('Joining Lists'!$H7433,'Joining Lists'!$D$4:$D$75,'Joining Lists'!$E$4:$E$75)</f>
        <v>MidWest</v>
      </c>
      <c r="J7433" s="110" t="s">
        <v>216</v>
      </c>
      <c r="K7433" s="110">
        <v>3.0</v>
      </c>
      <c r="L7433" s="109">
        <f t="array" ref="L7433">XLOOKUP('Joining Lists'!$J7433,'Joining Lists'!$A$4:$A$15,'Joining Lists'!$B$4:$B$15)</f>
        <v>22.95</v>
      </c>
      <c r="M7433" s="110">
        <f>'Joining Lists'!$K7433*'Joining Lists'!$L7433</f>
        <v>68.85</v>
      </c>
    </row>
    <row r="7434" ht="14.25" customHeight="1">
      <c r="G7434" s="106">
        <v>44154.0</v>
      </c>
      <c r="H7434" s="105" t="s">
        <v>299</v>
      </c>
      <c r="I7434" s="105" t="str">
        <f t="array" ref="I7434">XLOOKUP('Joining Lists'!$H7434,'Joining Lists'!$D$4:$D$75,'Joining Lists'!$E$4:$E$75)</f>
        <v>South</v>
      </c>
      <c r="J7434" s="105" t="s">
        <v>218</v>
      </c>
      <c r="K7434" s="105">
        <v>1.0</v>
      </c>
      <c r="L7434" s="104">
        <f t="array" ref="L7434">XLOOKUP('Joining Lists'!$J7434,'Joining Lists'!$A$4:$A$15,'Joining Lists'!$B$4:$B$15)</f>
        <v>22.95</v>
      </c>
      <c r="M7434" s="105">
        <f>'Joining Lists'!$K7434*'Joining Lists'!$L7434</f>
        <v>22.95</v>
      </c>
    </row>
    <row r="7435" ht="14.25" customHeight="1">
      <c r="G7435" s="111">
        <v>44154.0</v>
      </c>
      <c r="H7435" s="110" t="s">
        <v>258</v>
      </c>
      <c r="I7435" s="110" t="str">
        <f t="array" ref="I7435">XLOOKUP('Joining Lists'!$H7435,'Joining Lists'!$D$4:$D$75,'Joining Lists'!$E$4:$E$75)</f>
        <v>MidWest</v>
      </c>
      <c r="J7435" s="110" t="s">
        <v>218</v>
      </c>
      <c r="K7435" s="110">
        <v>3.0</v>
      </c>
      <c r="L7435" s="109">
        <f t="array" ref="L7435">XLOOKUP('Joining Lists'!$J7435,'Joining Lists'!$A$4:$A$15,'Joining Lists'!$B$4:$B$15)</f>
        <v>22.95</v>
      </c>
      <c r="M7435" s="110">
        <f>'Joining Lists'!$K7435*'Joining Lists'!$L7435</f>
        <v>68.85</v>
      </c>
    </row>
    <row r="7436" ht="14.25" customHeight="1">
      <c r="G7436" s="106">
        <v>44154.0</v>
      </c>
      <c r="H7436" s="105" t="s">
        <v>268</v>
      </c>
      <c r="I7436" s="105" t="str">
        <f t="array" ref="I7436">XLOOKUP('Joining Lists'!$H7436,'Joining Lists'!$D$4:$D$75,'Joining Lists'!$E$4:$E$75)</f>
        <v>East</v>
      </c>
      <c r="J7436" s="105" t="s">
        <v>216</v>
      </c>
      <c r="K7436" s="105">
        <v>2.0</v>
      </c>
      <c r="L7436" s="104">
        <f t="array" ref="L7436">XLOOKUP('Joining Lists'!$J7436,'Joining Lists'!$A$4:$A$15,'Joining Lists'!$B$4:$B$15)</f>
        <v>22.95</v>
      </c>
      <c r="M7436" s="105">
        <f>'Joining Lists'!$K7436*'Joining Lists'!$L7436</f>
        <v>45.9</v>
      </c>
    </row>
    <row r="7437" ht="14.25" customHeight="1">
      <c r="G7437" s="111">
        <v>44154.0</v>
      </c>
      <c r="H7437" s="110" t="s">
        <v>316</v>
      </c>
      <c r="I7437" s="110" t="str">
        <f t="array" ref="I7437">XLOOKUP('Joining Lists'!$H7437,'Joining Lists'!$D$4:$D$75,'Joining Lists'!$E$4:$E$75)</f>
        <v>West</v>
      </c>
      <c r="J7437" s="110" t="s">
        <v>235</v>
      </c>
      <c r="K7437" s="110">
        <v>2.0</v>
      </c>
      <c r="L7437" s="109">
        <f t="array" ref="L7437">XLOOKUP('Joining Lists'!$J7437,'Joining Lists'!$A$4:$A$15,'Joining Lists'!$B$4:$B$15)</f>
        <v>19.95</v>
      </c>
      <c r="M7437" s="110">
        <f>'Joining Lists'!$K7437*'Joining Lists'!$L7437</f>
        <v>39.9</v>
      </c>
    </row>
    <row r="7438" ht="14.25" customHeight="1">
      <c r="G7438" s="106">
        <v>44154.0</v>
      </c>
      <c r="H7438" s="105" t="s">
        <v>286</v>
      </c>
      <c r="I7438" s="105" t="str">
        <f t="array" ref="I7438">XLOOKUP('Joining Lists'!$H7438,'Joining Lists'!$D$4:$D$75,'Joining Lists'!$E$4:$E$75)</f>
        <v>South</v>
      </c>
      <c r="J7438" s="105" t="s">
        <v>245</v>
      </c>
      <c r="K7438" s="105">
        <v>1.0</v>
      </c>
      <c r="L7438" s="104">
        <f t="array" ref="L7438">XLOOKUP('Joining Lists'!$J7438,'Joining Lists'!$A$4:$A$15,'Joining Lists'!$B$4:$B$15)</f>
        <v>23.5</v>
      </c>
      <c r="M7438" s="105">
        <f>'Joining Lists'!$K7438*'Joining Lists'!$L7438</f>
        <v>23.5</v>
      </c>
    </row>
    <row r="7439" ht="14.25" customHeight="1">
      <c r="G7439" s="111">
        <v>44154.0</v>
      </c>
      <c r="H7439" s="110" t="s">
        <v>242</v>
      </c>
      <c r="I7439" s="110" t="str">
        <f t="array" ref="I7439">XLOOKUP('Joining Lists'!$H7439,'Joining Lists'!$D$4:$D$75,'Joining Lists'!$E$4:$E$75)</f>
        <v>MidWest</v>
      </c>
      <c r="J7439" s="110" t="s">
        <v>236</v>
      </c>
      <c r="K7439" s="110">
        <v>3.0</v>
      </c>
      <c r="L7439" s="109">
        <f t="array" ref="L7439">XLOOKUP('Joining Lists'!$J7439,'Joining Lists'!$A$4:$A$15,'Joining Lists'!$B$4:$B$15)</f>
        <v>30</v>
      </c>
      <c r="M7439" s="110">
        <f>'Joining Lists'!$K7439*'Joining Lists'!$L7439</f>
        <v>90</v>
      </c>
    </row>
    <row r="7440" ht="14.25" customHeight="1">
      <c r="G7440" s="106">
        <v>44154.0</v>
      </c>
      <c r="H7440" s="105" t="s">
        <v>269</v>
      </c>
      <c r="I7440" s="105" t="str">
        <f t="array" ref="I7440">XLOOKUP('Joining Lists'!$H7440,'Joining Lists'!$D$4:$D$75,'Joining Lists'!$E$4:$E$75)</f>
        <v>MidWest</v>
      </c>
      <c r="J7440" s="105" t="s">
        <v>230</v>
      </c>
      <c r="K7440" s="105">
        <v>4.0</v>
      </c>
      <c r="L7440" s="104">
        <f t="array" ref="L7440">XLOOKUP('Joining Lists'!$J7440,'Joining Lists'!$A$4:$A$15,'Joining Lists'!$B$4:$B$15)</f>
        <v>79.95</v>
      </c>
      <c r="M7440" s="105">
        <f>'Joining Lists'!$K7440*'Joining Lists'!$L7440</f>
        <v>319.8</v>
      </c>
    </row>
    <row r="7441" ht="14.25" customHeight="1">
      <c r="G7441" s="111">
        <v>44154.0</v>
      </c>
      <c r="H7441" s="110" t="s">
        <v>286</v>
      </c>
      <c r="I7441" s="110" t="str">
        <f t="array" ref="I7441">XLOOKUP('Joining Lists'!$H7441,'Joining Lists'!$D$4:$D$75,'Joining Lists'!$E$4:$E$75)</f>
        <v>South</v>
      </c>
      <c r="J7441" s="110" t="s">
        <v>243</v>
      </c>
      <c r="K7441" s="110">
        <v>1.0</v>
      </c>
      <c r="L7441" s="109">
        <f t="array" ref="L7441">XLOOKUP('Joining Lists'!$J7441,'Joining Lists'!$A$4:$A$15,'Joining Lists'!$B$4:$B$15)</f>
        <v>25</v>
      </c>
      <c r="M7441" s="110">
        <f>'Joining Lists'!$K7441*'Joining Lists'!$L7441</f>
        <v>25</v>
      </c>
    </row>
    <row r="7442" ht="14.25" customHeight="1">
      <c r="G7442" s="106">
        <v>44154.0</v>
      </c>
      <c r="H7442" s="105" t="s">
        <v>283</v>
      </c>
      <c r="I7442" s="105" t="str">
        <f t="array" ref="I7442">XLOOKUP('Joining Lists'!$H7442,'Joining Lists'!$D$4:$D$75,'Joining Lists'!$E$4:$E$75)</f>
        <v>South</v>
      </c>
      <c r="J7442" s="105" t="s">
        <v>216</v>
      </c>
      <c r="K7442" s="105">
        <v>3.0</v>
      </c>
      <c r="L7442" s="104">
        <f t="array" ref="L7442">XLOOKUP('Joining Lists'!$J7442,'Joining Lists'!$A$4:$A$15,'Joining Lists'!$B$4:$B$15)</f>
        <v>22.95</v>
      </c>
      <c r="M7442" s="105">
        <f>'Joining Lists'!$K7442*'Joining Lists'!$L7442</f>
        <v>68.85</v>
      </c>
    </row>
    <row r="7443" ht="14.25" customHeight="1">
      <c r="G7443" s="111">
        <v>44154.0</v>
      </c>
      <c r="H7443" s="110" t="s">
        <v>249</v>
      </c>
      <c r="I7443" s="110" t="str">
        <f t="array" ref="I7443">XLOOKUP('Joining Lists'!$H7443,'Joining Lists'!$D$4:$D$75,'Joining Lists'!$E$4:$E$75)</f>
        <v>East</v>
      </c>
      <c r="J7443" s="110" t="s">
        <v>243</v>
      </c>
      <c r="K7443" s="110">
        <v>3.0</v>
      </c>
      <c r="L7443" s="109">
        <f t="array" ref="L7443">XLOOKUP('Joining Lists'!$J7443,'Joining Lists'!$A$4:$A$15,'Joining Lists'!$B$4:$B$15)</f>
        <v>25</v>
      </c>
      <c r="M7443" s="110">
        <f>'Joining Lists'!$K7443*'Joining Lists'!$L7443</f>
        <v>75</v>
      </c>
    </row>
    <row r="7444" ht="14.25" customHeight="1">
      <c r="G7444" s="106">
        <v>44154.0</v>
      </c>
      <c r="H7444" s="105" t="s">
        <v>258</v>
      </c>
      <c r="I7444" s="105" t="str">
        <f t="array" ref="I7444">XLOOKUP('Joining Lists'!$H7444,'Joining Lists'!$D$4:$D$75,'Joining Lists'!$E$4:$E$75)</f>
        <v>MidWest</v>
      </c>
      <c r="J7444" s="105" t="s">
        <v>216</v>
      </c>
      <c r="K7444" s="105">
        <v>2.0</v>
      </c>
      <c r="L7444" s="104">
        <f t="array" ref="L7444">XLOOKUP('Joining Lists'!$J7444,'Joining Lists'!$A$4:$A$15,'Joining Lists'!$B$4:$B$15)</f>
        <v>22.95</v>
      </c>
      <c r="M7444" s="105">
        <f>'Joining Lists'!$K7444*'Joining Lists'!$L7444</f>
        <v>45.9</v>
      </c>
    </row>
    <row r="7445" ht="14.25" customHeight="1">
      <c r="G7445" s="111">
        <v>44154.0</v>
      </c>
      <c r="H7445" s="110" t="s">
        <v>259</v>
      </c>
      <c r="I7445" s="110" t="str">
        <f t="array" ref="I7445">XLOOKUP('Joining Lists'!$H7445,'Joining Lists'!$D$4:$D$75,'Joining Lists'!$E$4:$E$75)</f>
        <v>West</v>
      </c>
      <c r="J7445" s="110" t="s">
        <v>240</v>
      </c>
      <c r="K7445" s="110">
        <v>2.0</v>
      </c>
      <c r="L7445" s="109">
        <f t="array" ref="L7445">XLOOKUP('Joining Lists'!$J7445,'Joining Lists'!$A$4:$A$15,'Joining Lists'!$B$4:$B$15)</f>
        <v>34</v>
      </c>
      <c r="M7445" s="110">
        <f>'Joining Lists'!$K7445*'Joining Lists'!$L7445</f>
        <v>68</v>
      </c>
    </row>
    <row r="7446" ht="14.25" customHeight="1">
      <c r="G7446" s="106">
        <v>44154.0</v>
      </c>
      <c r="H7446" s="105" t="s">
        <v>316</v>
      </c>
      <c r="I7446" s="105" t="str">
        <f t="array" ref="I7446">XLOOKUP('Joining Lists'!$H7446,'Joining Lists'!$D$4:$D$75,'Joining Lists'!$E$4:$E$75)</f>
        <v>West</v>
      </c>
      <c r="J7446" s="105" t="s">
        <v>245</v>
      </c>
      <c r="K7446" s="105">
        <v>2.0</v>
      </c>
      <c r="L7446" s="104">
        <f t="array" ref="L7446">XLOOKUP('Joining Lists'!$J7446,'Joining Lists'!$A$4:$A$15,'Joining Lists'!$B$4:$B$15)</f>
        <v>23.5</v>
      </c>
      <c r="M7446" s="105">
        <f>'Joining Lists'!$K7446*'Joining Lists'!$L7446</f>
        <v>47</v>
      </c>
    </row>
    <row r="7447" ht="14.25" customHeight="1">
      <c r="G7447" s="111">
        <v>44154.0</v>
      </c>
      <c r="H7447" s="110" t="s">
        <v>256</v>
      </c>
      <c r="I7447" s="110" t="str">
        <f t="array" ref="I7447">XLOOKUP('Joining Lists'!$H7447,'Joining Lists'!$D$4:$D$75,'Joining Lists'!$E$4:$E$75)</f>
        <v>MidWest</v>
      </c>
      <c r="J7447" s="110" t="s">
        <v>240</v>
      </c>
      <c r="K7447" s="110">
        <v>2.0</v>
      </c>
      <c r="L7447" s="109">
        <f t="array" ref="L7447">XLOOKUP('Joining Lists'!$J7447,'Joining Lists'!$A$4:$A$15,'Joining Lists'!$B$4:$B$15)</f>
        <v>34</v>
      </c>
      <c r="M7447" s="110">
        <f>'Joining Lists'!$K7447*'Joining Lists'!$L7447</f>
        <v>68</v>
      </c>
    </row>
    <row r="7448" ht="14.25" customHeight="1">
      <c r="G7448" s="106">
        <v>44154.0</v>
      </c>
      <c r="H7448" s="105" t="s">
        <v>219</v>
      </c>
      <c r="I7448" s="105" t="str">
        <f t="array" ref="I7448">XLOOKUP('Joining Lists'!$H7448,'Joining Lists'!$D$4:$D$75,'Joining Lists'!$E$4:$E$75)</f>
        <v>West</v>
      </c>
      <c r="J7448" s="105" t="s">
        <v>236</v>
      </c>
      <c r="K7448" s="105">
        <v>3.0</v>
      </c>
      <c r="L7448" s="104">
        <f t="array" ref="L7448">XLOOKUP('Joining Lists'!$J7448,'Joining Lists'!$A$4:$A$15,'Joining Lists'!$B$4:$B$15)</f>
        <v>30</v>
      </c>
      <c r="M7448" s="105">
        <f>'Joining Lists'!$K7448*'Joining Lists'!$L7448</f>
        <v>90</v>
      </c>
    </row>
    <row r="7449" ht="14.25" customHeight="1">
      <c r="G7449" s="111">
        <v>44154.0</v>
      </c>
      <c r="H7449" s="110" t="s">
        <v>238</v>
      </c>
      <c r="I7449" s="110" t="str">
        <f t="array" ref="I7449">XLOOKUP('Joining Lists'!$H7449,'Joining Lists'!$D$4:$D$75,'Joining Lists'!$E$4:$E$75)</f>
        <v>West</v>
      </c>
      <c r="J7449" s="110" t="s">
        <v>245</v>
      </c>
      <c r="K7449" s="110">
        <v>3.0</v>
      </c>
      <c r="L7449" s="109">
        <f t="array" ref="L7449">XLOOKUP('Joining Lists'!$J7449,'Joining Lists'!$A$4:$A$15,'Joining Lists'!$B$4:$B$15)</f>
        <v>23.5</v>
      </c>
      <c r="M7449" s="110">
        <f>'Joining Lists'!$K7449*'Joining Lists'!$L7449</f>
        <v>70.5</v>
      </c>
    </row>
    <row r="7450" ht="14.25" customHeight="1">
      <c r="G7450" s="106">
        <v>44154.0</v>
      </c>
      <c r="H7450" s="105" t="s">
        <v>297</v>
      </c>
      <c r="I7450" s="105" t="str">
        <f t="array" ref="I7450">XLOOKUP('Joining Lists'!$H7450,'Joining Lists'!$D$4:$D$75,'Joining Lists'!$E$4:$E$75)</f>
        <v>MidWest</v>
      </c>
      <c r="J7450" s="105" t="s">
        <v>235</v>
      </c>
      <c r="K7450" s="105">
        <v>2.0</v>
      </c>
      <c r="L7450" s="104">
        <f t="array" ref="L7450">XLOOKUP('Joining Lists'!$J7450,'Joining Lists'!$A$4:$A$15,'Joining Lists'!$B$4:$B$15)</f>
        <v>19.95</v>
      </c>
      <c r="M7450" s="105">
        <f>'Joining Lists'!$K7450*'Joining Lists'!$L7450</f>
        <v>39.9</v>
      </c>
    </row>
    <row r="7451" ht="14.25" customHeight="1">
      <c r="G7451" s="111">
        <v>44154.0</v>
      </c>
      <c r="H7451" s="110" t="s">
        <v>215</v>
      </c>
      <c r="I7451" s="110" t="str">
        <f t="array" ref="I7451">XLOOKUP('Joining Lists'!$H7451,'Joining Lists'!$D$4:$D$75,'Joining Lists'!$E$4:$E$75)</f>
        <v>East</v>
      </c>
      <c r="J7451" s="110" t="s">
        <v>218</v>
      </c>
      <c r="K7451" s="110">
        <v>2.0</v>
      </c>
      <c r="L7451" s="109">
        <f t="array" ref="L7451">XLOOKUP('Joining Lists'!$J7451,'Joining Lists'!$A$4:$A$15,'Joining Lists'!$B$4:$B$15)</f>
        <v>22.95</v>
      </c>
      <c r="M7451" s="110">
        <f>'Joining Lists'!$K7451*'Joining Lists'!$L7451</f>
        <v>45.9</v>
      </c>
    </row>
    <row r="7452" ht="14.25" customHeight="1">
      <c r="G7452" s="106">
        <v>44154.0</v>
      </c>
      <c r="H7452" s="105" t="s">
        <v>308</v>
      </c>
      <c r="I7452" s="105" t="str">
        <f t="array" ref="I7452">XLOOKUP('Joining Lists'!$H7452,'Joining Lists'!$D$4:$D$75,'Joining Lists'!$E$4:$E$75)</f>
        <v>West</v>
      </c>
      <c r="J7452" s="105" t="s">
        <v>212</v>
      </c>
      <c r="K7452" s="105">
        <v>3.0</v>
      </c>
      <c r="L7452" s="104">
        <f t="array" ref="L7452">XLOOKUP('Joining Lists'!$J7452,'Joining Lists'!$A$4:$A$15,'Joining Lists'!$B$4:$B$15)</f>
        <v>21</v>
      </c>
      <c r="M7452" s="105">
        <f>'Joining Lists'!$K7452*'Joining Lists'!$L7452</f>
        <v>63</v>
      </c>
    </row>
    <row r="7453" ht="14.25" customHeight="1">
      <c r="G7453" s="111">
        <v>44154.0</v>
      </c>
      <c r="H7453" s="110" t="s">
        <v>255</v>
      </c>
      <c r="I7453" s="110" t="str">
        <f t="array" ref="I7453">XLOOKUP('Joining Lists'!$H7453,'Joining Lists'!$D$4:$D$75,'Joining Lists'!$E$4:$E$75)</f>
        <v>MidWest</v>
      </c>
      <c r="J7453" s="110" t="s">
        <v>240</v>
      </c>
      <c r="K7453" s="110">
        <v>3.0</v>
      </c>
      <c r="L7453" s="109">
        <f t="array" ref="L7453">XLOOKUP('Joining Lists'!$J7453,'Joining Lists'!$A$4:$A$15,'Joining Lists'!$B$4:$B$15)</f>
        <v>34</v>
      </c>
      <c r="M7453" s="110">
        <f>'Joining Lists'!$K7453*'Joining Lists'!$L7453</f>
        <v>102</v>
      </c>
    </row>
    <row r="7454" ht="14.25" customHeight="1">
      <c r="G7454" s="106">
        <v>44154.0</v>
      </c>
      <c r="H7454" s="105" t="s">
        <v>265</v>
      </c>
      <c r="I7454" s="105" t="str">
        <f t="array" ref="I7454">XLOOKUP('Joining Lists'!$H7454,'Joining Lists'!$D$4:$D$75,'Joining Lists'!$E$4:$E$75)</f>
        <v>MidWest</v>
      </c>
      <c r="J7454" s="105" t="s">
        <v>216</v>
      </c>
      <c r="K7454" s="105">
        <v>4.0</v>
      </c>
      <c r="L7454" s="104">
        <f t="array" ref="L7454">XLOOKUP('Joining Lists'!$J7454,'Joining Lists'!$A$4:$A$15,'Joining Lists'!$B$4:$B$15)</f>
        <v>22.95</v>
      </c>
      <c r="M7454" s="105">
        <f>'Joining Lists'!$K7454*'Joining Lists'!$L7454</f>
        <v>91.8</v>
      </c>
    </row>
    <row r="7455" ht="14.25" customHeight="1">
      <c r="G7455" s="111">
        <v>44154.0</v>
      </c>
      <c r="H7455" s="110" t="s">
        <v>312</v>
      </c>
      <c r="I7455" s="110" t="str">
        <f t="array" ref="I7455">XLOOKUP('Joining Lists'!$H7455,'Joining Lists'!$D$4:$D$75,'Joining Lists'!$E$4:$E$75)</f>
        <v>East</v>
      </c>
      <c r="J7455" s="110" t="s">
        <v>216</v>
      </c>
      <c r="K7455" s="110">
        <v>3.0</v>
      </c>
      <c r="L7455" s="109">
        <f t="array" ref="L7455">XLOOKUP('Joining Lists'!$J7455,'Joining Lists'!$A$4:$A$15,'Joining Lists'!$B$4:$B$15)</f>
        <v>22.95</v>
      </c>
      <c r="M7455" s="110">
        <f>'Joining Lists'!$K7455*'Joining Lists'!$L7455</f>
        <v>68.85</v>
      </c>
    </row>
    <row r="7456" ht="14.25" customHeight="1">
      <c r="G7456" s="106">
        <v>44154.0</v>
      </c>
      <c r="H7456" s="105" t="s">
        <v>297</v>
      </c>
      <c r="I7456" s="105" t="str">
        <f t="array" ref="I7456">XLOOKUP('Joining Lists'!$H7456,'Joining Lists'!$D$4:$D$75,'Joining Lists'!$E$4:$E$75)</f>
        <v>MidWest</v>
      </c>
      <c r="J7456" s="105" t="s">
        <v>240</v>
      </c>
      <c r="K7456" s="105">
        <v>3.0</v>
      </c>
      <c r="L7456" s="104">
        <f t="array" ref="L7456">XLOOKUP('Joining Lists'!$J7456,'Joining Lists'!$A$4:$A$15,'Joining Lists'!$B$4:$B$15)</f>
        <v>34</v>
      </c>
      <c r="M7456" s="105">
        <f>'Joining Lists'!$K7456*'Joining Lists'!$L7456</f>
        <v>102</v>
      </c>
    </row>
    <row r="7457" ht="14.25" customHeight="1">
      <c r="G7457" s="111">
        <v>44154.0</v>
      </c>
      <c r="H7457" s="110" t="s">
        <v>293</v>
      </c>
      <c r="I7457" s="110" t="str">
        <f t="array" ref="I7457">XLOOKUP('Joining Lists'!$H7457,'Joining Lists'!$D$4:$D$75,'Joining Lists'!$E$4:$E$75)</f>
        <v>West</v>
      </c>
      <c r="J7457" s="110" t="s">
        <v>216</v>
      </c>
      <c r="K7457" s="110">
        <v>4.0</v>
      </c>
      <c r="L7457" s="109">
        <f t="array" ref="L7457">XLOOKUP('Joining Lists'!$J7457,'Joining Lists'!$A$4:$A$15,'Joining Lists'!$B$4:$B$15)</f>
        <v>22.95</v>
      </c>
      <c r="M7457" s="110">
        <f>'Joining Lists'!$K7457*'Joining Lists'!$L7457</f>
        <v>91.8</v>
      </c>
    </row>
    <row r="7458" ht="14.25" customHeight="1">
      <c r="G7458" s="106">
        <v>44154.0</v>
      </c>
      <c r="H7458" s="105" t="s">
        <v>303</v>
      </c>
      <c r="I7458" s="105" t="str">
        <f t="array" ref="I7458">XLOOKUP('Joining Lists'!$H7458,'Joining Lists'!$D$4:$D$75,'Joining Lists'!$E$4:$E$75)</f>
        <v>West</v>
      </c>
      <c r="J7458" s="105" t="s">
        <v>218</v>
      </c>
      <c r="K7458" s="105">
        <v>2.0</v>
      </c>
      <c r="L7458" s="104">
        <f t="array" ref="L7458">XLOOKUP('Joining Lists'!$J7458,'Joining Lists'!$A$4:$A$15,'Joining Lists'!$B$4:$B$15)</f>
        <v>22.95</v>
      </c>
      <c r="M7458" s="105">
        <f>'Joining Lists'!$K7458*'Joining Lists'!$L7458</f>
        <v>45.9</v>
      </c>
    </row>
    <row r="7459" ht="14.25" customHeight="1">
      <c r="G7459" s="111">
        <v>44154.0</v>
      </c>
      <c r="H7459" s="110" t="s">
        <v>225</v>
      </c>
      <c r="I7459" s="110" t="str">
        <f t="array" ref="I7459">XLOOKUP('Joining Lists'!$H7459,'Joining Lists'!$D$4:$D$75,'Joining Lists'!$E$4:$E$75)</f>
        <v>South</v>
      </c>
      <c r="J7459" s="110" t="s">
        <v>216</v>
      </c>
      <c r="K7459" s="110">
        <v>2.0</v>
      </c>
      <c r="L7459" s="109">
        <f t="array" ref="L7459">XLOOKUP('Joining Lists'!$J7459,'Joining Lists'!$A$4:$A$15,'Joining Lists'!$B$4:$B$15)</f>
        <v>22.95</v>
      </c>
      <c r="M7459" s="110">
        <f>'Joining Lists'!$K7459*'Joining Lists'!$L7459</f>
        <v>45.9</v>
      </c>
    </row>
    <row r="7460" ht="14.25" customHeight="1">
      <c r="G7460" s="106">
        <v>44154.0</v>
      </c>
      <c r="H7460" s="105" t="s">
        <v>303</v>
      </c>
      <c r="I7460" s="105" t="str">
        <f t="array" ref="I7460">XLOOKUP('Joining Lists'!$H7460,'Joining Lists'!$D$4:$D$75,'Joining Lists'!$E$4:$E$75)</f>
        <v>West</v>
      </c>
      <c r="J7460" s="105" t="s">
        <v>216</v>
      </c>
      <c r="K7460" s="105">
        <v>2.0</v>
      </c>
      <c r="L7460" s="104">
        <f t="array" ref="L7460">XLOOKUP('Joining Lists'!$J7460,'Joining Lists'!$A$4:$A$15,'Joining Lists'!$B$4:$B$15)</f>
        <v>22.95</v>
      </c>
      <c r="M7460" s="105">
        <f>'Joining Lists'!$K7460*'Joining Lists'!$L7460</f>
        <v>45.9</v>
      </c>
    </row>
    <row r="7461" ht="14.25" customHeight="1">
      <c r="G7461" s="111">
        <v>44154.0</v>
      </c>
      <c r="H7461" s="110" t="s">
        <v>265</v>
      </c>
      <c r="I7461" s="110" t="str">
        <f t="array" ref="I7461">XLOOKUP('Joining Lists'!$H7461,'Joining Lists'!$D$4:$D$75,'Joining Lists'!$E$4:$E$75)</f>
        <v>MidWest</v>
      </c>
      <c r="J7461" s="110" t="s">
        <v>212</v>
      </c>
      <c r="K7461" s="110">
        <v>2.0</v>
      </c>
      <c r="L7461" s="109">
        <f t="array" ref="L7461">XLOOKUP('Joining Lists'!$J7461,'Joining Lists'!$A$4:$A$15,'Joining Lists'!$B$4:$B$15)</f>
        <v>21</v>
      </c>
      <c r="M7461" s="110">
        <f>'Joining Lists'!$K7461*'Joining Lists'!$L7461</f>
        <v>42</v>
      </c>
    </row>
    <row r="7462" ht="14.25" customHeight="1">
      <c r="G7462" s="106">
        <v>44154.0</v>
      </c>
      <c r="H7462" s="105" t="s">
        <v>296</v>
      </c>
      <c r="I7462" s="105" t="str">
        <f t="array" ref="I7462">XLOOKUP('Joining Lists'!$H7462,'Joining Lists'!$D$4:$D$75,'Joining Lists'!$E$4:$E$75)</f>
        <v>West</v>
      </c>
      <c r="J7462" s="105" t="s">
        <v>216</v>
      </c>
      <c r="K7462" s="105">
        <v>3.0</v>
      </c>
      <c r="L7462" s="104">
        <f t="array" ref="L7462">XLOOKUP('Joining Lists'!$J7462,'Joining Lists'!$A$4:$A$15,'Joining Lists'!$B$4:$B$15)</f>
        <v>22.95</v>
      </c>
      <c r="M7462" s="105">
        <f>'Joining Lists'!$K7462*'Joining Lists'!$L7462</f>
        <v>68.85</v>
      </c>
    </row>
    <row r="7463" ht="14.25" customHeight="1">
      <c r="G7463" s="111">
        <v>44154.0</v>
      </c>
      <c r="H7463" s="110" t="s">
        <v>255</v>
      </c>
      <c r="I7463" s="110" t="str">
        <f t="array" ref="I7463">XLOOKUP('Joining Lists'!$H7463,'Joining Lists'!$D$4:$D$75,'Joining Lists'!$E$4:$E$75)</f>
        <v>MidWest</v>
      </c>
      <c r="J7463" s="110" t="s">
        <v>236</v>
      </c>
      <c r="K7463" s="110">
        <v>2.0</v>
      </c>
      <c r="L7463" s="109">
        <f t="array" ref="L7463">XLOOKUP('Joining Lists'!$J7463,'Joining Lists'!$A$4:$A$15,'Joining Lists'!$B$4:$B$15)</f>
        <v>30</v>
      </c>
      <c r="M7463" s="110">
        <f>'Joining Lists'!$K7463*'Joining Lists'!$L7463</f>
        <v>60</v>
      </c>
    </row>
    <row r="7464" ht="14.25" customHeight="1">
      <c r="G7464" s="106">
        <v>44154.0</v>
      </c>
      <c r="H7464" s="105" t="s">
        <v>255</v>
      </c>
      <c r="I7464" s="105" t="str">
        <f t="array" ref="I7464">XLOOKUP('Joining Lists'!$H7464,'Joining Lists'!$D$4:$D$75,'Joining Lists'!$E$4:$E$75)</f>
        <v>MidWest</v>
      </c>
      <c r="J7464" s="105" t="s">
        <v>240</v>
      </c>
      <c r="K7464" s="105">
        <v>4.0</v>
      </c>
      <c r="L7464" s="104">
        <f t="array" ref="L7464">XLOOKUP('Joining Lists'!$J7464,'Joining Lists'!$A$4:$A$15,'Joining Lists'!$B$4:$B$15)</f>
        <v>34</v>
      </c>
      <c r="M7464" s="105">
        <f>'Joining Lists'!$K7464*'Joining Lists'!$L7464</f>
        <v>136</v>
      </c>
    </row>
    <row r="7465" ht="14.25" customHeight="1">
      <c r="G7465" s="111">
        <v>44153.0</v>
      </c>
      <c r="H7465" s="110" t="s">
        <v>264</v>
      </c>
      <c r="I7465" s="110" t="str">
        <f t="array" ref="I7465">XLOOKUP('Joining Lists'!$H7465,'Joining Lists'!$D$4:$D$75,'Joining Lists'!$E$4:$E$75)</f>
        <v>MidWest</v>
      </c>
      <c r="J7465" s="110" t="s">
        <v>240</v>
      </c>
      <c r="K7465" s="110">
        <v>1.0</v>
      </c>
      <c r="L7465" s="109">
        <f t="array" ref="L7465">XLOOKUP('Joining Lists'!$J7465,'Joining Lists'!$A$4:$A$15,'Joining Lists'!$B$4:$B$15)</f>
        <v>34</v>
      </c>
      <c r="M7465" s="110">
        <f>'Joining Lists'!$K7465*'Joining Lists'!$L7465</f>
        <v>34</v>
      </c>
    </row>
    <row r="7466" ht="14.25" customHeight="1">
      <c r="G7466" s="106">
        <v>44153.0</v>
      </c>
      <c r="H7466" s="105" t="s">
        <v>223</v>
      </c>
      <c r="I7466" s="105" t="str">
        <f t="array" ref="I7466">XLOOKUP('Joining Lists'!$H7466,'Joining Lists'!$D$4:$D$75,'Joining Lists'!$E$4:$E$75)</f>
        <v>East</v>
      </c>
      <c r="J7466" s="105" t="s">
        <v>235</v>
      </c>
      <c r="K7466" s="105">
        <v>2.0</v>
      </c>
      <c r="L7466" s="104">
        <f t="array" ref="L7466">XLOOKUP('Joining Lists'!$J7466,'Joining Lists'!$A$4:$A$15,'Joining Lists'!$B$4:$B$15)</f>
        <v>19.95</v>
      </c>
      <c r="M7466" s="105">
        <f>'Joining Lists'!$K7466*'Joining Lists'!$L7466</f>
        <v>39.9</v>
      </c>
    </row>
    <row r="7467" ht="14.25" customHeight="1">
      <c r="G7467" s="111">
        <v>44153.0</v>
      </c>
      <c r="H7467" s="110" t="s">
        <v>316</v>
      </c>
      <c r="I7467" s="110" t="str">
        <f t="array" ref="I7467">XLOOKUP('Joining Lists'!$H7467,'Joining Lists'!$D$4:$D$75,'Joining Lists'!$E$4:$E$75)</f>
        <v>West</v>
      </c>
      <c r="J7467" s="110" t="s">
        <v>240</v>
      </c>
      <c r="K7467" s="110">
        <v>2.0</v>
      </c>
      <c r="L7467" s="109">
        <f t="array" ref="L7467">XLOOKUP('Joining Lists'!$J7467,'Joining Lists'!$A$4:$A$15,'Joining Lists'!$B$4:$B$15)</f>
        <v>34</v>
      </c>
      <c r="M7467" s="110">
        <f>'Joining Lists'!$K7467*'Joining Lists'!$L7467</f>
        <v>68</v>
      </c>
    </row>
    <row r="7468" ht="14.25" customHeight="1">
      <c r="G7468" s="106">
        <v>44153.0</v>
      </c>
      <c r="H7468" s="105" t="s">
        <v>271</v>
      </c>
      <c r="I7468" s="105" t="str">
        <f t="array" ref="I7468">XLOOKUP('Joining Lists'!$H7468,'Joining Lists'!$D$4:$D$75,'Joining Lists'!$E$4:$E$75)</f>
        <v>South</v>
      </c>
      <c r="J7468" s="105" t="s">
        <v>218</v>
      </c>
      <c r="K7468" s="105">
        <v>2.0</v>
      </c>
      <c r="L7468" s="104">
        <f t="array" ref="L7468">XLOOKUP('Joining Lists'!$J7468,'Joining Lists'!$A$4:$A$15,'Joining Lists'!$B$4:$B$15)</f>
        <v>22.95</v>
      </c>
      <c r="M7468" s="105">
        <f>'Joining Lists'!$K7468*'Joining Lists'!$L7468</f>
        <v>45.9</v>
      </c>
    </row>
    <row r="7469" ht="14.25" customHeight="1">
      <c r="G7469" s="111">
        <v>44153.0</v>
      </c>
      <c r="H7469" s="110" t="s">
        <v>215</v>
      </c>
      <c r="I7469" s="110" t="str">
        <f t="array" ref="I7469">XLOOKUP('Joining Lists'!$H7469,'Joining Lists'!$D$4:$D$75,'Joining Lists'!$E$4:$E$75)</f>
        <v>East</v>
      </c>
      <c r="J7469" s="110" t="s">
        <v>212</v>
      </c>
      <c r="K7469" s="110">
        <v>2.0</v>
      </c>
      <c r="L7469" s="109">
        <f t="array" ref="L7469">XLOOKUP('Joining Lists'!$J7469,'Joining Lists'!$A$4:$A$15,'Joining Lists'!$B$4:$B$15)</f>
        <v>21</v>
      </c>
      <c r="M7469" s="110">
        <f>'Joining Lists'!$K7469*'Joining Lists'!$L7469</f>
        <v>42</v>
      </c>
    </row>
    <row r="7470" ht="14.25" customHeight="1">
      <c r="G7470" s="106">
        <v>44153.0</v>
      </c>
      <c r="H7470" s="105" t="s">
        <v>255</v>
      </c>
      <c r="I7470" s="105" t="str">
        <f t="array" ref="I7470">XLOOKUP('Joining Lists'!$H7470,'Joining Lists'!$D$4:$D$75,'Joining Lists'!$E$4:$E$75)</f>
        <v>MidWest</v>
      </c>
      <c r="J7470" s="105" t="s">
        <v>236</v>
      </c>
      <c r="K7470" s="105">
        <v>2.0</v>
      </c>
      <c r="L7470" s="104">
        <f t="array" ref="L7470">XLOOKUP('Joining Lists'!$J7470,'Joining Lists'!$A$4:$A$15,'Joining Lists'!$B$4:$B$15)</f>
        <v>30</v>
      </c>
      <c r="M7470" s="105">
        <f>'Joining Lists'!$K7470*'Joining Lists'!$L7470</f>
        <v>60</v>
      </c>
    </row>
    <row r="7471" ht="14.25" customHeight="1">
      <c r="G7471" s="111">
        <v>44153.0</v>
      </c>
      <c r="H7471" s="110" t="s">
        <v>278</v>
      </c>
      <c r="I7471" s="110" t="str">
        <f t="array" ref="I7471">XLOOKUP('Joining Lists'!$H7471,'Joining Lists'!$D$4:$D$75,'Joining Lists'!$E$4:$E$75)</f>
        <v>MidWest</v>
      </c>
      <c r="J7471" s="110" t="s">
        <v>243</v>
      </c>
      <c r="K7471" s="110">
        <v>1.0</v>
      </c>
      <c r="L7471" s="109">
        <f t="array" ref="L7471">XLOOKUP('Joining Lists'!$J7471,'Joining Lists'!$A$4:$A$15,'Joining Lists'!$B$4:$B$15)</f>
        <v>25</v>
      </c>
      <c r="M7471" s="110">
        <f>'Joining Lists'!$K7471*'Joining Lists'!$L7471</f>
        <v>25</v>
      </c>
    </row>
    <row r="7472" ht="14.25" customHeight="1">
      <c r="G7472" s="106">
        <v>44153.0</v>
      </c>
      <c r="H7472" s="105" t="s">
        <v>283</v>
      </c>
      <c r="I7472" s="105" t="str">
        <f t="array" ref="I7472">XLOOKUP('Joining Lists'!$H7472,'Joining Lists'!$D$4:$D$75,'Joining Lists'!$E$4:$E$75)</f>
        <v>South</v>
      </c>
      <c r="J7472" s="105" t="s">
        <v>235</v>
      </c>
      <c r="K7472" s="105">
        <v>1.0</v>
      </c>
      <c r="L7472" s="104">
        <f t="array" ref="L7472">XLOOKUP('Joining Lists'!$J7472,'Joining Lists'!$A$4:$A$15,'Joining Lists'!$B$4:$B$15)</f>
        <v>19.95</v>
      </c>
      <c r="M7472" s="105">
        <f>'Joining Lists'!$K7472*'Joining Lists'!$L7472</f>
        <v>19.95</v>
      </c>
    </row>
    <row r="7473" ht="14.25" customHeight="1">
      <c r="G7473" s="111">
        <v>44153.0</v>
      </c>
      <c r="H7473" s="110" t="s">
        <v>269</v>
      </c>
      <c r="I7473" s="110" t="str">
        <f t="array" ref="I7473">XLOOKUP('Joining Lists'!$H7473,'Joining Lists'!$D$4:$D$75,'Joining Lists'!$E$4:$E$75)</f>
        <v>MidWest</v>
      </c>
      <c r="J7473" s="110" t="s">
        <v>216</v>
      </c>
      <c r="K7473" s="110">
        <v>1.0</v>
      </c>
      <c r="L7473" s="109">
        <f t="array" ref="L7473">XLOOKUP('Joining Lists'!$J7473,'Joining Lists'!$A$4:$A$15,'Joining Lists'!$B$4:$B$15)</f>
        <v>22.95</v>
      </c>
      <c r="M7473" s="110">
        <f>'Joining Lists'!$K7473*'Joining Lists'!$L7473</f>
        <v>22.95</v>
      </c>
    </row>
    <row r="7474" ht="14.25" customHeight="1">
      <c r="G7474" s="106">
        <v>44153.0</v>
      </c>
      <c r="H7474" s="105" t="s">
        <v>251</v>
      </c>
      <c r="I7474" s="105" t="str">
        <f t="array" ref="I7474">XLOOKUP('Joining Lists'!$H7474,'Joining Lists'!$D$4:$D$75,'Joining Lists'!$E$4:$E$75)</f>
        <v>MidWest</v>
      </c>
      <c r="J7474" s="105" t="s">
        <v>240</v>
      </c>
      <c r="K7474" s="105">
        <v>2.0</v>
      </c>
      <c r="L7474" s="104">
        <f t="array" ref="L7474">XLOOKUP('Joining Lists'!$J7474,'Joining Lists'!$A$4:$A$15,'Joining Lists'!$B$4:$B$15)</f>
        <v>34</v>
      </c>
      <c r="M7474" s="105">
        <f>'Joining Lists'!$K7474*'Joining Lists'!$L7474</f>
        <v>68</v>
      </c>
    </row>
    <row r="7475" ht="14.25" customHeight="1">
      <c r="G7475" s="111">
        <v>44153.0</v>
      </c>
      <c r="H7475" s="110" t="s">
        <v>281</v>
      </c>
      <c r="I7475" s="110" t="str">
        <f t="array" ref="I7475">XLOOKUP('Joining Lists'!$H7475,'Joining Lists'!$D$4:$D$75,'Joining Lists'!$E$4:$E$75)</f>
        <v>MidWest</v>
      </c>
      <c r="J7475" s="110" t="s">
        <v>233</v>
      </c>
      <c r="K7475" s="110">
        <v>8.0</v>
      </c>
      <c r="L7475" s="109">
        <f t="array" ref="L7475">XLOOKUP('Joining Lists'!$J7475,'Joining Lists'!$A$4:$A$15,'Joining Lists'!$B$4:$B$15)</f>
        <v>27.5</v>
      </c>
      <c r="M7475" s="110">
        <f>'Joining Lists'!$K7475*'Joining Lists'!$L7475</f>
        <v>220</v>
      </c>
    </row>
    <row r="7476" ht="14.25" customHeight="1">
      <c r="G7476" s="106">
        <v>44153.0</v>
      </c>
      <c r="H7476" s="105" t="s">
        <v>292</v>
      </c>
      <c r="I7476" s="105" t="str">
        <f t="array" ref="I7476">XLOOKUP('Joining Lists'!$H7476,'Joining Lists'!$D$4:$D$75,'Joining Lists'!$E$4:$E$75)</f>
        <v>East</v>
      </c>
      <c r="J7476" s="105" t="s">
        <v>216</v>
      </c>
      <c r="K7476" s="105">
        <v>2.0</v>
      </c>
      <c r="L7476" s="104">
        <f t="array" ref="L7476">XLOOKUP('Joining Lists'!$J7476,'Joining Lists'!$A$4:$A$15,'Joining Lists'!$B$4:$B$15)</f>
        <v>22.95</v>
      </c>
      <c r="M7476" s="105">
        <f>'Joining Lists'!$K7476*'Joining Lists'!$L7476</f>
        <v>45.9</v>
      </c>
    </row>
    <row r="7477" ht="14.25" customHeight="1">
      <c r="G7477" s="111">
        <v>44153.0</v>
      </c>
      <c r="H7477" s="110" t="s">
        <v>264</v>
      </c>
      <c r="I7477" s="110" t="str">
        <f t="array" ref="I7477">XLOOKUP('Joining Lists'!$H7477,'Joining Lists'!$D$4:$D$75,'Joining Lists'!$E$4:$E$75)</f>
        <v>MidWest</v>
      </c>
      <c r="J7477" s="110" t="s">
        <v>243</v>
      </c>
      <c r="K7477" s="110">
        <v>2.0</v>
      </c>
      <c r="L7477" s="109">
        <f t="array" ref="L7477">XLOOKUP('Joining Lists'!$J7477,'Joining Lists'!$A$4:$A$15,'Joining Lists'!$B$4:$B$15)</f>
        <v>25</v>
      </c>
      <c r="M7477" s="110">
        <f>'Joining Lists'!$K7477*'Joining Lists'!$L7477</f>
        <v>50</v>
      </c>
    </row>
    <row r="7478" ht="14.25" customHeight="1">
      <c r="G7478" s="106">
        <v>44153.0</v>
      </c>
      <c r="H7478" s="105" t="s">
        <v>296</v>
      </c>
      <c r="I7478" s="105" t="str">
        <f t="array" ref="I7478">XLOOKUP('Joining Lists'!$H7478,'Joining Lists'!$D$4:$D$75,'Joining Lists'!$E$4:$E$75)</f>
        <v>West</v>
      </c>
      <c r="J7478" s="105" t="s">
        <v>240</v>
      </c>
      <c r="K7478" s="105">
        <v>2.0</v>
      </c>
      <c r="L7478" s="104">
        <f t="array" ref="L7478">XLOOKUP('Joining Lists'!$J7478,'Joining Lists'!$A$4:$A$15,'Joining Lists'!$B$4:$B$15)</f>
        <v>34</v>
      </c>
      <c r="M7478" s="105">
        <f>'Joining Lists'!$K7478*'Joining Lists'!$L7478</f>
        <v>68</v>
      </c>
    </row>
    <row r="7479" ht="14.25" customHeight="1">
      <c r="G7479" s="111">
        <v>44153.0</v>
      </c>
      <c r="H7479" s="110" t="s">
        <v>313</v>
      </c>
      <c r="I7479" s="110" t="str">
        <f t="array" ref="I7479">XLOOKUP('Joining Lists'!$H7479,'Joining Lists'!$D$4:$D$75,'Joining Lists'!$E$4:$E$75)</f>
        <v>West</v>
      </c>
      <c r="J7479" s="110" t="s">
        <v>227</v>
      </c>
      <c r="K7479" s="110">
        <v>3.0</v>
      </c>
      <c r="L7479" s="109">
        <f t="array" ref="L7479">XLOOKUP('Joining Lists'!$J7479,'Joining Lists'!$A$4:$A$15,'Joining Lists'!$B$4:$B$15)</f>
        <v>25</v>
      </c>
      <c r="M7479" s="110">
        <f>'Joining Lists'!$K7479*'Joining Lists'!$L7479</f>
        <v>75</v>
      </c>
    </row>
    <row r="7480" ht="14.25" customHeight="1">
      <c r="G7480" s="106">
        <v>44153.0</v>
      </c>
      <c r="H7480" s="105" t="s">
        <v>296</v>
      </c>
      <c r="I7480" s="105" t="str">
        <f t="array" ref="I7480">XLOOKUP('Joining Lists'!$H7480,'Joining Lists'!$D$4:$D$75,'Joining Lists'!$E$4:$E$75)</f>
        <v>West</v>
      </c>
      <c r="J7480" s="105" t="s">
        <v>240</v>
      </c>
      <c r="K7480" s="105">
        <v>16.0</v>
      </c>
      <c r="L7480" s="104">
        <f t="array" ref="L7480">XLOOKUP('Joining Lists'!$J7480,'Joining Lists'!$A$4:$A$15,'Joining Lists'!$B$4:$B$15)</f>
        <v>34</v>
      </c>
      <c r="M7480" s="105">
        <f>'Joining Lists'!$K7480*'Joining Lists'!$L7480</f>
        <v>544</v>
      </c>
    </row>
    <row r="7481" ht="14.25" customHeight="1">
      <c r="G7481" s="111">
        <v>44153.0</v>
      </c>
      <c r="H7481" s="110" t="s">
        <v>295</v>
      </c>
      <c r="I7481" s="110" t="str">
        <f t="array" ref="I7481">XLOOKUP('Joining Lists'!$H7481,'Joining Lists'!$D$4:$D$75,'Joining Lists'!$E$4:$E$75)</f>
        <v>MidWest</v>
      </c>
      <c r="J7481" s="110" t="s">
        <v>227</v>
      </c>
      <c r="K7481" s="110">
        <v>4.0</v>
      </c>
      <c r="L7481" s="109">
        <f t="array" ref="L7481">XLOOKUP('Joining Lists'!$J7481,'Joining Lists'!$A$4:$A$15,'Joining Lists'!$B$4:$B$15)</f>
        <v>25</v>
      </c>
      <c r="M7481" s="110">
        <f>'Joining Lists'!$K7481*'Joining Lists'!$L7481</f>
        <v>100</v>
      </c>
    </row>
    <row r="7482" ht="14.25" customHeight="1">
      <c r="G7482" s="106">
        <v>44153.0</v>
      </c>
      <c r="H7482" s="105" t="s">
        <v>256</v>
      </c>
      <c r="I7482" s="105" t="str">
        <f t="array" ref="I7482">XLOOKUP('Joining Lists'!$H7482,'Joining Lists'!$D$4:$D$75,'Joining Lists'!$E$4:$E$75)</f>
        <v>MidWest</v>
      </c>
      <c r="J7482" s="105" t="s">
        <v>243</v>
      </c>
      <c r="K7482" s="105">
        <v>7.0</v>
      </c>
      <c r="L7482" s="104">
        <f t="array" ref="L7482">XLOOKUP('Joining Lists'!$J7482,'Joining Lists'!$A$4:$A$15,'Joining Lists'!$B$4:$B$15)</f>
        <v>25</v>
      </c>
      <c r="M7482" s="105">
        <f>'Joining Lists'!$K7482*'Joining Lists'!$L7482</f>
        <v>175</v>
      </c>
    </row>
    <row r="7483" ht="14.25" customHeight="1">
      <c r="G7483" s="111">
        <v>44153.0</v>
      </c>
      <c r="H7483" s="110" t="s">
        <v>213</v>
      </c>
      <c r="I7483" s="110" t="str">
        <f t="array" ref="I7483">XLOOKUP('Joining Lists'!$H7483,'Joining Lists'!$D$4:$D$75,'Joining Lists'!$E$4:$E$75)</f>
        <v>MidWest</v>
      </c>
      <c r="J7483" s="110" t="s">
        <v>235</v>
      </c>
      <c r="K7483" s="110">
        <v>1.0</v>
      </c>
      <c r="L7483" s="109">
        <f t="array" ref="L7483">XLOOKUP('Joining Lists'!$J7483,'Joining Lists'!$A$4:$A$15,'Joining Lists'!$B$4:$B$15)</f>
        <v>19.95</v>
      </c>
      <c r="M7483" s="110">
        <f>'Joining Lists'!$K7483*'Joining Lists'!$L7483</f>
        <v>19.95</v>
      </c>
    </row>
    <row r="7484" ht="14.25" customHeight="1">
      <c r="G7484" s="106">
        <v>44153.0</v>
      </c>
      <c r="H7484" s="105" t="s">
        <v>264</v>
      </c>
      <c r="I7484" s="105" t="str">
        <f t="array" ref="I7484">XLOOKUP('Joining Lists'!$H7484,'Joining Lists'!$D$4:$D$75,'Joining Lists'!$E$4:$E$75)</f>
        <v>MidWest</v>
      </c>
      <c r="J7484" s="105" t="s">
        <v>243</v>
      </c>
      <c r="K7484" s="105">
        <v>1.0</v>
      </c>
      <c r="L7484" s="104">
        <f t="array" ref="L7484">XLOOKUP('Joining Lists'!$J7484,'Joining Lists'!$A$4:$A$15,'Joining Lists'!$B$4:$B$15)</f>
        <v>25</v>
      </c>
      <c r="M7484" s="105">
        <f>'Joining Lists'!$K7484*'Joining Lists'!$L7484</f>
        <v>25</v>
      </c>
    </row>
    <row r="7485" ht="14.25" customHeight="1">
      <c r="G7485" s="111">
        <v>44153.0</v>
      </c>
      <c r="H7485" s="110" t="s">
        <v>296</v>
      </c>
      <c r="I7485" s="110" t="str">
        <f t="array" ref="I7485">XLOOKUP('Joining Lists'!$H7485,'Joining Lists'!$D$4:$D$75,'Joining Lists'!$E$4:$E$75)</f>
        <v>West</v>
      </c>
      <c r="J7485" s="110" t="s">
        <v>218</v>
      </c>
      <c r="K7485" s="110">
        <v>3.0</v>
      </c>
      <c r="L7485" s="109">
        <f t="array" ref="L7485">XLOOKUP('Joining Lists'!$J7485,'Joining Lists'!$A$4:$A$15,'Joining Lists'!$B$4:$B$15)</f>
        <v>22.95</v>
      </c>
      <c r="M7485" s="110">
        <f>'Joining Lists'!$K7485*'Joining Lists'!$L7485</f>
        <v>68.85</v>
      </c>
    </row>
    <row r="7486" ht="14.25" customHeight="1">
      <c r="G7486" s="106">
        <v>44153.0</v>
      </c>
      <c r="H7486" s="105" t="s">
        <v>298</v>
      </c>
      <c r="I7486" s="105" t="str">
        <f t="array" ref="I7486">XLOOKUP('Joining Lists'!$H7486,'Joining Lists'!$D$4:$D$75,'Joining Lists'!$E$4:$E$75)</f>
        <v>West</v>
      </c>
      <c r="J7486" s="105" t="s">
        <v>233</v>
      </c>
      <c r="K7486" s="105">
        <v>24.0</v>
      </c>
      <c r="L7486" s="104">
        <f t="array" ref="L7486">XLOOKUP('Joining Lists'!$J7486,'Joining Lists'!$A$4:$A$15,'Joining Lists'!$B$4:$B$15)</f>
        <v>27.5</v>
      </c>
      <c r="M7486" s="105">
        <f>'Joining Lists'!$K7486*'Joining Lists'!$L7486</f>
        <v>660</v>
      </c>
    </row>
    <row r="7487" ht="14.25" customHeight="1">
      <c r="G7487" s="111">
        <v>44153.0</v>
      </c>
      <c r="H7487" s="110" t="s">
        <v>221</v>
      </c>
      <c r="I7487" s="110" t="str">
        <f t="array" ref="I7487">XLOOKUP('Joining Lists'!$H7487,'Joining Lists'!$D$4:$D$75,'Joining Lists'!$E$4:$E$75)</f>
        <v>East</v>
      </c>
      <c r="J7487" s="110" t="s">
        <v>218</v>
      </c>
      <c r="K7487" s="110">
        <v>6.0</v>
      </c>
      <c r="L7487" s="109">
        <f t="array" ref="L7487">XLOOKUP('Joining Lists'!$J7487,'Joining Lists'!$A$4:$A$15,'Joining Lists'!$B$4:$B$15)</f>
        <v>22.95</v>
      </c>
      <c r="M7487" s="110">
        <f>'Joining Lists'!$K7487*'Joining Lists'!$L7487</f>
        <v>137.7</v>
      </c>
    </row>
    <row r="7488" ht="14.25" customHeight="1">
      <c r="G7488" s="106">
        <v>44153.0</v>
      </c>
      <c r="H7488" s="105" t="s">
        <v>238</v>
      </c>
      <c r="I7488" s="105" t="str">
        <f t="array" ref="I7488">XLOOKUP('Joining Lists'!$H7488,'Joining Lists'!$D$4:$D$75,'Joining Lists'!$E$4:$E$75)</f>
        <v>West</v>
      </c>
      <c r="J7488" s="105" t="s">
        <v>235</v>
      </c>
      <c r="K7488" s="105">
        <v>3.0</v>
      </c>
      <c r="L7488" s="104">
        <f t="array" ref="L7488">XLOOKUP('Joining Lists'!$J7488,'Joining Lists'!$A$4:$A$15,'Joining Lists'!$B$4:$B$15)</f>
        <v>19.95</v>
      </c>
      <c r="M7488" s="105">
        <f>'Joining Lists'!$K7488*'Joining Lists'!$L7488</f>
        <v>59.85</v>
      </c>
    </row>
    <row r="7489" ht="14.25" customHeight="1">
      <c r="G7489" s="111">
        <v>44153.0</v>
      </c>
      <c r="H7489" s="110" t="s">
        <v>299</v>
      </c>
      <c r="I7489" s="110" t="str">
        <f t="array" ref="I7489">XLOOKUP('Joining Lists'!$H7489,'Joining Lists'!$D$4:$D$75,'Joining Lists'!$E$4:$E$75)</f>
        <v>South</v>
      </c>
      <c r="J7489" s="110" t="s">
        <v>218</v>
      </c>
      <c r="K7489" s="110">
        <v>2.0</v>
      </c>
      <c r="L7489" s="109">
        <f t="array" ref="L7489">XLOOKUP('Joining Lists'!$J7489,'Joining Lists'!$A$4:$A$15,'Joining Lists'!$B$4:$B$15)</f>
        <v>22.95</v>
      </c>
      <c r="M7489" s="110">
        <f>'Joining Lists'!$K7489*'Joining Lists'!$L7489</f>
        <v>45.9</v>
      </c>
    </row>
    <row r="7490" ht="14.25" customHeight="1">
      <c r="G7490" s="106">
        <v>44153.0</v>
      </c>
      <c r="H7490" s="105" t="s">
        <v>225</v>
      </c>
      <c r="I7490" s="105" t="str">
        <f t="array" ref="I7490">XLOOKUP('Joining Lists'!$H7490,'Joining Lists'!$D$4:$D$75,'Joining Lists'!$E$4:$E$75)</f>
        <v>South</v>
      </c>
      <c r="J7490" s="105" t="s">
        <v>243</v>
      </c>
      <c r="K7490" s="105">
        <v>2.0</v>
      </c>
      <c r="L7490" s="104">
        <f t="array" ref="L7490">XLOOKUP('Joining Lists'!$J7490,'Joining Lists'!$A$4:$A$15,'Joining Lists'!$B$4:$B$15)</f>
        <v>25</v>
      </c>
      <c r="M7490" s="105">
        <f>'Joining Lists'!$K7490*'Joining Lists'!$L7490</f>
        <v>50</v>
      </c>
    </row>
    <row r="7491" ht="14.25" customHeight="1">
      <c r="G7491" s="111">
        <v>44153.0</v>
      </c>
      <c r="H7491" s="110" t="s">
        <v>249</v>
      </c>
      <c r="I7491" s="110" t="str">
        <f t="array" ref="I7491">XLOOKUP('Joining Lists'!$H7491,'Joining Lists'!$D$4:$D$75,'Joining Lists'!$E$4:$E$75)</f>
        <v>East</v>
      </c>
      <c r="J7491" s="110" t="s">
        <v>218</v>
      </c>
      <c r="K7491" s="110">
        <v>9.0</v>
      </c>
      <c r="L7491" s="109">
        <f t="array" ref="L7491">XLOOKUP('Joining Lists'!$J7491,'Joining Lists'!$A$4:$A$15,'Joining Lists'!$B$4:$B$15)</f>
        <v>22.95</v>
      </c>
      <c r="M7491" s="110">
        <f>'Joining Lists'!$K7491*'Joining Lists'!$L7491</f>
        <v>206.55</v>
      </c>
    </row>
    <row r="7492" ht="14.25" customHeight="1">
      <c r="G7492" s="106">
        <v>44153.0</v>
      </c>
      <c r="H7492" s="105" t="s">
        <v>302</v>
      </c>
      <c r="I7492" s="105" t="str">
        <f t="array" ref="I7492">XLOOKUP('Joining Lists'!$H7492,'Joining Lists'!$D$4:$D$75,'Joining Lists'!$E$4:$E$75)</f>
        <v>MidWest</v>
      </c>
      <c r="J7492" s="105" t="s">
        <v>235</v>
      </c>
      <c r="K7492" s="105">
        <v>1.0</v>
      </c>
      <c r="L7492" s="104">
        <f t="array" ref="L7492">XLOOKUP('Joining Lists'!$J7492,'Joining Lists'!$A$4:$A$15,'Joining Lists'!$B$4:$B$15)</f>
        <v>19.95</v>
      </c>
      <c r="M7492" s="105">
        <f>'Joining Lists'!$K7492*'Joining Lists'!$L7492</f>
        <v>19.95</v>
      </c>
    </row>
    <row r="7493" ht="14.25" customHeight="1">
      <c r="G7493" s="111">
        <v>44153.0</v>
      </c>
      <c r="H7493" s="110" t="s">
        <v>225</v>
      </c>
      <c r="I7493" s="110" t="str">
        <f t="array" ref="I7493">XLOOKUP('Joining Lists'!$H7493,'Joining Lists'!$D$4:$D$75,'Joining Lists'!$E$4:$E$75)</f>
        <v>South</v>
      </c>
      <c r="J7493" s="110" t="s">
        <v>245</v>
      </c>
      <c r="K7493" s="110">
        <v>4.0</v>
      </c>
      <c r="L7493" s="109">
        <f t="array" ref="L7493">XLOOKUP('Joining Lists'!$J7493,'Joining Lists'!$A$4:$A$15,'Joining Lists'!$B$4:$B$15)</f>
        <v>23.5</v>
      </c>
      <c r="M7493" s="110">
        <f>'Joining Lists'!$K7493*'Joining Lists'!$L7493</f>
        <v>94</v>
      </c>
    </row>
    <row r="7494" ht="14.25" customHeight="1">
      <c r="G7494" s="106">
        <v>44153.0</v>
      </c>
      <c r="H7494" s="105" t="s">
        <v>269</v>
      </c>
      <c r="I7494" s="105" t="str">
        <f t="array" ref="I7494">XLOOKUP('Joining Lists'!$H7494,'Joining Lists'!$D$4:$D$75,'Joining Lists'!$E$4:$E$75)</f>
        <v>MidWest</v>
      </c>
      <c r="J7494" s="105" t="s">
        <v>240</v>
      </c>
      <c r="K7494" s="105">
        <v>3.0</v>
      </c>
      <c r="L7494" s="104">
        <f t="array" ref="L7494">XLOOKUP('Joining Lists'!$J7494,'Joining Lists'!$A$4:$A$15,'Joining Lists'!$B$4:$B$15)</f>
        <v>34</v>
      </c>
      <c r="M7494" s="105">
        <f>'Joining Lists'!$K7494*'Joining Lists'!$L7494</f>
        <v>102</v>
      </c>
    </row>
    <row r="7495" ht="14.25" customHeight="1">
      <c r="G7495" s="111">
        <v>44153.0</v>
      </c>
      <c r="H7495" s="110" t="s">
        <v>263</v>
      </c>
      <c r="I7495" s="110" t="str">
        <f t="array" ref="I7495">XLOOKUP('Joining Lists'!$H7495,'Joining Lists'!$D$4:$D$75,'Joining Lists'!$E$4:$E$75)</f>
        <v>West</v>
      </c>
      <c r="J7495" s="110" t="s">
        <v>233</v>
      </c>
      <c r="K7495" s="110">
        <v>7.0</v>
      </c>
      <c r="L7495" s="109">
        <f t="array" ref="L7495">XLOOKUP('Joining Lists'!$J7495,'Joining Lists'!$A$4:$A$15,'Joining Lists'!$B$4:$B$15)</f>
        <v>27.5</v>
      </c>
      <c r="M7495" s="110">
        <f>'Joining Lists'!$K7495*'Joining Lists'!$L7495</f>
        <v>192.5</v>
      </c>
    </row>
    <row r="7496" ht="14.25" customHeight="1">
      <c r="G7496" s="106">
        <v>44153.0</v>
      </c>
      <c r="H7496" s="105" t="s">
        <v>304</v>
      </c>
      <c r="I7496" s="105" t="str">
        <f t="array" ref="I7496">XLOOKUP('Joining Lists'!$H7496,'Joining Lists'!$D$4:$D$75,'Joining Lists'!$E$4:$E$75)</f>
        <v>South</v>
      </c>
      <c r="J7496" s="105" t="s">
        <v>240</v>
      </c>
      <c r="K7496" s="105">
        <v>3.0</v>
      </c>
      <c r="L7496" s="104">
        <f t="array" ref="L7496">XLOOKUP('Joining Lists'!$J7496,'Joining Lists'!$A$4:$A$15,'Joining Lists'!$B$4:$B$15)</f>
        <v>34</v>
      </c>
      <c r="M7496" s="105">
        <f>'Joining Lists'!$K7496*'Joining Lists'!$L7496</f>
        <v>102</v>
      </c>
    </row>
    <row r="7497" ht="14.25" customHeight="1">
      <c r="G7497" s="111">
        <v>44153.0</v>
      </c>
      <c r="H7497" s="110" t="s">
        <v>304</v>
      </c>
      <c r="I7497" s="110" t="str">
        <f t="array" ref="I7497">XLOOKUP('Joining Lists'!$H7497,'Joining Lists'!$D$4:$D$75,'Joining Lists'!$E$4:$E$75)</f>
        <v>South</v>
      </c>
      <c r="J7497" s="110" t="s">
        <v>235</v>
      </c>
      <c r="K7497" s="110">
        <v>3.0</v>
      </c>
      <c r="L7497" s="109">
        <f t="array" ref="L7497">XLOOKUP('Joining Lists'!$J7497,'Joining Lists'!$A$4:$A$15,'Joining Lists'!$B$4:$B$15)</f>
        <v>19.95</v>
      </c>
      <c r="M7497" s="110">
        <f>'Joining Lists'!$K7497*'Joining Lists'!$L7497</f>
        <v>59.85</v>
      </c>
    </row>
    <row r="7498" ht="14.25" customHeight="1">
      <c r="G7498" s="106">
        <v>44153.0</v>
      </c>
      <c r="H7498" s="105" t="s">
        <v>234</v>
      </c>
      <c r="I7498" s="105" t="str">
        <f t="array" ref="I7498">XLOOKUP('Joining Lists'!$H7498,'Joining Lists'!$D$4:$D$75,'Joining Lists'!$E$4:$E$75)</f>
        <v>East</v>
      </c>
      <c r="J7498" s="105" t="s">
        <v>216</v>
      </c>
      <c r="K7498" s="105">
        <v>3.0</v>
      </c>
      <c r="L7498" s="104">
        <f t="array" ref="L7498">XLOOKUP('Joining Lists'!$J7498,'Joining Lists'!$A$4:$A$15,'Joining Lists'!$B$4:$B$15)</f>
        <v>22.95</v>
      </c>
      <c r="M7498" s="105">
        <f>'Joining Lists'!$K7498*'Joining Lists'!$L7498</f>
        <v>68.85</v>
      </c>
    </row>
    <row r="7499" ht="14.25" customHeight="1">
      <c r="G7499" s="111">
        <v>44153.0</v>
      </c>
      <c r="H7499" s="110" t="s">
        <v>273</v>
      </c>
      <c r="I7499" s="110" t="str">
        <f t="array" ref="I7499">XLOOKUP('Joining Lists'!$H7499,'Joining Lists'!$D$4:$D$75,'Joining Lists'!$E$4:$E$75)</f>
        <v>West</v>
      </c>
      <c r="J7499" s="110" t="s">
        <v>245</v>
      </c>
      <c r="K7499" s="110">
        <v>1.0</v>
      </c>
      <c r="L7499" s="109">
        <f t="array" ref="L7499">XLOOKUP('Joining Lists'!$J7499,'Joining Lists'!$A$4:$A$15,'Joining Lists'!$B$4:$B$15)</f>
        <v>23.5</v>
      </c>
      <c r="M7499" s="110">
        <f>'Joining Lists'!$K7499*'Joining Lists'!$L7499</f>
        <v>23.5</v>
      </c>
    </row>
    <row r="7500" ht="14.25" customHeight="1">
      <c r="G7500" s="106">
        <v>44153.0</v>
      </c>
      <c r="H7500" s="105" t="s">
        <v>259</v>
      </c>
      <c r="I7500" s="105" t="str">
        <f t="array" ref="I7500">XLOOKUP('Joining Lists'!$H7500,'Joining Lists'!$D$4:$D$75,'Joining Lists'!$E$4:$E$75)</f>
        <v>West</v>
      </c>
      <c r="J7500" s="105" t="s">
        <v>216</v>
      </c>
      <c r="K7500" s="105">
        <v>2.0</v>
      </c>
      <c r="L7500" s="104">
        <f t="array" ref="L7500">XLOOKUP('Joining Lists'!$J7500,'Joining Lists'!$A$4:$A$15,'Joining Lists'!$B$4:$B$15)</f>
        <v>22.95</v>
      </c>
      <c r="M7500" s="105">
        <f>'Joining Lists'!$K7500*'Joining Lists'!$L7500</f>
        <v>45.9</v>
      </c>
    </row>
    <row r="7501" ht="14.25" customHeight="1">
      <c r="G7501" s="111">
        <v>44153.0</v>
      </c>
      <c r="H7501" s="110" t="s">
        <v>228</v>
      </c>
      <c r="I7501" s="110" t="str">
        <f t="array" ref="I7501">XLOOKUP('Joining Lists'!$H7501,'Joining Lists'!$D$4:$D$75,'Joining Lists'!$E$4:$E$75)</f>
        <v>MidWest</v>
      </c>
      <c r="J7501" s="110" t="s">
        <v>236</v>
      </c>
      <c r="K7501" s="110">
        <v>3.0</v>
      </c>
      <c r="L7501" s="109">
        <f t="array" ref="L7501">XLOOKUP('Joining Lists'!$J7501,'Joining Lists'!$A$4:$A$15,'Joining Lists'!$B$4:$B$15)</f>
        <v>30</v>
      </c>
      <c r="M7501" s="110">
        <f>'Joining Lists'!$K7501*'Joining Lists'!$L7501</f>
        <v>90</v>
      </c>
    </row>
    <row r="7502" ht="14.25" customHeight="1">
      <c r="G7502" s="106">
        <v>44153.0</v>
      </c>
      <c r="H7502" s="105" t="s">
        <v>271</v>
      </c>
      <c r="I7502" s="105" t="str">
        <f t="array" ref="I7502">XLOOKUP('Joining Lists'!$H7502,'Joining Lists'!$D$4:$D$75,'Joining Lists'!$E$4:$E$75)</f>
        <v>South</v>
      </c>
      <c r="J7502" s="105" t="s">
        <v>243</v>
      </c>
      <c r="K7502" s="105">
        <v>2.0</v>
      </c>
      <c r="L7502" s="104">
        <f t="array" ref="L7502">XLOOKUP('Joining Lists'!$J7502,'Joining Lists'!$A$4:$A$15,'Joining Lists'!$B$4:$B$15)</f>
        <v>25</v>
      </c>
      <c r="M7502" s="105">
        <f>'Joining Lists'!$K7502*'Joining Lists'!$L7502</f>
        <v>50</v>
      </c>
    </row>
    <row r="7503" ht="14.25" customHeight="1">
      <c r="G7503" s="111">
        <v>44153.0</v>
      </c>
      <c r="H7503" s="110" t="s">
        <v>269</v>
      </c>
      <c r="I7503" s="110" t="str">
        <f t="array" ref="I7503">XLOOKUP('Joining Lists'!$H7503,'Joining Lists'!$D$4:$D$75,'Joining Lists'!$E$4:$E$75)</f>
        <v>MidWest</v>
      </c>
      <c r="J7503" s="110" t="s">
        <v>227</v>
      </c>
      <c r="K7503" s="110">
        <v>1.0</v>
      </c>
      <c r="L7503" s="109">
        <f t="array" ref="L7503">XLOOKUP('Joining Lists'!$J7503,'Joining Lists'!$A$4:$A$15,'Joining Lists'!$B$4:$B$15)</f>
        <v>25</v>
      </c>
      <c r="M7503" s="110">
        <f>'Joining Lists'!$K7503*'Joining Lists'!$L7503</f>
        <v>25</v>
      </c>
    </row>
    <row r="7504" ht="14.25" customHeight="1">
      <c r="G7504" s="106">
        <v>44153.0</v>
      </c>
      <c r="H7504" s="105" t="s">
        <v>302</v>
      </c>
      <c r="I7504" s="105" t="str">
        <f t="array" ref="I7504">XLOOKUP('Joining Lists'!$H7504,'Joining Lists'!$D$4:$D$75,'Joining Lists'!$E$4:$E$75)</f>
        <v>MidWest</v>
      </c>
      <c r="J7504" s="105" t="s">
        <v>227</v>
      </c>
      <c r="K7504" s="105">
        <v>5.0</v>
      </c>
      <c r="L7504" s="104">
        <f t="array" ref="L7504">XLOOKUP('Joining Lists'!$J7504,'Joining Lists'!$A$4:$A$15,'Joining Lists'!$B$4:$B$15)</f>
        <v>25</v>
      </c>
      <c r="M7504" s="105">
        <f>'Joining Lists'!$K7504*'Joining Lists'!$L7504</f>
        <v>125</v>
      </c>
    </row>
    <row r="7505" ht="14.25" customHeight="1">
      <c r="G7505" s="111">
        <v>44153.0</v>
      </c>
      <c r="H7505" s="110" t="s">
        <v>259</v>
      </c>
      <c r="I7505" s="110" t="str">
        <f t="array" ref="I7505">XLOOKUP('Joining Lists'!$H7505,'Joining Lists'!$D$4:$D$75,'Joining Lists'!$E$4:$E$75)</f>
        <v>West</v>
      </c>
      <c r="J7505" s="110" t="s">
        <v>230</v>
      </c>
      <c r="K7505" s="110">
        <v>1.0</v>
      </c>
      <c r="L7505" s="109">
        <f t="array" ref="L7505">XLOOKUP('Joining Lists'!$J7505,'Joining Lists'!$A$4:$A$15,'Joining Lists'!$B$4:$B$15)</f>
        <v>79.95</v>
      </c>
      <c r="M7505" s="110">
        <f>'Joining Lists'!$K7505*'Joining Lists'!$L7505</f>
        <v>79.95</v>
      </c>
    </row>
    <row r="7506" ht="14.25" customHeight="1">
      <c r="G7506" s="106">
        <v>44153.0</v>
      </c>
      <c r="H7506" s="105" t="s">
        <v>219</v>
      </c>
      <c r="I7506" s="105" t="str">
        <f t="array" ref="I7506">XLOOKUP('Joining Lists'!$H7506,'Joining Lists'!$D$4:$D$75,'Joining Lists'!$E$4:$E$75)</f>
        <v>West</v>
      </c>
      <c r="J7506" s="105" t="s">
        <v>218</v>
      </c>
      <c r="K7506" s="105">
        <v>3.0</v>
      </c>
      <c r="L7506" s="104">
        <f t="array" ref="L7506">XLOOKUP('Joining Lists'!$J7506,'Joining Lists'!$A$4:$A$15,'Joining Lists'!$B$4:$B$15)</f>
        <v>22.95</v>
      </c>
      <c r="M7506" s="105">
        <f>'Joining Lists'!$K7506*'Joining Lists'!$L7506</f>
        <v>68.85</v>
      </c>
    </row>
    <row r="7507" ht="14.25" customHeight="1">
      <c r="G7507" s="111">
        <v>44153.0</v>
      </c>
      <c r="H7507" s="110" t="s">
        <v>254</v>
      </c>
      <c r="I7507" s="110" t="str">
        <f t="array" ref="I7507">XLOOKUP('Joining Lists'!$H7507,'Joining Lists'!$D$4:$D$75,'Joining Lists'!$E$4:$E$75)</f>
        <v>South</v>
      </c>
      <c r="J7507" s="110" t="s">
        <v>240</v>
      </c>
      <c r="K7507" s="110">
        <v>3.0</v>
      </c>
      <c r="L7507" s="109">
        <f t="array" ref="L7507">XLOOKUP('Joining Lists'!$J7507,'Joining Lists'!$A$4:$A$15,'Joining Lists'!$B$4:$B$15)</f>
        <v>34</v>
      </c>
      <c r="M7507" s="110">
        <f>'Joining Lists'!$K7507*'Joining Lists'!$L7507</f>
        <v>102</v>
      </c>
    </row>
    <row r="7508" ht="14.25" customHeight="1">
      <c r="G7508" s="106">
        <v>44153.0</v>
      </c>
      <c r="H7508" s="105" t="s">
        <v>268</v>
      </c>
      <c r="I7508" s="105" t="str">
        <f t="array" ref="I7508">XLOOKUP('Joining Lists'!$H7508,'Joining Lists'!$D$4:$D$75,'Joining Lists'!$E$4:$E$75)</f>
        <v>East</v>
      </c>
      <c r="J7508" s="105" t="s">
        <v>235</v>
      </c>
      <c r="K7508" s="105">
        <v>2.0</v>
      </c>
      <c r="L7508" s="104">
        <f t="array" ref="L7508">XLOOKUP('Joining Lists'!$J7508,'Joining Lists'!$A$4:$A$15,'Joining Lists'!$B$4:$B$15)</f>
        <v>19.95</v>
      </c>
      <c r="M7508" s="105">
        <f>'Joining Lists'!$K7508*'Joining Lists'!$L7508</f>
        <v>39.9</v>
      </c>
    </row>
    <row r="7509" ht="14.25" customHeight="1">
      <c r="G7509" s="111">
        <v>44153.0</v>
      </c>
      <c r="H7509" s="110" t="s">
        <v>302</v>
      </c>
      <c r="I7509" s="110" t="str">
        <f t="array" ref="I7509">XLOOKUP('Joining Lists'!$H7509,'Joining Lists'!$D$4:$D$75,'Joining Lists'!$E$4:$E$75)</f>
        <v>MidWest</v>
      </c>
      <c r="J7509" s="110" t="s">
        <v>218</v>
      </c>
      <c r="K7509" s="110">
        <v>3.0</v>
      </c>
      <c r="L7509" s="109">
        <f t="array" ref="L7509">XLOOKUP('Joining Lists'!$J7509,'Joining Lists'!$A$4:$A$15,'Joining Lists'!$B$4:$B$15)</f>
        <v>22.95</v>
      </c>
      <c r="M7509" s="110">
        <f>'Joining Lists'!$K7509*'Joining Lists'!$L7509</f>
        <v>68.85</v>
      </c>
    </row>
    <row r="7510" ht="14.25" customHeight="1">
      <c r="G7510" s="106">
        <v>44153.0</v>
      </c>
      <c r="H7510" s="105" t="s">
        <v>299</v>
      </c>
      <c r="I7510" s="105" t="str">
        <f t="array" ref="I7510">XLOOKUP('Joining Lists'!$H7510,'Joining Lists'!$D$4:$D$75,'Joining Lists'!$E$4:$E$75)</f>
        <v>South</v>
      </c>
      <c r="J7510" s="105" t="s">
        <v>227</v>
      </c>
      <c r="K7510" s="105">
        <v>3.0</v>
      </c>
      <c r="L7510" s="104">
        <f t="array" ref="L7510">XLOOKUP('Joining Lists'!$J7510,'Joining Lists'!$A$4:$A$15,'Joining Lists'!$B$4:$B$15)</f>
        <v>25</v>
      </c>
      <c r="M7510" s="105">
        <f>'Joining Lists'!$K7510*'Joining Lists'!$L7510</f>
        <v>75</v>
      </c>
    </row>
    <row r="7511" ht="14.25" customHeight="1">
      <c r="G7511" s="111">
        <v>44153.0</v>
      </c>
      <c r="H7511" s="110" t="s">
        <v>219</v>
      </c>
      <c r="I7511" s="110" t="str">
        <f t="array" ref="I7511">XLOOKUP('Joining Lists'!$H7511,'Joining Lists'!$D$4:$D$75,'Joining Lists'!$E$4:$E$75)</f>
        <v>West</v>
      </c>
      <c r="J7511" s="110" t="s">
        <v>245</v>
      </c>
      <c r="K7511" s="110">
        <v>3.0</v>
      </c>
      <c r="L7511" s="109">
        <f t="array" ref="L7511">XLOOKUP('Joining Lists'!$J7511,'Joining Lists'!$A$4:$A$15,'Joining Lists'!$B$4:$B$15)</f>
        <v>23.5</v>
      </c>
      <c r="M7511" s="110">
        <f>'Joining Lists'!$K7511*'Joining Lists'!$L7511</f>
        <v>70.5</v>
      </c>
    </row>
    <row r="7512" ht="14.25" customHeight="1">
      <c r="G7512" s="106">
        <v>44153.0</v>
      </c>
      <c r="H7512" s="105" t="s">
        <v>306</v>
      </c>
      <c r="I7512" s="105" t="str">
        <f t="array" ref="I7512">XLOOKUP('Joining Lists'!$H7512,'Joining Lists'!$D$4:$D$75,'Joining Lists'!$E$4:$E$75)</f>
        <v>West</v>
      </c>
      <c r="J7512" s="105" t="s">
        <v>245</v>
      </c>
      <c r="K7512" s="105">
        <v>3.0</v>
      </c>
      <c r="L7512" s="104">
        <f t="array" ref="L7512">XLOOKUP('Joining Lists'!$J7512,'Joining Lists'!$A$4:$A$15,'Joining Lists'!$B$4:$B$15)</f>
        <v>23.5</v>
      </c>
      <c r="M7512" s="105">
        <f>'Joining Lists'!$K7512*'Joining Lists'!$L7512</f>
        <v>70.5</v>
      </c>
    </row>
    <row r="7513" ht="14.25" customHeight="1">
      <c r="G7513" s="111">
        <v>44153.0</v>
      </c>
      <c r="H7513" s="110" t="s">
        <v>306</v>
      </c>
      <c r="I7513" s="110" t="str">
        <f t="array" ref="I7513">XLOOKUP('Joining Lists'!$H7513,'Joining Lists'!$D$4:$D$75,'Joining Lists'!$E$4:$E$75)</f>
        <v>West</v>
      </c>
      <c r="J7513" s="110" t="s">
        <v>216</v>
      </c>
      <c r="K7513" s="110">
        <v>1.0</v>
      </c>
      <c r="L7513" s="109">
        <f t="array" ref="L7513">XLOOKUP('Joining Lists'!$J7513,'Joining Lists'!$A$4:$A$15,'Joining Lists'!$B$4:$B$15)</f>
        <v>22.95</v>
      </c>
      <c r="M7513" s="110">
        <f>'Joining Lists'!$K7513*'Joining Lists'!$L7513</f>
        <v>22.95</v>
      </c>
    </row>
    <row r="7514" ht="14.25" customHeight="1">
      <c r="G7514" s="106">
        <v>44153.0</v>
      </c>
      <c r="H7514" s="105" t="s">
        <v>286</v>
      </c>
      <c r="I7514" s="105" t="str">
        <f t="array" ref="I7514">XLOOKUP('Joining Lists'!$H7514,'Joining Lists'!$D$4:$D$75,'Joining Lists'!$E$4:$E$75)</f>
        <v>South</v>
      </c>
      <c r="J7514" s="105" t="s">
        <v>235</v>
      </c>
      <c r="K7514" s="105">
        <v>2.0</v>
      </c>
      <c r="L7514" s="104">
        <f t="array" ref="L7514">XLOOKUP('Joining Lists'!$J7514,'Joining Lists'!$A$4:$A$15,'Joining Lists'!$B$4:$B$15)</f>
        <v>19.95</v>
      </c>
      <c r="M7514" s="105">
        <f>'Joining Lists'!$K7514*'Joining Lists'!$L7514</f>
        <v>39.9</v>
      </c>
    </row>
    <row r="7515" ht="14.25" customHeight="1">
      <c r="G7515" s="111">
        <v>44153.0</v>
      </c>
      <c r="H7515" s="110" t="s">
        <v>231</v>
      </c>
      <c r="I7515" s="110" t="str">
        <f t="array" ref="I7515">XLOOKUP('Joining Lists'!$H7515,'Joining Lists'!$D$4:$D$75,'Joining Lists'!$E$4:$E$75)</f>
        <v>West</v>
      </c>
      <c r="J7515" s="110" t="s">
        <v>212</v>
      </c>
      <c r="K7515" s="110">
        <v>4.0</v>
      </c>
      <c r="L7515" s="109">
        <f t="array" ref="L7515">XLOOKUP('Joining Lists'!$J7515,'Joining Lists'!$A$4:$A$15,'Joining Lists'!$B$4:$B$15)</f>
        <v>21</v>
      </c>
      <c r="M7515" s="110">
        <f>'Joining Lists'!$K7515*'Joining Lists'!$L7515</f>
        <v>84</v>
      </c>
    </row>
    <row r="7516" ht="14.25" customHeight="1">
      <c r="G7516" s="106">
        <v>44153.0</v>
      </c>
      <c r="H7516" s="105" t="s">
        <v>225</v>
      </c>
      <c r="I7516" s="105" t="str">
        <f t="array" ref="I7516">XLOOKUP('Joining Lists'!$H7516,'Joining Lists'!$D$4:$D$75,'Joining Lists'!$E$4:$E$75)</f>
        <v>South</v>
      </c>
      <c r="J7516" s="105" t="s">
        <v>218</v>
      </c>
      <c r="K7516" s="105">
        <v>1.0</v>
      </c>
      <c r="L7516" s="104">
        <f t="array" ref="L7516">XLOOKUP('Joining Lists'!$J7516,'Joining Lists'!$A$4:$A$15,'Joining Lists'!$B$4:$B$15)</f>
        <v>22.95</v>
      </c>
      <c r="M7516" s="105">
        <f>'Joining Lists'!$K7516*'Joining Lists'!$L7516</f>
        <v>22.95</v>
      </c>
    </row>
    <row r="7517" ht="14.25" customHeight="1">
      <c r="G7517" s="111">
        <v>44153.0</v>
      </c>
      <c r="H7517" s="110" t="s">
        <v>215</v>
      </c>
      <c r="I7517" s="110" t="str">
        <f t="array" ref="I7517">XLOOKUP('Joining Lists'!$H7517,'Joining Lists'!$D$4:$D$75,'Joining Lists'!$E$4:$E$75)</f>
        <v>East</v>
      </c>
      <c r="J7517" s="110" t="s">
        <v>236</v>
      </c>
      <c r="K7517" s="110">
        <v>2.0</v>
      </c>
      <c r="L7517" s="109">
        <f t="array" ref="L7517">XLOOKUP('Joining Lists'!$J7517,'Joining Lists'!$A$4:$A$15,'Joining Lists'!$B$4:$B$15)</f>
        <v>30</v>
      </c>
      <c r="M7517" s="110">
        <f>'Joining Lists'!$K7517*'Joining Lists'!$L7517</f>
        <v>60</v>
      </c>
    </row>
    <row r="7518" ht="14.25" customHeight="1">
      <c r="G7518" s="106">
        <v>44153.0</v>
      </c>
      <c r="H7518" s="105" t="s">
        <v>303</v>
      </c>
      <c r="I7518" s="105" t="str">
        <f t="array" ref="I7518">XLOOKUP('Joining Lists'!$H7518,'Joining Lists'!$D$4:$D$75,'Joining Lists'!$E$4:$E$75)</f>
        <v>West</v>
      </c>
      <c r="J7518" s="105" t="s">
        <v>216</v>
      </c>
      <c r="K7518" s="105">
        <v>2.0</v>
      </c>
      <c r="L7518" s="104">
        <f t="array" ref="L7518">XLOOKUP('Joining Lists'!$J7518,'Joining Lists'!$A$4:$A$15,'Joining Lists'!$B$4:$B$15)</f>
        <v>22.95</v>
      </c>
      <c r="M7518" s="105">
        <f>'Joining Lists'!$K7518*'Joining Lists'!$L7518</f>
        <v>45.9</v>
      </c>
    </row>
    <row r="7519" ht="14.25" customHeight="1">
      <c r="G7519" s="111">
        <v>44153.0</v>
      </c>
      <c r="H7519" s="110" t="s">
        <v>219</v>
      </c>
      <c r="I7519" s="110" t="str">
        <f t="array" ref="I7519">XLOOKUP('Joining Lists'!$H7519,'Joining Lists'!$D$4:$D$75,'Joining Lists'!$E$4:$E$75)</f>
        <v>West</v>
      </c>
      <c r="J7519" s="110" t="s">
        <v>218</v>
      </c>
      <c r="K7519" s="110">
        <v>1.0</v>
      </c>
      <c r="L7519" s="109">
        <f t="array" ref="L7519">XLOOKUP('Joining Lists'!$J7519,'Joining Lists'!$A$4:$A$15,'Joining Lists'!$B$4:$B$15)</f>
        <v>22.95</v>
      </c>
      <c r="M7519" s="110">
        <f>'Joining Lists'!$K7519*'Joining Lists'!$L7519</f>
        <v>22.95</v>
      </c>
    </row>
    <row r="7520" ht="14.25" customHeight="1">
      <c r="G7520" s="106">
        <v>44153.0</v>
      </c>
      <c r="H7520" s="105" t="s">
        <v>255</v>
      </c>
      <c r="I7520" s="105" t="str">
        <f t="array" ref="I7520">XLOOKUP('Joining Lists'!$H7520,'Joining Lists'!$D$4:$D$75,'Joining Lists'!$E$4:$E$75)</f>
        <v>MidWest</v>
      </c>
      <c r="J7520" s="105" t="s">
        <v>212</v>
      </c>
      <c r="K7520" s="105">
        <v>2.0</v>
      </c>
      <c r="L7520" s="104">
        <f t="array" ref="L7520">XLOOKUP('Joining Lists'!$J7520,'Joining Lists'!$A$4:$A$15,'Joining Lists'!$B$4:$B$15)</f>
        <v>21</v>
      </c>
      <c r="M7520" s="105">
        <f>'Joining Lists'!$K7520*'Joining Lists'!$L7520</f>
        <v>42</v>
      </c>
    </row>
    <row r="7521" ht="14.25" customHeight="1">
      <c r="G7521" s="111">
        <v>44152.0</v>
      </c>
      <c r="H7521" s="110" t="s">
        <v>269</v>
      </c>
      <c r="I7521" s="110" t="str">
        <f t="array" ref="I7521">XLOOKUP('Joining Lists'!$H7521,'Joining Lists'!$D$4:$D$75,'Joining Lists'!$E$4:$E$75)</f>
        <v>MidWest</v>
      </c>
      <c r="J7521" s="110" t="s">
        <v>243</v>
      </c>
      <c r="K7521" s="110">
        <v>1.0</v>
      </c>
      <c r="L7521" s="109">
        <f t="array" ref="L7521">XLOOKUP('Joining Lists'!$J7521,'Joining Lists'!$A$4:$A$15,'Joining Lists'!$B$4:$B$15)</f>
        <v>25</v>
      </c>
      <c r="M7521" s="110">
        <f>'Joining Lists'!$K7521*'Joining Lists'!$L7521</f>
        <v>25</v>
      </c>
    </row>
    <row r="7522" ht="14.25" customHeight="1">
      <c r="G7522" s="106">
        <v>44152.0</v>
      </c>
      <c r="H7522" s="105" t="s">
        <v>246</v>
      </c>
      <c r="I7522" s="105" t="str">
        <f t="array" ref="I7522">XLOOKUP('Joining Lists'!$H7522,'Joining Lists'!$D$4:$D$75,'Joining Lists'!$E$4:$E$75)</f>
        <v>South</v>
      </c>
      <c r="J7522" s="105" t="s">
        <v>240</v>
      </c>
      <c r="K7522" s="105">
        <v>24.0</v>
      </c>
      <c r="L7522" s="104">
        <f t="array" ref="L7522">XLOOKUP('Joining Lists'!$J7522,'Joining Lists'!$A$4:$A$15,'Joining Lists'!$B$4:$B$15)</f>
        <v>34</v>
      </c>
      <c r="M7522" s="105">
        <f>'Joining Lists'!$K7522*'Joining Lists'!$L7522</f>
        <v>816</v>
      </c>
    </row>
    <row r="7523" ht="14.25" customHeight="1">
      <c r="G7523" s="111">
        <v>44152.0</v>
      </c>
      <c r="H7523" s="110" t="s">
        <v>311</v>
      </c>
      <c r="I7523" s="110" t="str">
        <f t="array" ref="I7523">XLOOKUP('Joining Lists'!$H7523,'Joining Lists'!$D$4:$D$75,'Joining Lists'!$E$4:$E$75)</f>
        <v>MidWest</v>
      </c>
      <c r="J7523" s="110" t="s">
        <v>218</v>
      </c>
      <c r="K7523" s="110">
        <v>2.0</v>
      </c>
      <c r="L7523" s="109">
        <f t="array" ref="L7523">XLOOKUP('Joining Lists'!$J7523,'Joining Lists'!$A$4:$A$15,'Joining Lists'!$B$4:$B$15)</f>
        <v>22.95</v>
      </c>
      <c r="M7523" s="110">
        <f>'Joining Lists'!$K7523*'Joining Lists'!$L7523</f>
        <v>45.9</v>
      </c>
    </row>
    <row r="7524" ht="14.25" customHeight="1">
      <c r="G7524" s="106">
        <v>44152.0</v>
      </c>
      <c r="H7524" s="105" t="s">
        <v>225</v>
      </c>
      <c r="I7524" s="105" t="str">
        <f t="array" ref="I7524">XLOOKUP('Joining Lists'!$H7524,'Joining Lists'!$D$4:$D$75,'Joining Lists'!$E$4:$E$75)</f>
        <v>South</v>
      </c>
      <c r="J7524" s="105" t="s">
        <v>218</v>
      </c>
      <c r="K7524" s="105">
        <v>3.0</v>
      </c>
      <c r="L7524" s="104">
        <f t="array" ref="L7524">XLOOKUP('Joining Lists'!$J7524,'Joining Lists'!$A$4:$A$15,'Joining Lists'!$B$4:$B$15)</f>
        <v>22.95</v>
      </c>
      <c r="M7524" s="105">
        <f>'Joining Lists'!$K7524*'Joining Lists'!$L7524</f>
        <v>68.85</v>
      </c>
    </row>
    <row r="7525" ht="14.25" customHeight="1">
      <c r="G7525" s="111">
        <v>44152.0</v>
      </c>
      <c r="H7525" s="110" t="s">
        <v>288</v>
      </c>
      <c r="I7525" s="110" t="str">
        <f t="array" ref="I7525">XLOOKUP('Joining Lists'!$H7525,'Joining Lists'!$D$4:$D$75,'Joining Lists'!$E$4:$E$75)</f>
        <v>MidWest</v>
      </c>
      <c r="J7525" s="110" t="s">
        <v>240</v>
      </c>
      <c r="K7525" s="110">
        <v>4.0</v>
      </c>
      <c r="L7525" s="109">
        <f t="array" ref="L7525">XLOOKUP('Joining Lists'!$J7525,'Joining Lists'!$A$4:$A$15,'Joining Lists'!$B$4:$B$15)</f>
        <v>34</v>
      </c>
      <c r="M7525" s="110">
        <f>'Joining Lists'!$K7525*'Joining Lists'!$L7525</f>
        <v>136</v>
      </c>
    </row>
    <row r="7526" ht="14.25" customHeight="1">
      <c r="G7526" s="106">
        <v>44152.0</v>
      </c>
      <c r="H7526" s="105" t="s">
        <v>254</v>
      </c>
      <c r="I7526" s="105" t="str">
        <f t="array" ref="I7526">XLOOKUP('Joining Lists'!$H7526,'Joining Lists'!$D$4:$D$75,'Joining Lists'!$E$4:$E$75)</f>
        <v>South</v>
      </c>
      <c r="J7526" s="105" t="s">
        <v>235</v>
      </c>
      <c r="K7526" s="105">
        <v>3.0</v>
      </c>
      <c r="L7526" s="104">
        <f t="array" ref="L7526">XLOOKUP('Joining Lists'!$J7526,'Joining Lists'!$A$4:$A$15,'Joining Lists'!$B$4:$B$15)</f>
        <v>19.95</v>
      </c>
      <c r="M7526" s="105">
        <f>'Joining Lists'!$K7526*'Joining Lists'!$L7526</f>
        <v>59.85</v>
      </c>
    </row>
    <row r="7527" ht="14.25" customHeight="1">
      <c r="G7527" s="111">
        <v>44152.0</v>
      </c>
      <c r="H7527" s="110" t="s">
        <v>294</v>
      </c>
      <c r="I7527" s="110" t="str">
        <f t="array" ref="I7527">XLOOKUP('Joining Lists'!$H7527,'Joining Lists'!$D$4:$D$75,'Joining Lists'!$E$4:$E$75)</f>
        <v>West</v>
      </c>
      <c r="J7527" s="110" t="s">
        <v>216</v>
      </c>
      <c r="K7527" s="110">
        <v>4.0</v>
      </c>
      <c r="L7527" s="109">
        <f t="array" ref="L7527">XLOOKUP('Joining Lists'!$J7527,'Joining Lists'!$A$4:$A$15,'Joining Lists'!$B$4:$B$15)</f>
        <v>22.95</v>
      </c>
      <c r="M7527" s="110">
        <f>'Joining Lists'!$K7527*'Joining Lists'!$L7527</f>
        <v>91.8</v>
      </c>
    </row>
    <row r="7528" ht="14.25" customHeight="1">
      <c r="G7528" s="106">
        <v>44152.0</v>
      </c>
      <c r="H7528" s="105" t="s">
        <v>215</v>
      </c>
      <c r="I7528" s="105" t="str">
        <f t="array" ref="I7528">XLOOKUP('Joining Lists'!$H7528,'Joining Lists'!$D$4:$D$75,'Joining Lists'!$E$4:$E$75)</f>
        <v>East</v>
      </c>
      <c r="J7528" s="105" t="s">
        <v>233</v>
      </c>
      <c r="K7528" s="105">
        <v>1.0</v>
      </c>
      <c r="L7528" s="104">
        <f t="array" ref="L7528">XLOOKUP('Joining Lists'!$J7528,'Joining Lists'!$A$4:$A$15,'Joining Lists'!$B$4:$B$15)</f>
        <v>27.5</v>
      </c>
      <c r="M7528" s="105">
        <f>'Joining Lists'!$K7528*'Joining Lists'!$L7528</f>
        <v>27.5</v>
      </c>
    </row>
    <row r="7529" ht="14.25" customHeight="1">
      <c r="G7529" s="111">
        <v>44152.0</v>
      </c>
      <c r="H7529" s="110" t="s">
        <v>314</v>
      </c>
      <c r="I7529" s="110" t="str">
        <f t="array" ref="I7529">XLOOKUP('Joining Lists'!$H7529,'Joining Lists'!$D$4:$D$75,'Joining Lists'!$E$4:$E$75)</f>
        <v>West</v>
      </c>
      <c r="J7529" s="110" t="s">
        <v>218</v>
      </c>
      <c r="K7529" s="110">
        <v>1.0</v>
      </c>
      <c r="L7529" s="109">
        <f t="array" ref="L7529">XLOOKUP('Joining Lists'!$J7529,'Joining Lists'!$A$4:$A$15,'Joining Lists'!$B$4:$B$15)</f>
        <v>22.95</v>
      </c>
      <c r="M7529" s="110">
        <f>'Joining Lists'!$K7529*'Joining Lists'!$L7529</f>
        <v>22.95</v>
      </c>
    </row>
    <row r="7530" ht="14.25" customHeight="1">
      <c r="G7530" s="106">
        <v>44152.0</v>
      </c>
      <c r="H7530" s="105" t="s">
        <v>268</v>
      </c>
      <c r="I7530" s="105" t="str">
        <f t="array" ref="I7530">XLOOKUP('Joining Lists'!$H7530,'Joining Lists'!$D$4:$D$75,'Joining Lists'!$E$4:$E$75)</f>
        <v>East</v>
      </c>
      <c r="J7530" s="105" t="s">
        <v>243</v>
      </c>
      <c r="K7530" s="105">
        <v>1.0</v>
      </c>
      <c r="L7530" s="104">
        <f t="array" ref="L7530">XLOOKUP('Joining Lists'!$J7530,'Joining Lists'!$A$4:$A$15,'Joining Lists'!$B$4:$B$15)</f>
        <v>25</v>
      </c>
      <c r="M7530" s="105">
        <f>'Joining Lists'!$K7530*'Joining Lists'!$L7530</f>
        <v>25</v>
      </c>
    </row>
    <row r="7531" ht="14.25" customHeight="1">
      <c r="G7531" s="111">
        <v>44152.0</v>
      </c>
      <c r="H7531" s="110" t="s">
        <v>248</v>
      </c>
      <c r="I7531" s="110" t="str">
        <f t="array" ref="I7531">XLOOKUP('Joining Lists'!$H7531,'Joining Lists'!$D$4:$D$75,'Joining Lists'!$E$4:$E$75)</f>
        <v>MidWest</v>
      </c>
      <c r="J7531" s="110" t="s">
        <v>216</v>
      </c>
      <c r="K7531" s="110">
        <v>3.0</v>
      </c>
      <c r="L7531" s="109">
        <f t="array" ref="L7531">XLOOKUP('Joining Lists'!$J7531,'Joining Lists'!$A$4:$A$15,'Joining Lists'!$B$4:$B$15)</f>
        <v>22.95</v>
      </c>
      <c r="M7531" s="110">
        <f>'Joining Lists'!$K7531*'Joining Lists'!$L7531</f>
        <v>68.85</v>
      </c>
    </row>
    <row r="7532" ht="14.25" customHeight="1">
      <c r="G7532" s="106">
        <v>44152.0</v>
      </c>
      <c r="H7532" s="105" t="s">
        <v>215</v>
      </c>
      <c r="I7532" s="105" t="str">
        <f t="array" ref="I7532">XLOOKUP('Joining Lists'!$H7532,'Joining Lists'!$D$4:$D$75,'Joining Lists'!$E$4:$E$75)</f>
        <v>East</v>
      </c>
      <c r="J7532" s="105" t="s">
        <v>245</v>
      </c>
      <c r="K7532" s="105">
        <v>3.0</v>
      </c>
      <c r="L7532" s="104">
        <f t="array" ref="L7532">XLOOKUP('Joining Lists'!$J7532,'Joining Lists'!$A$4:$A$15,'Joining Lists'!$B$4:$B$15)</f>
        <v>23.5</v>
      </c>
      <c r="M7532" s="105">
        <f>'Joining Lists'!$K7532*'Joining Lists'!$L7532</f>
        <v>70.5</v>
      </c>
    </row>
    <row r="7533" ht="14.25" customHeight="1">
      <c r="G7533" s="111">
        <v>44152.0</v>
      </c>
      <c r="H7533" s="110" t="s">
        <v>289</v>
      </c>
      <c r="I7533" s="110" t="str">
        <f t="array" ref="I7533">XLOOKUP('Joining Lists'!$H7533,'Joining Lists'!$D$4:$D$75,'Joining Lists'!$E$4:$E$75)</f>
        <v>West</v>
      </c>
      <c r="J7533" s="110" t="s">
        <v>212</v>
      </c>
      <c r="K7533" s="110">
        <v>4.0</v>
      </c>
      <c r="L7533" s="109">
        <f t="array" ref="L7533">XLOOKUP('Joining Lists'!$J7533,'Joining Lists'!$A$4:$A$15,'Joining Lists'!$B$4:$B$15)</f>
        <v>21</v>
      </c>
      <c r="M7533" s="110">
        <f>'Joining Lists'!$K7533*'Joining Lists'!$L7533</f>
        <v>84</v>
      </c>
    </row>
    <row r="7534" ht="14.25" customHeight="1">
      <c r="G7534" s="106">
        <v>44152.0</v>
      </c>
      <c r="H7534" s="105" t="s">
        <v>254</v>
      </c>
      <c r="I7534" s="105" t="str">
        <f t="array" ref="I7534">XLOOKUP('Joining Lists'!$H7534,'Joining Lists'!$D$4:$D$75,'Joining Lists'!$E$4:$E$75)</f>
        <v>South</v>
      </c>
      <c r="J7534" s="105" t="s">
        <v>227</v>
      </c>
      <c r="K7534" s="105">
        <v>3.0</v>
      </c>
      <c r="L7534" s="104">
        <f t="array" ref="L7534">XLOOKUP('Joining Lists'!$J7534,'Joining Lists'!$A$4:$A$15,'Joining Lists'!$B$4:$B$15)</f>
        <v>25</v>
      </c>
      <c r="M7534" s="105">
        <f>'Joining Lists'!$K7534*'Joining Lists'!$L7534</f>
        <v>75</v>
      </c>
    </row>
    <row r="7535" ht="14.25" customHeight="1">
      <c r="G7535" s="111">
        <v>44152.0</v>
      </c>
      <c r="H7535" s="110" t="s">
        <v>271</v>
      </c>
      <c r="I7535" s="110" t="str">
        <f t="array" ref="I7535">XLOOKUP('Joining Lists'!$H7535,'Joining Lists'!$D$4:$D$75,'Joining Lists'!$E$4:$E$75)</f>
        <v>South</v>
      </c>
      <c r="J7535" s="110" t="s">
        <v>235</v>
      </c>
      <c r="K7535" s="110">
        <v>3.0</v>
      </c>
      <c r="L7535" s="109">
        <f t="array" ref="L7535">XLOOKUP('Joining Lists'!$J7535,'Joining Lists'!$A$4:$A$15,'Joining Lists'!$B$4:$B$15)</f>
        <v>19.95</v>
      </c>
      <c r="M7535" s="110">
        <f>'Joining Lists'!$K7535*'Joining Lists'!$L7535</f>
        <v>59.85</v>
      </c>
    </row>
    <row r="7536" ht="14.25" customHeight="1">
      <c r="G7536" s="106">
        <v>44152.0</v>
      </c>
      <c r="H7536" s="105" t="s">
        <v>288</v>
      </c>
      <c r="I7536" s="105" t="str">
        <f t="array" ref="I7536">XLOOKUP('Joining Lists'!$H7536,'Joining Lists'!$D$4:$D$75,'Joining Lists'!$E$4:$E$75)</f>
        <v>MidWest</v>
      </c>
      <c r="J7536" s="105" t="s">
        <v>212</v>
      </c>
      <c r="K7536" s="105">
        <v>2.0</v>
      </c>
      <c r="L7536" s="104">
        <f t="array" ref="L7536">XLOOKUP('Joining Lists'!$J7536,'Joining Lists'!$A$4:$A$15,'Joining Lists'!$B$4:$B$15)</f>
        <v>21</v>
      </c>
      <c r="M7536" s="105">
        <f>'Joining Lists'!$K7536*'Joining Lists'!$L7536</f>
        <v>42</v>
      </c>
    </row>
    <row r="7537" ht="14.25" customHeight="1">
      <c r="G7537" s="111">
        <v>44152.0</v>
      </c>
      <c r="H7537" s="110" t="s">
        <v>308</v>
      </c>
      <c r="I7537" s="110" t="str">
        <f t="array" ref="I7537">XLOOKUP('Joining Lists'!$H7537,'Joining Lists'!$D$4:$D$75,'Joining Lists'!$E$4:$E$75)</f>
        <v>West</v>
      </c>
      <c r="J7537" s="110" t="s">
        <v>243</v>
      </c>
      <c r="K7537" s="110">
        <v>1.0</v>
      </c>
      <c r="L7537" s="109">
        <f t="array" ref="L7537">XLOOKUP('Joining Lists'!$J7537,'Joining Lists'!$A$4:$A$15,'Joining Lists'!$B$4:$B$15)</f>
        <v>25</v>
      </c>
      <c r="M7537" s="110">
        <f>'Joining Lists'!$K7537*'Joining Lists'!$L7537</f>
        <v>25</v>
      </c>
    </row>
    <row r="7538" ht="14.25" customHeight="1">
      <c r="G7538" s="106">
        <v>44152.0</v>
      </c>
      <c r="H7538" s="105" t="s">
        <v>308</v>
      </c>
      <c r="I7538" s="105" t="str">
        <f t="array" ref="I7538">XLOOKUP('Joining Lists'!$H7538,'Joining Lists'!$D$4:$D$75,'Joining Lists'!$E$4:$E$75)</f>
        <v>West</v>
      </c>
      <c r="J7538" s="105" t="s">
        <v>216</v>
      </c>
      <c r="K7538" s="105">
        <v>3.0</v>
      </c>
      <c r="L7538" s="104">
        <f t="array" ref="L7538">XLOOKUP('Joining Lists'!$J7538,'Joining Lists'!$A$4:$A$15,'Joining Lists'!$B$4:$B$15)</f>
        <v>22.95</v>
      </c>
      <c r="M7538" s="105">
        <f>'Joining Lists'!$K7538*'Joining Lists'!$L7538</f>
        <v>68.85</v>
      </c>
    </row>
    <row r="7539" ht="14.25" customHeight="1">
      <c r="G7539" s="111">
        <v>44152.0</v>
      </c>
      <c r="H7539" s="110" t="s">
        <v>302</v>
      </c>
      <c r="I7539" s="110" t="str">
        <f t="array" ref="I7539">XLOOKUP('Joining Lists'!$H7539,'Joining Lists'!$D$4:$D$75,'Joining Lists'!$E$4:$E$75)</f>
        <v>MidWest</v>
      </c>
      <c r="J7539" s="110" t="s">
        <v>235</v>
      </c>
      <c r="K7539" s="110">
        <v>2.0</v>
      </c>
      <c r="L7539" s="109">
        <f t="array" ref="L7539">XLOOKUP('Joining Lists'!$J7539,'Joining Lists'!$A$4:$A$15,'Joining Lists'!$B$4:$B$15)</f>
        <v>19.95</v>
      </c>
      <c r="M7539" s="110">
        <f>'Joining Lists'!$K7539*'Joining Lists'!$L7539</f>
        <v>39.9</v>
      </c>
    </row>
    <row r="7540" ht="14.25" customHeight="1">
      <c r="G7540" s="106">
        <v>44152.0</v>
      </c>
      <c r="H7540" s="105" t="s">
        <v>219</v>
      </c>
      <c r="I7540" s="105" t="str">
        <f t="array" ref="I7540">XLOOKUP('Joining Lists'!$H7540,'Joining Lists'!$D$4:$D$75,'Joining Lists'!$E$4:$E$75)</f>
        <v>West</v>
      </c>
      <c r="J7540" s="105" t="s">
        <v>218</v>
      </c>
      <c r="K7540" s="105">
        <v>2.0</v>
      </c>
      <c r="L7540" s="104">
        <f t="array" ref="L7540">XLOOKUP('Joining Lists'!$J7540,'Joining Lists'!$A$4:$A$15,'Joining Lists'!$B$4:$B$15)</f>
        <v>22.95</v>
      </c>
      <c r="M7540" s="105">
        <f>'Joining Lists'!$K7540*'Joining Lists'!$L7540</f>
        <v>45.9</v>
      </c>
    </row>
    <row r="7541" ht="14.25" customHeight="1">
      <c r="G7541" s="111">
        <v>44152.0</v>
      </c>
      <c r="H7541" s="110" t="s">
        <v>215</v>
      </c>
      <c r="I7541" s="110" t="str">
        <f t="array" ref="I7541">XLOOKUP('Joining Lists'!$H7541,'Joining Lists'!$D$4:$D$75,'Joining Lists'!$E$4:$E$75)</f>
        <v>East</v>
      </c>
      <c r="J7541" s="110" t="s">
        <v>212</v>
      </c>
      <c r="K7541" s="110">
        <v>11.0</v>
      </c>
      <c r="L7541" s="109">
        <f t="array" ref="L7541">XLOOKUP('Joining Lists'!$J7541,'Joining Lists'!$A$4:$A$15,'Joining Lists'!$B$4:$B$15)</f>
        <v>21</v>
      </c>
      <c r="M7541" s="110">
        <f>'Joining Lists'!$K7541*'Joining Lists'!$L7541</f>
        <v>231</v>
      </c>
    </row>
    <row r="7542" ht="14.25" customHeight="1">
      <c r="G7542" s="106">
        <v>44152.0</v>
      </c>
      <c r="H7542" s="105" t="s">
        <v>255</v>
      </c>
      <c r="I7542" s="105" t="str">
        <f t="array" ref="I7542">XLOOKUP('Joining Lists'!$H7542,'Joining Lists'!$D$4:$D$75,'Joining Lists'!$E$4:$E$75)</f>
        <v>MidWest</v>
      </c>
      <c r="J7542" s="105" t="s">
        <v>240</v>
      </c>
      <c r="K7542" s="105">
        <v>3.0</v>
      </c>
      <c r="L7542" s="104">
        <f t="array" ref="L7542">XLOOKUP('Joining Lists'!$J7542,'Joining Lists'!$A$4:$A$15,'Joining Lists'!$B$4:$B$15)</f>
        <v>34</v>
      </c>
      <c r="M7542" s="105">
        <f>'Joining Lists'!$K7542*'Joining Lists'!$L7542</f>
        <v>102</v>
      </c>
    </row>
    <row r="7543" ht="14.25" customHeight="1">
      <c r="G7543" s="111">
        <v>44152.0</v>
      </c>
      <c r="H7543" s="110" t="s">
        <v>273</v>
      </c>
      <c r="I7543" s="110" t="str">
        <f t="array" ref="I7543">XLOOKUP('Joining Lists'!$H7543,'Joining Lists'!$D$4:$D$75,'Joining Lists'!$E$4:$E$75)</f>
        <v>West</v>
      </c>
      <c r="J7543" s="110" t="s">
        <v>212</v>
      </c>
      <c r="K7543" s="110">
        <v>1.0</v>
      </c>
      <c r="L7543" s="109">
        <f t="array" ref="L7543">XLOOKUP('Joining Lists'!$J7543,'Joining Lists'!$A$4:$A$15,'Joining Lists'!$B$4:$B$15)</f>
        <v>21</v>
      </c>
      <c r="M7543" s="110">
        <f>'Joining Lists'!$K7543*'Joining Lists'!$L7543</f>
        <v>21</v>
      </c>
    </row>
    <row r="7544" ht="14.25" customHeight="1">
      <c r="G7544" s="106">
        <v>44152.0</v>
      </c>
      <c r="H7544" s="105" t="s">
        <v>231</v>
      </c>
      <c r="I7544" s="105" t="str">
        <f t="array" ref="I7544">XLOOKUP('Joining Lists'!$H7544,'Joining Lists'!$D$4:$D$75,'Joining Lists'!$E$4:$E$75)</f>
        <v>West</v>
      </c>
      <c r="J7544" s="105" t="s">
        <v>212</v>
      </c>
      <c r="K7544" s="105">
        <v>3.0</v>
      </c>
      <c r="L7544" s="104">
        <f t="array" ref="L7544">XLOOKUP('Joining Lists'!$J7544,'Joining Lists'!$A$4:$A$15,'Joining Lists'!$B$4:$B$15)</f>
        <v>21</v>
      </c>
      <c r="M7544" s="105">
        <f>'Joining Lists'!$K7544*'Joining Lists'!$L7544</f>
        <v>63</v>
      </c>
    </row>
    <row r="7545" ht="14.25" customHeight="1">
      <c r="G7545" s="111">
        <v>44152.0</v>
      </c>
      <c r="H7545" s="110" t="s">
        <v>294</v>
      </c>
      <c r="I7545" s="110" t="str">
        <f t="array" ref="I7545">XLOOKUP('Joining Lists'!$H7545,'Joining Lists'!$D$4:$D$75,'Joining Lists'!$E$4:$E$75)</f>
        <v>West</v>
      </c>
      <c r="J7545" s="110" t="s">
        <v>233</v>
      </c>
      <c r="K7545" s="110">
        <v>2.0</v>
      </c>
      <c r="L7545" s="109">
        <f t="array" ref="L7545">XLOOKUP('Joining Lists'!$J7545,'Joining Lists'!$A$4:$A$15,'Joining Lists'!$B$4:$B$15)</f>
        <v>27.5</v>
      </c>
      <c r="M7545" s="110">
        <f>'Joining Lists'!$K7545*'Joining Lists'!$L7545</f>
        <v>55</v>
      </c>
    </row>
    <row r="7546" ht="14.25" customHeight="1">
      <c r="G7546" s="106">
        <v>44152.0</v>
      </c>
      <c r="H7546" s="105" t="s">
        <v>248</v>
      </c>
      <c r="I7546" s="105" t="str">
        <f t="array" ref="I7546">XLOOKUP('Joining Lists'!$H7546,'Joining Lists'!$D$4:$D$75,'Joining Lists'!$E$4:$E$75)</f>
        <v>MidWest</v>
      </c>
      <c r="J7546" s="105" t="s">
        <v>235</v>
      </c>
      <c r="K7546" s="105">
        <v>3.0</v>
      </c>
      <c r="L7546" s="104">
        <f t="array" ref="L7546">XLOOKUP('Joining Lists'!$J7546,'Joining Lists'!$A$4:$A$15,'Joining Lists'!$B$4:$B$15)</f>
        <v>19.95</v>
      </c>
      <c r="M7546" s="105">
        <f>'Joining Lists'!$K7546*'Joining Lists'!$L7546</f>
        <v>59.85</v>
      </c>
    </row>
    <row r="7547" ht="14.25" customHeight="1">
      <c r="G7547" s="111">
        <v>44152.0</v>
      </c>
      <c r="H7547" s="110" t="s">
        <v>264</v>
      </c>
      <c r="I7547" s="110" t="str">
        <f t="array" ref="I7547">XLOOKUP('Joining Lists'!$H7547,'Joining Lists'!$D$4:$D$75,'Joining Lists'!$E$4:$E$75)</f>
        <v>MidWest</v>
      </c>
      <c r="J7547" s="110" t="s">
        <v>243</v>
      </c>
      <c r="K7547" s="110">
        <v>2.0</v>
      </c>
      <c r="L7547" s="109">
        <f t="array" ref="L7547">XLOOKUP('Joining Lists'!$J7547,'Joining Lists'!$A$4:$A$15,'Joining Lists'!$B$4:$B$15)</f>
        <v>25</v>
      </c>
      <c r="M7547" s="110">
        <f>'Joining Lists'!$K7547*'Joining Lists'!$L7547</f>
        <v>50</v>
      </c>
    </row>
    <row r="7548" ht="14.25" customHeight="1">
      <c r="G7548" s="106">
        <v>44152.0</v>
      </c>
      <c r="H7548" s="105" t="s">
        <v>304</v>
      </c>
      <c r="I7548" s="105" t="str">
        <f t="array" ref="I7548">XLOOKUP('Joining Lists'!$H7548,'Joining Lists'!$D$4:$D$75,'Joining Lists'!$E$4:$E$75)</f>
        <v>South</v>
      </c>
      <c r="J7548" s="105" t="s">
        <v>218</v>
      </c>
      <c r="K7548" s="105">
        <v>3.0</v>
      </c>
      <c r="L7548" s="104">
        <f t="array" ref="L7548">XLOOKUP('Joining Lists'!$J7548,'Joining Lists'!$A$4:$A$15,'Joining Lists'!$B$4:$B$15)</f>
        <v>22.95</v>
      </c>
      <c r="M7548" s="105">
        <f>'Joining Lists'!$K7548*'Joining Lists'!$L7548</f>
        <v>68.85</v>
      </c>
    </row>
    <row r="7549" ht="14.25" customHeight="1">
      <c r="G7549" s="111">
        <v>44152.0</v>
      </c>
      <c r="H7549" s="110" t="s">
        <v>306</v>
      </c>
      <c r="I7549" s="110" t="str">
        <f t="array" ref="I7549">XLOOKUP('Joining Lists'!$H7549,'Joining Lists'!$D$4:$D$75,'Joining Lists'!$E$4:$E$75)</f>
        <v>West</v>
      </c>
      <c r="J7549" s="110" t="s">
        <v>245</v>
      </c>
      <c r="K7549" s="110">
        <v>1.0</v>
      </c>
      <c r="L7549" s="109">
        <f t="array" ref="L7549">XLOOKUP('Joining Lists'!$J7549,'Joining Lists'!$A$4:$A$15,'Joining Lists'!$B$4:$B$15)</f>
        <v>23.5</v>
      </c>
      <c r="M7549" s="110">
        <f>'Joining Lists'!$K7549*'Joining Lists'!$L7549</f>
        <v>23.5</v>
      </c>
    </row>
    <row r="7550" ht="14.25" customHeight="1">
      <c r="G7550" s="106">
        <v>44152.0</v>
      </c>
      <c r="H7550" s="105" t="s">
        <v>252</v>
      </c>
      <c r="I7550" s="105" t="str">
        <f t="array" ref="I7550">XLOOKUP('Joining Lists'!$H7550,'Joining Lists'!$D$4:$D$75,'Joining Lists'!$E$4:$E$75)</f>
        <v>West</v>
      </c>
      <c r="J7550" s="105" t="s">
        <v>245</v>
      </c>
      <c r="K7550" s="105">
        <v>13.0</v>
      </c>
      <c r="L7550" s="104">
        <f t="array" ref="L7550">XLOOKUP('Joining Lists'!$J7550,'Joining Lists'!$A$4:$A$15,'Joining Lists'!$B$4:$B$15)</f>
        <v>23.5</v>
      </c>
      <c r="M7550" s="105">
        <f>'Joining Lists'!$K7550*'Joining Lists'!$L7550</f>
        <v>305.5</v>
      </c>
    </row>
    <row r="7551" ht="14.25" customHeight="1">
      <c r="G7551" s="111">
        <v>44152.0</v>
      </c>
      <c r="H7551" s="110" t="s">
        <v>276</v>
      </c>
      <c r="I7551" s="110" t="str">
        <f t="array" ref="I7551">XLOOKUP('Joining Lists'!$H7551,'Joining Lists'!$D$4:$D$75,'Joining Lists'!$E$4:$E$75)</f>
        <v>East</v>
      </c>
      <c r="J7551" s="110" t="s">
        <v>235</v>
      </c>
      <c r="K7551" s="110">
        <v>3.0</v>
      </c>
      <c r="L7551" s="109">
        <f t="array" ref="L7551">XLOOKUP('Joining Lists'!$J7551,'Joining Lists'!$A$4:$A$15,'Joining Lists'!$B$4:$B$15)</f>
        <v>19.95</v>
      </c>
      <c r="M7551" s="110">
        <f>'Joining Lists'!$K7551*'Joining Lists'!$L7551</f>
        <v>59.85</v>
      </c>
    </row>
    <row r="7552" ht="14.25" customHeight="1">
      <c r="G7552" s="106">
        <v>44152.0</v>
      </c>
      <c r="H7552" s="105" t="s">
        <v>251</v>
      </c>
      <c r="I7552" s="105" t="str">
        <f t="array" ref="I7552">XLOOKUP('Joining Lists'!$H7552,'Joining Lists'!$D$4:$D$75,'Joining Lists'!$E$4:$E$75)</f>
        <v>MidWest</v>
      </c>
      <c r="J7552" s="105" t="s">
        <v>212</v>
      </c>
      <c r="K7552" s="105">
        <v>3.0</v>
      </c>
      <c r="L7552" s="104">
        <f t="array" ref="L7552">XLOOKUP('Joining Lists'!$J7552,'Joining Lists'!$A$4:$A$15,'Joining Lists'!$B$4:$B$15)</f>
        <v>21</v>
      </c>
      <c r="M7552" s="105">
        <f>'Joining Lists'!$K7552*'Joining Lists'!$L7552</f>
        <v>63</v>
      </c>
    </row>
    <row r="7553" ht="14.25" customHeight="1">
      <c r="G7553" s="111">
        <v>44152.0</v>
      </c>
      <c r="H7553" s="110" t="s">
        <v>213</v>
      </c>
      <c r="I7553" s="110" t="str">
        <f t="array" ref="I7553">XLOOKUP('Joining Lists'!$H7553,'Joining Lists'!$D$4:$D$75,'Joining Lists'!$E$4:$E$75)</f>
        <v>MidWest</v>
      </c>
      <c r="J7553" s="110" t="s">
        <v>230</v>
      </c>
      <c r="K7553" s="110">
        <v>2.0</v>
      </c>
      <c r="L7553" s="109">
        <f t="array" ref="L7553">XLOOKUP('Joining Lists'!$J7553,'Joining Lists'!$A$4:$A$15,'Joining Lists'!$B$4:$B$15)</f>
        <v>79.95</v>
      </c>
      <c r="M7553" s="110">
        <f>'Joining Lists'!$K7553*'Joining Lists'!$L7553</f>
        <v>159.9</v>
      </c>
    </row>
    <row r="7554" ht="14.25" customHeight="1">
      <c r="G7554" s="106">
        <v>44152.0</v>
      </c>
      <c r="H7554" s="105" t="s">
        <v>300</v>
      </c>
      <c r="I7554" s="105" t="str">
        <f t="array" ref="I7554">XLOOKUP('Joining Lists'!$H7554,'Joining Lists'!$D$4:$D$75,'Joining Lists'!$E$4:$E$75)</f>
        <v>MidWest</v>
      </c>
      <c r="J7554" s="105" t="s">
        <v>218</v>
      </c>
      <c r="K7554" s="105">
        <v>3.0</v>
      </c>
      <c r="L7554" s="104">
        <f t="array" ref="L7554">XLOOKUP('Joining Lists'!$J7554,'Joining Lists'!$A$4:$A$15,'Joining Lists'!$B$4:$B$15)</f>
        <v>22.95</v>
      </c>
      <c r="M7554" s="105">
        <f>'Joining Lists'!$K7554*'Joining Lists'!$L7554</f>
        <v>68.85</v>
      </c>
    </row>
    <row r="7555" ht="14.25" customHeight="1">
      <c r="G7555" s="111">
        <v>44152.0</v>
      </c>
      <c r="H7555" s="110" t="s">
        <v>265</v>
      </c>
      <c r="I7555" s="110" t="str">
        <f t="array" ref="I7555">XLOOKUP('Joining Lists'!$H7555,'Joining Lists'!$D$4:$D$75,'Joining Lists'!$E$4:$E$75)</f>
        <v>MidWest</v>
      </c>
      <c r="J7555" s="110" t="s">
        <v>218</v>
      </c>
      <c r="K7555" s="110">
        <v>1.0</v>
      </c>
      <c r="L7555" s="109">
        <f t="array" ref="L7555">XLOOKUP('Joining Lists'!$J7555,'Joining Lists'!$A$4:$A$15,'Joining Lists'!$B$4:$B$15)</f>
        <v>22.95</v>
      </c>
      <c r="M7555" s="110">
        <f>'Joining Lists'!$K7555*'Joining Lists'!$L7555</f>
        <v>22.95</v>
      </c>
    </row>
    <row r="7556" ht="14.25" customHeight="1">
      <c r="G7556" s="106">
        <v>44152.0</v>
      </c>
      <c r="H7556" s="105" t="s">
        <v>242</v>
      </c>
      <c r="I7556" s="105" t="str">
        <f t="array" ref="I7556">XLOOKUP('Joining Lists'!$H7556,'Joining Lists'!$D$4:$D$75,'Joining Lists'!$E$4:$E$75)</f>
        <v>MidWest</v>
      </c>
      <c r="J7556" s="105" t="s">
        <v>218</v>
      </c>
      <c r="K7556" s="105">
        <v>2.0</v>
      </c>
      <c r="L7556" s="104">
        <f t="array" ref="L7556">XLOOKUP('Joining Lists'!$J7556,'Joining Lists'!$A$4:$A$15,'Joining Lists'!$B$4:$B$15)</f>
        <v>22.95</v>
      </c>
      <c r="M7556" s="105">
        <f>'Joining Lists'!$K7556*'Joining Lists'!$L7556</f>
        <v>45.9</v>
      </c>
    </row>
    <row r="7557" ht="14.25" customHeight="1">
      <c r="G7557" s="111">
        <v>44152.0</v>
      </c>
      <c r="H7557" s="110" t="s">
        <v>251</v>
      </c>
      <c r="I7557" s="110" t="str">
        <f t="array" ref="I7557">XLOOKUP('Joining Lists'!$H7557,'Joining Lists'!$D$4:$D$75,'Joining Lists'!$E$4:$E$75)</f>
        <v>MidWest</v>
      </c>
      <c r="J7557" s="110" t="s">
        <v>230</v>
      </c>
      <c r="K7557" s="110">
        <v>2.0</v>
      </c>
      <c r="L7557" s="109">
        <f t="array" ref="L7557">XLOOKUP('Joining Lists'!$J7557,'Joining Lists'!$A$4:$A$15,'Joining Lists'!$B$4:$B$15)</f>
        <v>79.95</v>
      </c>
      <c r="M7557" s="110">
        <f>'Joining Lists'!$K7557*'Joining Lists'!$L7557</f>
        <v>159.9</v>
      </c>
    </row>
    <row r="7558" ht="14.25" customHeight="1">
      <c r="G7558" s="106">
        <v>44152.0</v>
      </c>
      <c r="H7558" s="105" t="s">
        <v>281</v>
      </c>
      <c r="I7558" s="105" t="str">
        <f t="array" ref="I7558">XLOOKUP('Joining Lists'!$H7558,'Joining Lists'!$D$4:$D$75,'Joining Lists'!$E$4:$E$75)</f>
        <v>MidWest</v>
      </c>
      <c r="J7558" s="105" t="s">
        <v>233</v>
      </c>
      <c r="K7558" s="105">
        <v>2.0</v>
      </c>
      <c r="L7558" s="104">
        <f t="array" ref="L7558">XLOOKUP('Joining Lists'!$J7558,'Joining Lists'!$A$4:$A$15,'Joining Lists'!$B$4:$B$15)</f>
        <v>27.5</v>
      </c>
      <c r="M7558" s="105">
        <f>'Joining Lists'!$K7558*'Joining Lists'!$L7558</f>
        <v>55</v>
      </c>
    </row>
    <row r="7559" ht="14.25" customHeight="1">
      <c r="G7559" s="111">
        <v>44152.0</v>
      </c>
      <c r="H7559" s="110" t="s">
        <v>225</v>
      </c>
      <c r="I7559" s="110" t="str">
        <f t="array" ref="I7559">XLOOKUP('Joining Lists'!$H7559,'Joining Lists'!$D$4:$D$75,'Joining Lists'!$E$4:$E$75)</f>
        <v>South</v>
      </c>
      <c r="J7559" s="110" t="s">
        <v>245</v>
      </c>
      <c r="K7559" s="110">
        <v>3.0</v>
      </c>
      <c r="L7559" s="109">
        <f t="array" ref="L7559">XLOOKUP('Joining Lists'!$J7559,'Joining Lists'!$A$4:$A$15,'Joining Lists'!$B$4:$B$15)</f>
        <v>23.5</v>
      </c>
      <c r="M7559" s="110">
        <f>'Joining Lists'!$K7559*'Joining Lists'!$L7559</f>
        <v>70.5</v>
      </c>
    </row>
    <row r="7560" ht="14.25" customHeight="1">
      <c r="G7560" s="106">
        <v>44152.0</v>
      </c>
      <c r="H7560" s="105" t="s">
        <v>259</v>
      </c>
      <c r="I7560" s="105" t="str">
        <f t="array" ref="I7560">XLOOKUP('Joining Lists'!$H7560,'Joining Lists'!$D$4:$D$75,'Joining Lists'!$E$4:$E$75)</f>
        <v>West</v>
      </c>
      <c r="J7560" s="105" t="s">
        <v>218</v>
      </c>
      <c r="K7560" s="105">
        <v>1.0</v>
      </c>
      <c r="L7560" s="104">
        <f t="array" ref="L7560">XLOOKUP('Joining Lists'!$J7560,'Joining Lists'!$A$4:$A$15,'Joining Lists'!$B$4:$B$15)</f>
        <v>22.95</v>
      </c>
      <c r="M7560" s="105">
        <f>'Joining Lists'!$K7560*'Joining Lists'!$L7560</f>
        <v>22.95</v>
      </c>
    </row>
    <row r="7561" ht="14.25" customHeight="1">
      <c r="G7561" s="111">
        <v>44152.0</v>
      </c>
      <c r="H7561" s="110" t="s">
        <v>241</v>
      </c>
      <c r="I7561" s="110" t="str">
        <f t="array" ref="I7561">XLOOKUP('Joining Lists'!$H7561,'Joining Lists'!$D$4:$D$75,'Joining Lists'!$E$4:$E$75)</f>
        <v>MidWest</v>
      </c>
      <c r="J7561" s="110" t="s">
        <v>245</v>
      </c>
      <c r="K7561" s="110">
        <v>3.0</v>
      </c>
      <c r="L7561" s="109">
        <f t="array" ref="L7561">XLOOKUP('Joining Lists'!$J7561,'Joining Lists'!$A$4:$A$15,'Joining Lists'!$B$4:$B$15)</f>
        <v>23.5</v>
      </c>
      <c r="M7561" s="110">
        <f>'Joining Lists'!$K7561*'Joining Lists'!$L7561</f>
        <v>70.5</v>
      </c>
    </row>
    <row r="7562" ht="14.25" customHeight="1">
      <c r="G7562" s="106">
        <v>44152.0</v>
      </c>
      <c r="H7562" s="105" t="s">
        <v>292</v>
      </c>
      <c r="I7562" s="105" t="str">
        <f t="array" ref="I7562">XLOOKUP('Joining Lists'!$H7562,'Joining Lists'!$D$4:$D$75,'Joining Lists'!$E$4:$E$75)</f>
        <v>East</v>
      </c>
      <c r="J7562" s="105" t="s">
        <v>235</v>
      </c>
      <c r="K7562" s="105">
        <v>2.0</v>
      </c>
      <c r="L7562" s="104">
        <f t="array" ref="L7562">XLOOKUP('Joining Lists'!$J7562,'Joining Lists'!$A$4:$A$15,'Joining Lists'!$B$4:$B$15)</f>
        <v>19.95</v>
      </c>
      <c r="M7562" s="105">
        <f>'Joining Lists'!$K7562*'Joining Lists'!$L7562</f>
        <v>39.9</v>
      </c>
    </row>
    <row r="7563" ht="14.25" customHeight="1">
      <c r="G7563" s="111">
        <v>44152.0</v>
      </c>
      <c r="H7563" s="110" t="s">
        <v>315</v>
      </c>
      <c r="I7563" s="110" t="str">
        <f t="array" ref="I7563">XLOOKUP('Joining Lists'!$H7563,'Joining Lists'!$D$4:$D$75,'Joining Lists'!$E$4:$E$75)</f>
        <v>MidWest</v>
      </c>
      <c r="J7563" s="110" t="s">
        <v>216</v>
      </c>
      <c r="K7563" s="110">
        <v>2.0</v>
      </c>
      <c r="L7563" s="109">
        <f t="array" ref="L7563">XLOOKUP('Joining Lists'!$J7563,'Joining Lists'!$A$4:$A$15,'Joining Lists'!$B$4:$B$15)</f>
        <v>22.95</v>
      </c>
      <c r="M7563" s="110">
        <f>'Joining Lists'!$K7563*'Joining Lists'!$L7563</f>
        <v>45.9</v>
      </c>
    </row>
    <row r="7564" ht="14.25" customHeight="1">
      <c r="G7564" s="106">
        <v>44152.0</v>
      </c>
      <c r="H7564" s="105" t="s">
        <v>278</v>
      </c>
      <c r="I7564" s="105" t="str">
        <f t="array" ref="I7564">XLOOKUP('Joining Lists'!$H7564,'Joining Lists'!$D$4:$D$75,'Joining Lists'!$E$4:$E$75)</f>
        <v>MidWest</v>
      </c>
      <c r="J7564" s="105" t="s">
        <v>218</v>
      </c>
      <c r="K7564" s="105">
        <v>3.0</v>
      </c>
      <c r="L7564" s="104">
        <f t="array" ref="L7564">XLOOKUP('Joining Lists'!$J7564,'Joining Lists'!$A$4:$A$15,'Joining Lists'!$B$4:$B$15)</f>
        <v>22.95</v>
      </c>
      <c r="M7564" s="105">
        <f>'Joining Lists'!$K7564*'Joining Lists'!$L7564</f>
        <v>68.85</v>
      </c>
    </row>
    <row r="7565" ht="14.25" customHeight="1">
      <c r="G7565" s="111">
        <v>44152.0</v>
      </c>
      <c r="H7565" s="110" t="s">
        <v>266</v>
      </c>
      <c r="I7565" s="110" t="str">
        <f t="array" ref="I7565">XLOOKUP('Joining Lists'!$H7565,'Joining Lists'!$D$4:$D$75,'Joining Lists'!$E$4:$E$75)</f>
        <v>West</v>
      </c>
      <c r="J7565" s="110" t="s">
        <v>212</v>
      </c>
      <c r="K7565" s="110">
        <v>3.0</v>
      </c>
      <c r="L7565" s="109">
        <f t="array" ref="L7565">XLOOKUP('Joining Lists'!$J7565,'Joining Lists'!$A$4:$A$15,'Joining Lists'!$B$4:$B$15)</f>
        <v>21</v>
      </c>
      <c r="M7565" s="110">
        <f>'Joining Lists'!$K7565*'Joining Lists'!$L7565</f>
        <v>63</v>
      </c>
    </row>
    <row r="7566" ht="14.25" customHeight="1">
      <c r="G7566" s="106">
        <v>44152.0</v>
      </c>
      <c r="H7566" s="105" t="s">
        <v>278</v>
      </c>
      <c r="I7566" s="105" t="str">
        <f t="array" ref="I7566">XLOOKUP('Joining Lists'!$H7566,'Joining Lists'!$D$4:$D$75,'Joining Lists'!$E$4:$E$75)</f>
        <v>MidWest</v>
      </c>
      <c r="J7566" s="105" t="s">
        <v>245</v>
      </c>
      <c r="K7566" s="105">
        <v>3.0</v>
      </c>
      <c r="L7566" s="104">
        <f t="array" ref="L7566">XLOOKUP('Joining Lists'!$J7566,'Joining Lists'!$A$4:$A$15,'Joining Lists'!$B$4:$B$15)</f>
        <v>23.5</v>
      </c>
      <c r="M7566" s="105">
        <f>'Joining Lists'!$K7566*'Joining Lists'!$L7566</f>
        <v>70.5</v>
      </c>
    </row>
    <row r="7567" ht="14.25" customHeight="1">
      <c r="G7567" s="111">
        <v>44152.0</v>
      </c>
      <c r="H7567" s="110" t="s">
        <v>264</v>
      </c>
      <c r="I7567" s="110" t="str">
        <f t="array" ref="I7567">XLOOKUP('Joining Lists'!$H7567,'Joining Lists'!$D$4:$D$75,'Joining Lists'!$E$4:$E$75)</f>
        <v>MidWest</v>
      </c>
      <c r="J7567" s="110" t="s">
        <v>235</v>
      </c>
      <c r="K7567" s="110">
        <v>1.0</v>
      </c>
      <c r="L7567" s="109">
        <f t="array" ref="L7567">XLOOKUP('Joining Lists'!$J7567,'Joining Lists'!$A$4:$A$15,'Joining Lists'!$B$4:$B$15)</f>
        <v>19.95</v>
      </c>
      <c r="M7567" s="110">
        <f>'Joining Lists'!$K7567*'Joining Lists'!$L7567</f>
        <v>19.95</v>
      </c>
    </row>
    <row r="7568" ht="14.25" customHeight="1">
      <c r="G7568" s="106">
        <v>44152.0</v>
      </c>
      <c r="H7568" s="105" t="s">
        <v>299</v>
      </c>
      <c r="I7568" s="105" t="str">
        <f t="array" ref="I7568">XLOOKUP('Joining Lists'!$H7568,'Joining Lists'!$D$4:$D$75,'Joining Lists'!$E$4:$E$75)</f>
        <v>South</v>
      </c>
      <c r="J7568" s="105" t="s">
        <v>236</v>
      </c>
      <c r="K7568" s="105">
        <v>1.0</v>
      </c>
      <c r="L7568" s="104">
        <f t="array" ref="L7568">XLOOKUP('Joining Lists'!$J7568,'Joining Lists'!$A$4:$A$15,'Joining Lists'!$B$4:$B$15)</f>
        <v>30</v>
      </c>
      <c r="M7568" s="105">
        <f>'Joining Lists'!$K7568*'Joining Lists'!$L7568</f>
        <v>30</v>
      </c>
    </row>
    <row r="7569" ht="14.25" customHeight="1">
      <c r="G7569" s="111">
        <v>44152.0</v>
      </c>
      <c r="H7569" s="110" t="s">
        <v>228</v>
      </c>
      <c r="I7569" s="110" t="str">
        <f t="array" ref="I7569">XLOOKUP('Joining Lists'!$H7569,'Joining Lists'!$D$4:$D$75,'Joining Lists'!$E$4:$E$75)</f>
        <v>MidWest</v>
      </c>
      <c r="J7569" s="110" t="s">
        <v>218</v>
      </c>
      <c r="K7569" s="110">
        <v>3.0</v>
      </c>
      <c r="L7569" s="109">
        <f t="array" ref="L7569">XLOOKUP('Joining Lists'!$J7569,'Joining Lists'!$A$4:$A$15,'Joining Lists'!$B$4:$B$15)</f>
        <v>22.95</v>
      </c>
      <c r="M7569" s="110">
        <f>'Joining Lists'!$K7569*'Joining Lists'!$L7569</f>
        <v>68.85</v>
      </c>
    </row>
    <row r="7570" ht="14.25" customHeight="1">
      <c r="G7570" s="106">
        <v>44152.0</v>
      </c>
      <c r="H7570" s="105" t="s">
        <v>288</v>
      </c>
      <c r="I7570" s="105" t="str">
        <f t="array" ref="I7570">XLOOKUP('Joining Lists'!$H7570,'Joining Lists'!$D$4:$D$75,'Joining Lists'!$E$4:$E$75)</f>
        <v>MidWest</v>
      </c>
      <c r="J7570" s="105" t="s">
        <v>233</v>
      </c>
      <c r="K7570" s="105">
        <v>11.0</v>
      </c>
      <c r="L7570" s="104">
        <f t="array" ref="L7570">XLOOKUP('Joining Lists'!$J7570,'Joining Lists'!$A$4:$A$15,'Joining Lists'!$B$4:$B$15)</f>
        <v>27.5</v>
      </c>
      <c r="M7570" s="105">
        <f>'Joining Lists'!$K7570*'Joining Lists'!$L7570</f>
        <v>302.5</v>
      </c>
    </row>
    <row r="7571" ht="14.25" customHeight="1">
      <c r="G7571" s="111">
        <v>44152.0</v>
      </c>
      <c r="H7571" s="110" t="s">
        <v>266</v>
      </c>
      <c r="I7571" s="110" t="str">
        <f t="array" ref="I7571">XLOOKUP('Joining Lists'!$H7571,'Joining Lists'!$D$4:$D$75,'Joining Lists'!$E$4:$E$75)</f>
        <v>West</v>
      </c>
      <c r="J7571" s="110" t="s">
        <v>245</v>
      </c>
      <c r="K7571" s="110">
        <v>3.0</v>
      </c>
      <c r="L7571" s="109">
        <f t="array" ref="L7571">XLOOKUP('Joining Lists'!$J7571,'Joining Lists'!$A$4:$A$15,'Joining Lists'!$B$4:$B$15)</f>
        <v>23.5</v>
      </c>
      <c r="M7571" s="110">
        <f>'Joining Lists'!$K7571*'Joining Lists'!$L7571</f>
        <v>70.5</v>
      </c>
    </row>
    <row r="7572" ht="14.25" customHeight="1">
      <c r="G7572" s="106">
        <v>44152.0</v>
      </c>
      <c r="H7572" s="105" t="s">
        <v>254</v>
      </c>
      <c r="I7572" s="105" t="str">
        <f t="array" ref="I7572">XLOOKUP('Joining Lists'!$H7572,'Joining Lists'!$D$4:$D$75,'Joining Lists'!$E$4:$E$75)</f>
        <v>South</v>
      </c>
      <c r="J7572" s="105" t="s">
        <v>236</v>
      </c>
      <c r="K7572" s="105">
        <v>3.0</v>
      </c>
      <c r="L7572" s="104">
        <f t="array" ref="L7572">XLOOKUP('Joining Lists'!$J7572,'Joining Lists'!$A$4:$A$15,'Joining Lists'!$B$4:$B$15)</f>
        <v>30</v>
      </c>
      <c r="M7572" s="105">
        <f>'Joining Lists'!$K7572*'Joining Lists'!$L7572</f>
        <v>90</v>
      </c>
    </row>
    <row r="7573" ht="14.25" customHeight="1">
      <c r="G7573" s="111">
        <v>44152.0</v>
      </c>
      <c r="H7573" s="110" t="s">
        <v>237</v>
      </c>
      <c r="I7573" s="110" t="str">
        <f t="array" ref="I7573">XLOOKUP('Joining Lists'!$H7573,'Joining Lists'!$D$4:$D$75,'Joining Lists'!$E$4:$E$75)</f>
        <v>West</v>
      </c>
      <c r="J7573" s="110" t="s">
        <v>243</v>
      </c>
      <c r="K7573" s="110">
        <v>11.0</v>
      </c>
      <c r="L7573" s="109">
        <f t="array" ref="L7573">XLOOKUP('Joining Lists'!$J7573,'Joining Lists'!$A$4:$A$15,'Joining Lists'!$B$4:$B$15)</f>
        <v>25</v>
      </c>
      <c r="M7573" s="110">
        <f>'Joining Lists'!$K7573*'Joining Lists'!$L7573</f>
        <v>275</v>
      </c>
    </row>
    <row r="7574" ht="14.25" customHeight="1">
      <c r="G7574" s="106">
        <v>44152.0</v>
      </c>
      <c r="H7574" s="105" t="s">
        <v>296</v>
      </c>
      <c r="I7574" s="105" t="str">
        <f t="array" ref="I7574">XLOOKUP('Joining Lists'!$H7574,'Joining Lists'!$D$4:$D$75,'Joining Lists'!$E$4:$E$75)</f>
        <v>West</v>
      </c>
      <c r="J7574" s="105" t="s">
        <v>218</v>
      </c>
      <c r="K7574" s="105">
        <v>1.0</v>
      </c>
      <c r="L7574" s="104">
        <f t="array" ref="L7574">XLOOKUP('Joining Lists'!$J7574,'Joining Lists'!$A$4:$A$15,'Joining Lists'!$B$4:$B$15)</f>
        <v>22.95</v>
      </c>
      <c r="M7574" s="105">
        <f>'Joining Lists'!$K7574*'Joining Lists'!$L7574</f>
        <v>22.95</v>
      </c>
    </row>
    <row r="7575" ht="14.25" customHeight="1">
      <c r="G7575" s="111">
        <v>44152.0</v>
      </c>
      <c r="H7575" s="110" t="s">
        <v>281</v>
      </c>
      <c r="I7575" s="110" t="str">
        <f t="array" ref="I7575">XLOOKUP('Joining Lists'!$H7575,'Joining Lists'!$D$4:$D$75,'Joining Lists'!$E$4:$E$75)</f>
        <v>MidWest</v>
      </c>
      <c r="J7575" s="110" t="s">
        <v>216</v>
      </c>
      <c r="K7575" s="110">
        <v>1.0</v>
      </c>
      <c r="L7575" s="109">
        <f t="array" ref="L7575">XLOOKUP('Joining Lists'!$J7575,'Joining Lists'!$A$4:$A$15,'Joining Lists'!$B$4:$B$15)</f>
        <v>22.95</v>
      </c>
      <c r="M7575" s="110">
        <f>'Joining Lists'!$K7575*'Joining Lists'!$L7575</f>
        <v>22.95</v>
      </c>
    </row>
    <row r="7576" ht="14.25" customHeight="1">
      <c r="G7576" s="106">
        <v>44152.0</v>
      </c>
      <c r="H7576" s="105" t="s">
        <v>244</v>
      </c>
      <c r="I7576" s="105" t="str">
        <f t="array" ref="I7576">XLOOKUP('Joining Lists'!$H7576,'Joining Lists'!$D$4:$D$75,'Joining Lists'!$E$4:$E$75)</f>
        <v>MidWest</v>
      </c>
      <c r="J7576" s="105" t="s">
        <v>218</v>
      </c>
      <c r="K7576" s="105">
        <v>1.0</v>
      </c>
      <c r="L7576" s="104">
        <f t="array" ref="L7576">XLOOKUP('Joining Lists'!$J7576,'Joining Lists'!$A$4:$A$15,'Joining Lists'!$B$4:$B$15)</f>
        <v>22.95</v>
      </c>
      <c r="M7576" s="105">
        <f>'Joining Lists'!$K7576*'Joining Lists'!$L7576</f>
        <v>22.95</v>
      </c>
    </row>
    <row r="7577" ht="14.25" customHeight="1">
      <c r="G7577" s="111">
        <v>44152.0</v>
      </c>
      <c r="H7577" s="110" t="s">
        <v>292</v>
      </c>
      <c r="I7577" s="110" t="str">
        <f t="array" ref="I7577">XLOOKUP('Joining Lists'!$H7577,'Joining Lists'!$D$4:$D$75,'Joining Lists'!$E$4:$E$75)</f>
        <v>East</v>
      </c>
      <c r="J7577" s="110" t="s">
        <v>240</v>
      </c>
      <c r="K7577" s="110">
        <v>3.0</v>
      </c>
      <c r="L7577" s="109">
        <f t="array" ref="L7577">XLOOKUP('Joining Lists'!$J7577,'Joining Lists'!$A$4:$A$15,'Joining Lists'!$B$4:$B$15)</f>
        <v>34</v>
      </c>
      <c r="M7577" s="110">
        <f>'Joining Lists'!$K7577*'Joining Lists'!$L7577</f>
        <v>102</v>
      </c>
    </row>
    <row r="7578" ht="14.25" customHeight="1">
      <c r="G7578" s="106">
        <v>44152.0</v>
      </c>
      <c r="H7578" s="105" t="s">
        <v>253</v>
      </c>
      <c r="I7578" s="105" t="str">
        <f t="array" ref="I7578">XLOOKUP('Joining Lists'!$H7578,'Joining Lists'!$D$4:$D$75,'Joining Lists'!$E$4:$E$75)</f>
        <v>MidWest</v>
      </c>
      <c r="J7578" s="105" t="s">
        <v>236</v>
      </c>
      <c r="K7578" s="105">
        <v>1.0</v>
      </c>
      <c r="L7578" s="104">
        <f t="array" ref="L7578">XLOOKUP('Joining Lists'!$J7578,'Joining Lists'!$A$4:$A$15,'Joining Lists'!$B$4:$B$15)</f>
        <v>30</v>
      </c>
      <c r="M7578" s="105">
        <f>'Joining Lists'!$K7578*'Joining Lists'!$L7578</f>
        <v>30</v>
      </c>
    </row>
    <row r="7579" ht="14.25" customHeight="1">
      <c r="G7579" s="111">
        <v>44152.0</v>
      </c>
      <c r="H7579" s="110" t="s">
        <v>307</v>
      </c>
      <c r="I7579" s="110" t="str">
        <f t="array" ref="I7579">XLOOKUP('Joining Lists'!$H7579,'Joining Lists'!$D$4:$D$75,'Joining Lists'!$E$4:$E$75)</f>
        <v>East</v>
      </c>
      <c r="J7579" s="110" t="s">
        <v>235</v>
      </c>
      <c r="K7579" s="110">
        <v>2.0</v>
      </c>
      <c r="L7579" s="109">
        <f t="array" ref="L7579">XLOOKUP('Joining Lists'!$J7579,'Joining Lists'!$A$4:$A$15,'Joining Lists'!$B$4:$B$15)</f>
        <v>19.95</v>
      </c>
      <c r="M7579" s="110">
        <f>'Joining Lists'!$K7579*'Joining Lists'!$L7579</f>
        <v>39.9</v>
      </c>
    </row>
    <row r="7580" ht="14.25" customHeight="1">
      <c r="G7580" s="106">
        <v>44151.0</v>
      </c>
      <c r="H7580" s="105" t="s">
        <v>309</v>
      </c>
      <c r="I7580" s="105" t="str">
        <f t="array" ref="I7580">XLOOKUP('Joining Lists'!$H7580,'Joining Lists'!$D$4:$D$75,'Joining Lists'!$E$4:$E$75)</f>
        <v>South</v>
      </c>
      <c r="J7580" s="105" t="s">
        <v>218</v>
      </c>
      <c r="K7580" s="105">
        <v>3.0</v>
      </c>
      <c r="L7580" s="104">
        <f t="array" ref="L7580">XLOOKUP('Joining Lists'!$J7580,'Joining Lists'!$A$4:$A$15,'Joining Lists'!$B$4:$B$15)</f>
        <v>22.95</v>
      </c>
      <c r="M7580" s="105">
        <f>'Joining Lists'!$K7580*'Joining Lists'!$L7580</f>
        <v>68.85</v>
      </c>
    </row>
    <row r="7581" ht="14.25" customHeight="1">
      <c r="G7581" s="111">
        <v>44151.0</v>
      </c>
      <c r="H7581" s="110" t="s">
        <v>251</v>
      </c>
      <c r="I7581" s="110" t="str">
        <f t="array" ref="I7581">XLOOKUP('Joining Lists'!$H7581,'Joining Lists'!$D$4:$D$75,'Joining Lists'!$E$4:$E$75)</f>
        <v>MidWest</v>
      </c>
      <c r="J7581" s="110" t="s">
        <v>216</v>
      </c>
      <c r="K7581" s="110">
        <v>3.0</v>
      </c>
      <c r="L7581" s="109">
        <f t="array" ref="L7581">XLOOKUP('Joining Lists'!$J7581,'Joining Lists'!$A$4:$A$15,'Joining Lists'!$B$4:$B$15)</f>
        <v>22.95</v>
      </c>
      <c r="M7581" s="110">
        <f>'Joining Lists'!$K7581*'Joining Lists'!$L7581</f>
        <v>68.85</v>
      </c>
    </row>
    <row r="7582" ht="14.25" customHeight="1">
      <c r="G7582" s="106">
        <v>44151.0</v>
      </c>
      <c r="H7582" s="105" t="s">
        <v>249</v>
      </c>
      <c r="I7582" s="105" t="str">
        <f t="array" ref="I7582">XLOOKUP('Joining Lists'!$H7582,'Joining Lists'!$D$4:$D$75,'Joining Lists'!$E$4:$E$75)</f>
        <v>East</v>
      </c>
      <c r="J7582" s="105" t="s">
        <v>218</v>
      </c>
      <c r="K7582" s="105">
        <v>3.0</v>
      </c>
      <c r="L7582" s="104">
        <f t="array" ref="L7582">XLOOKUP('Joining Lists'!$J7582,'Joining Lists'!$A$4:$A$15,'Joining Lists'!$B$4:$B$15)</f>
        <v>22.95</v>
      </c>
      <c r="M7582" s="105">
        <f>'Joining Lists'!$K7582*'Joining Lists'!$L7582</f>
        <v>68.85</v>
      </c>
    </row>
    <row r="7583" ht="14.25" customHeight="1">
      <c r="G7583" s="111">
        <v>44151.0</v>
      </c>
      <c r="H7583" s="110" t="s">
        <v>305</v>
      </c>
      <c r="I7583" s="110" t="str">
        <f t="array" ref="I7583">XLOOKUP('Joining Lists'!$H7583,'Joining Lists'!$D$4:$D$75,'Joining Lists'!$E$4:$E$75)</f>
        <v>East</v>
      </c>
      <c r="J7583" s="110" t="s">
        <v>218</v>
      </c>
      <c r="K7583" s="110">
        <v>3.0</v>
      </c>
      <c r="L7583" s="109">
        <f t="array" ref="L7583">XLOOKUP('Joining Lists'!$J7583,'Joining Lists'!$A$4:$A$15,'Joining Lists'!$B$4:$B$15)</f>
        <v>22.95</v>
      </c>
      <c r="M7583" s="110">
        <f>'Joining Lists'!$K7583*'Joining Lists'!$L7583</f>
        <v>68.85</v>
      </c>
    </row>
    <row r="7584" ht="14.25" customHeight="1">
      <c r="G7584" s="106">
        <v>44151.0</v>
      </c>
      <c r="H7584" s="105" t="s">
        <v>258</v>
      </c>
      <c r="I7584" s="105" t="str">
        <f t="array" ref="I7584">XLOOKUP('Joining Lists'!$H7584,'Joining Lists'!$D$4:$D$75,'Joining Lists'!$E$4:$E$75)</f>
        <v>MidWest</v>
      </c>
      <c r="J7584" s="105" t="s">
        <v>235</v>
      </c>
      <c r="K7584" s="105">
        <v>1.0</v>
      </c>
      <c r="L7584" s="104">
        <f t="array" ref="L7584">XLOOKUP('Joining Lists'!$J7584,'Joining Lists'!$A$4:$A$15,'Joining Lists'!$B$4:$B$15)</f>
        <v>19.95</v>
      </c>
      <c r="M7584" s="105">
        <f>'Joining Lists'!$K7584*'Joining Lists'!$L7584</f>
        <v>19.95</v>
      </c>
    </row>
    <row r="7585" ht="14.25" customHeight="1">
      <c r="G7585" s="111">
        <v>44151.0</v>
      </c>
      <c r="H7585" s="110" t="s">
        <v>251</v>
      </c>
      <c r="I7585" s="110" t="str">
        <f t="array" ref="I7585">XLOOKUP('Joining Lists'!$H7585,'Joining Lists'!$D$4:$D$75,'Joining Lists'!$E$4:$E$75)</f>
        <v>MidWest</v>
      </c>
      <c r="J7585" s="110" t="s">
        <v>216</v>
      </c>
      <c r="K7585" s="110">
        <v>1.0</v>
      </c>
      <c r="L7585" s="109">
        <f t="array" ref="L7585">XLOOKUP('Joining Lists'!$J7585,'Joining Lists'!$A$4:$A$15,'Joining Lists'!$B$4:$B$15)</f>
        <v>22.95</v>
      </c>
      <c r="M7585" s="110">
        <f>'Joining Lists'!$K7585*'Joining Lists'!$L7585</f>
        <v>22.95</v>
      </c>
    </row>
    <row r="7586" ht="14.25" customHeight="1">
      <c r="G7586" s="106">
        <v>44151.0</v>
      </c>
      <c r="H7586" s="105" t="s">
        <v>313</v>
      </c>
      <c r="I7586" s="105" t="str">
        <f t="array" ref="I7586">XLOOKUP('Joining Lists'!$H7586,'Joining Lists'!$D$4:$D$75,'Joining Lists'!$E$4:$E$75)</f>
        <v>West</v>
      </c>
      <c r="J7586" s="105" t="s">
        <v>227</v>
      </c>
      <c r="K7586" s="105">
        <v>2.0</v>
      </c>
      <c r="L7586" s="104">
        <f t="array" ref="L7586">XLOOKUP('Joining Lists'!$J7586,'Joining Lists'!$A$4:$A$15,'Joining Lists'!$B$4:$B$15)</f>
        <v>25</v>
      </c>
      <c r="M7586" s="105">
        <f>'Joining Lists'!$K7586*'Joining Lists'!$L7586</f>
        <v>50</v>
      </c>
    </row>
    <row r="7587" ht="14.25" customHeight="1">
      <c r="G7587" s="111">
        <v>44151.0</v>
      </c>
      <c r="H7587" s="110" t="s">
        <v>280</v>
      </c>
      <c r="I7587" s="110" t="str">
        <f t="array" ref="I7587">XLOOKUP('Joining Lists'!$H7587,'Joining Lists'!$D$4:$D$75,'Joining Lists'!$E$4:$E$75)</f>
        <v>South</v>
      </c>
      <c r="J7587" s="110" t="s">
        <v>243</v>
      </c>
      <c r="K7587" s="110">
        <v>1.0</v>
      </c>
      <c r="L7587" s="109">
        <f t="array" ref="L7587">XLOOKUP('Joining Lists'!$J7587,'Joining Lists'!$A$4:$A$15,'Joining Lists'!$B$4:$B$15)</f>
        <v>25</v>
      </c>
      <c r="M7587" s="110">
        <f>'Joining Lists'!$K7587*'Joining Lists'!$L7587</f>
        <v>25</v>
      </c>
    </row>
    <row r="7588" ht="14.25" customHeight="1">
      <c r="G7588" s="106">
        <v>44151.0</v>
      </c>
      <c r="H7588" s="105" t="s">
        <v>305</v>
      </c>
      <c r="I7588" s="105" t="str">
        <f t="array" ref="I7588">XLOOKUP('Joining Lists'!$H7588,'Joining Lists'!$D$4:$D$75,'Joining Lists'!$E$4:$E$75)</f>
        <v>East</v>
      </c>
      <c r="J7588" s="105" t="s">
        <v>233</v>
      </c>
      <c r="K7588" s="105">
        <v>3.0</v>
      </c>
      <c r="L7588" s="104">
        <f t="array" ref="L7588">XLOOKUP('Joining Lists'!$J7588,'Joining Lists'!$A$4:$A$15,'Joining Lists'!$B$4:$B$15)</f>
        <v>27.5</v>
      </c>
      <c r="M7588" s="105">
        <f>'Joining Lists'!$K7588*'Joining Lists'!$L7588</f>
        <v>82.5</v>
      </c>
    </row>
    <row r="7589" ht="14.25" customHeight="1">
      <c r="G7589" s="111">
        <v>44151.0</v>
      </c>
      <c r="H7589" s="110" t="s">
        <v>316</v>
      </c>
      <c r="I7589" s="110" t="str">
        <f t="array" ref="I7589">XLOOKUP('Joining Lists'!$H7589,'Joining Lists'!$D$4:$D$75,'Joining Lists'!$E$4:$E$75)</f>
        <v>West</v>
      </c>
      <c r="J7589" s="110" t="s">
        <v>212</v>
      </c>
      <c r="K7589" s="110">
        <v>16.0</v>
      </c>
      <c r="L7589" s="109">
        <f t="array" ref="L7589">XLOOKUP('Joining Lists'!$J7589,'Joining Lists'!$A$4:$A$15,'Joining Lists'!$B$4:$B$15)</f>
        <v>21</v>
      </c>
      <c r="M7589" s="110">
        <f>'Joining Lists'!$K7589*'Joining Lists'!$L7589</f>
        <v>336</v>
      </c>
    </row>
    <row r="7590" ht="14.25" customHeight="1">
      <c r="G7590" s="106">
        <v>44151.0</v>
      </c>
      <c r="H7590" s="105" t="s">
        <v>313</v>
      </c>
      <c r="I7590" s="105" t="str">
        <f t="array" ref="I7590">XLOOKUP('Joining Lists'!$H7590,'Joining Lists'!$D$4:$D$75,'Joining Lists'!$E$4:$E$75)</f>
        <v>West</v>
      </c>
      <c r="J7590" s="105" t="s">
        <v>243</v>
      </c>
      <c r="K7590" s="105">
        <v>2.0</v>
      </c>
      <c r="L7590" s="104">
        <f t="array" ref="L7590">XLOOKUP('Joining Lists'!$J7590,'Joining Lists'!$A$4:$A$15,'Joining Lists'!$B$4:$B$15)</f>
        <v>25</v>
      </c>
      <c r="M7590" s="105">
        <f>'Joining Lists'!$K7590*'Joining Lists'!$L7590</f>
        <v>50</v>
      </c>
    </row>
    <row r="7591" ht="14.25" customHeight="1">
      <c r="G7591" s="111">
        <v>44151.0</v>
      </c>
      <c r="H7591" s="110" t="s">
        <v>306</v>
      </c>
      <c r="I7591" s="110" t="str">
        <f t="array" ref="I7591">XLOOKUP('Joining Lists'!$H7591,'Joining Lists'!$D$4:$D$75,'Joining Lists'!$E$4:$E$75)</f>
        <v>West</v>
      </c>
      <c r="J7591" s="110" t="s">
        <v>235</v>
      </c>
      <c r="K7591" s="110">
        <v>3.0</v>
      </c>
      <c r="L7591" s="109">
        <f t="array" ref="L7591">XLOOKUP('Joining Lists'!$J7591,'Joining Lists'!$A$4:$A$15,'Joining Lists'!$B$4:$B$15)</f>
        <v>19.95</v>
      </c>
      <c r="M7591" s="110">
        <f>'Joining Lists'!$K7591*'Joining Lists'!$L7591</f>
        <v>59.85</v>
      </c>
    </row>
    <row r="7592" ht="14.25" customHeight="1">
      <c r="G7592" s="106">
        <v>44151.0</v>
      </c>
      <c r="H7592" s="105" t="s">
        <v>249</v>
      </c>
      <c r="I7592" s="105" t="str">
        <f t="array" ref="I7592">XLOOKUP('Joining Lists'!$H7592,'Joining Lists'!$D$4:$D$75,'Joining Lists'!$E$4:$E$75)</f>
        <v>East</v>
      </c>
      <c r="J7592" s="105" t="s">
        <v>227</v>
      </c>
      <c r="K7592" s="105">
        <v>3.0</v>
      </c>
      <c r="L7592" s="104">
        <f t="array" ref="L7592">XLOOKUP('Joining Lists'!$J7592,'Joining Lists'!$A$4:$A$15,'Joining Lists'!$B$4:$B$15)</f>
        <v>25</v>
      </c>
      <c r="M7592" s="105">
        <f>'Joining Lists'!$K7592*'Joining Lists'!$L7592</f>
        <v>75</v>
      </c>
    </row>
    <row r="7593" ht="14.25" customHeight="1">
      <c r="G7593" s="111">
        <v>44151.0</v>
      </c>
      <c r="H7593" s="110" t="s">
        <v>251</v>
      </c>
      <c r="I7593" s="110" t="str">
        <f t="array" ref="I7593">XLOOKUP('Joining Lists'!$H7593,'Joining Lists'!$D$4:$D$75,'Joining Lists'!$E$4:$E$75)</f>
        <v>MidWest</v>
      </c>
      <c r="J7593" s="110" t="s">
        <v>216</v>
      </c>
      <c r="K7593" s="110">
        <v>1.0</v>
      </c>
      <c r="L7593" s="109">
        <f t="array" ref="L7593">XLOOKUP('Joining Lists'!$J7593,'Joining Lists'!$A$4:$A$15,'Joining Lists'!$B$4:$B$15)</f>
        <v>22.95</v>
      </c>
      <c r="M7593" s="110">
        <f>'Joining Lists'!$K7593*'Joining Lists'!$L7593</f>
        <v>22.95</v>
      </c>
    </row>
    <row r="7594" ht="14.25" customHeight="1">
      <c r="G7594" s="106">
        <v>44151.0</v>
      </c>
      <c r="H7594" s="105" t="s">
        <v>225</v>
      </c>
      <c r="I7594" s="105" t="str">
        <f t="array" ref="I7594">XLOOKUP('Joining Lists'!$H7594,'Joining Lists'!$D$4:$D$75,'Joining Lists'!$E$4:$E$75)</f>
        <v>South</v>
      </c>
      <c r="J7594" s="105" t="s">
        <v>227</v>
      </c>
      <c r="K7594" s="105">
        <v>1.0</v>
      </c>
      <c r="L7594" s="104">
        <f t="array" ref="L7594">XLOOKUP('Joining Lists'!$J7594,'Joining Lists'!$A$4:$A$15,'Joining Lists'!$B$4:$B$15)</f>
        <v>25</v>
      </c>
      <c r="M7594" s="105">
        <f>'Joining Lists'!$K7594*'Joining Lists'!$L7594</f>
        <v>25</v>
      </c>
    </row>
    <row r="7595" ht="14.25" customHeight="1">
      <c r="G7595" s="111">
        <v>44151.0</v>
      </c>
      <c r="H7595" s="110" t="s">
        <v>248</v>
      </c>
      <c r="I7595" s="110" t="str">
        <f t="array" ref="I7595">XLOOKUP('Joining Lists'!$H7595,'Joining Lists'!$D$4:$D$75,'Joining Lists'!$E$4:$E$75)</f>
        <v>MidWest</v>
      </c>
      <c r="J7595" s="110" t="s">
        <v>212</v>
      </c>
      <c r="K7595" s="110">
        <v>3.0</v>
      </c>
      <c r="L7595" s="109">
        <f t="array" ref="L7595">XLOOKUP('Joining Lists'!$J7595,'Joining Lists'!$A$4:$A$15,'Joining Lists'!$B$4:$B$15)</f>
        <v>21</v>
      </c>
      <c r="M7595" s="110">
        <f>'Joining Lists'!$K7595*'Joining Lists'!$L7595</f>
        <v>63</v>
      </c>
    </row>
    <row r="7596" ht="14.25" customHeight="1">
      <c r="G7596" s="106">
        <v>44151.0</v>
      </c>
      <c r="H7596" s="105" t="s">
        <v>273</v>
      </c>
      <c r="I7596" s="105" t="str">
        <f t="array" ref="I7596">XLOOKUP('Joining Lists'!$H7596,'Joining Lists'!$D$4:$D$75,'Joining Lists'!$E$4:$E$75)</f>
        <v>West</v>
      </c>
      <c r="J7596" s="105" t="s">
        <v>235</v>
      </c>
      <c r="K7596" s="105">
        <v>1.0</v>
      </c>
      <c r="L7596" s="104">
        <f t="array" ref="L7596">XLOOKUP('Joining Lists'!$J7596,'Joining Lists'!$A$4:$A$15,'Joining Lists'!$B$4:$B$15)</f>
        <v>19.95</v>
      </c>
      <c r="M7596" s="105">
        <f>'Joining Lists'!$K7596*'Joining Lists'!$L7596</f>
        <v>19.95</v>
      </c>
    </row>
    <row r="7597" ht="14.25" customHeight="1">
      <c r="G7597" s="111">
        <v>44151.0</v>
      </c>
      <c r="H7597" s="110" t="s">
        <v>310</v>
      </c>
      <c r="I7597" s="110" t="str">
        <f t="array" ref="I7597">XLOOKUP('Joining Lists'!$H7597,'Joining Lists'!$D$4:$D$75,'Joining Lists'!$E$4:$E$75)</f>
        <v>West</v>
      </c>
      <c r="J7597" s="110" t="s">
        <v>230</v>
      </c>
      <c r="K7597" s="110">
        <v>1.0</v>
      </c>
      <c r="L7597" s="109">
        <f t="array" ref="L7597">XLOOKUP('Joining Lists'!$J7597,'Joining Lists'!$A$4:$A$15,'Joining Lists'!$B$4:$B$15)</f>
        <v>79.95</v>
      </c>
      <c r="M7597" s="110">
        <f>'Joining Lists'!$K7597*'Joining Lists'!$L7597</f>
        <v>79.95</v>
      </c>
    </row>
    <row r="7598" ht="14.25" customHeight="1">
      <c r="G7598" s="106">
        <v>44151.0</v>
      </c>
      <c r="H7598" s="105" t="s">
        <v>304</v>
      </c>
      <c r="I7598" s="105" t="str">
        <f t="array" ref="I7598">XLOOKUP('Joining Lists'!$H7598,'Joining Lists'!$D$4:$D$75,'Joining Lists'!$E$4:$E$75)</f>
        <v>South</v>
      </c>
      <c r="J7598" s="105" t="s">
        <v>236</v>
      </c>
      <c r="K7598" s="105">
        <v>4.0</v>
      </c>
      <c r="L7598" s="104">
        <f t="array" ref="L7598">XLOOKUP('Joining Lists'!$J7598,'Joining Lists'!$A$4:$A$15,'Joining Lists'!$B$4:$B$15)</f>
        <v>30</v>
      </c>
      <c r="M7598" s="105">
        <f>'Joining Lists'!$K7598*'Joining Lists'!$L7598</f>
        <v>120</v>
      </c>
    </row>
    <row r="7599" ht="14.25" customHeight="1">
      <c r="G7599" s="111">
        <v>44151.0</v>
      </c>
      <c r="H7599" s="110" t="s">
        <v>286</v>
      </c>
      <c r="I7599" s="110" t="str">
        <f t="array" ref="I7599">XLOOKUP('Joining Lists'!$H7599,'Joining Lists'!$D$4:$D$75,'Joining Lists'!$E$4:$E$75)</f>
        <v>South</v>
      </c>
      <c r="J7599" s="110" t="s">
        <v>240</v>
      </c>
      <c r="K7599" s="110">
        <v>2.0</v>
      </c>
      <c r="L7599" s="109">
        <f t="array" ref="L7599">XLOOKUP('Joining Lists'!$J7599,'Joining Lists'!$A$4:$A$15,'Joining Lists'!$B$4:$B$15)</f>
        <v>34</v>
      </c>
      <c r="M7599" s="110">
        <f>'Joining Lists'!$K7599*'Joining Lists'!$L7599</f>
        <v>68</v>
      </c>
    </row>
    <row r="7600" ht="14.25" customHeight="1">
      <c r="G7600" s="106">
        <v>44151.0</v>
      </c>
      <c r="H7600" s="105" t="s">
        <v>273</v>
      </c>
      <c r="I7600" s="105" t="str">
        <f t="array" ref="I7600">XLOOKUP('Joining Lists'!$H7600,'Joining Lists'!$D$4:$D$75,'Joining Lists'!$E$4:$E$75)</f>
        <v>West</v>
      </c>
      <c r="J7600" s="105" t="s">
        <v>240</v>
      </c>
      <c r="K7600" s="105">
        <v>3.0</v>
      </c>
      <c r="L7600" s="104">
        <f t="array" ref="L7600">XLOOKUP('Joining Lists'!$J7600,'Joining Lists'!$A$4:$A$15,'Joining Lists'!$B$4:$B$15)</f>
        <v>34</v>
      </c>
      <c r="M7600" s="105">
        <f>'Joining Lists'!$K7600*'Joining Lists'!$L7600</f>
        <v>102</v>
      </c>
    </row>
    <row r="7601" ht="14.25" customHeight="1">
      <c r="G7601" s="111">
        <v>44151.0</v>
      </c>
      <c r="H7601" s="110" t="s">
        <v>258</v>
      </c>
      <c r="I7601" s="110" t="str">
        <f t="array" ref="I7601">XLOOKUP('Joining Lists'!$H7601,'Joining Lists'!$D$4:$D$75,'Joining Lists'!$E$4:$E$75)</f>
        <v>MidWest</v>
      </c>
      <c r="J7601" s="110" t="s">
        <v>235</v>
      </c>
      <c r="K7601" s="110">
        <v>1.0</v>
      </c>
      <c r="L7601" s="109">
        <f t="array" ref="L7601">XLOOKUP('Joining Lists'!$J7601,'Joining Lists'!$A$4:$A$15,'Joining Lists'!$B$4:$B$15)</f>
        <v>19.95</v>
      </c>
      <c r="M7601" s="110">
        <f>'Joining Lists'!$K7601*'Joining Lists'!$L7601</f>
        <v>19.95</v>
      </c>
    </row>
    <row r="7602" ht="14.25" customHeight="1">
      <c r="G7602" s="106">
        <v>44151.0</v>
      </c>
      <c r="H7602" s="105" t="s">
        <v>258</v>
      </c>
      <c r="I7602" s="105" t="str">
        <f t="array" ref="I7602">XLOOKUP('Joining Lists'!$H7602,'Joining Lists'!$D$4:$D$75,'Joining Lists'!$E$4:$E$75)</f>
        <v>MidWest</v>
      </c>
      <c r="J7602" s="105" t="s">
        <v>218</v>
      </c>
      <c r="K7602" s="105">
        <v>3.0</v>
      </c>
      <c r="L7602" s="104">
        <f t="array" ref="L7602">XLOOKUP('Joining Lists'!$J7602,'Joining Lists'!$A$4:$A$15,'Joining Lists'!$B$4:$B$15)</f>
        <v>22.95</v>
      </c>
      <c r="M7602" s="105">
        <f>'Joining Lists'!$K7602*'Joining Lists'!$L7602</f>
        <v>68.85</v>
      </c>
    </row>
    <row r="7603" ht="14.25" customHeight="1">
      <c r="G7603" s="111">
        <v>44151.0</v>
      </c>
      <c r="H7603" s="110" t="s">
        <v>264</v>
      </c>
      <c r="I7603" s="110" t="str">
        <f t="array" ref="I7603">XLOOKUP('Joining Lists'!$H7603,'Joining Lists'!$D$4:$D$75,'Joining Lists'!$E$4:$E$75)</f>
        <v>MidWest</v>
      </c>
      <c r="J7603" s="110" t="s">
        <v>245</v>
      </c>
      <c r="K7603" s="110">
        <v>1.0</v>
      </c>
      <c r="L7603" s="109">
        <f t="array" ref="L7603">XLOOKUP('Joining Lists'!$J7603,'Joining Lists'!$A$4:$A$15,'Joining Lists'!$B$4:$B$15)</f>
        <v>23.5</v>
      </c>
      <c r="M7603" s="110">
        <f>'Joining Lists'!$K7603*'Joining Lists'!$L7603</f>
        <v>23.5</v>
      </c>
    </row>
    <row r="7604" ht="14.25" customHeight="1">
      <c r="G7604" s="106">
        <v>44151.0</v>
      </c>
      <c r="H7604" s="105" t="s">
        <v>280</v>
      </c>
      <c r="I7604" s="105" t="str">
        <f t="array" ref="I7604">XLOOKUP('Joining Lists'!$H7604,'Joining Lists'!$D$4:$D$75,'Joining Lists'!$E$4:$E$75)</f>
        <v>South</v>
      </c>
      <c r="J7604" s="105" t="s">
        <v>218</v>
      </c>
      <c r="K7604" s="105">
        <v>3.0</v>
      </c>
      <c r="L7604" s="104">
        <f t="array" ref="L7604">XLOOKUP('Joining Lists'!$J7604,'Joining Lists'!$A$4:$A$15,'Joining Lists'!$B$4:$B$15)</f>
        <v>22.95</v>
      </c>
      <c r="M7604" s="105">
        <f>'Joining Lists'!$K7604*'Joining Lists'!$L7604</f>
        <v>68.85</v>
      </c>
    </row>
    <row r="7605" ht="14.25" customHeight="1">
      <c r="G7605" s="111">
        <v>44151.0</v>
      </c>
      <c r="H7605" s="110" t="s">
        <v>255</v>
      </c>
      <c r="I7605" s="110" t="str">
        <f t="array" ref="I7605">XLOOKUP('Joining Lists'!$H7605,'Joining Lists'!$D$4:$D$75,'Joining Lists'!$E$4:$E$75)</f>
        <v>MidWest</v>
      </c>
      <c r="J7605" s="110" t="s">
        <v>235</v>
      </c>
      <c r="K7605" s="110">
        <v>3.0</v>
      </c>
      <c r="L7605" s="109">
        <f t="array" ref="L7605">XLOOKUP('Joining Lists'!$J7605,'Joining Lists'!$A$4:$A$15,'Joining Lists'!$B$4:$B$15)</f>
        <v>19.95</v>
      </c>
      <c r="M7605" s="110">
        <f>'Joining Lists'!$K7605*'Joining Lists'!$L7605</f>
        <v>59.85</v>
      </c>
    </row>
    <row r="7606" ht="14.25" customHeight="1">
      <c r="G7606" s="106">
        <v>44151.0</v>
      </c>
      <c r="H7606" s="105" t="s">
        <v>215</v>
      </c>
      <c r="I7606" s="105" t="str">
        <f t="array" ref="I7606">XLOOKUP('Joining Lists'!$H7606,'Joining Lists'!$D$4:$D$75,'Joining Lists'!$E$4:$E$75)</f>
        <v>East</v>
      </c>
      <c r="J7606" s="105" t="s">
        <v>240</v>
      </c>
      <c r="K7606" s="105">
        <v>2.0</v>
      </c>
      <c r="L7606" s="104">
        <f t="array" ref="L7606">XLOOKUP('Joining Lists'!$J7606,'Joining Lists'!$A$4:$A$15,'Joining Lists'!$B$4:$B$15)</f>
        <v>34</v>
      </c>
      <c r="M7606" s="105">
        <f>'Joining Lists'!$K7606*'Joining Lists'!$L7606</f>
        <v>68</v>
      </c>
    </row>
    <row r="7607" ht="14.25" customHeight="1">
      <c r="G7607" s="111">
        <v>44151.0</v>
      </c>
      <c r="H7607" s="110" t="s">
        <v>234</v>
      </c>
      <c r="I7607" s="110" t="str">
        <f t="array" ref="I7607">XLOOKUP('Joining Lists'!$H7607,'Joining Lists'!$D$4:$D$75,'Joining Lists'!$E$4:$E$75)</f>
        <v>East</v>
      </c>
      <c r="J7607" s="110" t="s">
        <v>216</v>
      </c>
      <c r="K7607" s="110">
        <v>24.0</v>
      </c>
      <c r="L7607" s="109">
        <f t="array" ref="L7607">XLOOKUP('Joining Lists'!$J7607,'Joining Lists'!$A$4:$A$15,'Joining Lists'!$B$4:$B$15)</f>
        <v>22.95</v>
      </c>
      <c r="M7607" s="110">
        <f>'Joining Lists'!$K7607*'Joining Lists'!$L7607</f>
        <v>550.8</v>
      </c>
    </row>
    <row r="7608" ht="14.25" customHeight="1">
      <c r="G7608" s="106">
        <v>44151.0</v>
      </c>
      <c r="H7608" s="105" t="s">
        <v>255</v>
      </c>
      <c r="I7608" s="105" t="str">
        <f t="array" ref="I7608">XLOOKUP('Joining Lists'!$H7608,'Joining Lists'!$D$4:$D$75,'Joining Lists'!$E$4:$E$75)</f>
        <v>MidWest</v>
      </c>
      <c r="J7608" s="105" t="s">
        <v>243</v>
      </c>
      <c r="K7608" s="105">
        <v>2.0</v>
      </c>
      <c r="L7608" s="104">
        <f t="array" ref="L7608">XLOOKUP('Joining Lists'!$J7608,'Joining Lists'!$A$4:$A$15,'Joining Lists'!$B$4:$B$15)</f>
        <v>25</v>
      </c>
      <c r="M7608" s="105">
        <f>'Joining Lists'!$K7608*'Joining Lists'!$L7608</f>
        <v>50</v>
      </c>
    </row>
    <row r="7609" ht="14.25" customHeight="1">
      <c r="G7609" s="111">
        <v>44151.0</v>
      </c>
      <c r="H7609" s="110" t="s">
        <v>288</v>
      </c>
      <c r="I7609" s="110" t="str">
        <f t="array" ref="I7609">XLOOKUP('Joining Lists'!$H7609,'Joining Lists'!$D$4:$D$75,'Joining Lists'!$E$4:$E$75)</f>
        <v>MidWest</v>
      </c>
      <c r="J7609" s="110" t="s">
        <v>235</v>
      </c>
      <c r="K7609" s="110">
        <v>1.0</v>
      </c>
      <c r="L7609" s="109">
        <f t="array" ref="L7609">XLOOKUP('Joining Lists'!$J7609,'Joining Lists'!$A$4:$A$15,'Joining Lists'!$B$4:$B$15)</f>
        <v>19.95</v>
      </c>
      <c r="M7609" s="110">
        <f>'Joining Lists'!$K7609*'Joining Lists'!$L7609</f>
        <v>19.95</v>
      </c>
    </row>
    <row r="7610" ht="14.25" customHeight="1">
      <c r="G7610" s="106">
        <v>44151.0</v>
      </c>
      <c r="H7610" s="105" t="s">
        <v>249</v>
      </c>
      <c r="I7610" s="105" t="str">
        <f t="array" ref="I7610">XLOOKUP('Joining Lists'!$H7610,'Joining Lists'!$D$4:$D$75,'Joining Lists'!$E$4:$E$75)</f>
        <v>East</v>
      </c>
      <c r="J7610" s="105" t="s">
        <v>230</v>
      </c>
      <c r="K7610" s="105">
        <v>2.0</v>
      </c>
      <c r="L7610" s="104">
        <f t="array" ref="L7610">XLOOKUP('Joining Lists'!$J7610,'Joining Lists'!$A$4:$A$15,'Joining Lists'!$B$4:$B$15)</f>
        <v>79.95</v>
      </c>
      <c r="M7610" s="105">
        <f>'Joining Lists'!$K7610*'Joining Lists'!$L7610</f>
        <v>159.9</v>
      </c>
    </row>
    <row r="7611" ht="14.25" customHeight="1">
      <c r="G7611" s="111">
        <v>44151.0</v>
      </c>
      <c r="H7611" s="110" t="s">
        <v>291</v>
      </c>
      <c r="I7611" s="110" t="str">
        <f t="array" ref="I7611">XLOOKUP('Joining Lists'!$H7611,'Joining Lists'!$D$4:$D$75,'Joining Lists'!$E$4:$E$75)</f>
        <v>West</v>
      </c>
      <c r="J7611" s="110" t="s">
        <v>243</v>
      </c>
      <c r="K7611" s="110">
        <v>3.0</v>
      </c>
      <c r="L7611" s="109">
        <f t="array" ref="L7611">XLOOKUP('Joining Lists'!$J7611,'Joining Lists'!$A$4:$A$15,'Joining Lists'!$B$4:$B$15)</f>
        <v>25</v>
      </c>
      <c r="M7611" s="110">
        <f>'Joining Lists'!$K7611*'Joining Lists'!$L7611</f>
        <v>75</v>
      </c>
    </row>
    <row r="7612" ht="14.25" customHeight="1">
      <c r="G7612" s="106">
        <v>44151.0</v>
      </c>
      <c r="H7612" s="105" t="s">
        <v>305</v>
      </c>
      <c r="I7612" s="105" t="str">
        <f t="array" ref="I7612">XLOOKUP('Joining Lists'!$H7612,'Joining Lists'!$D$4:$D$75,'Joining Lists'!$E$4:$E$75)</f>
        <v>East</v>
      </c>
      <c r="J7612" s="105" t="s">
        <v>216</v>
      </c>
      <c r="K7612" s="105">
        <v>2.0</v>
      </c>
      <c r="L7612" s="104">
        <f t="array" ref="L7612">XLOOKUP('Joining Lists'!$J7612,'Joining Lists'!$A$4:$A$15,'Joining Lists'!$B$4:$B$15)</f>
        <v>22.95</v>
      </c>
      <c r="M7612" s="105">
        <f>'Joining Lists'!$K7612*'Joining Lists'!$L7612</f>
        <v>45.9</v>
      </c>
    </row>
    <row r="7613" ht="14.25" customHeight="1">
      <c r="G7613" s="111">
        <v>44151.0</v>
      </c>
      <c r="H7613" s="110" t="s">
        <v>249</v>
      </c>
      <c r="I7613" s="110" t="str">
        <f t="array" ref="I7613">XLOOKUP('Joining Lists'!$H7613,'Joining Lists'!$D$4:$D$75,'Joining Lists'!$E$4:$E$75)</f>
        <v>East</v>
      </c>
      <c r="J7613" s="110" t="s">
        <v>243</v>
      </c>
      <c r="K7613" s="110">
        <v>1.0</v>
      </c>
      <c r="L7613" s="109">
        <f t="array" ref="L7613">XLOOKUP('Joining Lists'!$J7613,'Joining Lists'!$A$4:$A$15,'Joining Lists'!$B$4:$B$15)</f>
        <v>25</v>
      </c>
      <c r="M7613" s="110">
        <f>'Joining Lists'!$K7613*'Joining Lists'!$L7613</f>
        <v>25</v>
      </c>
    </row>
    <row r="7614" ht="14.25" customHeight="1">
      <c r="G7614" s="106">
        <v>44151.0</v>
      </c>
      <c r="H7614" s="105" t="s">
        <v>225</v>
      </c>
      <c r="I7614" s="105" t="str">
        <f t="array" ref="I7614">XLOOKUP('Joining Lists'!$H7614,'Joining Lists'!$D$4:$D$75,'Joining Lists'!$E$4:$E$75)</f>
        <v>South</v>
      </c>
      <c r="J7614" s="105" t="s">
        <v>240</v>
      </c>
      <c r="K7614" s="105">
        <v>4.0</v>
      </c>
      <c r="L7614" s="104">
        <f t="array" ref="L7614">XLOOKUP('Joining Lists'!$J7614,'Joining Lists'!$A$4:$A$15,'Joining Lists'!$B$4:$B$15)</f>
        <v>34</v>
      </c>
      <c r="M7614" s="105">
        <f>'Joining Lists'!$K7614*'Joining Lists'!$L7614</f>
        <v>136</v>
      </c>
    </row>
    <row r="7615" ht="14.25" customHeight="1">
      <c r="G7615" s="111">
        <v>44151.0</v>
      </c>
      <c r="H7615" s="110" t="s">
        <v>303</v>
      </c>
      <c r="I7615" s="110" t="str">
        <f t="array" ref="I7615">XLOOKUP('Joining Lists'!$H7615,'Joining Lists'!$D$4:$D$75,'Joining Lists'!$E$4:$E$75)</f>
        <v>West</v>
      </c>
      <c r="J7615" s="110" t="s">
        <v>240</v>
      </c>
      <c r="K7615" s="110">
        <v>1.0</v>
      </c>
      <c r="L7615" s="109">
        <f t="array" ref="L7615">XLOOKUP('Joining Lists'!$J7615,'Joining Lists'!$A$4:$A$15,'Joining Lists'!$B$4:$B$15)</f>
        <v>34</v>
      </c>
      <c r="M7615" s="110">
        <f>'Joining Lists'!$K7615*'Joining Lists'!$L7615</f>
        <v>34</v>
      </c>
    </row>
    <row r="7616" ht="14.25" customHeight="1">
      <c r="G7616" s="106">
        <v>44151.0</v>
      </c>
      <c r="H7616" s="105" t="s">
        <v>254</v>
      </c>
      <c r="I7616" s="105" t="str">
        <f t="array" ref="I7616">XLOOKUP('Joining Lists'!$H7616,'Joining Lists'!$D$4:$D$75,'Joining Lists'!$E$4:$E$75)</f>
        <v>South</v>
      </c>
      <c r="J7616" s="105" t="s">
        <v>240</v>
      </c>
      <c r="K7616" s="105">
        <v>4.0</v>
      </c>
      <c r="L7616" s="104">
        <f t="array" ref="L7616">XLOOKUP('Joining Lists'!$J7616,'Joining Lists'!$A$4:$A$15,'Joining Lists'!$B$4:$B$15)</f>
        <v>34</v>
      </c>
      <c r="M7616" s="105">
        <f>'Joining Lists'!$K7616*'Joining Lists'!$L7616</f>
        <v>136</v>
      </c>
    </row>
    <row r="7617" ht="14.25" customHeight="1">
      <c r="G7617" s="111">
        <v>44151.0</v>
      </c>
      <c r="H7617" s="110" t="s">
        <v>238</v>
      </c>
      <c r="I7617" s="110" t="str">
        <f t="array" ref="I7617">XLOOKUP('Joining Lists'!$H7617,'Joining Lists'!$D$4:$D$75,'Joining Lists'!$E$4:$E$75)</f>
        <v>West</v>
      </c>
      <c r="J7617" s="110" t="s">
        <v>216</v>
      </c>
      <c r="K7617" s="110">
        <v>2.0</v>
      </c>
      <c r="L7617" s="109">
        <f t="array" ref="L7617">XLOOKUP('Joining Lists'!$J7617,'Joining Lists'!$A$4:$A$15,'Joining Lists'!$B$4:$B$15)</f>
        <v>22.95</v>
      </c>
      <c r="M7617" s="110">
        <f>'Joining Lists'!$K7617*'Joining Lists'!$L7617</f>
        <v>45.9</v>
      </c>
    </row>
    <row r="7618" ht="14.25" customHeight="1">
      <c r="G7618" s="106">
        <v>44151.0</v>
      </c>
      <c r="H7618" s="105" t="s">
        <v>297</v>
      </c>
      <c r="I7618" s="105" t="str">
        <f t="array" ref="I7618">XLOOKUP('Joining Lists'!$H7618,'Joining Lists'!$D$4:$D$75,'Joining Lists'!$E$4:$E$75)</f>
        <v>MidWest</v>
      </c>
      <c r="J7618" s="105" t="s">
        <v>233</v>
      </c>
      <c r="K7618" s="105">
        <v>2.0</v>
      </c>
      <c r="L7618" s="104">
        <f t="array" ref="L7618">XLOOKUP('Joining Lists'!$J7618,'Joining Lists'!$A$4:$A$15,'Joining Lists'!$B$4:$B$15)</f>
        <v>27.5</v>
      </c>
      <c r="M7618" s="105">
        <f>'Joining Lists'!$K7618*'Joining Lists'!$L7618</f>
        <v>55</v>
      </c>
    </row>
    <row r="7619" ht="14.25" customHeight="1">
      <c r="G7619" s="111">
        <v>44151.0</v>
      </c>
      <c r="H7619" s="110" t="s">
        <v>283</v>
      </c>
      <c r="I7619" s="110" t="str">
        <f t="array" ref="I7619">XLOOKUP('Joining Lists'!$H7619,'Joining Lists'!$D$4:$D$75,'Joining Lists'!$E$4:$E$75)</f>
        <v>South</v>
      </c>
      <c r="J7619" s="110" t="s">
        <v>216</v>
      </c>
      <c r="K7619" s="110">
        <v>19.0</v>
      </c>
      <c r="L7619" s="109">
        <f t="array" ref="L7619">XLOOKUP('Joining Lists'!$J7619,'Joining Lists'!$A$4:$A$15,'Joining Lists'!$B$4:$B$15)</f>
        <v>22.95</v>
      </c>
      <c r="M7619" s="110">
        <f>'Joining Lists'!$K7619*'Joining Lists'!$L7619</f>
        <v>436.05</v>
      </c>
    </row>
    <row r="7620" ht="14.25" customHeight="1">
      <c r="G7620" s="106">
        <v>44151.0</v>
      </c>
      <c r="H7620" s="105" t="s">
        <v>225</v>
      </c>
      <c r="I7620" s="105" t="str">
        <f t="array" ref="I7620">XLOOKUP('Joining Lists'!$H7620,'Joining Lists'!$D$4:$D$75,'Joining Lists'!$E$4:$E$75)</f>
        <v>South</v>
      </c>
      <c r="J7620" s="105" t="s">
        <v>235</v>
      </c>
      <c r="K7620" s="105">
        <v>1.0</v>
      </c>
      <c r="L7620" s="104">
        <f t="array" ref="L7620">XLOOKUP('Joining Lists'!$J7620,'Joining Lists'!$A$4:$A$15,'Joining Lists'!$B$4:$B$15)</f>
        <v>19.95</v>
      </c>
      <c r="M7620" s="105">
        <f>'Joining Lists'!$K7620*'Joining Lists'!$L7620</f>
        <v>19.95</v>
      </c>
    </row>
    <row r="7621" ht="14.25" customHeight="1">
      <c r="G7621" s="111">
        <v>44151.0</v>
      </c>
      <c r="H7621" s="110" t="s">
        <v>234</v>
      </c>
      <c r="I7621" s="110" t="str">
        <f t="array" ref="I7621">XLOOKUP('Joining Lists'!$H7621,'Joining Lists'!$D$4:$D$75,'Joining Lists'!$E$4:$E$75)</f>
        <v>East</v>
      </c>
      <c r="J7621" s="110" t="s">
        <v>212</v>
      </c>
      <c r="K7621" s="110">
        <v>2.0</v>
      </c>
      <c r="L7621" s="109">
        <f t="array" ref="L7621">XLOOKUP('Joining Lists'!$J7621,'Joining Lists'!$A$4:$A$15,'Joining Lists'!$B$4:$B$15)</f>
        <v>21</v>
      </c>
      <c r="M7621" s="110">
        <f>'Joining Lists'!$K7621*'Joining Lists'!$L7621</f>
        <v>42</v>
      </c>
    </row>
    <row r="7622" ht="14.25" customHeight="1">
      <c r="G7622" s="106">
        <v>44151.0</v>
      </c>
      <c r="H7622" s="105" t="s">
        <v>250</v>
      </c>
      <c r="I7622" s="105" t="str">
        <f t="array" ref="I7622">XLOOKUP('Joining Lists'!$H7622,'Joining Lists'!$D$4:$D$75,'Joining Lists'!$E$4:$E$75)</f>
        <v>West</v>
      </c>
      <c r="J7622" s="105" t="s">
        <v>235</v>
      </c>
      <c r="K7622" s="105">
        <v>1.0</v>
      </c>
      <c r="L7622" s="104">
        <f t="array" ref="L7622">XLOOKUP('Joining Lists'!$J7622,'Joining Lists'!$A$4:$A$15,'Joining Lists'!$B$4:$B$15)</f>
        <v>19.95</v>
      </c>
      <c r="M7622" s="105">
        <f>'Joining Lists'!$K7622*'Joining Lists'!$L7622</f>
        <v>19.95</v>
      </c>
    </row>
    <row r="7623" ht="14.25" customHeight="1">
      <c r="G7623" s="111">
        <v>44151.0</v>
      </c>
      <c r="H7623" s="110" t="s">
        <v>258</v>
      </c>
      <c r="I7623" s="110" t="str">
        <f t="array" ref="I7623">XLOOKUP('Joining Lists'!$H7623,'Joining Lists'!$D$4:$D$75,'Joining Lists'!$E$4:$E$75)</f>
        <v>MidWest</v>
      </c>
      <c r="J7623" s="110" t="s">
        <v>227</v>
      </c>
      <c r="K7623" s="110">
        <v>2.0</v>
      </c>
      <c r="L7623" s="109">
        <f t="array" ref="L7623">XLOOKUP('Joining Lists'!$J7623,'Joining Lists'!$A$4:$A$15,'Joining Lists'!$B$4:$B$15)</f>
        <v>25</v>
      </c>
      <c r="M7623" s="110">
        <f>'Joining Lists'!$K7623*'Joining Lists'!$L7623</f>
        <v>50</v>
      </c>
    </row>
    <row r="7624" ht="14.25" customHeight="1">
      <c r="G7624" s="106">
        <v>44151.0</v>
      </c>
      <c r="H7624" s="105" t="s">
        <v>281</v>
      </c>
      <c r="I7624" s="105" t="str">
        <f t="array" ref="I7624">XLOOKUP('Joining Lists'!$H7624,'Joining Lists'!$D$4:$D$75,'Joining Lists'!$E$4:$E$75)</f>
        <v>MidWest</v>
      </c>
      <c r="J7624" s="105" t="s">
        <v>240</v>
      </c>
      <c r="K7624" s="105">
        <v>2.0</v>
      </c>
      <c r="L7624" s="104">
        <f t="array" ref="L7624">XLOOKUP('Joining Lists'!$J7624,'Joining Lists'!$A$4:$A$15,'Joining Lists'!$B$4:$B$15)</f>
        <v>34</v>
      </c>
      <c r="M7624" s="105">
        <f>'Joining Lists'!$K7624*'Joining Lists'!$L7624</f>
        <v>68</v>
      </c>
    </row>
    <row r="7625" ht="14.25" customHeight="1">
      <c r="G7625" s="111">
        <v>44151.0</v>
      </c>
      <c r="H7625" s="110" t="s">
        <v>281</v>
      </c>
      <c r="I7625" s="110" t="str">
        <f t="array" ref="I7625">XLOOKUP('Joining Lists'!$H7625,'Joining Lists'!$D$4:$D$75,'Joining Lists'!$E$4:$E$75)</f>
        <v>MidWest</v>
      </c>
      <c r="J7625" s="110" t="s">
        <v>233</v>
      </c>
      <c r="K7625" s="110">
        <v>1.0</v>
      </c>
      <c r="L7625" s="109">
        <f t="array" ref="L7625">XLOOKUP('Joining Lists'!$J7625,'Joining Lists'!$A$4:$A$15,'Joining Lists'!$B$4:$B$15)</f>
        <v>27.5</v>
      </c>
      <c r="M7625" s="110">
        <f>'Joining Lists'!$K7625*'Joining Lists'!$L7625</f>
        <v>27.5</v>
      </c>
    </row>
    <row r="7626" ht="14.25" customHeight="1">
      <c r="G7626" s="106">
        <v>44151.0</v>
      </c>
      <c r="H7626" s="105" t="s">
        <v>291</v>
      </c>
      <c r="I7626" s="105" t="str">
        <f t="array" ref="I7626">XLOOKUP('Joining Lists'!$H7626,'Joining Lists'!$D$4:$D$75,'Joining Lists'!$E$4:$E$75)</f>
        <v>West</v>
      </c>
      <c r="J7626" s="105" t="s">
        <v>212</v>
      </c>
      <c r="K7626" s="105">
        <v>3.0</v>
      </c>
      <c r="L7626" s="104">
        <f t="array" ref="L7626">XLOOKUP('Joining Lists'!$J7626,'Joining Lists'!$A$4:$A$15,'Joining Lists'!$B$4:$B$15)</f>
        <v>21</v>
      </c>
      <c r="M7626" s="105">
        <f>'Joining Lists'!$K7626*'Joining Lists'!$L7626</f>
        <v>63</v>
      </c>
    </row>
    <row r="7627" ht="14.25" customHeight="1">
      <c r="G7627" s="111">
        <v>44151.0</v>
      </c>
      <c r="H7627" s="110" t="s">
        <v>289</v>
      </c>
      <c r="I7627" s="110" t="str">
        <f t="array" ref="I7627">XLOOKUP('Joining Lists'!$H7627,'Joining Lists'!$D$4:$D$75,'Joining Lists'!$E$4:$E$75)</f>
        <v>West</v>
      </c>
      <c r="J7627" s="110" t="s">
        <v>236</v>
      </c>
      <c r="K7627" s="110">
        <v>2.0</v>
      </c>
      <c r="L7627" s="109">
        <f t="array" ref="L7627">XLOOKUP('Joining Lists'!$J7627,'Joining Lists'!$A$4:$A$15,'Joining Lists'!$B$4:$B$15)</f>
        <v>30</v>
      </c>
      <c r="M7627" s="110">
        <f>'Joining Lists'!$K7627*'Joining Lists'!$L7627</f>
        <v>60</v>
      </c>
    </row>
    <row r="7628" ht="14.25" customHeight="1">
      <c r="G7628" s="106">
        <v>44151.0</v>
      </c>
      <c r="H7628" s="105" t="s">
        <v>249</v>
      </c>
      <c r="I7628" s="105" t="str">
        <f t="array" ref="I7628">XLOOKUP('Joining Lists'!$H7628,'Joining Lists'!$D$4:$D$75,'Joining Lists'!$E$4:$E$75)</f>
        <v>East</v>
      </c>
      <c r="J7628" s="105" t="s">
        <v>243</v>
      </c>
      <c r="K7628" s="105">
        <v>2.0</v>
      </c>
      <c r="L7628" s="104">
        <f t="array" ref="L7628">XLOOKUP('Joining Lists'!$J7628,'Joining Lists'!$A$4:$A$15,'Joining Lists'!$B$4:$B$15)</f>
        <v>25</v>
      </c>
      <c r="M7628" s="105">
        <f>'Joining Lists'!$K7628*'Joining Lists'!$L7628</f>
        <v>50</v>
      </c>
    </row>
    <row r="7629" ht="14.25" customHeight="1">
      <c r="G7629" s="111">
        <v>44151.0</v>
      </c>
      <c r="H7629" s="110" t="s">
        <v>269</v>
      </c>
      <c r="I7629" s="110" t="str">
        <f t="array" ref="I7629">XLOOKUP('Joining Lists'!$H7629,'Joining Lists'!$D$4:$D$75,'Joining Lists'!$E$4:$E$75)</f>
        <v>MidWest</v>
      </c>
      <c r="J7629" s="110" t="s">
        <v>235</v>
      </c>
      <c r="K7629" s="110">
        <v>2.0</v>
      </c>
      <c r="L7629" s="109">
        <f t="array" ref="L7629">XLOOKUP('Joining Lists'!$J7629,'Joining Lists'!$A$4:$A$15,'Joining Lists'!$B$4:$B$15)</f>
        <v>19.95</v>
      </c>
      <c r="M7629" s="110">
        <f>'Joining Lists'!$K7629*'Joining Lists'!$L7629</f>
        <v>39.9</v>
      </c>
    </row>
    <row r="7630" ht="14.25" customHeight="1">
      <c r="G7630" s="106">
        <v>44151.0</v>
      </c>
      <c r="H7630" s="105" t="s">
        <v>304</v>
      </c>
      <c r="I7630" s="105" t="str">
        <f t="array" ref="I7630">XLOOKUP('Joining Lists'!$H7630,'Joining Lists'!$D$4:$D$75,'Joining Lists'!$E$4:$E$75)</f>
        <v>South</v>
      </c>
      <c r="J7630" s="105" t="s">
        <v>243</v>
      </c>
      <c r="K7630" s="105">
        <v>2.0</v>
      </c>
      <c r="L7630" s="104">
        <f t="array" ref="L7630">XLOOKUP('Joining Lists'!$J7630,'Joining Lists'!$A$4:$A$15,'Joining Lists'!$B$4:$B$15)</f>
        <v>25</v>
      </c>
      <c r="M7630" s="105">
        <f>'Joining Lists'!$K7630*'Joining Lists'!$L7630</f>
        <v>50</v>
      </c>
    </row>
    <row r="7631" ht="14.25" customHeight="1">
      <c r="G7631" s="111">
        <v>44151.0</v>
      </c>
      <c r="H7631" s="110" t="s">
        <v>263</v>
      </c>
      <c r="I7631" s="110" t="str">
        <f t="array" ref="I7631">XLOOKUP('Joining Lists'!$H7631,'Joining Lists'!$D$4:$D$75,'Joining Lists'!$E$4:$E$75)</f>
        <v>West</v>
      </c>
      <c r="J7631" s="110" t="s">
        <v>216</v>
      </c>
      <c r="K7631" s="110">
        <v>2.0</v>
      </c>
      <c r="L7631" s="109">
        <f t="array" ref="L7631">XLOOKUP('Joining Lists'!$J7631,'Joining Lists'!$A$4:$A$15,'Joining Lists'!$B$4:$B$15)</f>
        <v>22.95</v>
      </c>
      <c r="M7631" s="110">
        <f>'Joining Lists'!$K7631*'Joining Lists'!$L7631</f>
        <v>45.9</v>
      </c>
    </row>
    <row r="7632" ht="14.25" customHeight="1">
      <c r="G7632" s="106">
        <v>44151.0</v>
      </c>
      <c r="H7632" s="105" t="s">
        <v>301</v>
      </c>
      <c r="I7632" s="105" t="str">
        <f t="array" ref="I7632">XLOOKUP('Joining Lists'!$H7632,'Joining Lists'!$D$4:$D$75,'Joining Lists'!$E$4:$E$75)</f>
        <v>East</v>
      </c>
      <c r="J7632" s="105" t="s">
        <v>243</v>
      </c>
      <c r="K7632" s="105">
        <v>3.0</v>
      </c>
      <c r="L7632" s="104">
        <f t="array" ref="L7632">XLOOKUP('Joining Lists'!$J7632,'Joining Lists'!$A$4:$A$15,'Joining Lists'!$B$4:$B$15)</f>
        <v>25</v>
      </c>
      <c r="M7632" s="105">
        <f>'Joining Lists'!$K7632*'Joining Lists'!$L7632</f>
        <v>75</v>
      </c>
    </row>
    <row r="7633" ht="14.25" customHeight="1">
      <c r="G7633" s="111">
        <v>44151.0</v>
      </c>
      <c r="H7633" s="110" t="s">
        <v>281</v>
      </c>
      <c r="I7633" s="110" t="str">
        <f t="array" ref="I7633">XLOOKUP('Joining Lists'!$H7633,'Joining Lists'!$D$4:$D$75,'Joining Lists'!$E$4:$E$75)</f>
        <v>MidWest</v>
      </c>
      <c r="J7633" s="110" t="s">
        <v>240</v>
      </c>
      <c r="K7633" s="110">
        <v>4.0</v>
      </c>
      <c r="L7633" s="109">
        <f t="array" ref="L7633">XLOOKUP('Joining Lists'!$J7633,'Joining Lists'!$A$4:$A$15,'Joining Lists'!$B$4:$B$15)</f>
        <v>34</v>
      </c>
      <c r="M7633" s="110">
        <f>'Joining Lists'!$K7633*'Joining Lists'!$L7633</f>
        <v>136</v>
      </c>
    </row>
    <row r="7634" ht="14.25" customHeight="1">
      <c r="G7634" s="106">
        <v>44151.0</v>
      </c>
      <c r="H7634" s="105" t="s">
        <v>296</v>
      </c>
      <c r="I7634" s="105" t="str">
        <f t="array" ref="I7634">XLOOKUP('Joining Lists'!$H7634,'Joining Lists'!$D$4:$D$75,'Joining Lists'!$E$4:$E$75)</f>
        <v>West</v>
      </c>
      <c r="J7634" s="105" t="s">
        <v>240</v>
      </c>
      <c r="K7634" s="105">
        <v>1.0</v>
      </c>
      <c r="L7634" s="104">
        <f t="array" ref="L7634">XLOOKUP('Joining Lists'!$J7634,'Joining Lists'!$A$4:$A$15,'Joining Lists'!$B$4:$B$15)</f>
        <v>34</v>
      </c>
      <c r="M7634" s="105">
        <f>'Joining Lists'!$K7634*'Joining Lists'!$L7634</f>
        <v>34</v>
      </c>
    </row>
    <row r="7635" ht="14.25" customHeight="1">
      <c r="G7635" s="111">
        <v>44151.0</v>
      </c>
      <c r="H7635" s="110" t="s">
        <v>300</v>
      </c>
      <c r="I7635" s="110" t="str">
        <f t="array" ref="I7635">XLOOKUP('Joining Lists'!$H7635,'Joining Lists'!$D$4:$D$75,'Joining Lists'!$E$4:$E$75)</f>
        <v>MidWest</v>
      </c>
      <c r="J7635" s="110" t="s">
        <v>236</v>
      </c>
      <c r="K7635" s="110">
        <v>2.0</v>
      </c>
      <c r="L7635" s="109">
        <f t="array" ref="L7635">XLOOKUP('Joining Lists'!$J7635,'Joining Lists'!$A$4:$A$15,'Joining Lists'!$B$4:$B$15)</f>
        <v>30</v>
      </c>
      <c r="M7635" s="110">
        <f>'Joining Lists'!$K7635*'Joining Lists'!$L7635</f>
        <v>60</v>
      </c>
    </row>
    <row r="7636" ht="14.25" customHeight="1">
      <c r="G7636" s="106">
        <v>44151.0</v>
      </c>
      <c r="H7636" s="105" t="s">
        <v>281</v>
      </c>
      <c r="I7636" s="105" t="str">
        <f t="array" ref="I7636">XLOOKUP('Joining Lists'!$H7636,'Joining Lists'!$D$4:$D$75,'Joining Lists'!$E$4:$E$75)</f>
        <v>MidWest</v>
      </c>
      <c r="J7636" s="105" t="s">
        <v>218</v>
      </c>
      <c r="K7636" s="105">
        <v>1.0</v>
      </c>
      <c r="L7636" s="104">
        <f t="array" ref="L7636">XLOOKUP('Joining Lists'!$J7636,'Joining Lists'!$A$4:$A$15,'Joining Lists'!$B$4:$B$15)</f>
        <v>22.95</v>
      </c>
      <c r="M7636" s="105">
        <f>'Joining Lists'!$K7636*'Joining Lists'!$L7636</f>
        <v>22.95</v>
      </c>
    </row>
    <row r="7637" ht="14.25" customHeight="1">
      <c r="G7637" s="111">
        <v>44151.0</v>
      </c>
      <c r="H7637" s="110" t="s">
        <v>258</v>
      </c>
      <c r="I7637" s="110" t="str">
        <f t="array" ref="I7637">XLOOKUP('Joining Lists'!$H7637,'Joining Lists'!$D$4:$D$75,'Joining Lists'!$E$4:$E$75)</f>
        <v>MidWest</v>
      </c>
      <c r="J7637" s="110" t="s">
        <v>227</v>
      </c>
      <c r="K7637" s="110">
        <v>3.0</v>
      </c>
      <c r="L7637" s="109">
        <f t="array" ref="L7637">XLOOKUP('Joining Lists'!$J7637,'Joining Lists'!$A$4:$A$15,'Joining Lists'!$B$4:$B$15)</f>
        <v>25</v>
      </c>
      <c r="M7637" s="110">
        <f>'Joining Lists'!$K7637*'Joining Lists'!$L7637</f>
        <v>75</v>
      </c>
    </row>
    <row r="7638" ht="14.25" customHeight="1">
      <c r="G7638" s="106">
        <v>44151.0</v>
      </c>
      <c r="H7638" s="105" t="s">
        <v>263</v>
      </c>
      <c r="I7638" s="105" t="str">
        <f t="array" ref="I7638">XLOOKUP('Joining Lists'!$H7638,'Joining Lists'!$D$4:$D$75,'Joining Lists'!$E$4:$E$75)</f>
        <v>West</v>
      </c>
      <c r="J7638" s="105" t="s">
        <v>243</v>
      </c>
      <c r="K7638" s="105">
        <v>3.0</v>
      </c>
      <c r="L7638" s="104">
        <f t="array" ref="L7638">XLOOKUP('Joining Lists'!$J7638,'Joining Lists'!$A$4:$A$15,'Joining Lists'!$B$4:$B$15)</f>
        <v>25</v>
      </c>
      <c r="M7638" s="105">
        <f>'Joining Lists'!$K7638*'Joining Lists'!$L7638</f>
        <v>75</v>
      </c>
    </row>
    <row r="7639" ht="14.25" customHeight="1">
      <c r="G7639" s="111">
        <v>44151.0</v>
      </c>
      <c r="H7639" s="110" t="s">
        <v>253</v>
      </c>
      <c r="I7639" s="110" t="str">
        <f t="array" ref="I7639">XLOOKUP('Joining Lists'!$H7639,'Joining Lists'!$D$4:$D$75,'Joining Lists'!$E$4:$E$75)</f>
        <v>MidWest</v>
      </c>
      <c r="J7639" s="110" t="s">
        <v>240</v>
      </c>
      <c r="K7639" s="110">
        <v>1.0</v>
      </c>
      <c r="L7639" s="109">
        <f t="array" ref="L7639">XLOOKUP('Joining Lists'!$J7639,'Joining Lists'!$A$4:$A$15,'Joining Lists'!$B$4:$B$15)</f>
        <v>34</v>
      </c>
      <c r="M7639" s="110">
        <f>'Joining Lists'!$K7639*'Joining Lists'!$L7639</f>
        <v>34</v>
      </c>
    </row>
    <row r="7640" ht="14.25" customHeight="1">
      <c r="G7640" s="106">
        <v>44151.0</v>
      </c>
      <c r="H7640" s="105" t="s">
        <v>231</v>
      </c>
      <c r="I7640" s="105" t="str">
        <f t="array" ref="I7640">XLOOKUP('Joining Lists'!$H7640,'Joining Lists'!$D$4:$D$75,'Joining Lists'!$E$4:$E$75)</f>
        <v>West</v>
      </c>
      <c r="J7640" s="105" t="s">
        <v>218</v>
      </c>
      <c r="K7640" s="105">
        <v>1.0</v>
      </c>
      <c r="L7640" s="104">
        <f t="array" ref="L7640">XLOOKUP('Joining Lists'!$J7640,'Joining Lists'!$A$4:$A$15,'Joining Lists'!$B$4:$B$15)</f>
        <v>22.95</v>
      </c>
      <c r="M7640" s="105">
        <f>'Joining Lists'!$K7640*'Joining Lists'!$L7640</f>
        <v>22.95</v>
      </c>
    </row>
    <row r="7641" ht="14.25" customHeight="1">
      <c r="G7641" s="111">
        <v>44151.0</v>
      </c>
      <c r="H7641" s="110" t="s">
        <v>308</v>
      </c>
      <c r="I7641" s="110" t="str">
        <f t="array" ref="I7641">XLOOKUP('Joining Lists'!$H7641,'Joining Lists'!$D$4:$D$75,'Joining Lists'!$E$4:$E$75)</f>
        <v>West</v>
      </c>
      <c r="J7641" s="110" t="s">
        <v>235</v>
      </c>
      <c r="K7641" s="110">
        <v>1.0</v>
      </c>
      <c r="L7641" s="109">
        <f t="array" ref="L7641">XLOOKUP('Joining Lists'!$J7641,'Joining Lists'!$A$4:$A$15,'Joining Lists'!$B$4:$B$15)</f>
        <v>19.95</v>
      </c>
      <c r="M7641" s="110">
        <f>'Joining Lists'!$K7641*'Joining Lists'!$L7641</f>
        <v>19.95</v>
      </c>
    </row>
    <row r="7642" ht="14.25" customHeight="1">
      <c r="G7642" s="106">
        <v>44151.0</v>
      </c>
      <c r="H7642" s="105" t="s">
        <v>237</v>
      </c>
      <c r="I7642" s="105" t="str">
        <f t="array" ref="I7642">XLOOKUP('Joining Lists'!$H7642,'Joining Lists'!$D$4:$D$75,'Joining Lists'!$E$4:$E$75)</f>
        <v>West</v>
      </c>
      <c r="J7642" s="105" t="s">
        <v>230</v>
      </c>
      <c r="K7642" s="105">
        <v>2.0</v>
      </c>
      <c r="L7642" s="104">
        <f t="array" ref="L7642">XLOOKUP('Joining Lists'!$J7642,'Joining Lists'!$A$4:$A$15,'Joining Lists'!$B$4:$B$15)</f>
        <v>79.95</v>
      </c>
      <c r="M7642" s="105">
        <f>'Joining Lists'!$K7642*'Joining Lists'!$L7642</f>
        <v>159.9</v>
      </c>
    </row>
    <row r="7643" ht="14.25" customHeight="1">
      <c r="G7643" s="111">
        <v>44151.0</v>
      </c>
      <c r="H7643" s="110" t="s">
        <v>308</v>
      </c>
      <c r="I7643" s="110" t="str">
        <f t="array" ref="I7643">XLOOKUP('Joining Lists'!$H7643,'Joining Lists'!$D$4:$D$75,'Joining Lists'!$E$4:$E$75)</f>
        <v>West</v>
      </c>
      <c r="J7643" s="110" t="s">
        <v>236</v>
      </c>
      <c r="K7643" s="110">
        <v>1.0</v>
      </c>
      <c r="L7643" s="109">
        <f t="array" ref="L7643">XLOOKUP('Joining Lists'!$J7643,'Joining Lists'!$A$4:$A$15,'Joining Lists'!$B$4:$B$15)</f>
        <v>30</v>
      </c>
      <c r="M7643" s="110">
        <f>'Joining Lists'!$K7643*'Joining Lists'!$L7643</f>
        <v>30</v>
      </c>
    </row>
    <row r="7644" ht="14.25" customHeight="1">
      <c r="G7644" s="106">
        <v>44151.0</v>
      </c>
      <c r="H7644" s="105" t="s">
        <v>286</v>
      </c>
      <c r="I7644" s="105" t="str">
        <f t="array" ref="I7644">XLOOKUP('Joining Lists'!$H7644,'Joining Lists'!$D$4:$D$75,'Joining Lists'!$E$4:$E$75)</f>
        <v>South</v>
      </c>
      <c r="J7644" s="105" t="s">
        <v>230</v>
      </c>
      <c r="K7644" s="105">
        <v>2.0</v>
      </c>
      <c r="L7644" s="104">
        <f t="array" ref="L7644">XLOOKUP('Joining Lists'!$J7644,'Joining Lists'!$A$4:$A$15,'Joining Lists'!$B$4:$B$15)</f>
        <v>79.95</v>
      </c>
      <c r="M7644" s="105">
        <f>'Joining Lists'!$K7644*'Joining Lists'!$L7644</f>
        <v>159.9</v>
      </c>
    </row>
    <row r="7645" ht="14.25" customHeight="1">
      <c r="G7645" s="111">
        <v>44151.0</v>
      </c>
      <c r="H7645" s="110" t="s">
        <v>225</v>
      </c>
      <c r="I7645" s="110" t="str">
        <f t="array" ref="I7645">XLOOKUP('Joining Lists'!$H7645,'Joining Lists'!$D$4:$D$75,'Joining Lists'!$E$4:$E$75)</f>
        <v>South</v>
      </c>
      <c r="J7645" s="110" t="s">
        <v>243</v>
      </c>
      <c r="K7645" s="110">
        <v>3.0</v>
      </c>
      <c r="L7645" s="109">
        <f t="array" ref="L7645">XLOOKUP('Joining Lists'!$J7645,'Joining Lists'!$A$4:$A$15,'Joining Lists'!$B$4:$B$15)</f>
        <v>25</v>
      </c>
      <c r="M7645" s="110">
        <f>'Joining Lists'!$K7645*'Joining Lists'!$L7645</f>
        <v>75</v>
      </c>
    </row>
    <row r="7646" ht="14.25" customHeight="1">
      <c r="G7646" s="106">
        <v>44151.0</v>
      </c>
      <c r="H7646" s="105" t="s">
        <v>238</v>
      </c>
      <c r="I7646" s="105" t="str">
        <f t="array" ref="I7646">XLOOKUP('Joining Lists'!$H7646,'Joining Lists'!$D$4:$D$75,'Joining Lists'!$E$4:$E$75)</f>
        <v>West</v>
      </c>
      <c r="J7646" s="105" t="s">
        <v>227</v>
      </c>
      <c r="K7646" s="105">
        <v>1.0</v>
      </c>
      <c r="L7646" s="104">
        <f t="array" ref="L7646">XLOOKUP('Joining Lists'!$J7646,'Joining Lists'!$A$4:$A$15,'Joining Lists'!$B$4:$B$15)</f>
        <v>25</v>
      </c>
      <c r="M7646" s="105">
        <f>'Joining Lists'!$K7646*'Joining Lists'!$L7646</f>
        <v>25</v>
      </c>
    </row>
    <row r="7647" ht="14.25" customHeight="1">
      <c r="G7647" s="111">
        <v>44151.0</v>
      </c>
      <c r="H7647" s="110" t="s">
        <v>316</v>
      </c>
      <c r="I7647" s="110" t="str">
        <f t="array" ref="I7647">XLOOKUP('Joining Lists'!$H7647,'Joining Lists'!$D$4:$D$75,'Joining Lists'!$E$4:$E$75)</f>
        <v>West</v>
      </c>
      <c r="J7647" s="110" t="s">
        <v>239</v>
      </c>
      <c r="K7647" s="110">
        <v>2.0</v>
      </c>
      <c r="L7647" s="109">
        <f t="array" ref="L7647">XLOOKUP('Joining Lists'!$J7647,'Joining Lists'!$A$4:$A$15,'Joining Lists'!$B$4:$B$15)</f>
        <v>19</v>
      </c>
      <c r="M7647" s="110">
        <f>'Joining Lists'!$K7647*'Joining Lists'!$L7647</f>
        <v>38</v>
      </c>
    </row>
    <row r="7648" ht="14.25" customHeight="1">
      <c r="G7648" s="106">
        <v>44151.0</v>
      </c>
      <c r="H7648" s="105" t="s">
        <v>264</v>
      </c>
      <c r="I7648" s="105" t="str">
        <f t="array" ref="I7648">XLOOKUP('Joining Lists'!$H7648,'Joining Lists'!$D$4:$D$75,'Joining Lists'!$E$4:$E$75)</f>
        <v>MidWest</v>
      </c>
      <c r="J7648" s="105" t="s">
        <v>233</v>
      </c>
      <c r="K7648" s="105">
        <v>3.0</v>
      </c>
      <c r="L7648" s="104">
        <f t="array" ref="L7648">XLOOKUP('Joining Lists'!$J7648,'Joining Lists'!$A$4:$A$15,'Joining Lists'!$B$4:$B$15)</f>
        <v>27.5</v>
      </c>
      <c r="M7648" s="105">
        <f>'Joining Lists'!$K7648*'Joining Lists'!$L7648</f>
        <v>82.5</v>
      </c>
    </row>
    <row r="7649" ht="14.25" customHeight="1">
      <c r="G7649" s="111">
        <v>44151.0</v>
      </c>
      <c r="H7649" s="110" t="s">
        <v>288</v>
      </c>
      <c r="I7649" s="110" t="str">
        <f t="array" ref="I7649">XLOOKUP('Joining Lists'!$H7649,'Joining Lists'!$D$4:$D$75,'Joining Lists'!$E$4:$E$75)</f>
        <v>MidWest</v>
      </c>
      <c r="J7649" s="110" t="s">
        <v>216</v>
      </c>
      <c r="K7649" s="110">
        <v>3.0</v>
      </c>
      <c r="L7649" s="109">
        <f t="array" ref="L7649">XLOOKUP('Joining Lists'!$J7649,'Joining Lists'!$A$4:$A$15,'Joining Lists'!$B$4:$B$15)</f>
        <v>22.95</v>
      </c>
      <c r="M7649" s="110">
        <f>'Joining Lists'!$K7649*'Joining Lists'!$L7649</f>
        <v>68.85</v>
      </c>
    </row>
    <row r="7650" ht="14.25" customHeight="1">
      <c r="G7650" s="106">
        <v>44151.0</v>
      </c>
      <c r="H7650" s="105" t="s">
        <v>221</v>
      </c>
      <c r="I7650" s="105" t="str">
        <f t="array" ref="I7650">XLOOKUP('Joining Lists'!$H7650,'Joining Lists'!$D$4:$D$75,'Joining Lists'!$E$4:$E$75)</f>
        <v>East</v>
      </c>
      <c r="J7650" s="105" t="s">
        <v>216</v>
      </c>
      <c r="K7650" s="105">
        <v>21.0</v>
      </c>
      <c r="L7650" s="104">
        <f t="array" ref="L7650">XLOOKUP('Joining Lists'!$J7650,'Joining Lists'!$A$4:$A$15,'Joining Lists'!$B$4:$B$15)</f>
        <v>22.95</v>
      </c>
      <c r="M7650" s="105">
        <f>'Joining Lists'!$K7650*'Joining Lists'!$L7650</f>
        <v>481.95</v>
      </c>
    </row>
    <row r="7651" ht="14.25" customHeight="1">
      <c r="G7651" s="111">
        <v>44151.0</v>
      </c>
      <c r="H7651" s="110" t="s">
        <v>261</v>
      </c>
      <c r="I7651" s="110" t="str">
        <f t="array" ref="I7651">XLOOKUP('Joining Lists'!$H7651,'Joining Lists'!$D$4:$D$75,'Joining Lists'!$E$4:$E$75)</f>
        <v>South</v>
      </c>
      <c r="J7651" s="110" t="s">
        <v>235</v>
      </c>
      <c r="K7651" s="110">
        <v>3.0</v>
      </c>
      <c r="L7651" s="109">
        <f t="array" ref="L7651">XLOOKUP('Joining Lists'!$J7651,'Joining Lists'!$A$4:$A$15,'Joining Lists'!$B$4:$B$15)</f>
        <v>19.95</v>
      </c>
      <c r="M7651" s="110">
        <f>'Joining Lists'!$K7651*'Joining Lists'!$L7651</f>
        <v>59.85</v>
      </c>
    </row>
    <row r="7652" ht="14.25" customHeight="1">
      <c r="G7652" s="106">
        <v>44151.0</v>
      </c>
      <c r="H7652" s="105" t="s">
        <v>281</v>
      </c>
      <c r="I7652" s="105" t="str">
        <f t="array" ref="I7652">XLOOKUP('Joining Lists'!$H7652,'Joining Lists'!$D$4:$D$75,'Joining Lists'!$E$4:$E$75)</f>
        <v>MidWest</v>
      </c>
      <c r="J7652" s="105" t="s">
        <v>243</v>
      </c>
      <c r="K7652" s="105">
        <v>4.0</v>
      </c>
      <c r="L7652" s="104">
        <f t="array" ref="L7652">XLOOKUP('Joining Lists'!$J7652,'Joining Lists'!$A$4:$A$15,'Joining Lists'!$B$4:$B$15)</f>
        <v>25</v>
      </c>
      <c r="M7652" s="105">
        <f>'Joining Lists'!$K7652*'Joining Lists'!$L7652</f>
        <v>100</v>
      </c>
    </row>
    <row r="7653" ht="14.25" customHeight="1">
      <c r="G7653" s="111">
        <v>44151.0</v>
      </c>
      <c r="H7653" s="110" t="s">
        <v>297</v>
      </c>
      <c r="I7653" s="110" t="str">
        <f t="array" ref="I7653">XLOOKUP('Joining Lists'!$H7653,'Joining Lists'!$D$4:$D$75,'Joining Lists'!$E$4:$E$75)</f>
        <v>MidWest</v>
      </c>
      <c r="J7653" s="110" t="s">
        <v>245</v>
      </c>
      <c r="K7653" s="110">
        <v>3.0</v>
      </c>
      <c r="L7653" s="109">
        <f t="array" ref="L7653">XLOOKUP('Joining Lists'!$J7653,'Joining Lists'!$A$4:$A$15,'Joining Lists'!$B$4:$B$15)</f>
        <v>23.5</v>
      </c>
      <c r="M7653" s="110">
        <f>'Joining Lists'!$K7653*'Joining Lists'!$L7653</f>
        <v>70.5</v>
      </c>
    </row>
    <row r="7654" ht="14.25" customHeight="1">
      <c r="G7654" s="106">
        <v>44151.0</v>
      </c>
      <c r="H7654" s="105" t="s">
        <v>219</v>
      </c>
      <c r="I7654" s="105" t="str">
        <f t="array" ref="I7654">XLOOKUP('Joining Lists'!$H7654,'Joining Lists'!$D$4:$D$75,'Joining Lists'!$E$4:$E$75)</f>
        <v>West</v>
      </c>
      <c r="J7654" s="105" t="s">
        <v>218</v>
      </c>
      <c r="K7654" s="105">
        <v>10.0</v>
      </c>
      <c r="L7654" s="104">
        <f t="array" ref="L7654">XLOOKUP('Joining Lists'!$J7654,'Joining Lists'!$A$4:$A$15,'Joining Lists'!$B$4:$B$15)</f>
        <v>22.95</v>
      </c>
      <c r="M7654" s="105">
        <f>'Joining Lists'!$K7654*'Joining Lists'!$L7654</f>
        <v>229.5</v>
      </c>
    </row>
    <row r="7655" ht="14.25" customHeight="1">
      <c r="G7655" s="111">
        <v>44151.0</v>
      </c>
      <c r="H7655" s="110" t="s">
        <v>296</v>
      </c>
      <c r="I7655" s="110" t="str">
        <f t="array" ref="I7655">XLOOKUP('Joining Lists'!$H7655,'Joining Lists'!$D$4:$D$75,'Joining Lists'!$E$4:$E$75)</f>
        <v>West</v>
      </c>
      <c r="J7655" s="110" t="s">
        <v>240</v>
      </c>
      <c r="K7655" s="110">
        <v>1.0</v>
      </c>
      <c r="L7655" s="109">
        <f t="array" ref="L7655">XLOOKUP('Joining Lists'!$J7655,'Joining Lists'!$A$4:$A$15,'Joining Lists'!$B$4:$B$15)</f>
        <v>34</v>
      </c>
      <c r="M7655" s="110">
        <f>'Joining Lists'!$K7655*'Joining Lists'!$L7655</f>
        <v>34</v>
      </c>
    </row>
    <row r="7656" ht="14.25" customHeight="1">
      <c r="G7656" s="106">
        <v>44151.0</v>
      </c>
      <c r="H7656" s="105" t="s">
        <v>251</v>
      </c>
      <c r="I7656" s="105" t="str">
        <f t="array" ref="I7656">XLOOKUP('Joining Lists'!$H7656,'Joining Lists'!$D$4:$D$75,'Joining Lists'!$E$4:$E$75)</f>
        <v>MidWest</v>
      </c>
      <c r="J7656" s="105" t="s">
        <v>240</v>
      </c>
      <c r="K7656" s="105">
        <v>1.0</v>
      </c>
      <c r="L7656" s="104">
        <f t="array" ref="L7656">XLOOKUP('Joining Lists'!$J7656,'Joining Lists'!$A$4:$A$15,'Joining Lists'!$B$4:$B$15)</f>
        <v>34</v>
      </c>
      <c r="M7656" s="105">
        <f>'Joining Lists'!$K7656*'Joining Lists'!$L7656</f>
        <v>34</v>
      </c>
    </row>
    <row r="7657" ht="14.25" customHeight="1">
      <c r="G7657" s="111">
        <v>44150.0</v>
      </c>
      <c r="H7657" s="110" t="s">
        <v>283</v>
      </c>
      <c r="I7657" s="110" t="str">
        <f t="array" ref="I7657">XLOOKUP('Joining Lists'!$H7657,'Joining Lists'!$D$4:$D$75,'Joining Lists'!$E$4:$E$75)</f>
        <v>South</v>
      </c>
      <c r="J7657" s="110" t="s">
        <v>212</v>
      </c>
      <c r="K7657" s="110">
        <v>1.0</v>
      </c>
      <c r="L7657" s="109">
        <f t="array" ref="L7657">XLOOKUP('Joining Lists'!$J7657,'Joining Lists'!$A$4:$A$15,'Joining Lists'!$B$4:$B$15)</f>
        <v>21</v>
      </c>
      <c r="M7657" s="110">
        <f>'Joining Lists'!$K7657*'Joining Lists'!$L7657</f>
        <v>21</v>
      </c>
    </row>
    <row r="7658" ht="14.25" customHeight="1">
      <c r="G7658" s="106">
        <v>44150.0</v>
      </c>
      <c r="H7658" s="105" t="s">
        <v>273</v>
      </c>
      <c r="I7658" s="105" t="str">
        <f t="array" ref="I7658">XLOOKUP('Joining Lists'!$H7658,'Joining Lists'!$D$4:$D$75,'Joining Lists'!$E$4:$E$75)</f>
        <v>West</v>
      </c>
      <c r="J7658" s="105" t="s">
        <v>235</v>
      </c>
      <c r="K7658" s="105">
        <v>2.0</v>
      </c>
      <c r="L7658" s="104">
        <f t="array" ref="L7658">XLOOKUP('Joining Lists'!$J7658,'Joining Lists'!$A$4:$A$15,'Joining Lists'!$B$4:$B$15)</f>
        <v>19.95</v>
      </c>
      <c r="M7658" s="105">
        <f>'Joining Lists'!$K7658*'Joining Lists'!$L7658</f>
        <v>39.9</v>
      </c>
    </row>
    <row r="7659" ht="14.25" customHeight="1">
      <c r="G7659" s="111">
        <v>44150.0</v>
      </c>
      <c r="H7659" s="110" t="s">
        <v>269</v>
      </c>
      <c r="I7659" s="110" t="str">
        <f t="array" ref="I7659">XLOOKUP('Joining Lists'!$H7659,'Joining Lists'!$D$4:$D$75,'Joining Lists'!$E$4:$E$75)</f>
        <v>MidWest</v>
      </c>
      <c r="J7659" s="110" t="s">
        <v>235</v>
      </c>
      <c r="K7659" s="110">
        <v>3.0</v>
      </c>
      <c r="L7659" s="109">
        <f t="array" ref="L7659">XLOOKUP('Joining Lists'!$J7659,'Joining Lists'!$A$4:$A$15,'Joining Lists'!$B$4:$B$15)</f>
        <v>19.95</v>
      </c>
      <c r="M7659" s="110">
        <f>'Joining Lists'!$K7659*'Joining Lists'!$L7659</f>
        <v>59.85</v>
      </c>
    </row>
    <row r="7660" ht="14.25" customHeight="1">
      <c r="G7660" s="106">
        <v>44150.0</v>
      </c>
      <c r="H7660" s="105" t="s">
        <v>254</v>
      </c>
      <c r="I7660" s="105" t="str">
        <f t="array" ref="I7660">XLOOKUP('Joining Lists'!$H7660,'Joining Lists'!$D$4:$D$75,'Joining Lists'!$E$4:$E$75)</f>
        <v>South</v>
      </c>
      <c r="J7660" s="105" t="s">
        <v>245</v>
      </c>
      <c r="K7660" s="105">
        <v>4.0</v>
      </c>
      <c r="L7660" s="104">
        <f t="array" ref="L7660">XLOOKUP('Joining Lists'!$J7660,'Joining Lists'!$A$4:$A$15,'Joining Lists'!$B$4:$B$15)</f>
        <v>23.5</v>
      </c>
      <c r="M7660" s="105">
        <f>'Joining Lists'!$K7660*'Joining Lists'!$L7660</f>
        <v>94</v>
      </c>
    </row>
    <row r="7661" ht="14.25" customHeight="1">
      <c r="G7661" s="111">
        <v>44150.0</v>
      </c>
      <c r="H7661" s="110" t="s">
        <v>251</v>
      </c>
      <c r="I7661" s="110" t="str">
        <f t="array" ref="I7661">XLOOKUP('Joining Lists'!$H7661,'Joining Lists'!$D$4:$D$75,'Joining Lists'!$E$4:$E$75)</f>
        <v>MidWest</v>
      </c>
      <c r="J7661" s="110" t="s">
        <v>216</v>
      </c>
      <c r="K7661" s="110">
        <v>2.0</v>
      </c>
      <c r="L7661" s="109">
        <f t="array" ref="L7661">XLOOKUP('Joining Lists'!$J7661,'Joining Lists'!$A$4:$A$15,'Joining Lists'!$B$4:$B$15)</f>
        <v>22.95</v>
      </c>
      <c r="M7661" s="110">
        <f>'Joining Lists'!$K7661*'Joining Lists'!$L7661</f>
        <v>45.9</v>
      </c>
    </row>
    <row r="7662" ht="14.25" customHeight="1">
      <c r="G7662" s="106">
        <v>44150.0</v>
      </c>
      <c r="H7662" s="105" t="s">
        <v>293</v>
      </c>
      <c r="I7662" s="105" t="str">
        <f t="array" ref="I7662">XLOOKUP('Joining Lists'!$H7662,'Joining Lists'!$D$4:$D$75,'Joining Lists'!$E$4:$E$75)</f>
        <v>West</v>
      </c>
      <c r="J7662" s="105" t="s">
        <v>240</v>
      </c>
      <c r="K7662" s="105">
        <v>2.0</v>
      </c>
      <c r="L7662" s="104">
        <f t="array" ref="L7662">XLOOKUP('Joining Lists'!$J7662,'Joining Lists'!$A$4:$A$15,'Joining Lists'!$B$4:$B$15)</f>
        <v>34</v>
      </c>
      <c r="M7662" s="105">
        <f>'Joining Lists'!$K7662*'Joining Lists'!$L7662</f>
        <v>68</v>
      </c>
    </row>
    <row r="7663" ht="14.25" customHeight="1">
      <c r="G7663" s="111">
        <v>44150.0</v>
      </c>
      <c r="H7663" s="110" t="s">
        <v>260</v>
      </c>
      <c r="I7663" s="110" t="str">
        <f t="array" ref="I7663">XLOOKUP('Joining Lists'!$H7663,'Joining Lists'!$D$4:$D$75,'Joining Lists'!$E$4:$E$75)</f>
        <v>MidWest</v>
      </c>
      <c r="J7663" s="110" t="s">
        <v>236</v>
      </c>
      <c r="K7663" s="110">
        <v>3.0</v>
      </c>
      <c r="L7663" s="109">
        <f t="array" ref="L7663">XLOOKUP('Joining Lists'!$J7663,'Joining Lists'!$A$4:$A$15,'Joining Lists'!$B$4:$B$15)</f>
        <v>30</v>
      </c>
      <c r="M7663" s="110">
        <f>'Joining Lists'!$K7663*'Joining Lists'!$L7663</f>
        <v>90</v>
      </c>
    </row>
    <row r="7664" ht="14.25" customHeight="1">
      <c r="G7664" s="106">
        <v>44150.0</v>
      </c>
      <c r="H7664" s="105" t="s">
        <v>250</v>
      </c>
      <c r="I7664" s="105" t="str">
        <f t="array" ref="I7664">XLOOKUP('Joining Lists'!$H7664,'Joining Lists'!$D$4:$D$75,'Joining Lists'!$E$4:$E$75)</f>
        <v>West</v>
      </c>
      <c r="J7664" s="105" t="s">
        <v>218</v>
      </c>
      <c r="K7664" s="105">
        <v>2.0</v>
      </c>
      <c r="L7664" s="104">
        <f t="array" ref="L7664">XLOOKUP('Joining Lists'!$J7664,'Joining Lists'!$A$4:$A$15,'Joining Lists'!$B$4:$B$15)</f>
        <v>22.95</v>
      </c>
      <c r="M7664" s="105">
        <f>'Joining Lists'!$K7664*'Joining Lists'!$L7664</f>
        <v>45.9</v>
      </c>
    </row>
    <row r="7665" ht="14.25" customHeight="1">
      <c r="G7665" s="111">
        <v>44150.0</v>
      </c>
      <c r="H7665" s="110" t="s">
        <v>244</v>
      </c>
      <c r="I7665" s="110" t="str">
        <f t="array" ref="I7665">XLOOKUP('Joining Lists'!$H7665,'Joining Lists'!$D$4:$D$75,'Joining Lists'!$E$4:$E$75)</f>
        <v>MidWest</v>
      </c>
      <c r="J7665" s="110" t="s">
        <v>216</v>
      </c>
      <c r="K7665" s="110">
        <v>1.0</v>
      </c>
      <c r="L7665" s="109">
        <f t="array" ref="L7665">XLOOKUP('Joining Lists'!$J7665,'Joining Lists'!$A$4:$A$15,'Joining Lists'!$B$4:$B$15)</f>
        <v>22.95</v>
      </c>
      <c r="M7665" s="110">
        <f>'Joining Lists'!$K7665*'Joining Lists'!$L7665</f>
        <v>22.95</v>
      </c>
    </row>
    <row r="7666" ht="14.25" customHeight="1">
      <c r="G7666" s="106">
        <v>44150.0</v>
      </c>
      <c r="H7666" s="105" t="s">
        <v>258</v>
      </c>
      <c r="I7666" s="105" t="str">
        <f t="array" ref="I7666">XLOOKUP('Joining Lists'!$H7666,'Joining Lists'!$D$4:$D$75,'Joining Lists'!$E$4:$E$75)</f>
        <v>MidWest</v>
      </c>
      <c r="J7666" s="105" t="s">
        <v>218</v>
      </c>
      <c r="K7666" s="105">
        <v>1.0</v>
      </c>
      <c r="L7666" s="104">
        <f t="array" ref="L7666">XLOOKUP('Joining Lists'!$J7666,'Joining Lists'!$A$4:$A$15,'Joining Lists'!$B$4:$B$15)</f>
        <v>22.95</v>
      </c>
      <c r="M7666" s="105">
        <f>'Joining Lists'!$K7666*'Joining Lists'!$L7666</f>
        <v>22.95</v>
      </c>
    </row>
    <row r="7667" ht="14.25" customHeight="1">
      <c r="G7667" s="111">
        <v>44150.0</v>
      </c>
      <c r="H7667" s="110" t="s">
        <v>251</v>
      </c>
      <c r="I7667" s="110" t="str">
        <f t="array" ref="I7667">XLOOKUP('Joining Lists'!$H7667,'Joining Lists'!$D$4:$D$75,'Joining Lists'!$E$4:$E$75)</f>
        <v>MidWest</v>
      </c>
      <c r="J7667" s="110" t="s">
        <v>235</v>
      </c>
      <c r="K7667" s="110">
        <v>2.0</v>
      </c>
      <c r="L7667" s="109">
        <f t="array" ref="L7667">XLOOKUP('Joining Lists'!$J7667,'Joining Lists'!$A$4:$A$15,'Joining Lists'!$B$4:$B$15)</f>
        <v>19.95</v>
      </c>
      <c r="M7667" s="110">
        <f>'Joining Lists'!$K7667*'Joining Lists'!$L7667</f>
        <v>39.9</v>
      </c>
    </row>
    <row r="7668" ht="14.25" customHeight="1">
      <c r="G7668" s="106">
        <v>44150.0</v>
      </c>
      <c r="H7668" s="105" t="s">
        <v>316</v>
      </c>
      <c r="I7668" s="105" t="str">
        <f t="array" ref="I7668">XLOOKUP('Joining Lists'!$H7668,'Joining Lists'!$D$4:$D$75,'Joining Lists'!$E$4:$E$75)</f>
        <v>West</v>
      </c>
      <c r="J7668" s="105" t="s">
        <v>235</v>
      </c>
      <c r="K7668" s="105">
        <v>3.0</v>
      </c>
      <c r="L7668" s="104">
        <f t="array" ref="L7668">XLOOKUP('Joining Lists'!$J7668,'Joining Lists'!$A$4:$A$15,'Joining Lists'!$B$4:$B$15)</f>
        <v>19.95</v>
      </c>
      <c r="M7668" s="105">
        <f>'Joining Lists'!$K7668*'Joining Lists'!$L7668</f>
        <v>59.85</v>
      </c>
    </row>
    <row r="7669" ht="14.25" customHeight="1">
      <c r="G7669" s="111">
        <v>44150.0</v>
      </c>
      <c r="H7669" s="110" t="s">
        <v>238</v>
      </c>
      <c r="I7669" s="110" t="str">
        <f t="array" ref="I7669">XLOOKUP('Joining Lists'!$H7669,'Joining Lists'!$D$4:$D$75,'Joining Lists'!$E$4:$E$75)</f>
        <v>West</v>
      </c>
      <c r="J7669" s="110" t="s">
        <v>216</v>
      </c>
      <c r="K7669" s="110">
        <v>3.0</v>
      </c>
      <c r="L7669" s="109">
        <f t="array" ref="L7669">XLOOKUP('Joining Lists'!$J7669,'Joining Lists'!$A$4:$A$15,'Joining Lists'!$B$4:$B$15)</f>
        <v>22.95</v>
      </c>
      <c r="M7669" s="110">
        <f>'Joining Lists'!$K7669*'Joining Lists'!$L7669</f>
        <v>68.85</v>
      </c>
    </row>
    <row r="7670" ht="14.25" customHeight="1">
      <c r="G7670" s="106">
        <v>44150.0</v>
      </c>
      <c r="H7670" s="105" t="s">
        <v>298</v>
      </c>
      <c r="I7670" s="105" t="str">
        <f t="array" ref="I7670">XLOOKUP('Joining Lists'!$H7670,'Joining Lists'!$D$4:$D$75,'Joining Lists'!$E$4:$E$75)</f>
        <v>West</v>
      </c>
      <c r="J7670" s="105" t="s">
        <v>227</v>
      </c>
      <c r="K7670" s="105">
        <v>3.0</v>
      </c>
      <c r="L7670" s="104">
        <f t="array" ref="L7670">XLOOKUP('Joining Lists'!$J7670,'Joining Lists'!$A$4:$A$15,'Joining Lists'!$B$4:$B$15)</f>
        <v>25</v>
      </c>
      <c r="M7670" s="105">
        <f>'Joining Lists'!$K7670*'Joining Lists'!$L7670</f>
        <v>75</v>
      </c>
    </row>
    <row r="7671" ht="14.25" customHeight="1">
      <c r="G7671" s="111">
        <v>44150.0</v>
      </c>
      <c r="H7671" s="110" t="s">
        <v>250</v>
      </c>
      <c r="I7671" s="110" t="str">
        <f t="array" ref="I7671">XLOOKUP('Joining Lists'!$H7671,'Joining Lists'!$D$4:$D$75,'Joining Lists'!$E$4:$E$75)</f>
        <v>West</v>
      </c>
      <c r="J7671" s="110" t="s">
        <v>235</v>
      </c>
      <c r="K7671" s="110">
        <v>3.0</v>
      </c>
      <c r="L7671" s="109">
        <f t="array" ref="L7671">XLOOKUP('Joining Lists'!$J7671,'Joining Lists'!$A$4:$A$15,'Joining Lists'!$B$4:$B$15)</f>
        <v>19.95</v>
      </c>
      <c r="M7671" s="110">
        <f>'Joining Lists'!$K7671*'Joining Lists'!$L7671</f>
        <v>59.85</v>
      </c>
    </row>
    <row r="7672" ht="14.25" customHeight="1">
      <c r="G7672" s="106">
        <v>44150.0</v>
      </c>
      <c r="H7672" s="105" t="s">
        <v>241</v>
      </c>
      <c r="I7672" s="105" t="str">
        <f t="array" ref="I7672">XLOOKUP('Joining Lists'!$H7672,'Joining Lists'!$D$4:$D$75,'Joining Lists'!$E$4:$E$75)</f>
        <v>MidWest</v>
      </c>
      <c r="J7672" s="105" t="s">
        <v>227</v>
      </c>
      <c r="K7672" s="105">
        <v>1.0</v>
      </c>
      <c r="L7672" s="104">
        <f t="array" ref="L7672">XLOOKUP('Joining Lists'!$J7672,'Joining Lists'!$A$4:$A$15,'Joining Lists'!$B$4:$B$15)</f>
        <v>25</v>
      </c>
      <c r="M7672" s="105">
        <f>'Joining Lists'!$K7672*'Joining Lists'!$L7672</f>
        <v>25</v>
      </c>
    </row>
    <row r="7673" ht="14.25" customHeight="1">
      <c r="G7673" s="111">
        <v>44150.0</v>
      </c>
      <c r="H7673" s="110" t="s">
        <v>306</v>
      </c>
      <c r="I7673" s="110" t="str">
        <f t="array" ref="I7673">XLOOKUP('Joining Lists'!$H7673,'Joining Lists'!$D$4:$D$75,'Joining Lists'!$E$4:$E$75)</f>
        <v>West</v>
      </c>
      <c r="J7673" s="110" t="s">
        <v>216</v>
      </c>
      <c r="K7673" s="110">
        <v>2.0</v>
      </c>
      <c r="L7673" s="109">
        <f t="array" ref="L7673">XLOOKUP('Joining Lists'!$J7673,'Joining Lists'!$A$4:$A$15,'Joining Lists'!$B$4:$B$15)</f>
        <v>22.95</v>
      </c>
      <c r="M7673" s="110">
        <f>'Joining Lists'!$K7673*'Joining Lists'!$L7673</f>
        <v>45.9</v>
      </c>
    </row>
    <row r="7674" ht="14.25" customHeight="1">
      <c r="G7674" s="106">
        <v>44150.0</v>
      </c>
      <c r="H7674" s="105" t="s">
        <v>310</v>
      </c>
      <c r="I7674" s="105" t="str">
        <f t="array" ref="I7674">XLOOKUP('Joining Lists'!$H7674,'Joining Lists'!$D$4:$D$75,'Joining Lists'!$E$4:$E$75)</f>
        <v>West</v>
      </c>
      <c r="J7674" s="105" t="s">
        <v>235</v>
      </c>
      <c r="K7674" s="105">
        <v>3.0</v>
      </c>
      <c r="L7674" s="104">
        <f t="array" ref="L7674">XLOOKUP('Joining Lists'!$J7674,'Joining Lists'!$A$4:$A$15,'Joining Lists'!$B$4:$B$15)</f>
        <v>19.95</v>
      </c>
      <c r="M7674" s="105">
        <f>'Joining Lists'!$K7674*'Joining Lists'!$L7674</f>
        <v>59.85</v>
      </c>
    </row>
    <row r="7675" ht="14.25" customHeight="1">
      <c r="G7675" s="111">
        <v>44150.0</v>
      </c>
      <c r="H7675" s="110" t="s">
        <v>255</v>
      </c>
      <c r="I7675" s="110" t="str">
        <f t="array" ref="I7675">XLOOKUP('Joining Lists'!$H7675,'Joining Lists'!$D$4:$D$75,'Joining Lists'!$E$4:$E$75)</f>
        <v>MidWest</v>
      </c>
      <c r="J7675" s="110" t="s">
        <v>240</v>
      </c>
      <c r="K7675" s="110">
        <v>5.0</v>
      </c>
      <c r="L7675" s="109">
        <f t="array" ref="L7675">XLOOKUP('Joining Lists'!$J7675,'Joining Lists'!$A$4:$A$15,'Joining Lists'!$B$4:$B$15)</f>
        <v>34</v>
      </c>
      <c r="M7675" s="110">
        <f>'Joining Lists'!$K7675*'Joining Lists'!$L7675</f>
        <v>170</v>
      </c>
    </row>
    <row r="7676" ht="14.25" customHeight="1">
      <c r="G7676" s="106">
        <v>44150.0</v>
      </c>
      <c r="H7676" s="105" t="s">
        <v>263</v>
      </c>
      <c r="I7676" s="105" t="str">
        <f t="array" ref="I7676">XLOOKUP('Joining Lists'!$H7676,'Joining Lists'!$D$4:$D$75,'Joining Lists'!$E$4:$E$75)</f>
        <v>West</v>
      </c>
      <c r="J7676" s="105" t="s">
        <v>216</v>
      </c>
      <c r="K7676" s="105">
        <v>2.0</v>
      </c>
      <c r="L7676" s="104">
        <f t="array" ref="L7676">XLOOKUP('Joining Lists'!$J7676,'Joining Lists'!$A$4:$A$15,'Joining Lists'!$B$4:$B$15)</f>
        <v>22.95</v>
      </c>
      <c r="M7676" s="105">
        <f>'Joining Lists'!$K7676*'Joining Lists'!$L7676</f>
        <v>45.9</v>
      </c>
    </row>
    <row r="7677" ht="14.25" customHeight="1">
      <c r="G7677" s="111">
        <v>44150.0</v>
      </c>
      <c r="H7677" s="110" t="s">
        <v>292</v>
      </c>
      <c r="I7677" s="110" t="str">
        <f t="array" ref="I7677">XLOOKUP('Joining Lists'!$H7677,'Joining Lists'!$D$4:$D$75,'Joining Lists'!$E$4:$E$75)</f>
        <v>East</v>
      </c>
      <c r="J7677" s="110" t="s">
        <v>230</v>
      </c>
      <c r="K7677" s="110">
        <v>2.0</v>
      </c>
      <c r="L7677" s="109">
        <f t="array" ref="L7677">XLOOKUP('Joining Lists'!$J7677,'Joining Lists'!$A$4:$A$15,'Joining Lists'!$B$4:$B$15)</f>
        <v>79.95</v>
      </c>
      <c r="M7677" s="110">
        <f>'Joining Lists'!$K7677*'Joining Lists'!$L7677</f>
        <v>159.9</v>
      </c>
    </row>
    <row r="7678" ht="14.25" customHeight="1">
      <c r="G7678" s="106">
        <v>44150.0</v>
      </c>
      <c r="H7678" s="105" t="s">
        <v>308</v>
      </c>
      <c r="I7678" s="105" t="str">
        <f t="array" ref="I7678">XLOOKUP('Joining Lists'!$H7678,'Joining Lists'!$D$4:$D$75,'Joining Lists'!$E$4:$E$75)</f>
        <v>West</v>
      </c>
      <c r="J7678" s="105" t="s">
        <v>239</v>
      </c>
      <c r="K7678" s="105">
        <v>2.0</v>
      </c>
      <c r="L7678" s="104">
        <f t="array" ref="L7678">XLOOKUP('Joining Lists'!$J7678,'Joining Lists'!$A$4:$A$15,'Joining Lists'!$B$4:$B$15)</f>
        <v>19</v>
      </c>
      <c r="M7678" s="105">
        <f>'Joining Lists'!$K7678*'Joining Lists'!$L7678</f>
        <v>38</v>
      </c>
    </row>
    <row r="7679" ht="14.25" customHeight="1">
      <c r="G7679" s="111">
        <v>44150.0</v>
      </c>
      <c r="H7679" s="110" t="s">
        <v>251</v>
      </c>
      <c r="I7679" s="110" t="str">
        <f t="array" ref="I7679">XLOOKUP('Joining Lists'!$H7679,'Joining Lists'!$D$4:$D$75,'Joining Lists'!$E$4:$E$75)</f>
        <v>MidWest</v>
      </c>
      <c r="J7679" s="110" t="s">
        <v>239</v>
      </c>
      <c r="K7679" s="110">
        <v>3.0</v>
      </c>
      <c r="L7679" s="109">
        <f t="array" ref="L7679">XLOOKUP('Joining Lists'!$J7679,'Joining Lists'!$A$4:$A$15,'Joining Lists'!$B$4:$B$15)</f>
        <v>19</v>
      </c>
      <c r="M7679" s="110">
        <f>'Joining Lists'!$K7679*'Joining Lists'!$L7679</f>
        <v>57</v>
      </c>
    </row>
    <row r="7680" ht="14.25" customHeight="1">
      <c r="G7680" s="106">
        <v>44150.0</v>
      </c>
      <c r="H7680" s="105" t="s">
        <v>288</v>
      </c>
      <c r="I7680" s="105" t="str">
        <f t="array" ref="I7680">XLOOKUP('Joining Lists'!$H7680,'Joining Lists'!$D$4:$D$75,'Joining Lists'!$E$4:$E$75)</f>
        <v>MidWest</v>
      </c>
      <c r="J7680" s="105" t="s">
        <v>243</v>
      </c>
      <c r="K7680" s="105">
        <v>1.0</v>
      </c>
      <c r="L7680" s="104">
        <f t="array" ref="L7680">XLOOKUP('Joining Lists'!$J7680,'Joining Lists'!$A$4:$A$15,'Joining Lists'!$B$4:$B$15)</f>
        <v>25</v>
      </c>
      <c r="M7680" s="105">
        <f>'Joining Lists'!$K7680*'Joining Lists'!$L7680</f>
        <v>25</v>
      </c>
    </row>
    <row r="7681" ht="14.25" customHeight="1">
      <c r="G7681" s="111">
        <v>44150.0</v>
      </c>
      <c r="H7681" s="110" t="s">
        <v>297</v>
      </c>
      <c r="I7681" s="110" t="str">
        <f t="array" ref="I7681">XLOOKUP('Joining Lists'!$H7681,'Joining Lists'!$D$4:$D$75,'Joining Lists'!$E$4:$E$75)</f>
        <v>MidWest</v>
      </c>
      <c r="J7681" s="110" t="s">
        <v>236</v>
      </c>
      <c r="K7681" s="110">
        <v>1.0</v>
      </c>
      <c r="L7681" s="109">
        <f t="array" ref="L7681">XLOOKUP('Joining Lists'!$J7681,'Joining Lists'!$A$4:$A$15,'Joining Lists'!$B$4:$B$15)</f>
        <v>30</v>
      </c>
      <c r="M7681" s="110">
        <f>'Joining Lists'!$K7681*'Joining Lists'!$L7681</f>
        <v>30</v>
      </c>
    </row>
    <row r="7682" ht="14.25" customHeight="1">
      <c r="G7682" s="106">
        <v>44150.0</v>
      </c>
      <c r="H7682" s="105" t="s">
        <v>219</v>
      </c>
      <c r="I7682" s="105" t="str">
        <f t="array" ref="I7682">XLOOKUP('Joining Lists'!$H7682,'Joining Lists'!$D$4:$D$75,'Joining Lists'!$E$4:$E$75)</f>
        <v>West</v>
      </c>
      <c r="J7682" s="105" t="s">
        <v>245</v>
      </c>
      <c r="K7682" s="105">
        <v>4.0</v>
      </c>
      <c r="L7682" s="104">
        <f t="array" ref="L7682">XLOOKUP('Joining Lists'!$J7682,'Joining Lists'!$A$4:$A$15,'Joining Lists'!$B$4:$B$15)</f>
        <v>23.5</v>
      </c>
      <c r="M7682" s="105">
        <f>'Joining Lists'!$K7682*'Joining Lists'!$L7682</f>
        <v>94</v>
      </c>
    </row>
    <row r="7683" ht="14.25" customHeight="1">
      <c r="G7683" s="111">
        <v>44150.0</v>
      </c>
      <c r="H7683" s="110" t="s">
        <v>268</v>
      </c>
      <c r="I7683" s="110" t="str">
        <f t="array" ref="I7683">XLOOKUP('Joining Lists'!$H7683,'Joining Lists'!$D$4:$D$75,'Joining Lists'!$E$4:$E$75)</f>
        <v>East</v>
      </c>
      <c r="J7683" s="110" t="s">
        <v>245</v>
      </c>
      <c r="K7683" s="110">
        <v>4.0</v>
      </c>
      <c r="L7683" s="109">
        <f t="array" ref="L7683">XLOOKUP('Joining Lists'!$J7683,'Joining Lists'!$A$4:$A$15,'Joining Lists'!$B$4:$B$15)</f>
        <v>23.5</v>
      </c>
      <c r="M7683" s="110">
        <f>'Joining Lists'!$K7683*'Joining Lists'!$L7683</f>
        <v>94</v>
      </c>
    </row>
    <row r="7684" ht="14.25" customHeight="1">
      <c r="G7684" s="106">
        <v>44150.0</v>
      </c>
      <c r="H7684" s="105" t="s">
        <v>314</v>
      </c>
      <c r="I7684" s="105" t="str">
        <f t="array" ref="I7684">XLOOKUP('Joining Lists'!$H7684,'Joining Lists'!$D$4:$D$75,'Joining Lists'!$E$4:$E$75)</f>
        <v>West</v>
      </c>
      <c r="J7684" s="105" t="s">
        <v>212</v>
      </c>
      <c r="K7684" s="105">
        <v>3.0</v>
      </c>
      <c r="L7684" s="104">
        <f t="array" ref="L7684">XLOOKUP('Joining Lists'!$J7684,'Joining Lists'!$A$4:$A$15,'Joining Lists'!$B$4:$B$15)</f>
        <v>21</v>
      </c>
      <c r="M7684" s="105">
        <f>'Joining Lists'!$K7684*'Joining Lists'!$L7684</f>
        <v>63</v>
      </c>
    </row>
    <row r="7685" ht="14.25" customHeight="1">
      <c r="G7685" s="111">
        <v>44150.0</v>
      </c>
      <c r="H7685" s="110" t="s">
        <v>242</v>
      </c>
      <c r="I7685" s="110" t="str">
        <f t="array" ref="I7685">XLOOKUP('Joining Lists'!$H7685,'Joining Lists'!$D$4:$D$75,'Joining Lists'!$E$4:$E$75)</f>
        <v>MidWest</v>
      </c>
      <c r="J7685" s="110" t="s">
        <v>236</v>
      </c>
      <c r="K7685" s="110">
        <v>4.0</v>
      </c>
      <c r="L7685" s="109">
        <f t="array" ref="L7685">XLOOKUP('Joining Lists'!$J7685,'Joining Lists'!$A$4:$A$15,'Joining Lists'!$B$4:$B$15)</f>
        <v>30</v>
      </c>
      <c r="M7685" s="110">
        <f>'Joining Lists'!$K7685*'Joining Lists'!$L7685</f>
        <v>120</v>
      </c>
    </row>
    <row r="7686" ht="14.25" customHeight="1">
      <c r="G7686" s="106">
        <v>44150.0</v>
      </c>
      <c r="H7686" s="105" t="s">
        <v>251</v>
      </c>
      <c r="I7686" s="105" t="str">
        <f t="array" ref="I7686">XLOOKUP('Joining Lists'!$H7686,'Joining Lists'!$D$4:$D$75,'Joining Lists'!$E$4:$E$75)</f>
        <v>MidWest</v>
      </c>
      <c r="J7686" s="105" t="s">
        <v>230</v>
      </c>
      <c r="K7686" s="105">
        <v>2.0</v>
      </c>
      <c r="L7686" s="104">
        <f t="array" ref="L7686">XLOOKUP('Joining Lists'!$J7686,'Joining Lists'!$A$4:$A$15,'Joining Lists'!$B$4:$B$15)</f>
        <v>79.95</v>
      </c>
      <c r="M7686" s="105">
        <f>'Joining Lists'!$K7686*'Joining Lists'!$L7686</f>
        <v>159.9</v>
      </c>
    </row>
    <row r="7687" ht="14.25" customHeight="1">
      <c r="G7687" s="111">
        <v>44150.0</v>
      </c>
      <c r="H7687" s="110" t="s">
        <v>258</v>
      </c>
      <c r="I7687" s="110" t="str">
        <f t="array" ref="I7687">XLOOKUP('Joining Lists'!$H7687,'Joining Lists'!$D$4:$D$75,'Joining Lists'!$E$4:$E$75)</f>
        <v>MidWest</v>
      </c>
      <c r="J7687" s="110" t="s">
        <v>243</v>
      </c>
      <c r="K7687" s="110">
        <v>1.0</v>
      </c>
      <c r="L7687" s="109">
        <f t="array" ref="L7687">XLOOKUP('Joining Lists'!$J7687,'Joining Lists'!$A$4:$A$15,'Joining Lists'!$B$4:$B$15)</f>
        <v>25</v>
      </c>
      <c r="M7687" s="110">
        <f>'Joining Lists'!$K7687*'Joining Lists'!$L7687</f>
        <v>25</v>
      </c>
    </row>
    <row r="7688" ht="14.25" customHeight="1">
      <c r="G7688" s="106">
        <v>44150.0</v>
      </c>
      <c r="H7688" s="105" t="s">
        <v>273</v>
      </c>
      <c r="I7688" s="105" t="str">
        <f t="array" ref="I7688">XLOOKUP('Joining Lists'!$H7688,'Joining Lists'!$D$4:$D$75,'Joining Lists'!$E$4:$E$75)</f>
        <v>West</v>
      </c>
      <c r="J7688" s="105" t="s">
        <v>236</v>
      </c>
      <c r="K7688" s="105">
        <v>3.0</v>
      </c>
      <c r="L7688" s="104">
        <f t="array" ref="L7688">XLOOKUP('Joining Lists'!$J7688,'Joining Lists'!$A$4:$A$15,'Joining Lists'!$B$4:$B$15)</f>
        <v>30</v>
      </c>
      <c r="M7688" s="105">
        <f>'Joining Lists'!$K7688*'Joining Lists'!$L7688</f>
        <v>90</v>
      </c>
    </row>
    <row r="7689" ht="14.25" customHeight="1">
      <c r="G7689" s="111">
        <v>44150.0</v>
      </c>
      <c r="H7689" s="110" t="s">
        <v>292</v>
      </c>
      <c r="I7689" s="110" t="str">
        <f t="array" ref="I7689">XLOOKUP('Joining Lists'!$H7689,'Joining Lists'!$D$4:$D$75,'Joining Lists'!$E$4:$E$75)</f>
        <v>East</v>
      </c>
      <c r="J7689" s="110" t="s">
        <v>216</v>
      </c>
      <c r="K7689" s="110">
        <v>2.0</v>
      </c>
      <c r="L7689" s="109">
        <f t="array" ref="L7689">XLOOKUP('Joining Lists'!$J7689,'Joining Lists'!$A$4:$A$15,'Joining Lists'!$B$4:$B$15)</f>
        <v>22.95</v>
      </c>
      <c r="M7689" s="110">
        <f>'Joining Lists'!$K7689*'Joining Lists'!$L7689</f>
        <v>45.9</v>
      </c>
    </row>
    <row r="7690" ht="14.25" customHeight="1">
      <c r="G7690" s="106">
        <v>44150.0</v>
      </c>
      <c r="H7690" s="105" t="s">
        <v>280</v>
      </c>
      <c r="I7690" s="105" t="str">
        <f t="array" ref="I7690">XLOOKUP('Joining Lists'!$H7690,'Joining Lists'!$D$4:$D$75,'Joining Lists'!$E$4:$E$75)</f>
        <v>South</v>
      </c>
      <c r="J7690" s="105" t="s">
        <v>245</v>
      </c>
      <c r="K7690" s="105">
        <v>2.0</v>
      </c>
      <c r="L7690" s="104">
        <f t="array" ref="L7690">XLOOKUP('Joining Lists'!$J7690,'Joining Lists'!$A$4:$A$15,'Joining Lists'!$B$4:$B$15)</f>
        <v>23.5</v>
      </c>
      <c r="M7690" s="105">
        <f>'Joining Lists'!$K7690*'Joining Lists'!$L7690</f>
        <v>47</v>
      </c>
    </row>
    <row r="7691" ht="14.25" customHeight="1">
      <c r="G7691" s="111">
        <v>44150.0</v>
      </c>
      <c r="H7691" s="110" t="s">
        <v>297</v>
      </c>
      <c r="I7691" s="110" t="str">
        <f t="array" ref="I7691">XLOOKUP('Joining Lists'!$H7691,'Joining Lists'!$D$4:$D$75,'Joining Lists'!$E$4:$E$75)</f>
        <v>MidWest</v>
      </c>
      <c r="J7691" s="110" t="s">
        <v>218</v>
      </c>
      <c r="K7691" s="110">
        <v>1.0</v>
      </c>
      <c r="L7691" s="109">
        <f t="array" ref="L7691">XLOOKUP('Joining Lists'!$J7691,'Joining Lists'!$A$4:$A$15,'Joining Lists'!$B$4:$B$15)</f>
        <v>22.95</v>
      </c>
      <c r="M7691" s="110">
        <f>'Joining Lists'!$K7691*'Joining Lists'!$L7691</f>
        <v>22.95</v>
      </c>
    </row>
    <row r="7692" ht="14.25" customHeight="1">
      <c r="G7692" s="106">
        <v>44150.0</v>
      </c>
      <c r="H7692" s="105" t="s">
        <v>266</v>
      </c>
      <c r="I7692" s="105" t="str">
        <f t="array" ref="I7692">XLOOKUP('Joining Lists'!$H7692,'Joining Lists'!$D$4:$D$75,'Joining Lists'!$E$4:$E$75)</f>
        <v>West</v>
      </c>
      <c r="J7692" s="105" t="s">
        <v>218</v>
      </c>
      <c r="K7692" s="105">
        <v>1.0</v>
      </c>
      <c r="L7692" s="104">
        <f t="array" ref="L7692">XLOOKUP('Joining Lists'!$J7692,'Joining Lists'!$A$4:$A$15,'Joining Lists'!$B$4:$B$15)</f>
        <v>22.95</v>
      </c>
      <c r="M7692" s="105">
        <f>'Joining Lists'!$K7692*'Joining Lists'!$L7692</f>
        <v>22.95</v>
      </c>
    </row>
    <row r="7693" ht="14.25" customHeight="1">
      <c r="G7693" s="111">
        <v>44150.0</v>
      </c>
      <c r="H7693" s="110" t="s">
        <v>316</v>
      </c>
      <c r="I7693" s="110" t="str">
        <f t="array" ref="I7693">XLOOKUP('Joining Lists'!$H7693,'Joining Lists'!$D$4:$D$75,'Joining Lists'!$E$4:$E$75)</f>
        <v>West</v>
      </c>
      <c r="J7693" s="110" t="s">
        <v>243</v>
      </c>
      <c r="K7693" s="110">
        <v>2.0</v>
      </c>
      <c r="L7693" s="109">
        <f t="array" ref="L7693">XLOOKUP('Joining Lists'!$J7693,'Joining Lists'!$A$4:$A$15,'Joining Lists'!$B$4:$B$15)</f>
        <v>25</v>
      </c>
      <c r="M7693" s="110">
        <f>'Joining Lists'!$K7693*'Joining Lists'!$L7693</f>
        <v>50</v>
      </c>
    </row>
    <row r="7694" ht="14.25" customHeight="1">
      <c r="G7694" s="106">
        <v>44150.0</v>
      </c>
      <c r="H7694" s="105" t="s">
        <v>213</v>
      </c>
      <c r="I7694" s="105" t="str">
        <f t="array" ref="I7694">XLOOKUP('Joining Lists'!$H7694,'Joining Lists'!$D$4:$D$75,'Joining Lists'!$E$4:$E$75)</f>
        <v>MidWest</v>
      </c>
      <c r="J7694" s="105" t="s">
        <v>212</v>
      </c>
      <c r="K7694" s="105">
        <v>1.0</v>
      </c>
      <c r="L7694" s="104">
        <f t="array" ref="L7694">XLOOKUP('Joining Lists'!$J7694,'Joining Lists'!$A$4:$A$15,'Joining Lists'!$B$4:$B$15)</f>
        <v>21</v>
      </c>
      <c r="M7694" s="105">
        <f>'Joining Lists'!$K7694*'Joining Lists'!$L7694</f>
        <v>21</v>
      </c>
    </row>
    <row r="7695" ht="14.25" customHeight="1">
      <c r="G7695" s="111">
        <v>44150.0</v>
      </c>
      <c r="H7695" s="110" t="s">
        <v>260</v>
      </c>
      <c r="I7695" s="110" t="str">
        <f t="array" ref="I7695">XLOOKUP('Joining Lists'!$H7695,'Joining Lists'!$D$4:$D$75,'Joining Lists'!$E$4:$E$75)</f>
        <v>MidWest</v>
      </c>
      <c r="J7695" s="110" t="s">
        <v>243</v>
      </c>
      <c r="K7695" s="110">
        <v>4.0</v>
      </c>
      <c r="L7695" s="109">
        <f t="array" ref="L7695">XLOOKUP('Joining Lists'!$J7695,'Joining Lists'!$A$4:$A$15,'Joining Lists'!$B$4:$B$15)</f>
        <v>25</v>
      </c>
      <c r="M7695" s="110">
        <f>'Joining Lists'!$K7695*'Joining Lists'!$L7695</f>
        <v>100</v>
      </c>
    </row>
    <row r="7696" ht="14.25" customHeight="1">
      <c r="G7696" s="106">
        <v>44150.0</v>
      </c>
      <c r="H7696" s="105" t="s">
        <v>303</v>
      </c>
      <c r="I7696" s="105" t="str">
        <f t="array" ref="I7696">XLOOKUP('Joining Lists'!$H7696,'Joining Lists'!$D$4:$D$75,'Joining Lists'!$E$4:$E$75)</f>
        <v>West</v>
      </c>
      <c r="J7696" s="105" t="s">
        <v>245</v>
      </c>
      <c r="K7696" s="105">
        <v>1.0</v>
      </c>
      <c r="L7696" s="104">
        <f t="array" ref="L7696">XLOOKUP('Joining Lists'!$J7696,'Joining Lists'!$A$4:$A$15,'Joining Lists'!$B$4:$B$15)</f>
        <v>23.5</v>
      </c>
      <c r="M7696" s="105">
        <f>'Joining Lists'!$K7696*'Joining Lists'!$L7696</f>
        <v>23.5</v>
      </c>
    </row>
    <row r="7697" ht="14.25" customHeight="1">
      <c r="G7697" s="111">
        <v>44150.0</v>
      </c>
      <c r="H7697" s="110" t="s">
        <v>276</v>
      </c>
      <c r="I7697" s="110" t="str">
        <f t="array" ref="I7697">XLOOKUP('Joining Lists'!$H7697,'Joining Lists'!$D$4:$D$75,'Joining Lists'!$E$4:$E$75)</f>
        <v>East</v>
      </c>
      <c r="J7697" s="110" t="s">
        <v>218</v>
      </c>
      <c r="K7697" s="110">
        <v>2.0</v>
      </c>
      <c r="L7697" s="109">
        <f t="array" ref="L7697">XLOOKUP('Joining Lists'!$J7697,'Joining Lists'!$A$4:$A$15,'Joining Lists'!$B$4:$B$15)</f>
        <v>22.95</v>
      </c>
      <c r="M7697" s="110">
        <f>'Joining Lists'!$K7697*'Joining Lists'!$L7697</f>
        <v>45.9</v>
      </c>
    </row>
    <row r="7698" ht="14.25" customHeight="1">
      <c r="G7698" s="106">
        <v>44150.0</v>
      </c>
      <c r="H7698" s="105" t="s">
        <v>314</v>
      </c>
      <c r="I7698" s="105" t="str">
        <f t="array" ref="I7698">XLOOKUP('Joining Lists'!$H7698,'Joining Lists'!$D$4:$D$75,'Joining Lists'!$E$4:$E$75)</f>
        <v>West</v>
      </c>
      <c r="J7698" s="105" t="s">
        <v>236</v>
      </c>
      <c r="K7698" s="105">
        <v>21.0</v>
      </c>
      <c r="L7698" s="104">
        <f t="array" ref="L7698">XLOOKUP('Joining Lists'!$J7698,'Joining Lists'!$A$4:$A$15,'Joining Lists'!$B$4:$B$15)</f>
        <v>30</v>
      </c>
      <c r="M7698" s="105">
        <f>'Joining Lists'!$K7698*'Joining Lists'!$L7698</f>
        <v>630</v>
      </c>
    </row>
    <row r="7699" ht="14.25" customHeight="1">
      <c r="G7699" s="111">
        <v>44150.0</v>
      </c>
      <c r="H7699" s="110" t="s">
        <v>269</v>
      </c>
      <c r="I7699" s="110" t="str">
        <f t="array" ref="I7699">XLOOKUP('Joining Lists'!$H7699,'Joining Lists'!$D$4:$D$75,'Joining Lists'!$E$4:$E$75)</f>
        <v>MidWest</v>
      </c>
      <c r="J7699" s="110" t="s">
        <v>218</v>
      </c>
      <c r="K7699" s="110">
        <v>2.0</v>
      </c>
      <c r="L7699" s="109">
        <f t="array" ref="L7699">XLOOKUP('Joining Lists'!$J7699,'Joining Lists'!$A$4:$A$15,'Joining Lists'!$B$4:$B$15)</f>
        <v>22.95</v>
      </c>
      <c r="M7699" s="110">
        <f>'Joining Lists'!$K7699*'Joining Lists'!$L7699</f>
        <v>45.9</v>
      </c>
    </row>
    <row r="7700" ht="14.25" customHeight="1">
      <c r="G7700" s="106">
        <v>44150.0</v>
      </c>
      <c r="H7700" s="105" t="s">
        <v>260</v>
      </c>
      <c r="I7700" s="105" t="str">
        <f t="array" ref="I7700">XLOOKUP('Joining Lists'!$H7700,'Joining Lists'!$D$4:$D$75,'Joining Lists'!$E$4:$E$75)</f>
        <v>MidWest</v>
      </c>
      <c r="J7700" s="105" t="s">
        <v>240</v>
      </c>
      <c r="K7700" s="105">
        <v>2.0</v>
      </c>
      <c r="L7700" s="104">
        <f t="array" ref="L7700">XLOOKUP('Joining Lists'!$J7700,'Joining Lists'!$A$4:$A$15,'Joining Lists'!$B$4:$B$15)</f>
        <v>34</v>
      </c>
      <c r="M7700" s="105">
        <f>'Joining Lists'!$K7700*'Joining Lists'!$L7700</f>
        <v>68</v>
      </c>
    </row>
    <row r="7701" ht="14.25" customHeight="1">
      <c r="G7701" s="111">
        <v>44150.0</v>
      </c>
      <c r="H7701" s="110" t="s">
        <v>264</v>
      </c>
      <c r="I7701" s="110" t="str">
        <f t="array" ref="I7701">XLOOKUP('Joining Lists'!$H7701,'Joining Lists'!$D$4:$D$75,'Joining Lists'!$E$4:$E$75)</f>
        <v>MidWest</v>
      </c>
      <c r="J7701" s="110" t="s">
        <v>233</v>
      </c>
      <c r="K7701" s="110">
        <v>3.0</v>
      </c>
      <c r="L7701" s="109">
        <f t="array" ref="L7701">XLOOKUP('Joining Lists'!$J7701,'Joining Lists'!$A$4:$A$15,'Joining Lists'!$B$4:$B$15)</f>
        <v>27.5</v>
      </c>
      <c r="M7701" s="110">
        <f>'Joining Lists'!$K7701*'Joining Lists'!$L7701</f>
        <v>82.5</v>
      </c>
    </row>
    <row r="7702" ht="14.25" customHeight="1">
      <c r="G7702" s="106">
        <v>44150.0</v>
      </c>
      <c r="H7702" s="105" t="s">
        <v>215</v>
      </c>
      <c r="I7702" s="105" t="str">
        <f t="array" ref="I7702">XLOOKUP('Joining Lists'!$H7702,'Joining Lists'!$D$4:$D$75,'Joining Lists'!$E$4:$E$75)</f>
        <v>East</v>
      </c>
      <c r="J7702" s="105" t="s">
        <v>240</v>
      </c>
      <c r="K7702" s="105">
        <v>2.0</v>
      </c>
      <c r="L7702" s="104">
        <f t="array" ref="L7702">XLOOKUP('Joining Lists'!$J7702,'Joining Lists'!$A$4:$A$15,'Joining Lists'!$B$4:$B$15)</f>
        <v>34</v>
      </c>
      <c r="M7702" s="105">
        <f>'Joining Lists'!$K7702*'Joining Lists'!$L7702</f>
        <v>68</v>
      </c>
    </row>
    <row r="7703" ht="14.25" customHeight="1">
      <c r="G7703" s="111">
        <v>44150.0</v>
      </c>
      <c r="H7703" s="110" t="s">
        <v>215</v>
      </c>
      <c r="I7703" s="110" t="str">
        <f t="array" ref="I7703">XLOOKUP('Joining Lists'!$H7703,'Joining Lists'!$D$4:$D$75,'Joining Lists'!$E$4:$E$75)</f>
        <v>East</v>
      </c>
      <c r="J7703" s="110" t="s">
        <v>227</v>
      </c>
      <c r="K7703" s="110">
        <v>3.0</v>
      </c>
      <c r="L7703" s="109">
        <f t="array" ref="L7703">XLOOKUP('Joining Lists'!$J7703,'Joining Lists'!$A$4:$A$15,'Joining Lists'!$B$4:$B$15)</f>
        <v>25</v>
      </c>
      <c r="M7703" s="110">
        <f>'Joining Lists'!$K7703*'Joining Lists'!$L7703</f>
        <v>75</v>
      </c>
    </row>
    <row r="7704" ht="14.25" customHeight="1">
      <c r="G7704" s="106">
        <v>44150.0</v>
      </c>
      <c r="H7704" s="105" t="s">
        <v>269</v>
      </c>
      <c r="I7704" s="105" t="str">
        <f t="array" ref="I7704">XLOOKUP('Joining Lists'!$H7704,'Joining Lists'!$D$4:$D$75,'Joining Lists'!$E$4:$E$75)</f>
        <v>MidWest</v>
      </c>
      <c r="J7704" s="105" t="s">
        <v>216</v>
      </c>
      <c r="K7704" s="105">
        <v>1.0</v>
      </c>
      <c r="L7704" s="104">
        <f t="array" ref="L7704">XLOOKUP('Joining Lists'!$J7704,'Joining Lists'!$A$4:$A$15,'Joining Lists'!$B$4:$B$15)</f>
        <v>22.95</v>
      </c>
      <c r="M7704" s="105">
        <f>'Joining Lists'!$K7704*'Joining Lists'!$L7704</f>
        <v>22.95</v>
      </c>
    </row>
    <row r="7705" ht="14.25" customHeight="1">
      <c r="G7705" s="111">
        <v>44150.0</v>
      </c>
      <c r="H7705" s="110" t="s">
        <v>234</v>
      </c>
      <c r="I7705" s="110" t="str">
        <f t="array" ref="I7705">XLOOKUP('Joining Lists'!$H7705,'Joining Lists'!$D$4:$D$75,'Joining Lists'!$E$4:$E$75)</f>
        <v>East</v>
      </c>
      <c r="J7705" s="110" t="s">
        <v>240</v>
      </c>
      <c r="K7705" s="110">
        <v>2.0</v>
      </c>
      <c r="L7705" s="109">
        <f t="array" ref="L7705">XLOOKUP('Joining Lists'!$J7705,'Joining Lists'!$A$4:$A$15,'Joining Lists'!$B$4:$B$15)</f>
        <v>34</v>
      </c>
      <c r="M7705" s="110">
        <f>'Joining Lists'!$K7705*'Joining Lists'!$L7705</f>
        <v>68</v>
      </c>
    </row>
    <row r="7706" ht="14.25" customHeight="1">
      <c r="G7706" s="106">
        <v>44150.0</v>
      </c>
      <c r="H7706" s="105" t="s">
        <v>314</v>
      </c>
      <c r="I7706" s="105" t="str">
        <f t="array" ref="I7706">XLOOKUP('Joining Lists'!$H7706,'Joining Lists'!$D$4:$D$75,'Joining Lists'!$E$4:$E$75)</f>
        <v>West</v>
      </c>
      <c r="J7706" s="105" t="s">
        <v>240</v>
      </c>
      <c r="K7706" s="105">
        <v>4.0</v>
      </c>
      <c r="L7706" s="104">
        <f t="array" ref="L7706">XLOOKUP('Joining Lists'!$J7706,'Joining Lists'!$A$4:$A$15,'Joining Lists'!$B$4:$B$15)</f>
        <v>34</v>
      </c>
      <c r="M7706" s="105">
        <f>'Joining Lists'!$K7706*'Joining Lists'!$L7706</f>
        <v>136</v>
      </c>
    </row>
    <row r="7707" ht="14.25" customHeight="1">
      <c r="G7707" s="111">
        <v>44150.0</v>
      </c>
      <c r="H7707" s="110" t="s">
        <v>260</v>
      </c>
      <c r="I7707" s="110" t="str">
        <f t="array" ref="I7707">XLOOKUP('Joining Lists'!$H7707,'Joining Lists'!$D$4:$D$75,'Joining Lists'!$E$4:$E$75)</f>
        <v>MidWest</v>
      </c>
      <c r="J7707" s="110" t="s">
        <v>235</v>
      </c>
      <c r="K7707" s="110">
        <v>2.0</v>
      </c>
      <c r="L7707" s="109">
        <f t="array" ref="L7707">XLOOKUP('Joining Lists'!$J7707,'Joining Lists'!$A$4:$A$15,'Joining Lists'!$B$4:$B$15)</f>
        <v>19.95</v>
      </c>
      <c r="M7707" s="110">
        <f>'Joining Lists'!$K7707*'Joining Lists'!$L7707</f>
        <v>39.9</v>
      </c>
    </row>
    <row r="7708" ht="14.25" customHeight="1">
      <c r="G7708" s="106">
        <v>44150.0</v>
      </c>
      <c r="H7708" s="105" t="s">
        <v>221</v>
      </c>
      <c r="I7708" s="105" t="str">
        <f t="array" ref="I7708">XLOOKUP('Joining Lists'!$H7708,'Joining Lists'!$D$4:$D$75,'Joining Lists'!$E$4:$E$75)</f>
        <v>East</v>
      </c>
      <c r="J7708" s="105" t="s">
        <v>216</v>
      </c>
      <c r="K7708" s="105">
        <v>19.0</v>
      </c>
      <c r="L7708" s="104">
        <f t="array" ref="L7708">XLOOKUP('Joining Lists'!$J7708,'Joining Lists'!$A$4:$A$15,'Joining Lists'!$B$4:$B$15)</f>
        <v>22.95</v>
      </c>
      <c r="M7708" s="105">
        <f>'Joining Lists'!$K7708*'Joining Lists'!$L7708</f>
        <v>436.05</v>
      </c>
    </row>
    <row r="7709" ht="14.25" customHeight="1">
      <c r="G7709" s="111">
        <v>44150.0</v>
      </c>
      <c r="H7709" s="110" t="s">
        <v>292</v>
      </c>
      <c r="I7709" s="110" t="str">
        <f t="array" ref="I7709">XLOOKUP('Joining Lists'!$H7709,'Joining Lists'!$D$4:$D$75,'Joining Lists'!$E$4:$E$75)</f>
        <v>East</v>
      </c>
      <c r="J7709" s="110" t="s">
        <v>212</v>
      </c>
      <c r="K7709" s="110">
        <v>1.0</v>
      </c>
      <c r="L7709" s="109">
        <f t="array" ref="L7709">XLOOKUP('Joining Lists'!$J7709,'Joining Lists'!$A$4:$A$15,'Joining Lists'!$B$4:$B$15)</f>
        <v>21</v>
      </c>
      <c r="M7709" s="110">
        <f>'Joining Lists'!$K7709*'Joining Lists'!$L7709</f>
        <v>21</v>
      </c>
    </row>
    <row r="7710" ht="14.25" customHeight="1">
      <c r="G7710" s="106">
        <v>44150.0</v>
      </c>
      <c r="H7710" s="105" t="s">
        <v>264</v>
      </c>
      <c r="I7710" s="105" t="str">
        <f t="array" ref="I7710">XLOOKUP('Joining Lists'!$H7710,'Joining Lists'!$D$4:$D$75,'Joining Lists'!$E$4:$E$75)</f>
        <v>MidWest</v>
      </c>
      <c r="J7710" s="105" t="s">
        <v>218</v>
      </c>
      <c r="K7710" s="105">
        <v>2.0</v>
      </c>
      <c r="L7710" s="104">
        <f t="array" ref="L7710">XLOOKUP('Joining Lists'!$J7710,'Joining Lists'!$A$4:$A$15,'Joining Lists'!$B$4:$B$15)</f>
        <v>22.95</v>
      </c>
      <c r="M7710" s="105">
        <f>'Joining Lists'!$K7710*'Joining Lists'!$L7710</f>
        <v>45.9</v>
      </c>
    </row>
    <row r="7711" ht="14.25" customHeight="1">
      <c r="G7711" s="111">
        <v>44150.0</v>
      </c>
      <c r="H7711" s="110" t="s">
        <v>302</v>
      </c>
      <c r="I7711" s="110" t="str">
        <f t="array" ref="I7711">XLOOKUP('Joining Lists'!$H7711,'Joining Lists'!$D$4:$D$75,'Joining Lists'!$E$4:$E$75)</f>
        <v>MidWest</v>
      </c>
      <c r="J7711" s="110" t="s">
        <v>218</v>
      </c>
      <c r="K7711" s="110">
        <v>1.0</v>
      </c>
      <c r="L7711" s="109">
        <f t="array" ref="L7711">XLOOKUP('Joining Lists'!$J7711,'Joining Lists'!$A$4:$A$15,'Joining Lists'!$B$4:$B$15)</f>
        <v>22.95</v>
      </c>
      <c r="M7711" s="110">
        <f>'Joining Lists'!$K7711*'Joining Lists'!$L7711</f>
        <v>22.95</v>
      </c>
    </row>
    <row r="7712" ht="14.25" customHeight="1">
      <c r="G7712" s="106">
        <v>44150.0</v>
      </c>
      <c r="H7712" s="105" t="s">
        <v>291</v>
      </c>
      <c r="I7712" s="105" t="str">
        <f t="array" ref="I7712">XLOOKUP('Joining Lists'!$H7712,'Joining Lists'!$D$4:$D$75,'Joining Lists'!$E$4:$E$75)</f>
        <v>West</v>
      </c>
      <c r="J7712" s="105" t="s">
        <v>236</v>
      </c>
      <c r="K7712" s="105">
        <v>1.0</v>
      </c>
      <c r="L7712" s="104">
        <f t="array" ref="L7712">XLOOKUP('Joining Lists'!$J7712,'Joining Lists'!$A$4:$A$15,'Joining Lists'!$B$4:$B$15)</f>
        <v>30</v>
      </c>
      <c r="M7712" s="105">
        <f>'Joining Lists'!$K7712*'Joining Lists'!$L7712</f>
        <v>30</v>
      </c>
    </row>
    <row r="7713" ht="14.25" customHeight="1">
      <c r="G7713" s="111">
        <v>44150.0</v>
      </c>
      <c r="H7713" s="110" t="s">
        <v>281</v>
      </c>
      <c r="I7713" s="110" t="str">
        <f t="array" ref="I7713">XLOOKUP('Joining Lists'!$H7713,'Joining Lists'!$D$4:$D$75,'Joining Lists'!$E$4:$E$75)</f>
        <v>MidWest</v>
      </c>
      <c r="J7713" s="110" t="s">
        <v>236</v>
      </c>
      <c r="K7713" s="110">
        <v>2.0</v>
      </c>
      <c r="L7713" s="109">
        <f t="array" ref="L7713">XLOOKUP('Joining Lists'!$J7713,'Joining Lists'!$A$4:$A$15,'Joining Lists'!$B$4:$B$15)</f>
        <v>30</v>
      </c>
      <c r="M7713" s="110">
        <f>'Joining Lists'!$K7713*'Joining Lists'!$L7713</f>
        <v>60</v>
      </c>
    </row>
    <row r="7714" ht="14.25" customHeight="1">
      <c r="G7714" s="106">
        <v>44150.0</v>
      </c>
      <c r="H7714" s="105" t="s">
        <v>254</v>
      </c>
      <c r="I7714" s="105" t="str">
        <f t="array" ref="I7714">XLOOKUP('Joining Lists'!$H7714,'Joining Lists'!$D$4:$D$75,'Joining Lists'!$E$4:$E$75)</f>
        <v>South</v>
      </c>
      <c r="J7714" s="105" t="s">
        <v>240</v>
      </c>
      <c r="K7714" s="105">
        <v>2.0</v>
      </c>
      <c r="L7714" s="104">
        <f t="array" ref="L7714">XLOOKUP('Joining Lists'!$J7714,'Joining Lists'!$A$4:$A$15,'Joining Lists'!$B$4:$B$15)</f>
        <v>34</v>
      </c>
      <c r="M7714" s="105">
        <f>'Joining Lists'!$K7714*'Joining Lists'!$L7714</f>
        <v>68</v>
      </c>
    </row>
    <row r="7715" ht="14.25" customHeight="1">
      <c r="G7715" s="111">
        <v>44150.0</v>
      </c>
      <c r="H7715" s="110" t="s">
        <v>250</v>
      </c>
      <c r="I7715" s="110" t="str">
        <f t="array" ref="I7715">XLOOKUP('Joining Lists'!$H7715,'Joining Lists'!$D$4:$D$75,'Joining Lists'!$E$4:$E$75)</f>
        <v>West</v>
      </c>
      <c r="J7715" s="110" t="s">
        <v>240</v>
      </c>
      <c r="K7715" s="110">
        <v>19.0</v>
      </c>
      <c r="L7715" s="109">
        <f t="array" ref="L7715">XLOOKUP('Joining Lists'!$J7715,'Joining Lists'!$A$4:$A$15,'Joining Lists'!$B$4:$B$15)</f>
        <v>34</v>
      </c>
      <c r="M7715" s="110">
        <f>'Joining Lists'!$K7715*'Joining Lists'!$L7715</f>
        <v>646</v>
      </c>
    </row>
    <row r="7716" ht="14.25" customHeight="1">
      <c r="G7716" s="106">
        <v>44150.0</v>
      </c>
      <c r="H7716" s="105" t="s">
        <v>225</v>
      </c>
      <c r="I7716" s="105" t="str">
        <f t="array" ref="I7716">XLOOKUP('Joining Lists'!$H7716,'Joining Lists'!$D$4:$D$75,'Joining Lists'!$E$4:$E$75)</f>
        <v>South</v>
      </c>
      <c r="J7716" s="105" t="s">
        <v>240</v>
      </c>
      <c r="K7716" s="105">
        <v>4.0</v>
      </c>
      <c r="L7716" s="104">
        <f t="array" ref="L7716">XLOOKUP('Joining Lists'!$J7716,'Joining Lists'!$A$4:$A$15,'Joining Lists'!$B$4:$B$15)</f>
        <v>34</v>
      </c>
      <c r="M7716" s="105">
        <f>'Joining Lists'!$K7716*'Joining Lists'!$L7716</f>
        <v>136</v>
      </c>
    </row>
    <row r="7717" ht="14.25" customHeight="1">
      <c r="G7717" s="111">
        <v>44150.0</v>
      </c>
      <c r="H7717" s="110" t="s">
        <v>294</v>
      </c>
      <c r="I7717" s="110" t="str">
        <f t="array" ref="I7717">XLOOKUP('Joining Lists'!$H7717,'Joining Lists'!$D$4:$D$75,'Joining Lists'!$E$4:$E$75)</f>
        <v>West</v>
      </c>
      <c r="J7717" s="110" t="s">
        <v>236</v>
      </c>
      <c r="K7717" s="110">
        <v>2.0</v>
      </c>
      <c r="L7717" s="109">
        <f t="array" ref="L7717">XLOOKUP('Joining Lists'!$J7717,'Joining Lists'!$A$4:$A$15,'Joining Lists'!$B$4:$B$15)</f>
        <v>30</v>
      </c>
      <c r="M7717" s="110">
        <f>'Joining Lists'!$K7717*'Joining Lists'!$L7717</f>
        <v>60</v>
      </c>
    </row>
    <row r="7718" ht="14.25" customHeight="1">
      <c r="G7718" s="106">
        <v>44150.0</v>
      </c>
      <c r="H7718" s="105" t="s">
        <v>215</v>
      </c>
      <c r="I7718" s="105" t="str">
        <f t="array" ref="I7718">XLOOKUP('Joining Lists'!$H7718,'Joining Lists'!$D$4:$D$75,'Joining Lists'!$E$4:$E$75)</f>
        <v>East</v>
      </c>
      <c r="J7718" s="105" t="s">
        <v>240</v>
      </c>
      <c r="K7718" s="105">
        <v>3.0</v>
      </c>
      <c r="L7718" s="104">
        <f t="array" ref="L7718">XLOOKUP('Joining Lists'!$J7718,'Joining Lists'!$A$4:$A$15,'Joining Lists'!$B$4:$B$15)</f>
        <v>34</v>
      </c>
      <c r="M7718" s="105">
        <f>'Joining Lists'!$K7718*'Joining Lists'!$L7718</f>
        <v>102</v>
      </c>
    </row>
    <row r="7719" ht="14.25" customHeight="1">
      <c r="G7719" s="111">
        <v>44150.0</v>
      </c>
      <c r="H7719" s="110" t="s">
        <v>241</v>
      </c>
      <c r="I7719" s="110" t="str">
        <f t="array" ref="I7719">XLOOKUP('Joining Lists'!$H7719,'Joining Lists'!$D$4:$D$75,'Joining Lists'!$E$4:$E$75)</f>
        <v>MidWest</v>
      </c>
      <c r="J7719" s="110" t="s">
        <v>233</v>
      </c>
      <c r="K7719" s="110">
        <v>1.0</v>
      </c>
      <c r="L7719" s="109">
        <f t="array" ref="L7719">XLOOKUP('Joining Lists'!$J7719,'Joining Lists'!$A$4:$A$15,'Joining Lists'!$B$4:$B$15)</f>
        <v>27.5</v>
      </c>
      <c r="M7719" s="110">
        <f>'Joining Lists'!$K7719*'Joining Lists'!$L7719</f>
        <v>27.5</v>
      </c>
    </row>
    <row r="7720" ht="14.25" customHeight="1">
      <c r="G7720" s="106">
        <v>44150.0</v>
      </c>
      <c r="H7720" s="105" t="s">
        <v>231</v>
      </c>
      <c r="I7720" s="105" t="str">
        <f t="array" ref="I7720">XLOOKUP('Joining Lists'!$H7720,'Joining Lists'!$D$4:$D$75,'Joining Lists'!$E$4:$E$75)</f>
        <v>West</v>
      </c>
      <c r="J7720" s="105" t="s">
        <v>212</v>
      </c>
      <c r="K7720" s="105">
        <v>2.0</v>
      </c>
      <c r="L7720" s="104">
        <f t="array" ref="L7720">XLOOKUP('Joining Lists'!$J7720,'Joining Lists'!$A$4:$A$15,'Joining Lists'!$B$4:$B$15)</f>
        <v>21</v>
      </c>
      <c r="M7720" s="105">
        <f>'Joining Lists'!$K7720*'Joining Lists'!$L7720</f>
        <v>42</v>
      </c>
    </row>
    <row r="7721" ht="14.25" customHeight="1">
      <c r="G7721" s="111">
        <v>44150.0</v>
      </c>
      <c r="H7721" s="110" t="s">
        <v>259</v>
      </c>
      <c r="I7721" s="110" t="str">
        <f t="array" ref="I7721">XLOOKUP('Joining Lists'!$H7721,'Joining Lists'!$D$4:$D$75,'Joining Lists'!$E$4:$E$75)</f>
        <v>West</v>
      </c>
      <c r="J7721" s="110" t="s">
        <v>227</v>
      </c>
      <c r="K7721" s="110">
        <v>23.0</v>
      </c>
      <c r="L7721" s="109">
        <f t="array" ref="L7721">XLOOKUP('Joining Lists'!$J7721,'Joining Lists'!$A$4:$A$15,'Joining Lists'!$B$4:$B$15)</f>
        <v>25</v>
      </c>
      <c r="M7721" s="110">
        <f>'Joining Lists'!$K7721*'Joining Lists'!$L7721</f>
        <v>575</v>
      </c>
    </row>
    <row r="7722" ht="14.25" customHeight="1">
      <c r="G7722" s="106">
        <v>44150.0</v>
      </c>
      <c r="H7722" s="105" t="s">
        <v>261</v>
      </c>
      <c r="I7722" s="105" t="str">
        <f t="array" ref="I7722">XLOOKUP('Joining Lists'!$H7722,'Joining Lists'!$D$4:$D$75,'Joining Lists'!$E$4:$E$75)</f>
        <v>South</v>
      </c>
      <c r="J7722" s="105" t="s">
        <v>216</v>
      </c>
      <c r="K7722" s="105">
        <v>3.0</v>
      </c>
      <c r="L7722" s="104">
        <f t="array" ref="L7722">XLOOKUP('Joining Lists'!$J7722,'Joining Lists'!$A$4:$A$15,'Joining Lists'!$B$4:$B$15)</f>
        <v>22.95</v>
      </c>
      <c r="M7722" s="105">
        <f>'Joining Lists'!$K7722*'Joining Lists'!$L7722</f>
        <v>68.85</v>
      </c>
    </row>
    <row r="7723" ht="14.25" customHeight="1">
      <c r="G7723" s="111">
        <v>44149.0</v>
      </c>
      <c r="H7723" s="110" t="s">
        <v>297</v>
      </c>
      <c r="I7723" s="110" t="str">
        <f t="array" ref="I7723">XLOOKUP('Joining Lists'!$H7723,'Joining Lists'!$D$4:$D$75,'Joining Lists'!$E$4:$E$75)</f>
        <v>MidWest</v>
      </c>
      <c r="J7723" s="110" t="s">
        <v>227</v>
      </c>
      <c r="K7723" s="110">
        <v>11.0</v>
      </c>
      <c r="L7723" s="109">
        <f t="array" ref="L7723">XLOOKUP('Joining Lists'!$J7723,'Joining Lists'!$A$4:$A$15,'Joining Lists'!$B$4:$B$15)</f>
        <v>25</v>
      </c>
      <c r="M7723" s="110">
        <f>'Joining Lists'!$K7723*'Joining Lists'!$L7723</f>
        <v>275</v>
      </c>
    </row>
    <row r="7724" ht="14.25" customHeight="1">
      <c r="G7724" s="106">
        <v>44149.0</v>
      </c>
      <c r="H7724" s="105" t="s">
        <v>296</v>
      </c>
      <c r="I7724" s="105" t="str">
        <f t="array" ref="I7724">XLOOKUP('Joining Lists'!$H7724,'Joining Lists'!$D$4:$D$75,'Joining Lists'!$E$4:$E$75)</f>
        <v>West</v>
      </c>
      <c r="J7724" s="105" t="s">
        <v>233</v>
      </c>
      <c r="K7724" s="105">
        <v>2.0</v>
      </c>
      <c r="L7724" s="104">
        <f t="array" ref="L7724">XLOOKUP('Joining Lists'!$J7724,'Joining Lists'!$A$4:$A$15,'Joining Lists'!$B$4:$B$15)</f>
        <v>27.5</v>
      </c>
      <c r="M7724" s="105">
        <f>'Joining Lists'!$K7724*'Joining Lists'!$L7724</f>
        <v>55</v>
      </c>
    </row>
    <row r="7725" ht="14.25" customHeight="1">
      <c r="G7725" s="111">
        <v>44149.0</v>
      </c>
      <c r="H7725" s="110" t="s">
        <v>296</v>
      </c>
      <c r="I7725" s="110" t="str">
        <f t="array" ref="I7725">XLOOKUP('Joining Lists'!$H7725,'Joining Lists'!$D$4:$D$75,'Joining Lists'!$E$4:$E$75)</f>
        <v>West</v>
      </c>
      <c r="J7725" s="110" t="s">
        <v>240</v>
      </c>
      <c r="K7725" s="110">
        <v>3.0</v>
      </c>
      <c r="L7725" s="109">
        <f t="array" ref="L7725">XLOOKUP('Joining Lists'!$J7725,'Joining Lists'!$A$4:$A$15,'Joining Lists'!$B$4:$B$15)</f>
        <v>34</v>
      </c>
      <c r="M7725" s="110">
        <f>'Joining Lists'!$K7725*'Joining Lists'!$L7725</f>
        <v>102</v>
      </c>
    </row>
    <row r="7726" ht="14.25" customHeight="1">
      <c r="G7726" s="106">
        <v>44149.0</v>
      </c>
      <c r="H7726" s="105" t="s">
        <v>269</v>
      </c>
      <c r="I7726" s="105" t="str">
        <f t="array" ref="I7726">XLOOKUP('Joining Lists'!$H7726,'Joining Lists'!$D$4:$D$75,'Joining Lists'!$E$4:$E$75)</f>
        <v>MidWest</v>
      </c>
      <c r="J7726" s="105" t="s">
        <v>216</v>
      </c>
      <c r="K7726" s="105">
        <v>14.0</v>
      </c>
      <c r="L7726" s="104">
        <f t="array" ref="L7726">XLOOKUP('Joining Lists'!$J7726,'Joining Lists'!$A$4:$A$15,'Joining Lists'!$B$4:$B$15)</f>
        <v>22.95</v>
      </c>
      <c r="M7726" s="105">
        <f>'Joining Lists'!$K7726*'Joining Lists'!$L7726</f>
        <v>321.3</v>
      </c>
    </row>
    <row r="7727" ht="14.25" customHeight="1">
      <c r="G7727" s="111">
        <v>44149.0</v>
      </c>
      <c r="H7727" s="110" t="s">
        <v>302</v>
      </c>
      <c r="I7727" s="110" t="str">
        <f t="array" ref="I7727">XLOOKUP('Joining Lists'!$H7727,'Joining Lists'!$D$4:$D$75,'Joining Lists'!$E$4:$E$75)</f>
        <v>MidWest</v>
      </c>
      <c r="J7727" s="110" t="s">
        <v>240</v>
      </c>
      <c r="K7727" s="110">
        <v>2.0</v>
      </c>
      <c r="L7727" s="109">
        <f t="array" ref="L7727">XLOOKUP('Joining Lists'!$J7727,'Joining Lists'!$A$4:$A$15,'Joining Lists'!$B$4:$B$15)</f>
        <v>34</v>
      </c>
      <c r="M7727" s="110">
        <f>'Joining Lists'!$K7727*'Joining Lists'!$L7727</f>
        <v>68</v>
      </c>
    </row>
    <row r="7728" ht="14.25" customHeight="1">
      <c r="G7728" s="106">
        <v>44149.0</v>
      </c>
      <c r="H7728" s="105" t="s">
        <v>255</v>
      </c>
      <c r="I7728" s="105" t="str">
        <f t="array" ref="I7728">XLOOKUP('Joining Lists'!$H7728,'Joining Lists'!$D$4:$D$75,'Joining Lists'!$E$4:$E$75)</f>
        <v>MidWest</v>
      </c>
      <c r="J7728" s="105" t="s">
        <v>240</v>
      </c>
      <c r="K7728" s="105">
        <v>3.0</v>
      </c>
      <c r="L7728" s="104">
        <f t="array" ref="L7728">XLOOKUP('Joining Lists'!$J7728,'Joining Lists'!$A$4:$A$15,'Joining Lists'!$B$4:$B$15)</f>
        <v>34</v>
      </c>
      <c r="M7728" s="105">
        <f>'Joining Lists'!$K7728*'Joining Lists'!$L7728</f>
        <v>102</v>
      </c>
    </row>
    <row r="7729" ht="14.25" customHeight="1">
      <c r="G7729" s="111">
        <v>44149.0</v>
      </c>
      <c r="H7729" s="110" t="s">
        <v>248</v>
      </c>
      <c r="I7729" s="110" t="str">
        <f t="array" ref="I7729">XLOOKUP('Joining Lists'!$H7729,'Joining Lists'!$D$4:$D$75,'Joining Lists'!$E$4:$E$75)</f>
        <v>MidWest</v>
      </c>
      <c r="J7729" s="110" t="s">
        <v>240</v>
      </c>
      <c r="K7729" s="110">
        <v>3.0</v>
      </c>
      <c r="L7729" s="109">
        <f t="array" ref="L7729">XLOOKUP('Joining Lists'!$J7729,'Joining Lists'!$A$4:$A$15,'Joining Lists'!$B$4:$B$15)</f>
        <v>34</v>
      </c>
      <c r="M7729" s="110">
        <f>'Joining Lists'!$K7729*'Joining Lists'!$L7729</f>
        <v>102</v>
      </c>
    </row>
    <row r="7730" ht="14.25" customHeight="1">
      <c r="G7730" s="106">
        <v>44149.0</v>
      </c>
      <c r="H7730" s="105" t="s">
        <v>266</v>
      </c>
      <c r="I7730" s="105" t="str">
        <f t="array" ref="I7730">XLOOKUP('Joining Lists'!$H7730,'Joining Lists'!$D$4:$D$75,'Joining Lists'!$E$4:$E$75)</f>
        <v>West</v>
      </c>
      <c r="J7730" s="105" t="s">
        <v>235</v>
      </c>
      <c r="K7730" s="105">
        <v>4.0</v>
      </c>
      <c r="L7730" s="104">
        <f t="array" ref="L7730">XLOOKUP('Joining Lists'!$J7730,'Joining Lists'!$A$4:$A$15,'Joining Lists'!$B$4:$B$15)</f>
        <v>19.95</v>
      </c>
      <c r="M7730" s="105">
        <f>'Joining Lists'!$K7730*'Joining Lists'!$L7730</f>
        <v>79.8</v>
      </c>
    </row>
    <row r="7731" ht="14.25" customHeight="1">
      <c r="G7731" s="111">
        <v>44149.0</v>
      </c>
      <c r="H7731" s="110" t="s">
        <v>255</v>
      </c>
      <c r="I7731" s="110" t="str">
        <f t="array" ref="I7731">XLOOKUP('Joining Lists'!$H7731,'Joining Lists'!$D$4:$D$75,'Joining Lists'!$E$4:$E$75)</f>
        <v>MidWest</v>
      </c>
      <c r="J7731" s="110" t="s">
        <v>227</v>
      </c>
      <c r="K7731" s="110">
        <v>3.0</v>
      </c>
      <c r="L7731" s="109">
        <f t="array" ref="L7731">XLOOKUP('Joining Lists'!$J7731,'Joining Lists'!$A$4:$A$15,'Joining Lists'!$B$4:$B$15)</f>
        <v>25</v>
      </c>
      <c r="M7731" s="110">
        <f>'Joining Lists'!$K7731*'Joining Lists'!$L7731</f>
        <v>75</v>
      </c>
    </row>
    <row r="7732" ht="14.25" customHeight="1">
      <c r="G7732" s="106">
        <v>44149.0</v>
      </c>
      <c r="H7732" s="105" t="s">
        <v>296</v>
      </c>
      <c r="I7732" s="105" t="str">
        <f t="array" ref="I7732">XLOOKUP('Joining Lists'!$H7732,'Joining Lists'!$D$4:$D$75,'Joining Lists'!$E$4:$E$75)</f>
        <v>West</v>
      </c>
      <c r="J7732" s="105" t="s">
        <v>235</v>
      </c>
      <c r="K7732" s="105">
        <v>18.0</v>
      </c>
      <c r="L7732" s="104">
        <f t="array" ref="L7732">XLOOKUP('Joining Lists'!$J7732,'Joining Lists'!$A$4:$A$15,'Joining Lists'!$B$4:$B$15)</f>
        <v>19.95</v>
      </c>
      <c r="M7732" s="105">
        <f>'Joining Lists'!$K7732*'Joining Lists'!$L7732</f>
        <v>359.1</v>
      </c>
    </row>
    <row r="7733" ht="14.25" customHeight="1">
      <c r="G7733" s="111">
        <v>44149.0</v>
      </c>
      <c r="H7733" s="110" t="s">
        <v>295</v>
      </c>
      <c r="I7733" s="110" t="str">
        <f t="array" ref="I7733">XLOOKUP('Joining Lists'!$H7733,'Joining Lists'!$D$4:$D$75,'Joining Lists'!$E$4:$E$75)</f>
        <v>MidWest</v>
      </c>
      <c r="J7733" s="110" t="s">
        <v>243</v>
      </c>
      <c r="K7733" s="110">
        <v>3.0</v>
      </c>
      <c r="L7733" s="109">
        <f t="array" ref="L7733">XLOOKUP('Joining Lists'!$J7733,'Joining Lists'!$A$4:$A$15,'Joining Lists'!$B$4:$B$15)</f>
        <v>25</v>
      </c>
      <c r="M7733" s="110">
        <f>'Joining Lists'!$K7733*'Joining Lists'!$L7733</f>
        <v>75</v>
      </c>
    </row>
    <row r="7734" ht="14.25" customHeight="1">
      <c r="G7734" s="106">
        <v>44149.0</v>
      </c>
      <c r="H7734" s="105" t="s">
        <v>234</v>
      </c>
      <c r="I7734" s="105" t="str">
        <f t="array" ref="I7734">XLOOKUP('Joining Lists'!$H7734,'Joining Lists'!$D$4:$D$75,'Joining Lists'!$E$4:$E$75)</f>
        <v>East</v>
      </c>
      <c r="J7734" s="105" t="s">
        <v>233</v>
      </c>
      <c r="K7734" s="105">
        <v>2.0</v>
      </c>
      <c r="L7734" s="104">
        <f t="array" ref="L7734">XLOOKUP('Joining Lists'!$J7734,'Joining Lists'!$A$4:$A$15,'Joining Lists'!$B$4:$B$15)</f>
        <v>27.5</v>
      </c>
      <c r="M7734" s="105">
        <f>'Joining Lists'!$K7734*'Joining Lists'!$L7734</f>
        <v>55</v>
      </c>
    </row>
    <row r="7735" ht="14.25" customHeight="1">
      <c r="G7735" s="111">
        <v>44149.0</v>
      </c>
      <c r="H7735" s="110" t="s">
        <v>281</v>
      </c>
      <c r="I7735" s="110" t="str">
        <f t="array" ref="I7735">XLOOKUP('Joining Lists'!$H7735,'Joining Lists'!$D$4:$D$75,'Joining Lists'!$E$4:$E$75)</f>
        <v>MidWest</v>
      </c>
      <c r="J7735" s="110" t="s">
        <v>227</v>
      </c>
      <c r="K7735" s="110">
        <v>2.0</v>
      </c>
      <c r="L7735" s="109">
        <f t="array" ref="L7735">XLOOKUP('Joining Lists'!$J7735,'Joining Lists'!$A$4:$A$15,'Joining Lists'!$B$4:$B$15)</f>
        <v>25</v>
      </c>
      <c r="M7735" s="110">
        <f>'Joining Lists'!$K7735*'Joining Lists'!$L7735</f>
        <v>50</v>
      </c>
    </row>
    <row r="7736" ht="14.25" customHeight="1">
      <c r="G7736" s="106">
        <v>44149.0</v>
      </c>
      <c r="H7736" s="105" t="s">
        <v>255</v>
      </c>
      <c r="I7736" s="105" t="str">
        <f t="array" ref="I7736">XLOOKUP('Joining Lists'!$H7736,'Joining Lists'!$D$4:$D$75,'Joining Lists'!$E$4:$E$75)</f>
        <v>MidWest</v>
      </c>
      <c r="J7736" s="105" t="s">
        <v>233</v>
      </c>
      <c r="K7736" s="105">
        <v>3.0</v>
      </c>
      <c r="L7736" s="104">
        <f t="array" ref="L7736">XLOOKUP('Joining Lists'!$J7736,'Joining Lists'!$A$4:$A$15,'Joining Lists'!$B$4:$B$15)</f>
        <v>27.5</v>
      </c>
      <c r="M7736" s="105">
        <f>'Joining Lists'!$K7736*'Joining Lists'!$L7736</f>
        <v>82.5</v>
      </c>
    </row>
    <row r="7737" ht="14.25" customHeight="1">
      <c r="G7737" s="111">
        <v>44149.0</v>
      </c>
      <c r="H7737" s="110" t="s">
        <v>313</v>
      </c>
      <c r="I7737" s="110" t="str">
        <f t="array" ref="I7737">XLOOKUP('Joining Lists'!$H7737,'Joining Lists'!$D$4:$D$75,'Joining Lists'!$E$4:$E$75)</f>
        <v>West</v>
      </c>
      <c r="J7737" s="110" t="s">
        <v>216</v>
      </c>
      <c r="K7737" s="110">
        <v>1.0</v>
      </c>
      <c r="L7737" s="109">
        <f t="array" ref="L7737">XLOOKUP('Joining Lists'!$J7737,'Joining Lists'!$A$4:$A$15,'Joining Lists'!$B$4:$B$15)</f>
        <v>22.95</v>
      </c>
      <c r="M7737" s="110">
        <f>'Joining Lists'!$K7737*'Joining Lists'!$L7737</f>
        <v>22.95</v>
      </c>
    </row>
    <row r="7738" ht="14.25" customHeight="1">
      <c r="G7738" s="106">
        <v>44149.0</v>
      </c>
      <c r="H7738" s="105" t="s">
        <v>259</v>
      </c>
      <c r="I7738" s="105" t="str">
        <f t="array" ref="I7738">XLOOKUP('Joining Lists'!$H7738,'Joining Lists'!$D$4:$D$75,'Joining Lists'!$E$4:$E$75)</f>
        <v>West</v>
      </c>
      <c r="J7738" s="105" t="s">
        <v>240</v>
      </c>
      <c r="K7738" s="105">
        <v>3.0</v>
      </c>
      <c r="L7738" s="104">
        <f t="array" ref="L7738">XLOOKUP('Joining Lists'!$J7738,'Joining Lists'!$A$4:$A$15,'Joining Lists'!$B$4:$B$15)</f>
        <v>34</v>
      </c>
      <c r="M7738" s="105">
        <f>'Joining Lists'!$K7738*'Joining Lists'!$L7738</f>
        <v>102</v>
      </c>
    </row>
    <row r="7739" ht="14.25" customHeight="1">
      <c r="G7739" s="111">
        <v>44149.0</v>
      </c>
      <c r="H7739" s="110" t="s">
        <v>297</v>
      </c>
      <c r="I7739" s="110" t="str">
        <f t="array" ref="I7739">XLOOKUP('Joining Lists'!$H7739,'Joining Lists'!$D$4:$D$75,'Joining Lists'!$E$4:$E$75)</f>
        <v>MidWest</v>
      </c>
      <c r="J7739" s="110" t="s">
        <v>218</v>
      </c>
      <c r="K7739" s="110">
        <v>2.0</v>
      </c>
      <c r="L7739" s="109">
        <f t="array" ref="L7739">XLOOKUP('Joining Lists'!$J7739,'Joining Lists'!$A$4:$A$15,'Joining Lists'!$B$4:$B$15)</f>
        <v>22.95</v>
      </c>
      <c r="M7739" s="110">
        <f>'Joining Lists'!$K7739*'Joining Lists'!$L7739</f>
        <v>45.9</v>
      </c>
    </row>
    <row r="7740" ht="14.25" customHeight="1">
      <c r="G7740" s="106">
        <v>44149.0</v>
      </c>
      <c r="H7740" s="105" t="s">
        <v>258</v>
      </c>
      <c r="I7740" s="105" t="str">
        <f t="array" ref="I7740">XLOOKUP('Joining Lists'!$H7740,'Joining Lists'!$D$4:$D$75,'Joining Lists'!$E$4:$E$75)</f>
        <v>MidWest</v>
      </c>
      <c r="J7740" s="105" t="s">
        <v>243</v>
      </c>
      <c r="K7740" s="105">
        <v>3.0</v>
      </c>
      <c r="L7740" s="104">
        <f t="array" ref="L7740">XLOOKUP('Joining Lists'!$J7740,'Joining Lists'!$A$4:$A$15,'Joining Lists'!$B$4:$B$15)</f>
        <v>25</v>
      </c>
      <c r="M7740" s="105">
        <f>'Joining Lists'!$K7740*'Joining Lists'!$L7740</f>
        <v>75</v>
      </c>
    </row>
    <row r="7741" ht="14.25" customHeight="1">
      <c r="G7741" s="111">
        <v>44149.0</v>
      </c>
      <c r="H7741" s="110" t="s">
        <v>306</v>
      </c>
      <c r="I7741" s="110" t="str">
        <f t="array" ref="I7741">XLOOKUP('Joining Lists'!$H7741,'Joining Lists'!$D$4:$D$75,'Joining Lists'!$E$4:$E$75)</f>
        <v>West</v>
      </c>
      <c r="J7741" s="110" t="s">
        <v>233</v>
      </c>
      <c r="K7741" s="110">
        <v>12.0</v>
      </c>
      <c r="L7741" s="109">
        <f t="array" ref="L7741">XLOOKUP('Joining Lists'!$J7741,'Joining Lists'!$A$4:$A$15,'Joining Lists'!$B$4:$B$15)</f>
        <v>27.5</v>
      </c>
      <c r="M7741" s="110">
        <f>'Joining Lists'!$K7741*'Joining Lists'!$L7741</f>
        <v>330</v>
      </c>
    </row>
    <row r="7742" ht="14.25" customHeight="1">
      <c r="G7742" s="106">
        <v>44149.0</v>
      </c>
      <c r="H7742" s="105" t="s">
        <v>293</v>
      </c>
      <c r="I7742" s="105" t="str">
        <f t="array" ref="I7742">XLOOKUP('Joining Lists'!$H7742,'Joining Lists'!$D$4:$D$75,'Joining Lists'!$E$4:$E$75)</f>
        <v>West</v>
      </c>
      <c r="J7742" s="105" t="s">
        <v>235</v>
      </c>
      <c r="K7742" s="105">
        <v>16.0</v>
      </c>
      <c r="L7742" s="104">
        <f t="array" ref="L7742">XLOOKUP('Joining Lists'!$J7742,'Joining Lists'!$A$4:$A$15,'Joining Lists'!$B$4:$B$15)</f>
        <v>19.95</v>
      </c>
      <c r="M7742" s="105">
        <f>'Joining Lists'!$K7742*'Joining Lists'!$L7742</f>
        <v>319.2</v>
      </c>
    </row>
    <row r="7743" ht="14.25" customHeight="1">
      <c r="G7743" s="111">
        <v>44149.0</v>
      </c>
      <c r="H7743" s="110" t="s">
        <v>234</v>
      </c>
      <c r="I7743" s="110" t="str">
        <f t="array" ref="I7743">XLOOKUP('Joining Lists'!$H7743,'Joining Lists'!$D$4:$D$75,'Joining Lists'!$E$4:$E$75)</f>
        <v>East</v>
      </c>
      <c r="J7743" s="110" t="s">
        <v>243</v>
      </c>
      <c r="K7743" s="110">
        <v>3.0</v>
      </c>
      <c r="L7743" s="109">
        <f t="array" ref="L7743">XLOOKUP('Joining Lists'!$J7743,'Joining Lists'!$A$4:$A$15,'Joining Lists'!$B$4:$B$15)</f>
        <v>25</v>
      </c>
      <c r="M7743" s="110">
        <f>'Joining Lists'!$K7743*'Joining Lists'!$L7743</f>
        <v>75</v>
      </c>
    </row>
    <row r="7744" ht="14.25" customHeight="1">
      <c r="G7744" s="106">
        <v>44149.0</v>
      </c>
      <c r="H7744" s="105" t="s">
        <v>219</v>
      </c>
      <c r="I7744" s="105" t="str">
        <f t="array" ref="I7744">XLOOKUP('Joining Lists'!$H7744,'Joining Lists'!$D$4:$D$75,'Joining Lists'!$E$4:$E$75)</f>
        <v>West</v>
      </c>
      <c r="J7744" s="105" t="s">
        <v>236</v>
      </c>
      <c r="K7744" s="105">
        <v>3.0</v>
      </c>
      <c r="L7744" s="104">
        <f t="array" ref="L7744">XLOOKUP('Joining Lists'!$J7744,'Joining Lists'!$A$4:$A$15,'Joining Lists'!$B$4:$B$15)</f>
        <v>30</v>
      </c>
      <c r="M7744" s="105">
        <f>'Joining Lists'!$K7744*'Joining Lists'!$L7744</f>
        <v>90</v>
      </c>
    </row>
    <row r="7745" ht="14.25" customHeight="1">
      <c r="G7745" s="111">
        <v>44149.0</v>
      </c>
      <c r="H7745" s="110" t="s">
        <v>302</v>
      </c>
      <c r="I7745" s="110" t="str">
        <f t="array" ref="I7745">XLOOKUP('Joining Lists'!$H7745,'Joining Lists'!$D$4:$D$75,'Joining Lists'!$E$4:$E$75)</f>
        <v>MidWest</v>
      </c>
      <c r="J7745" s="110" t="s">
        <v>245</v>
      </c>
      <c r="K7745" s="110">
        <v>2.0</v>
      </c>
      <c r="L7745" s="109">
        <f t="array" ref="L7745">XLOOKUP('Joining Lists'!$J7745,'Joining Lists'!$A$4:$A$15,'Joining Lists'!$B$4:$B$15)</f>
        <v>23.5</v>
      </c>
      <c r="M7745" s="110">
        <f>'Joining Lists'!$K7745*'Joining Lists'!$L7745</f>
        <v>47</v>
      </c>
    </row>
    <row r="7746" ht="14.25" customHeight="1">
      <c r="G7746" s="106">
        <v>44149.0</v>
      </c>
      <c r="H7746" s="105" t="s">
        <v>316</v>
      </c>
      <c r="I7746" s="105" t="str">
        <f t="array" ref="I7746">XLOOKUP('Joining Lists'!$H7746,'Joining Lists'!$D$4:$D$75,'Joining Lists'!$E$4:$E$75)</f>
        <v>West</v>
      </c>
      <c r="J7746" s="105" t="s">
        <v>243</v>
      </c>
      <c r="K7746" s="105">
        <v>4.0</v>
      </c>
      <c r="L7746" s="104">
        <f t="array" ref="L7746">XLOOKUP('Joining Lists'!$J7746,'Joining Lists'!$A$4:$A$15,'Joining Lists'!$B$4:$B$15)</f>
        <v>25</v>
      </c>
      <c r="M7746" s="105">
        <f>'Joining Lists'!$K7746*'Joining Lists'!$L7746</f>
        <v>100</v>
      </c>
    </row>
    <row r="7747" ht="14.25" customHeight="1">
      <c r="G7747" s="111">
        <v>44149.0</v>
      </c>
      <c r="H7747" s="110" t="s">
        <v>271</v>
      </c>
      <c r="I7747" s="110" t="str">
        <f t="array" ref="I7747">XLOOKUP('Joining Lists'!$H7747,'Joining Lists'!$D$4:$D$75,'Joining Lists'!$E$4:$E$75)</f>
        <v>South</v>
      </c>
      <c r="J7747" s="110" t="s">
        <v>236</v>
      </c>
      <c r="K7747" s="110">
        <v>1.0</v>
      </c>
      <c r="L7747" s="109">
        <f t="array" ref="L7747">XLOOKUP('Joining Lists'!$J7747,'Joining Lists'!$A$4:$A$15,'Joining Lists'!$B$4:$B$15)</f>
        <v>30</v>
      </c>
      <c r="M7747" s="110">
        <f>'Joining Lists'!$K7747*'Joining Lists'!$L7747</f>
        <v>30</v>
      </c>
    </row>
    <row r="7748" ht="14.25" customHeight="1">
      <c r="G7748" s="106">
        <v>44149.0</v>
      </c>
      <c r="H7748" s="105" t="s">
        <v>315</v>
      </c>
      <c r="I7748" s="105" t="str">
        <f t="array" ref="I7748">XLOOKUP('Joining Lists'!$H7748,'Joining Lists'!$D$4:$D$75,'Joining Lists'!$E$4:$E$75)</f>
        <v>MidWest</v>
      </c>
      <c r="J7748" s="105" t="s">
        <v>216</v>
      </c>
      <c r="K7748" s="105">
        <v>3.0</v>
      </c>
      <c r="L7748" s="104">
        <f t="array" ref="L7748">XLOOKUP('Joining Lists'!$J7748,'Joining Lists'!$A$4:$A$15,'Joining Lists'!$B$4:$B$15)</f>
        <v>22.95</v>
      </c>
      <c r="M7748" s="105">
        <f>'Joining Lists'!$K7748*'Joining Lists'!$L7748</f>
        <v>68.85</v>
      </c>
    </row>
    <row r="7749" ht="14.25" customHeight="1">
      <c r="G7749" s="111">
        <v>44149.0</v>
      </c>
      <c r="H7749" s="110" t="s">
        <v>284</v>
      </c>
      <c r="I7749" s="110" t="str">
        <f t="array" ref="I7749">XLOOKUP('Joining Lists'!$H7749,'Joining Lists'!$D$4:$D$75,'Joining Lists'!$E$4:$E$75)</f>
        <v>MidWest</v>
      </c>
      <c r="J7749" s="110" t="s">
        <v>236</v>
      </c>
      <c r="K7749" s="110">
        <v>3.0</v>
      </c>
      <c r="L7749" s="109">
        <f t="array" ref="L7749">XLOOKUP('Joining Lists'!$J7749,'Joining Lists'!$A$4:$A$15,'Joining Lists'!$B$4:$B$15)</f>
        <v>30</v>
      </c>
      <c r="M7749" s="110">
        <f>'Joining Lists'!$K7749*'Joining Lists'!$L7749</f>
        <v>90</v>
      </c>
    </row>
    <row r="7750" ht="14.25" customHeight="1">
      <c r="G7750" s="106">
        <v>44149.0</v>
      </c>
      <c r="H7750" s="105" t="s">
        <v>284</v>
      </c>
      <c r="I7750" s="105" t="str">
        <f t="array" ref="I7750">XLOOKUP('Joining Lists'!$H7750,'Joining Lists'!$D$4:$D$75,'Joining Lists'!$E$4:$E$75)</f>
        <v>MidWest</v>
      </c>
      <c r="J7750" s="105" t="s">
        <v>216</v>
      </c>
      <c r="K7750" s="105">
        <v>3.0</v>
      </c>
      <c r="L7750" s="104">
        <f t="array" ref="L7750">XLOOKUP('Joining Lists'!$J7750,'Joining Lists'!$A$4:$A$15,'Joining Lists'!$B$4:$B$15)</f>
        <v>22.95</v>
      </c>
      <c r="M7750" s="105">
        <f>'Joining Lists'!$K7750*'Joining Lists'!$L7750</f>
        <v>68.85</v>
      </c>
    </row>
    <row r="7751" ht="14.25" customHeight="1">
      <c r="G7751" s="111">
        <v>44149.0</v>
      </c>
      <c r="H7751" s="110" t="s">
        <v>284</v>
      </c>
      <c r="I7751" s="110" t="str">
        <f t="array" ref="I7751">XLOOKUP('Joining Lists'!$H7751,'Joining Lists'!$D$4:$D$75,'Joining Lists'!$E$4:$E$75)</f>
        <v>MidWest</v>
      </c>
      <c r="J7751" s="110" t="s">
        <v>218</v>
      </c>
      <c r="K7751" s="110">
        <v>2.0</v>
      </c>
      <c r="L7751" s="109">
        <f t="array" ref="L7751">XLOOKUP('Joining Lists'!$J7751,'Joining Lists'!$A$4:$A$15,'Joining Lists'!$B$4:$B$15)</f>
        <v>22.95</v>
      </c>
      <c r="M7751" s="110">
        <f>'Joining Lists'!$K7751*'Joining Lists'!$L7751</f>
        <v>45.9</v>
      </c>
    </row>
    <row r="7752" ht="14.25" customHeight="1">
      <c r="G7752" s="106">
        <v>44149.0</v>
      </c>
      <c r="H7752" s="105" t="s">
        <v>271</v>
      </c>
      <c r="I7752" s="105" t="str">
        <f t="array" ref="I7752">XLOOKUP('Joining Lists'!$H7752,'Joining Lists'!$D$4:$D$75,'Joining Lists'!$E$4:$E$75)</f>
        <v>South</v>
      </c>
      <c r="J7752" s="105" t="s">
        <v>240</v>
      </c>
      <c r="K7752" s="105">
        <v>1.0</v>
      </c>
      <c r="L7752" s="104">
        <f t="array" ref="L7752">XLOOKUP('Joining Lists'!$J7752,'Joining Lists'!$A$4:$A$15,'Joining Lists'!$B$4:$B$15)</f>
        <v>34</v>
      </c>
      <c r="M7752" s="105">
        <f>'Joining Lists'!$K7752*'Joining Lists'!$L7752</f>
        <v>34</v>
      </c>
    </row>
    <row r="7753" ht="14.25" customHeight="1">
      <c r="G7753" s="111">
        <v>44149.0</v>
      </c>
      <c r="H7753" s="110" t="s">
        <v>269</v>
      </c>
      <c r="I7753" s="110" t="str">
        <f t="array" ref="I7753">XLOOKUP('Joining Lists'!$H7753,'Joining Lists'!$D$4:$D$75,'Joining Lists'!$E$4:$E$75)</f>
        <v>MidWest</v>
      </c>
      <c r="J7753" s="110" t="s">
        <v>243</v>
      </c>
      <c r="K7753" s="110">
        <v>3.0</v>
      </c>
      <c r="L7753" s="109">
        <f t="array" ref="L7753">XLOOKUP('Joining Lists'!$J7753,'Joining Lists'!$A$4:$A$15,'Joining Lists'!$B$4:$B$15)</f>
        <v>25</v>
      </c>
      <c r="M7753" s="110">
        <f>'Joining Lists'!$K7753*'Joining Lists'!$L7753</f>
        <v>75</v>
      </c>
    </row>
    <row r="7754" ht="14.25" customHeight="1">
      <c r="G7754" s="106">
        <v>44149.0</v>
      </c>
      <c r="H7754" s="105" t="s">
        <v>289</v>
      </c>
      <c r="I7754" s="105" t="str">
        <f t="array" ref="I7754">XLOOKUP('Joining Lists'!$H7754,'Joining Lists'!$D$4:$D$75,'Joining Lists'!$E$4:$E$75)</f>
        <v>West</v>
      </c>
      <c r="J7754" s="105" t="s">
        <v>227</v>
      </c>
      <c r="K7754" s="105">
        <v>2.0</v>
      </c>
      <c r="L7754" s="104">
        <f t="array" ref="L7754">XLOOKUP('Joining Lists'!$J7754,'Joining Lists'!$A$4:$A$15,'Joining Lists'!$B$4:$B$15)</f>
        <v>25</v>
      </c>
      <c r="M7754" s="105">
        <f>'Joining Lists'!$K7754*'Joining Lists'!$L7754</f>
        <v>50</v>
      </c>
    </row>
    <row r="7755" ht="14.25" customHeight="1">
      <c r="G7755" s="111">
        <v>44149.0</v>
      </c>
      <c r="H7755" s="110" t="s">
        <v>256</v>
      </c>
      <c r="I7755" s="110" t="str">
        <f t="array" ref="I7755">XLOOKUP('Joining Lists'!$H7755,'Joining Lists'!$D$4:$D$75,'Joining Lists'!$E$4:$E$75)</f>
        <v>MidWest</v>
      </c>
      <c r="J7755" s="110" t="s">
        <v>240</v>
      </c>
      <c r="K7755" s="110">
        <v>1.0</v>
      </c>
      <c r="L7755" s="109">
        <f t="array" ref="L7755">XLOOKUP('Joining Lists'!$J7755,'Joining Lists'!$A$4:$A$15,'Joining Lists'!$B$4:$B$15)</f>
        <v>34</v>
      </c>
      <c r="M7755" s="110">
        <f>'Joining Lists'!$K7755*'Joining Lists'!$L7755</f>
        <v>34</v>
      </c>
    </row>
    <row r="7756" ht="14.25" customHeight="1">
      <c r="G7756" s="106">
        <v>44149.0</v>
      </c>
      <c r="H7756" s="105" t="s">
        <v>221</v>
      </c>
      <c r="I7756" s="105" t="str">
        <f t="array" ref="I7756">XLOOKUP('Joining Lists'!$H7756,'Joining Lists'!$D$4:$D$75,'Joining Lists'!$E$4:$E$75)</f>
        <v>East</v>
      </c>
      <c r="J7756" s="105" t="s">
        <v>243</v>
      </c>
      <c r="K7756" s="105">
        <v>3.0</v>
      </c>
      <c r="L7756" s="104">
        <f t="array" ref="L7756">XLOOKUP('Joining Lists'!$J7756,'Joining Lists'!$A$4:$A$15,'Joining Lists'!$B$4:$B$15)</f>
        <v>25</v>
      </c>
      <c r="M7756" s="105">
        <f>'Joining Lists'!$K7756*'Joining Lists'!$L7756</f>
        <v>75</v>
      </c>
    </row>
    <row r="7757" ht="14.25" customHeight="1">
      <c r="G7757" s="111">
        <v>44149.0</v>
      </c>
      <c r="H7757" s="110" t="s">
        <v>315</v>
      </c>
      <c r="I7757" s="110" t="str">
        <f t="array" ref="I7757">XLOOKUP('Joining Lists'!$H7757,'Joining Lists'!$D$4:$D$75,'Joining Lists'!$E$4:$E$75)</f>
        <v>MidWest</v>
      </c>
      <c r="J7757" s="110" t="s">
        <v>243</v>
      </c>
      <c r="K7757" s="110">
        <v>2.0</v>
      </c>
      <c r="L7757" s="109">
        <f t="array" ref="L7757">XLOOKUP('Joining Lists'!$J7757,'Joining Lists'!$A$4:$A$15,'Joining Lists'!$B$4:$B$15)</f>
        <v>25</v>
      </c>
      <c r="M7757" s="110">
        <f>'Joining Lists'!$K7757*'Joining Lists'!$L7757</f>
        <v>50</v>
      </c>
    </row>
    <row r="7758" ht="14.25" customHeight="1">
      <c r="G7758" s="106">
        <v>44149.0</v>
      </c>
      <c r="H7758" s="105" t="s">
        <v>273</v>
      </c>
      <c r="I7758" s="105" t="str">
        <f t="array" ref="I7758">XLOOKUP('Joining Lists'!$H7758,'Joining Lists'!$D$4:$D$75,'Joining Lists'!$E$4:$E$75)</f>
        <v>West</v>
      </c>
      <c r="J7758" s="105" t="s">
        <v>239</v>
      </c>
      <c r="K7758" s="105">
        <v>2.0</v>
      </c>
      <c r="L7758" s="104">
        <f t="array" ref="L7758">XLOOKUP('Joining Lists'!$J7758,'Joining Lists'!$A$4:$A$15,'Joining Lists'!$B$4:$B$15)</f>
        <v>19</v>
      </c>
      <c r="M7758" s="105">
        <f>'Joining Lists'!$K7758*'Joining Lists'!$L7758</f>
        <v>38</v>
      </c>
    </row>
    <row r="7759" ht="14.25" customHeight="1">
      <c r="G7759" s="111">
        <v>44149.0</v>
      </c>
      <c r="H7759" s="110" t="s">
        <v>215</v>
      </c>
      <c r="I7759" s="110" t="str">
        <f t="array" ref="I7759">XLOOKUP('Joining Lists'!$H7759,'Joining Lists'!$D$4:$D$75,'Joining Lists'!$E$4:$E$75)</f>
        <v>East</v>
      </c>
      <c r="J7759" s="110" t="s">
        <v>218</v>
      </c>
      <c r="K7759" s="110">
        <v>2.0</v>
      </c>
      <c r="L7759" s="109">
        <f t="array" ref="L7759">XLOOKUP('Joining Lists'!$J7759,'Joining Lists'!$A$4:$A$15,'Joining Lists'!$B$4:$B$15)</f>
        <v>22.95</v>
      </c>
      <c r="M7759" s="110">
        <f>'Joining Lists'!$K7759*'Joining Lists'!$L7759</f>
        <v>45.9</v>
      </c>
    </row>
    <row r="7760" ht="14.25" customHeight="1">
      <c r="G7760" s="106">
        <v>44149.0</v>
      </c>
      <c r="H7760" s="105" t="s">
        <v>269</v>
      </c>
      <c r="I7760" s="105" t="str">
        <f t="array" ref="I7760">XLOOKUP('Joining Lists'!$H7760,'Joining Lists'!$D$4:$D$75,'Joining Lists'!$E$4:$E$75)</f>
        <v>MidWest</v>
      </c>
      <c r="J7760" s="105" t="s">
        <v>243</v>
      </c>
      <c r="K7760" s="105">
        <v>2.0</v>
      </c>
      <c r="L7760" s="104">
        <f t="array" ref="L7760">XLOOKUP('Joining Lists'!$J7760,'Joining Lists'!$A$4:$A$15,'Joining Lists'!$B$4:$B$15)</f>
        <v>25</v>
      </c>
      <c r="M7760" s="105">
        <f>'Joining Lists'!$K7760*'Joining Lists'!$L7760</f>
        <v>50</v>
      </c>
    </row>
    <row r="7761" ht="14.25" customHeight="1">
      <c r="G7761" s="111">
        <v>44149.0</v>
      </c>
      <c r="H7761" s="110" t="s">
        <v>307</v>
      </c>
      <c r="I7761" s="110" t="str">
        <f t="array" ref="I7761">XLOOKUP('Joining Lists'!$H7761,'Joining Lists'!$D$4:$D$75,'Joining Lists'!$E$4:$E$75)</f>
        <v>East</v>
      </c>
      <c r="J7761" s="110" t="s">
        <v>239</v>
      </c>
      <c r="K7761" s="110">
        <v>2.0</v>
      </c>
      <c r="L7761" s="109">
        <f t="array" ref="L7761">XLOOKUP('Joining Lists'!$J7761,'Joining Lists'!$A$4:$A$15,'Joining Lists'!$B$4:$B$15)</f>
        <v>19</v>
      </c>
      <c r="M7761" s="110">
        <f>'Joining Lists'!$K7761*'Joining Lists'!$L7761</f>
        <v>38</v>
      </c>
    </row>
    <row r="7762" ht="14.25" customHeight="1">
      <c r="G7762" s="106">
        <v>44149.0</v>
      </c>
      <c r="H7762" s="105" t="s">
        <v>221</v>
      </c>
      <c r="I7762" s="105" t="str">
        <f t="array" ref="I7762">XLOOKUP('Joining Lists'!$H7762,'Joining Lists'!$D$4:$D$75,'Joining Lists'!$E$4:$E$75)</f>
        <v>East</v>
      </c>
      <c r="J7762" s="105" t="s">
        <v>227</v>
      </c>
      <c r="K7762" s="105">
        <v>3.0</v>
      </c>
      <c r="L7762" s="104">
        <f t="array" ref="L7762">XLOOKUP('Joining Lists'!$J7762,'Joining Lists'!$A$4:$A$15,'Joining Lists'!$B$4:$B$15)</f>
        <v>25</v>
      </c>
      <c r="M7762" s="105">
        <f>'Joining Lists'!$K7762*'Joining Lists'!$L7762</f>
        <v>75</v>
      </c>
    </row>
    <row r="7763" ht="14.25" customHeight="1">
      <c r="G7763" s="111">
        <v>44149.0</v>
      </c>
      <c r="H7763" s="110" t="s">
        <v>281</v>
      </c>
      <c r="I7763" s="110" t="str">
        <f t="array" ref="I7763">XLOOKUP('Joining Lists'!$H7763,'Joining Lists'!$D$4:$D$75,'Joining Lists'!$E$4:$E$75)</f>
        <v>MidWest</v>
      </c>
      <c r="J7763" s="110" t="s">
        <v>239</v>
      </c>
      <c r="K7763" s="110">
        <v>3.0</v>
      </c>
      <c r="L7763" s="109">
        <f t="array" ref="L7763">XLOOKUP('Joining Lists'!$J7763,'Joining Lists'!$A$4:$A$15,'Joining Lists'!$B$4:$B$15)</f>
        <v>19</v>
      </c>
      <c r="M7763" s="110">
        <f>'Joining Lists'!$K7763*'Joining Lists'!$L7763</f>
        <v>57</v>
      </c>
    </row>
    <row r="7764" ht="14.25" customHeight="1">
      <c r="G7764" s="106">
        <v>44149.0</v>
      </c>
      <c r="H7764" s="105" t="s">
        <v>303</v>
      </c>
      <c r="I7764" s="105" t="str">
        <f t="array" ref="I7764">XLOOKUP('Joining Lists'!$H7764,'Joining Lists'!$D$4:$D$75,'Joining Lists'!$E$4:$E$75)</f>
        <v>West</v>
      </c>
      <c r="J7764" s="105" t="s">
        <v>218</v>
      </c>
      <c r="K7764" s="105">
        <v>1.0</v>
      </c>
      <c r="L7764" s="104">
        <f t="array" ref="L7764">XLOOKUP('Joining Lists'!$J7764,'Joining Lists'!$A$4:$A$15,'Joining Lists'!$B$4:$B$15)</f>
        <v>22.95</v>
      </c>
      <c r="M7764" s="105">
        <f>'Joining Lists'!$K7764*'Joining Lists'!$L7764</f>
        <v>22.95</v>
      </c>
    </row>
    <row r="7765" ht="14.25" customHeight="1">
      <c r="G7765" s="111">
        <v>44149.0</v>
      </c>
      <c r="H7765" s="110" t="s">
        <v>254</v>
      </c>
      <c r="I7765" s="110" t="str">
        <f t="array" ref="I7765">XLOOKUP('Joining Lists'!$H7765,'Joining Lists'!$D$4:$D$75,'Joining Lists'!$E$4:$E$75)</f>
        <v>South</v>
      </c>
      <c r="J7765" s="110" t="s">
        <v>230</v>
      </c>
      <c r="K7765" s="110">
        <v>3.0</v>
      </c>
      <c r="L7765" s="109">
        <f t="array" ref="L7765">XLOOKUP('Joining Lists'!$J7765,'Joining Lists'!$A$4:$A$15,'Joining Lists'!$B$4:$B$15)</f>
        <v>79.95</v>
      </c>
      <c r="M7765" s="110">
        <f>'Joining Lists'!$K7765*'Joining Lists'!$L7765</f>
        <v>239.85</v>
      </c>
    </row>
    <row r="7766" ht="14.25" customHeight="1">
      <c r="G7766" s="106">
        <v>44149.0</v>
      </c>
      <c r="H7766" s="105" t="s">
        <v>258</v>
      </c>
      <c r="I7766" s="105" t="str">
        <f t="array" ref="I7766">XLOOKUP('Joining Lists'!$H7766,'Joining Lists'!$D$4:$D$75,'Joining Lists'!$E$4:$E$75)</f>
        <v>MidWest</v>
      </c>
      <c r="J7766" s="105" t="s">
        <v>243</v>
      </c>
      <c r="K7766" s="105">
        <v>2.0</v>
      </c>
      <c r="L7766" s="104">
        <f t="array" ref="L7766">XLOOKUP('Joining Lists'!$J7766,'Joining Lists'!$A$4:$A$15,'Joining Lists'!$B$4:$B$15)</f>
        <v>25</v>
      </c>
      <c r="M7766" s="105">
        <f>'Joining Lists'!$K7766*'Joining Lists'!$L7766</f>
        <v>50</v>
      </c>
    </row>
    <row r="7767" ht="14.25" customHeight="1">
      <c r="G7767" s="111">
        <v>44149.0</v>
      </c>
      <c r="H7767" s="110" t="s">
        <v>265</v>
      </c>
      <c r="I7767" s="110" t="str">
        <f t="array" ref="I7767">XLOOKUP('Joining Lists'!$H7767,'Joining Lists'!$D$4:$D$75,'Joining Lists'!$E$4:$E$75)</f>
        <v>MidWest</v>
      </c>
      <c r="J7767" s="110" t="s">
        <v>245</v>
      </c>
      <c r="K7767" s="110">
        <v>2.0</v>
      </c>
      <c r="L7767" s="109">
        <f t="array" ref="L7767">XLOOKUP('Joining Lists'!$J7767,'Joining Lists'!$A$4:$A$15,'Joining Lists'!$B$4:$B$15)</f>
        <v>23.5</v>
      </c>
      <c r="M7767" s="110">
        <f>'Joining Lists'!$K7767*'Joining Lists'!$L7767</f>
        <v>47</v>
      </c>
    </row>
    <row r="7768" ht="14.25" customHeight="1">
      <c r="G7768" s="106">
        <v>44149.0</v>
      </c>
      <c r="H7768" s="105" t="s">
        <v>280</v>
      </c>
      <c r="I7768" s="105" t="str">
        <f t="array" ref="I7768">XLOOKUP('Joining Lists'!$H7768,'Joining Lists'!$D$4:$D$75,'Joining Lists'!$E$4:$E$75)</f>
        <v>South</v>
      </c>
      <c r="J7768" s="105" t="s">
        <v>235</v>
      </c>
      <c r="K7768" s="105">
        <v>1.0</v>
      </c>
      <c r="L7768" s="104">
        <f t="array" ref="L7768">XLOOKUP('Joining Lists'!$J7768,'Joining Lists'!$A$4:$A$15,'Joining Lists'!$B$4:$B$15)</f>
        <v>19.95</v>
      </c>
      <c r="M7768" s="105">
        <f>'Joining Lists'!$K7768*'Joining Lists'!$L7768</f>
        <v>19.95</v>
      </c>
    </row>
    <row r="7769" ht="14.25" customHeight="1">
      <c r="G7769" s="111">
        <v>44149.0</v>
      </c>
      <c r="H7769" s="110" t="s">
        <v>265</v>
      </c>
      <c r="I7769" s="110" t="str">
        <f t="array" ref="I7769">XLOOKUP('Joining Lists'!$H7769,'Joining Lists'!$D$4:$D$75,'Joining Lists'!$E$4:$E$75)</f>
        <v>MidWest</v>
      </c>
      <c r="J7769" s="110" t="s">
        <v>235</v>
      </c>
      <c r="K7769" s="110">
        <v>2.0</v>
      </c>
      <c r="L7769" s="109">
        <f t="array" ref="L7769">XLOOKUP('Joining Lists'!$J7769,'Joining Lists'!$A$4:$A$15,'Joining Lists'!$B$4:$B$15)</f>
        <v>19.95</v>
      </c>
      <c r="M7769" s="110">
        <f>'Joining Lists'!$K7769*'Joining Lists'!$L7769</f>
        <v>39.9</v>
      </c>
    </row>
    <row r="7770" ht="14.25" customHeight="1">
      <c r="G7770" s="106">
        <v>44149.0</v>
      </c>
      <c r="H7770" s="105" t="s">
        <v>280</v>
      </c>
      <c r="I7770" s="105" t="str">
        <f t="array" ref="I7770">XLOOKUP('Joining Lists'!$H7770,'Joining Lists'!$D$4:$D$75,'Joining Lists'!$E$4:$E$75)</f>
        <v>South</v>
      </c>
      <c r="J7770" s="105" t="s">
        <v>245</v>
      </c>
      <c r="K7770" s="105">
        <v>9.0</v>
      </c>
      <c r="L7770" s="104">
        <f t="array" ref="L7770">XLOOKUP('Joining Lists'!$J7770,'Joining Lists'!$A$4:$A$15,'Joining Lists'!$B$4:$B$15)</f>
        <v>23.5</v>
      </c>
      <c r="M7770" s="105">
        <f>'Joining Lists'!$K7770*'Joining Lists'!$L7770</f>
        <v>211.5</v>
      </c>
    </row>
    <row r="7771" ht="14.25" customHeight="1">
      <c r="G7771" s="111">
        <v>44149.0</v>
      </c>
      <c r="H7771" s="110" t="s">
        <v>296</v>
      </c>
      <c r="I7771" s="110" t="str">
        <f t="array" ref="I7771">XLOOKUP('Joining Lists'!$H7771,'Joining Lists'!$D$4:$D$75,'Joining Lists'!$E$4:$E$75)</f>
        <v>West</v>
      </c>
      <c r="J7771" s="110" t="s">
        <v>243</v>
      </c>
      <c r="K7771" s="110">
        <v>2.0</v>
      </c>
      <c r="L7771" s="109">
        <f t="array" ref="L7771">XLOOKUP('Joining Lists'!$J7771,'Joining Lists'!$A$4:$A$15,'Joining Lists'!$B$4:$B$15)</f>
        <v>25</v>
      </c>
      <c r="M7771" s="110">
        <f>'Joining Lists'!$K7771*'Joining Lists'!$L7771</f>
        <v>50</v>
      </c>
    </row>
    <row r="7772" ht="14.25" customHeight="1">
      <c r="G7772" s="106">
        <v>44149.0</v>
      </c>
      <c r="H7772" s="105" t="s">
        <v>254</v>
      </c>
      <c r="I7772" s="105" t="str">
        <f t="array" ref="I7772">XLOOKUP('Joining Lists'!$H7772,'Joining Lists'!$D$4:$D$75,'Joining Lists'!$E$4:$E$75)</f>
        <v>South</v>
      </c>
      <c r="J7772" s="105" t="s">
        <v>245</v>
      </c>
      <c r="K7772" s="105">
        <v>2.0</v>
      </c>
      <c r="L7772" s="104">
        <f t="array" ref="L7772">XLOOKUP('Joining Lists'!$J7772,'Joining Lists'!$A$4:$A$15,'Joining Lists'!$B$4:$B$15)</f>
        <v>23.5</v>
      </c>
      <c r="M7772" s="105">
        <f>'Joining Lists'!$K7772*'Joining Lists'!$L7772</f>
        <v>47</v>
      </c>
    </row>
    <row r="7773" ht="14.25" customHeight="1">
      <c r="G7773" s="111">
        <v>44149.0</v>
      </c>
      <c r="H7773" s="110" t="s">
        <v>252</v>
      </c>
      <c r="I7773" s="110" t="str">
        <f t="array" ref="I7773">XLOOKUP('Joining Lists'!$H7773,'Joining Lists'!$D$4:$D$75,'Joining Lists'!$E$4:$E$75)</f>
        <v>West</v>
      </c>
      <c r="J7773" s="110" t="s">
        <v>236</v>
      </c>
      <c r="K7773" s="110">
        <v>12.0</v>
      </c>
      <c r="L7773" s="109">
        <f t="array" ref="L7773">XLOOKUP('Joining Lists'!$J7773,'Joining Lists'!$A$4:$A$15,'Joining Lists'!$B$4:$B$15)</f>
        <v>30</v>
      </c>
      <c r="M7773" s="110">
        <f>'Joining Lists'!$K7773*'Joining Lists'!$L7773</f>
        <v>360</v>
      </c>
    </row>
    <row r="7774" ht="14.25" customHeight="1">
      <c r="G7774" s="106">
        <v>44149.0</v>
      </c>
      <c r="H7774" s="105" t="s">
        <v>266</v>
      </c>
      <c r="I7774" s="105" t="str">
        <f t="array" ref="I7774">XLOOKUP('Joining Lists'!$H7774,'Joining Lists'!$D$4:$D$75,'Joining Lists'!$E$4:$E$75)</f>
        <v>West</v>
      </c>
      <c r="J7774" s="105" t="s">
        <v>227</v>
      </c>
      <c r="K7774" s="105">
        <v>21.0</v>
      </c>
      <c r="L7774" s="104">
        <f t="array" ref="L7774">XLOOKUP('Joining Lists'!$J7774,'Joining Lists'!$A$4:$A$15,'Joining Lists'!$B$4:$B$15)</f>
        <v>25</v>
      </c>
      <c r="M7774" s="105">
        <f>'Joining Lists'!$K7774*'Joining Lists'!$L7774</f>
        <v>525</v>
      </c>
    </row>
    <row r="7775" ht="14.25" customHeight="1">
      <c r="G7775" s="111">
        <v>44149.0</v>
      </c>
      <c r="H7775" s="110" t="s">
        <v>316</v>
      </c>
      <c r="I7775" s="110" t="str">
        <f t="array" ref="I7775">XLOOKUP('Joining Lists'!$H7775,'Joining Lists'!$D$4:$D$75,'Joining Lists'!$E$4:$E$75)</f>
        <v>West</v>
      </c>
      <c r="J7775" s="110" t="s">
        <v>245</v>
      </c>
      <c r="K7775" s="110">
        <v>2.0</v>
      </c>
      <c r="L7775" s="109">
        <f t="array" ref="L7775">XLOOKUP('Joining Lists'!$J7775,'Joining Lists'!$A$4:$A$15,'Joining Lists'!$B$4:$B$15)</f>
        <v>23.5</v>
      </c>
      <c r="M7775" s="110">
        <f>'Joining Lists'!$K7775*'Joining Lists'!$L7775</f>
        <v>47</v>
      </c>
    </row>
    <row r="7776" ht="14.25" customHeight="1">
      <c r="G7776" s="106">
        <v>44149.0</v>
      </c>
      <c r="H7776" s="105" t="s">
        <v>254</v>
      </c>
      <c r="I7776" s="105" t="str">
        <f t="array" ref="I7776">XLOOKUP('Joining Lists'!$H7776,'Joining Lists'!$D$4:$D$75,'Joining Lists'!$E$4:$E$75)</f>
        <v>South</v>
      </c>
      <c r="J7776" s="105" t="s">
        <v>235</v>
      </c>
      <c r="K7776" s="105">
        <v>3.0</v>
      </c>
      <c r="L7776" s="104">
        <f t="array" ref="L7776">XLOOKUP('Joining Lists'!$J7776,'Joining Lists'!$A$4:$A$15,'Joining Lists'!$B$4:$B$15)</f>
        <v>19.95</v>
      </c>
      <c r="M7776" s="105">
        <f>'Joining Lists'!$K7776*'Joining Lists'!$L7776</f>
        <v>59.85</v>
      </c>
    </row>
    <row r="7777" ht="14.25" customHeight="1">
      <c r="G7777" s="111">
        <v>44149.0</v>
      </c>
      <c r="H7777" s="110" t="s">
        <v>264</v>
      </c>
      <c r="I7777" s="110" t="str">
        <f t="array" ref="I7777">XLOOKUP('Joining Lists'!$H7777,'Joining Lists'!$D$4:$D$75,'Joining Lists'!$E$4:$E$75)</f>
        <v>MidWest</v>
      </c>
      <c r="J7777" s="110" t="s">
        <v>243</v>
      </c>
      <c r="K7777" s="110">
        <v>2.0</v>
      </c>
      <c r="L7777" s="109">
        <f t="array" ref="L7777">XLOOKUP('Joining Lists'!$J7777,'Joining Lists'!$A$4:$A$15,'Joining Lists'!$B$4:$B$15)</f>
        <v>25</v>
      </c>
      <c r="M7777" s="110">
        <f>'Joining Lists'!$K7777*'Joining Lists'!$L7777</f>
        <v>50</v>
      </c>
    </row>
    <row r="7778" ht="14.25" customHeight="1">
      <c r="G7778" s="106">
        <v>44149.0</v>
      </c>
      <c r="H7778" s="105" t="s">
        <v>225</v>
      </c>
      <c r="I7778" s="105" t="str">
        <f t="array" ref="I7778">XLOOKUP('Joining Lists'!$H7778,'Joining Lists'!$D$4:$D$75,'Joining Lists'!$E$4:$E$75)</f>
        <v>South</v>
      </c>
      <c r="J7778" s="105" t="s">
        <v>243</v>
      </c>
      <c r="K7778" s="105">
        <v>2.0</v>
      </c>
      <c r="L7778" s="104">
        <f t="array" ref="L7778">XLOOKUP('Joining Lists'!$J7778,'Joining Lists'!$A$4:$A$15,'Joining Lists'!$B$4:$B$15)</f>
        <v>25</v>
      </c>
      <c r="M7778" s="105">
        <f>'Joining Lists'!$K7778*'Joining Lists'!$L7778</f>
        <v>50</v>
      </c>
    </row>
    <row r="7779" ht="14.25" customHeight="1">
      <c r="G7779" s="111">
        <v>44149.0</v>
      </c>
      <c r="H7779" s="110" t="s">
        <v>242</v>
      </c>
      <c r="I7779" s="110" t="str">
        <f t="array" ref="I7779">XLOOKUP('Joining Lists'!$H7779,'Joining Lists'!$D$4:$D$75,'Joining Lists'!$E$4:$E$75)</f>
        <v>MidWest</v>
      </c>
      <c r="J7779" s="110" t="s">
        <v>230</v>
      </c>
      <c r="K7779" s="110">
        <v>2.0</v>
      </c>
      <c r="L7779" s="109">
        <f t="array" ref="L7779">XLOOKUP('Joining Lists'!$J7779,'Joining Lists'!$A$4:$A$15,'Joining Lists'!$B$4:$B$15)</f>
        <v>79.95</v>
      </c>
      <c r="M7779" s="110">
        <f>'Joining Lists'!$K7779*'Joining Lists'!$L7779</f>
        <v>159.9</v>
      </c>
    </row>
    <row r="7780" ht="14.25" customHeight="1">
      <c r="G7780" s="106">
        <v>44149.0</v>
      </c>
      <c r="H7780" s="105" t="s">
        <v>252</v>
      </c>
      <c r="I7780" s="105" t="str">
        <f t="array" ref="I7780">XLOOKUP('Joining Lists'!$H7780,'Joining Lists'!$D$4:$D$75,'Joining Lists'!$E$4:$E$75)</f>
        <v>West</v>
      </c>
      <c r="J7780" s="105" t="s">
        <v>240</v>
      </c>
      <c r="K7780" s="105">
        <v>2.0</v>
      </c>
      <c r="L7780" s="104">
        <f t="array" ref="L7780">XLOOKUP('Joining Lists'!$J7780,'Joining Lists'!$A$4:$A$15,'Joining Lists'!$B$4:$B$15)</f>
        <v>34</v>
      </c>
      <c r="M7780" s="105">
        <f>'Joining Lists'!$K7780*'Joining Lists'!$L7780</f>
        <v>68</v>
      </c>
    </row>
    <row r="7781" ht="14.25" customHeight="1">
      <c r="G7781" s="111">
        <v>44149.0</v>
      </c>
      <c r="H7781" s="110" t="s">
        <v>298</v>
      </c>
      <c r="I7781" s="110" t="str">
        <f t="array" ref="I7781">XLOOKUP('Joining Lists'!$H7781,'Joining Lists'!$D$4:$D$75,'Joining Lists'!$E$4:$E$75)</f>
        <v>West</v>
      </c>
      <c r="J7781" s="110" t="s">
        <v>240</v>
      </c>
      <c r="K7781" s="110">
        <v>2.0</v>
      </c>
      <c r="L7781" s="109">
        <f t="array" ref="L7781">XLOOKUP('Joining Lists'!$J7781,'Joining Lists'!$A$4:$A$15,'Joining Lists'!$B$4:$B$15)</f>
        <v>34</v>
      </c>
      <c r="M7781" s="110">
        <f>'Joining Lists'!$K7781*'Joining Lists'!$L7781</f>
        <v>68</v>
      </c>
    </row>
    <row r="7782" ht="14.25" customHeight="1">
      <c r="G7782" s="106">
        <v>44149.0</v>
      </c>
      <c r="H7782" s="105" t="s">
        <v>278</v>
      </c>
      <c r="I7782" s="105" t="str">
        <f t="array" ref="I7782">XLOOKUP('Joining Lists'!$H7782,'Joining Lists'!$D$4:$D$75,'Joining Lists'!$E$4:$E$75)</f>
        <v>MidWest</v>
      </c>
      <c r="J7782" s="105" t="s">
        <v>245</v>
      </c>
      <c r="K7782" s="105">
        <v>3.0</v>
      </c>
      <c r="L7782" s="104">
        <f t="array" ref="L7782">XLOOKUP('Joining Lists'!$J7782,'Joining Lists'!$A$4:$A$15,'Joining Lists'!$B$4:$B$15)</f>
        <v>23.5</v>
      </c>
      <c r="M7782" s="105">
        <f>'Joining Lists'!$K7782*'Joining Lists'!$L7782</f>
        <v>70.5</v>
      </c>
    </row>
    <row r="7783" ht="14.25" customHeight="1">
      <c r="G7783" s="111">
        <v>44148.0</v>
      </c>
      <c r="H7783" s="110" t="s">
        <v>297</v>
      </c>
      <c r="I7783" s="110" t="str">
        <f t="array" ref="I7783">XLOOKUP('Joining Lists'!$H7783,'Joining Lists'!$D$4:$D$75,'Joining Lists'!$E$4:$E$75)</f>
        <v>MidWest</v>
      </c>
      <c r="J7783" s="110" t="s">
        <v>212</v>
      </c>
      <c r="K7783" s="110">
        <v>2.0</v>
      </c>
      <c r="L7783" s="109">
        <f t="array" ref="L7783">XLOOKUP('Joining Lists'!$J7783,'Joining Lists'!$A$4:$A$15,'Joining Lists'!$B$4:$B$15)</f>
        <v>21</v>
      </c>
      <c r="M7783" s="110">
        <f>'Joining Lists'!$K7783*'Joining Lists'!$L7783</f>
        <v>42</v>
      </c>
    </row>
    <row r="7784" ht="14.25" customHeight="1">
      <c r="G7784" s="106">
        <v>44148.0</v>
      </c>
      <c r="H7784" s="105" t="s">
        <v>316</v>
      </c>
      <c r="I7784" s="105" t="str">
        <f t="array" ref="I7784">XLOOKUP('Joining Lists'!$H7784,'Joining Lists'!$D$4:$D$75,'Joining Lists'!$E$4:$E$75)</f>
        <v>West</v>
      </c>
      <c r="J7784" s="105" t="s">
        <v>216</v>
      </c>
      <c r="K7784" s="105">
        <v>2.0</v>
      </c>
      <c r="L7784" s="104">
        <f t="array" ref="L7784">XLOOKUP('Joining Lists'!$J7784,'Joining Lists'!$A$4:$A$15,'Joining Lists'!$B$4:$B$15)</f>
        <v>22.95</v>
      </c>
      <c r="M7784" s="105">
        <f>'Joining Lists'!$K7784*'Joining Lists'!$L7784</f>
        <v>45.9</v>
      </c>
    </row>
    <row r="7785" ht="14.25" customHeight="1">
      <c r="G7785" s="111">
        <v>44148.0</v>
      </c>
      <c r="H7785" s="110" t="s">
        <v>308</v>
      </c>
      <c r="I7785" s="110" t="str">
        <f t="array" ref="I7785">XLOOKUP('Joining Lists'!$H7785,'Joining Lists'!$D$4:$D$75,'Joining Lists'!$E$4:$E$75)</f>
        <v>West</v>
      </c>
      <c r="J7785" s="110" t="s">
        <v>245</v>
      </c>
      <c r="K7785" s="110">
        <v>2.0</v>
      </c>
      <c r="L7785" s="109">
        <f t="array" ref="L7785">XLOOKUP('Joining Lists'!$J7785,'Joining Lists'!$A$4:$A$15,'Joining Lists'!$B$4:$B$15)</f>
        <v>23.5</v>
      </c>
      <c r="M7785" s="110">
        <f>'Joining Lists'!$K7785*'Joining Lists'!$L7785</f>
        <v>47</v>
      </c>
    </row>
    <row r="7786" ht="14.25" customHeight="1">
      <c r="G7786" s="106">
        <v>44148.0</v>
      </c>
      <c r="H7786" s="105" t="s">
        <v>294</v>
      </c>
      <c r="I7786" s="105" t="str">
        <f t="array" ref="I7786">XLOOKUP('Joining Lists'!$H7786,'Joining Lists'!$D$4:$D$75,'Joining Lists'!$E$4:$E$75)</f>
        <v>West</v>
      </c>
      <c r="J7786" s="105" t="s">
        <v>235</v>
      </c>
      <c r="K7786" s="105">
        <v>2.0</v>
      </c>
      <c r="L7786" s="104">
        <f t="array" ref="L7786">XLOOKUP('Joining Lists'!$J7786,'Joining Lists'!$A$4:$A$15,'Joining Lists'!$B$4:$B$15)</f>
        <v>19.95</v>
      </c>
      <c r="M7786" s="105">
        <f>'Joining Lists'!$K7786*'Joining Lists'!$L7786</f>
        <v>39.9</v>
      </c>
    </row>
    <row r="7787" ht="14.25" customHeight="1">
      <c r="G7787" s="111">
        <v>44148.0</v>
      </c>
      <c r="H7787" s="110" t="s">
        <v>316</v>
      </c>
      <c r="I7787" s="110" t="str">
        <f t="array" ref="I7787">XLOOKUP('Joining Lists'!$H7787,'Joining Lists'!$D$4:$D$75,'Joining Lists'!$E$4:$E$75)</f>
        <v>West</v>
      </c>
      <c r="J7787" s="110" t="s">
        <v>212</v>
      </c>
      <c r="K7787" s="110">
        <v>13.0</v>
      </c>
      <c r="L7787" s="109">
        <f t="array" ref="L7787">XLOOKUP('Joining Lists'!$J7787,'Joining Lists'!$A$4:$A$15,'Joining Lists'!$B$4:$B$15)</f>
        <v>21</v>
      </c>
      <c r="M7787" s="110">
        <f>'Joining Lists'!$K7787*'Joining Lists'!$L7787</f>
        <v>273</v>
      </c>
    </row>
    <row r="7788" ht="14.25" customHeight="1">
      <c r="G7788" s="106">
        <v>44148.0</v>
      </c>
      <c r="H7788" s="105" t="s">
        <v>254</v>
      </c>
      <c r="I7788" s="105" t="str">
        <f t="array" ref="I7788">XLOOKUP('Joining Lists'!$H7788,'Joining Lists'!$D$4:$D$75,'Joining Lists'!$E$4:$E$75)</f>
        <v>South</v>
      </c>
      <c r="J7788" s="105" t="s">
        <v>240</v>
      </c>
      <c r="K7788" s="105">
        <v>1.0</v>
      </c>
      <c r="L7788" s="104">
        <f t="array" ref="L7788">XLOOKUP('Joining Lists'!$J7788,'Joining Lists'!$A$4:$A$15,'Joining Lists'!$B$4:$B$15)</f>
        <v>34</v>
      </c>
      <c r="M7788" s="105">
        <f>'Joining Lists'!$K7788*'Joining Lists'!$L7788</f>
        <v>34</v>
      </c>
    </row>
    <row r="7789" ht="14.25" customHeight="1">
      <c r="G7789" s="111">
        <v>44148.0</v>
      </c>
      <c r="H7789" s="110" t="s">
        <v>251</v>
      </c>
      <c r="I7789" s="110" t="str">
        <f t="array" ref="I7789">XLOOKUP('Joining Lists'!$H7789,'Joining Lists'!$D$4:$D$75,'Joining Lists'!$E$4:$E$75)</f>
        <v>MidWest</v>
      </c>
      <c r="J7789" s="110" t="s">
        <v>230</v>
      </c>
      <c r="K7789" s="110">
        <v>2.0</v>
      </c>
      <c r="L7789" s="109">
        <f t="array" ref="L7789">XLOOKUP('Joining Lists'!$J7789,'Joining Lists'!$A$4:$A$15,'Joining Lists'!$B$4:$B$15)</f>
        <v>79.95</v>
      </c>
      <c r="M7789" s="110">
        <f>'Joining Lists'!$K7789*'Joining Lists'!$L7789</f>
        <v>159.9</v>
      </c>
    </row>
    <row r="7790" ht="14.25" customHeight="1">
      <c r="G7790" s="106">
        <v>44148.0</v>
      </c>
      <c r="H7790" s="105" t="s">
        <v>213</v>
      </c>
      <c r="I7790" s="105" t="str">
        <f t="array" ref="I7790">XLOOKUP('Joining Lists'!$H7790,'Joining Lists'!$D$4:$D$75,'Joining Lists'!$E$4:$E$75)</f>
        <v>MidWest</v>
      </c>
      <c r="J7790" s="105" t="s">
        <v>227</v>
      </c>
      <c r="K7790" s="105">
        <v>2.0</v>
      </c>
      <c r="L7790" s="104">
        <f t="array" ref="L7790">XLOOKUP('Joining Lists'!$J7790,'Joining Lists'!$A$4:$A$15,'Joining Lists'!$B$4:$B$15)</f>
        <v>25</v>
      </c>
      <c r="M7790" s="105">
        <f>'Joining Lists'!$K7790*'Joining Lists'!$L7790</f>
        <v>50</v>
      </c>
    </row>
    <row r="7791" ht="14.25" customHeight="1">
      <c r="G7791" s="111">
        <v>44148.0</v>
      </c>
      <c r="H7791" s="110" t="s">
        <v>276</v>
      </c>
      <c r="I7791" s="110" t="str">
        <f t="array" ref="I7791">XLOOKUP('Joining Lists'!$H7791,'Joining Lists'!$D$4:$D$75,'Joining Lists'!$E$4:$E$75)</f>
        <v>East</v>
      </c>
      <c r="J7791" s="110" t="s">
        <v>235</v>
      </c>
      <c r="K7791" s="110">
        <v>2.0</v>
      </c>
      <c r="L7791" s="109">
        <f t="array" ref="L7791">XLOOKUP('Joining Lists'!$J7791,'Joining Lists'!$A$4:$A$15,'Joining Lists'!$B$4:$B$15)</f>
        <v>19.95</v>
      </c>
      <c r="M7791" s="110">
        <f>'Joining Lists'!$K7791*'Joining Lists'!$L7791</f>
        <v>39.9</v>
      </c>
    </row>
    <row r="7792" ht="14.25" customHeight="1">
      <c r="G7792" s="106">
        <v>44148.0</v>
      </c>
      <c r="H7792" s="105" t="s">
        <v>254</v>
      </c>
      <c r="I7792" s="105" t="str">
        <f t="array" ref="I7792">XLOOKUP('Joining Lists'!$H7792,'Joining Lists'!$D$4:$D$75,'Joining Lists'!$E$4:$E$75)</f>
        <v>South</v>
      </c>
      <c r="J7792" s="105" t="s">
        <v>218</v>
      </c>
      <c r="K7792" s="105">
        <v>2.0</v>
      </c>
      <c r="L7792" s="104">
        <f t="array" ref="L7792">XLOOKUP('Joining Lists'!$J7792,'Joining Lists'!$A$4:$A$15,'Joining Lists'!$B$4:$B$15)</f>
        <v>22.95</v>
      </c>
      <c r="M7792" s="105">
        <f>'Joining Lists'!$K7792*'Joining Lists'!$L7792</f>
        <v>45.9</v>
      </c>
    </row>
    <row r="7793" ht="14.25" customHeight="1">
      <c r="G7793" s="111">
        <v>44148.0</v>
      </c>
      <c r="H7793" s="110" t="s">
        <v>307</v>
      </c>
      <c r="I7793" s="110" t="str">
        <f t="array" ref="I7793">XLOOKUP('Joining Lists'!$H7793,'Joining Lists'!$D$4:$D$75,'Joining Lists'!$E$4:$E$75)</f>
        <v>East</v>
      </c>
      <c r="J7793" s="110" t="s">
        <v>233</v>
      </c>
      <c r="K7793" s="110">
        <v>3.0</v>
      </c>
      <c r="L7793" s="109">
        <f t="array" ref="L7793">XLOOKUP('Joining Lists'!$J7793,'Joining Lists'!$A$4:$A$15,'Joining Lists'!$B$4:$B$15)</f>
        <v>27.5</v>
      </c>
      <c r="M7793" s="110">
        <f>'Joining Lists'!$K7793*'Joining Lists'!$L7793</f>
        <v>82.5</v>
      </c>
    </row>
    <row r="7794" ht="14.25" customHeight="1">
      <c r="G7794" s="106">
        <v>44148.0</v>
      </c>
      <c r="H7794" s="105" t="s">
        <v>280</v>
      </c>
      <c r="I7794" s="105" t="str">
        <f t="array" ref="I7794">XLOOKUP('Joining Lists'!$H7794,'Joining Lists'!$D$4:$D$75,'Joining Lists'!$E$4:$E$75)</f>
        <v>South</v>
      </c>
      <c r="J7794" s="105" t="s">
        <v>236</v>
      </c>
      <c r="K7794" s="105">
        <v>2.0</v>
      </c>
      <c r="L7794" s="104">
        <f t="array" ref="L7794">XLOOKUP('Joining Lists'!$J7794,'Joining Lists'!$A$4:$A$15,'Joining Lists'!$B$4:$B$15)</f>
        <v>30</v>
      </c>
      <c r="M7794" s="105">
        <f>'Joining Lists'!$K7794*'Joining Lists'!$L7794</f>
        <v>60</v>
      </c>
    </row>
    <row r="7795" ht="14.25" customHeight="1">
      <c r="G7795" s="111">
        <v>44148.0</v>
      </c>
      <c r="H7795" s="110" t="s">
        <v>251</v>
      </c>
      <c r="I7795" s="110" t="str">
        <f t="array" ref="I7795">XLOOKUP('Joining Lists'!$H7795,'Joining Lists'!$D$4:$D$75,'Joining Lists'!$E$4:$E$75)</f>
        <v>MidWest</v>
      </c>
      <c r="J7795" s="110" t="s">
        <v>240</v>
      </c>
      <c r="K7795" s="110">
        <v>1.0</v>
      </c>
      <c r="L7795" s="109">
        <f t="array" ref="L7795">XLOOKUP('Joining Lists'!$J7795,'Joining Lists'!$A$4:$A$15,'Joining Lists'!$B$4:$B$15)</f>
        <v>34</v>
      </c>
      <c r="M7795" s="110">
        <f>'Joining Lists'!$K7795*'Joining Lists'!$L7795</f>
        <v>34</v>
      </c>
    </row>
    <row r="7796" ht="14.25" customHeight="1">
      <c r="G7796" s="106">
        <v>44148.0</v>
      </c>
      <c r="H7796" s="105" t="s">
        <v>221</v>
      </c>
      <c r="I7796" s="105" t="str">
        <f t="array" ref="I7796">XLOOKUP('Joining Lists'!$H7796,'Joining Lists'!$D$4:$D$75,'Joining Lists'!$E$4:$E$75)</f>
        <v>East</v>
      </c>
      <c r="J7796" s="105" t="s">
        <v>240</v>
      </c>
      <c r="K7796" s="105">
        <v>2.0</v>
      </c>
      <c r="L7796" s="104">
        <f t="array" ref="L7796">XLOOKUP('Joining Lists'!$J7796,'Joining Lists'!$A$4:$A$15,'Joining Lists'!$B$4:$B$15)</f>
        <v>34</v>
      </c>
      <c r="M7796" s="105">
        <f>'Joining Lists'!$K7796*'Joining Lists'!$L7796</f>
        <v>68</v>
      </c>
    </row>
    <row r="7797" ht="14.25" customHeight="1">
      <c r="G7797" s="111">
        <v>44148.0</v>
      </c>
      <c r="H7797" s="110" t="s">
        <v>313</v>
      </c>
      <c r="I7797" s="110" t="str">
        <f t="array" ref="I7797">XLOOKUP('Joining Lists'!$H7797,'Joining Lists'!$D$4:$D$75,'Joining Lists'!$E$4:$E$75)</f>
        <v>West</v>
      </c>
      <c r="J7797" s="110" t="s">
        <v>218</v>
      </c>
      <c r="K7797" s="110">
        <v>3.0</v>
      </c>
      <c r="L7797" s="109">
        <f t="array" ref="L7797">XLOOKUP('Joining Lists'!$J7797,'Joining Lists'!$A$4:$A$15,'Joining Lists'!$B$4:$B$15)</f>
        <v>22.95</v>
      </c>
      <c r="M7797" s="110">
        <f>'Joining Lists'!$K7797*'Joining Lists'!$L7797</f>
        <v>68.85</v>
      </c>
    </row>
    <row r="7798" ht="14.25" customHeight="1">
      <c r="G7798" s="106">
        <v>44148.0</v>
      </c>
      <c r="H7798" s="105" t="s">
        <v>221</v>
      </c>
      <c r="I7798" s="105" t="str">
        <f t="array" ref="I7798">XLOOKUP('Joining Lists'!$H7798,'Joining Lists'!$D$4:$D$75,'Joining Lists'!$E$4:$E$75)</f>
        <v>East</v>
      </c>
      <c r="J7798" s="105" t="s">
        <v>227</v>
      </c>
      <c r="K7798" s="105">
        <v>4.0</v>
      </c>
      <c r="L7798" s="104">
        <f t="array" ref="L7798">XLOOKUP('Joining Lists'!$J7798,'Joining Lists'!$A$4:$A$15,'Joining Lists'!$B$4:$B$15)</f>
        <v>25</v>
      </c>
      <c r="M7798" s="105">
        <f>'Joining Lists'!$K7798*'Joining Lists'!$L7798</f>
        <v>100</v>
      </c>
    </row>
    <row r="7799" ht="14.25" customHeight="1">
      <c r="G7799" s="111">
        <v>44148.0</v>
      </c>
      <c r="H7799" s="110" t="s">
        <v>263</v>
      </c>
      <c r="I7799" s="110" t="str">
        <f t="array" ref="I7799">XLOOKUP('Joining Lists'!$H7799,'Joining Lists'!$D$4:$D$75,'Joining Lists'!$E$4:$E$75)</f>
        <v>West</v>
      </c>
      <c r="J7799" s="110" t="s">
        <v>245</v>
      </c>
      <c r="K7799" s="110">
        <v>1.0</v>
      </c>
      <c r="L7799" s="109">
        <f t="array" ref="L7799">XLOOKUP('Joining Lists'!$J7799,'Joining Lists'!$A$4:$A$15,'Joining Lists'!$B$4:$B$15)</f>
        <v>23.5</v>
      </c>
      <c r="M7799" s="110">
        <f>'Joining Lists'!$K7799*'Joining Lists'!$L7799</f>
        <v>23.5</v>
      </c>
    </row>
    <row r="7800" ht="14.25" customHeight="1">
      <c r="G7800" s="106">
        <v>44148.0</v>
      </c>
      <c r="H7800" s="105" t="s">
        <v>307</v>
      </c>
      <c r="I7800" s="105" t="str">
        <f t="array" ref="I7800">XLOOKUP('Joining Lists'!$H7800,'Joining Lists'!$D$4:$D$75,'Joining Lists'!$E$4:$E$75)</f>
        <v>East</v>
      </c>
      <c r="J7800" s="105" t="s">
        <v>235</v>
      </c>
      <c r="K7800" s="105">
        <v>3.0</v>
      </c>
      <c r="L7800" s="104">
        <f t="array" ref="L7800">XLOOKUP('Joining Lists'!$J7800,'Joining Lists'!$A$4:$A$15,'Joining Lists'!$B$4:$B$15)</f>
        <v>19.95</v>
      </c>
      <c r="M7800" s="105">
        <f>'Joining Lists'!$K7800*'Joining Lists'!$L7800</f>
        <v>59.85</v>
      </c>
    </row>
    <row r="7801" ht="14.25" customHeight="1">
      <c r="G7801" s="111">
        <v>44148.0</v>
      </c>
      <c r="H7801" s="110" t="s">
        <v>269</v>
      </c>
      <c r="I7801" s="110" t="str">
        <f t="array" ref="I7801">XLOOKUP('Joining Lists'!$H7801,'Joining Lists'!$D$4:$D$75,'Joining Lists'!$E$4:$E$75)</f>
        <v>MidWest</v>
      </c>
      <c r="J7801" s="110" t="s">
        <v>216</v>
      </c>
      <c r="K7801" s="110">
        <v>3.0</v>
      </c>
      <c r="L7801" s="109">
        <f t="array" ref="L7801">XLOOKUP('Joining Lists'!$J7801,'Joining Lists'!$A$4:$A$15,'Joining Lists'!$B$4:$B$15)</f>
        <v>22.95</v>
      </c>
      <c r="M7801" s="110">
        <f>'Joining Lists'!$K7801*'Joining Lists'!$L7801</f>
        <v>68.85</v>
      </c>
    </row>
    <row r="7802" ht="14.25" customHeight="1">
      <c r="G7802" s="106">
        <v>44148.0</v>
      </c>
      <c r="H7802" s="105" t="s">
        <v>293</v>
      </c>
      <c r="I7802" s="105" t="str">
        <f t="array" ref="I7802">XLOOKUP('Joining Lists'!$H7802,'Joining Lists'!$D$4:$D$75,'Joining Lists'!$E$4:$E$75)</f>
        <v>West</v>
      </c>
      <c r="J7802" s="105" t="s">
        <v>212</v>
      </c>
      <c r="K7802" s="105">
        <v>3.0</v>
      </c>
      <c r="L7802" s="104">
        <f t="array" ref="L7802">XLOOKUP('Joining Lists'!$J7802,'Joining Lists'!$A$4:$A$15,'Joining Lists'!$B$4:$B$15)</f>
        <v>21</v>
      </c>
      <c r="M7802" s="105">
        <f>'Joining Lists'!$K7802*'Joining Lists'!$L7802</f>
        <v>63</v>
      </c>
    </row>
    <row r="7803" ht="14.25" customHeight="1">
      <c r="G7803" s="111">
        <v>44148.0</v>
      </c>
      <c r="H7803" s="110" t="s">
        <v>304</v>
      </c>
      <c r="I7803" s="110" t="str">
        <f t="array" ref="I7803">XLOOKUP('Joining Lists'!$H7803,'Joining Lists'!$D$4:$D$75,'Joining Lists'!$E$4:$E$75)</f>
        <v>South</v>
      </c>
      <c r="J7803" s="110" t="s">
        <v>218</v>
      </c>
      <c r="K7803" s="110">
        <v>2.0</v>
      </c>
      <c r="L7803" s="109">
        <f t="array" ref="L7803">XLOOKUP('Joining Lists'!$J7803,'Joining Lists'!$A$4:$A$15,'Joining Lists'!$B$4:$B$15)</f>
        <v>22.95</v>
      </c>
      <c r="M7803" s="110">
        <f>'Joining Lists'!$K7803*'Joining Lists'!$L7803</f>
        <v>45.9</v>
      </c>
    </row>
    <row r="7804" ht="14.25" customHeight="1">
      <c r="G7804" s="106">
        <v>44148.0</v>
      </c>
      <c r="H7804" s="105" t="s">
        <v>252</v>
      </c>
      <c r="I7804" s="105" t="str">
        <f t="array" ref="I7804">XLOOKUP('Joining Lists'!$H7804,'Joining Lists'!$D$4:$D$75,'Joining Lists'!$E$4:$E$75)</f>
        <v>West</v>
      </c>
      <c r="J7804" s="105" t="s">
        <v>235</v>
      </c>
      <c r="K7804" s="105">
        <v>3.0</v>
      </c>
      <c r="L7804" s="104">
        <f t="array" ref="L7804">XLOOKUP('Joining Lists'!$J7804,'Joining Lists'!$A$4:$A$15,'Joining Lists'!$B$4:$B$15)</f>
        <v>19.95</v>
      </c>
      <c r="M7804" s="105">
        <f>'Joining Lists'!$K7804*'Joining Lists'!$L7804</f>
        <v>59.85</v>
      </c>
    </row>
    <row r="7805" ht="14.25" customHeight="1">
      <c r="G7805" s="111">
        <v>44148.0</v>
      </c>
      <c r="H7805" s="110" t="s">
        <v>225</v>
      </c>
      <c r="I7805" s="110" t="str">
        <f t="array" ref="I7805">XLOOKUP('Joining Lists'!$H7805,'Joining Lists'!$D$4:$D$75,'Joining Lists'!$E$4:$E$75)</f>
        <v>South</v>
      </c>
      <c r="J7805" s="110" t="s">
        <v>218</v>
      </c>
      <c r="K7805" s="110">
        <v>3.0</v>
      </c>
      <c r="L7805" s="109">
        <f t="array" ref="L7805">XLOOKUP('Joining Lists'!$J7805,'Joining Lists'!$A$4:$A$15,'Joining Lists'!$B$4:$B$15)</f>
        <v>22.95</v>
      </c>
      <c r="M7805" s="110">
        <f>'Joining Lists'!$K7805*'Joining Lists'!$L7805</f>
        <v>68.85</v>
      </c>
    </row>
    <row r="7806" ht="14.25" customHeight="1">
      <c r="G7806" s="106">
        <v>44148.0</v>
      </c>
      <c r="H7806" s="105" t="s">
        <v>268</v>
      </c>
      <c r="I7806" s="105" t="str">
        <f t="array" ref="I7806">XLOOKUP('Joining Lists'!$H7806,'Joining Lists'!$D$4:$D$75,'Joining Lists'!$E$4:$E$75)</f>
        <v>East</v>
      </c>
      <c r="J7806" s="105" t="s">
        <v>218</v>
      </c>
      <c r="K7806" s="105">
        <v>2.0</v>
      </c>
      <c r="L7806" s="104">
        <f t="array" ref="L7806">XLOOKUP('Joining Lists'!$J7806,'Joining Lists'!$A$4:$A$15,'Joining Lists'!$B$4:$B$15)</f>
        <v>22.95</v>
      </c>
      <c r="M7806" s="105">
        <f>'Joining Lists'!$K7806*'Joining Lists'!$L7806</f>
        <v>45.9</v>
      </c>
    </row>
    <row r="7807" ht="14.25" customHeight="1">
      <c r="G7807" s="111">
        <v>44148.0</v>
      </c>
      <c r="H7807" s="110" t="s">
        <v>298</v>
      </c>
      <c r="I7807" s="110" t="str">
        <f t="array" ref="I7807">XLOOKUP('Joining Lists'!$H7807,'Joining Lists'!$D$4:$D$75,'Joining Lists'!$E$4:$E$75)</f>
        <v>West</v>
      </c>
      <c r="J7807" s="110" t="s">
        <v>216</v>
      </c>
      <c r="K7807" s="110">
        <v>2.0</v>
      </c>
      <c r="L7807" s="109">
        <f t="array" ref="L7807">XLOOKUP('Joining Lists'!$J7807,'Joining Lists'!$A$4:$A$15,'Joining Lists'!$B$4:$B$15)</f>
        <v>22.95</v>
      </c>
      <c r="M7807" s="110">
        <f>'Joining Lists'!$K7807*'Joining Lists'!$L7807</f>
        <v>45.9</v>
      </c>
    </row>
    <row r="7808" ht="14.25" customHeight="1">
      <c r="G7808" s="106">
        <v>44148.0</v>
      </c>
      <c r="H7808" s="105" t="s">
        <v>303</v>
      </c>
      <c r="I7808" s="105" t="str">
        <f t="array" ref="I7808">XLOOKUP('Joining Lists'!$H7808,'Joining Lists'!$D$4:$D$75,'Joining Lists'!$E$4:$E$75)</f>
        <v>West</v>
      </c>
      <c r="J7808" s="105" t="s">
        <v>216</v>
      </c>
      <c r="K7808" s="105">
        <v>3.0</v>
      </c>
      <c r="L7808" s="104">
        <f t="array" ref="L7808">XLOOKUP('Joining Lists'!$J7808,'Joining Lists'!$A$4:$A$15,'Joining Lists'!$B$4:$B$15)</f>
        <v>22.95</v>
      </c>
      <c r="M7808" s="105">
        <f>'Joining Lists'!$K7808*'Joining Lists'!$L7808</f>
        <v>68.85</v>
      </c>
    </row>
    <row r="7809" ht="14.25" customHeight="1">
      <c r="G7809" s="111">
        <v>44148.0</v>
      </c>
      <c r="H7809" s="110" t="s">
        <v>276</v>
      </c>
      <c r="I7809" s="110" t="str">
        <f t="array" ref="I7809">XLOOKUP('Joining Lists'!$H7809,'Joining Lists'!$D$4:$D$75,'Joining Lists'!$E$4:$E$75)</f>
        <v>East</v>
      </c>
      <c r="J7809" s="110" t="s">
        <v>230</v>
      </c>
      <c r="K7809" s="110">
        <v>2.0</v>
      </c>
      <c r="L7809" s="109">
        <f t="array" ref="L7809">XLOOKUP('Joining Lists'!$J7809,'Joining Lists'!$A$4:$A$15,'Joining Lists'!$B$4:$B$15)</f>
        <v>79.95</v>
      </c>
      <c r="M7809" s="110">
        <f>'Joining Lists'!$K7809*'Joining Lists'!$L7809</f>
        <v>159.9</v>
      </c>
    </row>
    <row r="7810" ht="14.25" customHeight="1">
      <c r="G7810" s="106">
        <v>44148.0</v>
      </c>
      <c r="H7810" s="105" t="s">
        <v>256</v>
      </c>
      <c r="I7810" s="105" t="str">
        <f t="array" ref="I7810">XLOOKUP('Joining Lists'!$H7810,'Joining Lists'!$D$4:$D$75,'Joining Lists'!$E$4:$E$75)</f>
        <v>MidWest</v>
      </c>
      <c r="J7810" s="105" t="s">
        <v>239</v>
      </c>
      <c r="K7810" s="105">
        <v>1.0</v>
      </c>
      <c r="L7810" s="104">
        <f t="array" ref="L7810">XLOOKUP('Joining Lists'!$J7810,'Joining Lists'!$A$4:$A$15,'Joining Lists'!$B$4:$B$15)</f>
        <v>19</v>
      </c>
      <c r="M7810" s="105">
        <f>'Joining Lists'!$K7810*'Joining Lists'!$L7810</f>
        <v>19</v>
      </c>
    </row>
    <row r="7811" ht="14.25" customHeight="1">
      <c r="G7811" s="111">
        <v>44148.0</v>
      </c>
      <c r="H7811" s="110" t="s">
        <v>264</v>
      </c>
      <c r="I7811" s="110" t="str">
        <f t="array" ref="I7811">XLOOKUP('Joining Lists'!$H7811,'Joining Lists'!$D$4:$D$75,'Joining Lists'!$E$4:$E$75)</f>
        <v>MidWest</v>
      </c>
      <c r="J7811" s="110" t="s">
        <v>216</v>
      </c>
      <c r="K7811" s="110">
        <v>2.0</v>
      </c>
      <c r="L7811" s="109">
        <f t="array" ref="L7811">XLOOKUP('Joining Lists'!$J7811,'Joining Lists'!$A$4:$A$15,'Joining Lists'!$B$4:$B$15)</f>
        <v>22.95</v>
      </c>
      <c r="M7811" s="110">
        <f>'Joining Lists'!$K7811*'Joining Lists'!$L7811</f>
        <v>45.9</v>
      </c>
    </row>
    <row r="7812" ht="14.25" customHeight="1">
      <c r="G7812" s="106">
        <v>44148.0</v>
      </c>
      <c r="H7812" s="105" t="s">
        <v>251</v>
      </c>
      <c r="I7812" s="105" t="str">
        <f t="array" ref="I7812">XLOOKUP('Joining Lists'!$H7812,'Joining Lists'!$D$4:$D$75,'Joining Lists'!$E$4:$E$75)</f>
        <v>MidWest</v>
      </c>
      <c r="J7812" s="105" t="s">
        <v>216</v>
      </c>
      <c r="K7812" s="105">
        <v>1.0</v>
      </c>
      <c r="L7812" s="104">
        <f t="array" ref="L7812">XLOOKUP('Joining Lists'!$J7812,'Joining Lists'!$A$4:$A$15,'Joining Lists'!$B$4:$B$15)</f>
        <v>22.95</v>
      </c>
      <c r="M7812" s="105">
        <f>'Joining Lists'!$K7812*'Joining Lists'!$L7812</f>
        <v>22.95</v>
      </c>
    </row>
    <row r="7813" ht="14.25" customHeight="1">
      <c r="G7813" s="111">
        <v>44148.0</v>
      </c>
      <c r="H7813" s="110" t="s">
        <v>258</v>
      </c>
      <c r="I7813" s="110" t="str">
        <f t="array" ref="I7813">XLOOKUP('Joining Lists'!$H7813,'Joining Lists'!$D$4:$D$75,'Joining Lists'!$E$4:$E$75)</f>
        <v>MidWest</v>
      </c>
      <c r="J7813" s="110" t="s">
        <v>235</v>
      </c>
      <c r="K7813" s="110">
        <v>9.0</v>
      </c>
      <c r="L7813" s="109">
        <f t="array" ref="L7813">XLOOKUP('Joining Lists'!$J7813,'Joining Lists'!$A$4:$A$15,'Joining Lists'!$B$4:$B$15)</f>
        <v>19.95</v>
      </c>
      <c r="M7813" s="110">
        <f>'Joining Lists'!$K7813*'Joining Lists'!$L7813</f>
        <v>179.55</v>
      </c>
    </row>
    <row r="7814" ht="14.25" customHeight="1">
      <c r="G7814" s="106">
        <v>44148.0</v>
      </c>
      <c r="H7814" s="105" t="s">
        <v>309</v>
      </c>
      <c r="I7814" s="105" t="str">
        <f t="array" ref="I7814">XLOOKUP('Joining Lists'!$H7814,'Joining Lists'!$D$4:$D$75,'Joining Lists'!$E$4:$E$75)</f>
        <v>South</v>
      </c>
      <c r="J7814" s="105" t="s">
        <v>235</v>
      </c>
      <c r="K7814" s="105">
        <v>1.0</v>
      </c>
      <c r="L7814" s="104">
        <f t="array" ref="L7814">XLOOKUP('Joining Lists'!$J7814,'Joining Lists'!$A$4:$A$15,'Joining Lists'!$B$4:$B$15)</f>
        <v>19.95</v>
      </c>
      <c r="M7814" s="105">
        <f>'Joining Lists'!$K7814*'Joining Lists'!$L7814</f>
        <v>19.95</v>
      </c>
    </row>
    <row r="7815" ht="14.25" customHeight="1">
      <c r="G7815" s="111">
        <v>44148.0</v>
      </c>
      <c r="H7815" s="110" t="s">
        <v>296</v>
      </c>
      <c r="I7815" s="110" t="str">
        <f t="array" ref="I7815">XLOOKUP('Joining Lists'!$H7815,'Joining Lists'!$D$4:$D$75,'Joining Lists'!$E$4:$E$75)</f>
        <v>West</v>
      </c>
      <c r="J7815" s="110" t="s">
        <v>235</v>
      </c>
      <c r="K7815" s="110">
        <v>1.0</v>
      </c>
      <c r="L7815" s="109">
        <f t="array" ref="L7815">XLOOKUP('Joining Lists'!$J7815,'Joining Lists'!$A$4:$A$15,'Joining Lists'!$B$4:$B$15)</f>
        <v>19.95</v>
      </c>
      <c r="M7815" s="110">
        <f>'Joining Lists'!$K7815*'Joining Lists'!$L7815</f>
        <v>19.95</v>
      </c>
    </row>
    <row r="7816" ht="14.25" customHeight="1">
      <c r="G7816" s="106">
        <v>44148.0</v>
      </c>
      <c r="H7816" s="105" t="s">
        <v>292</v>
      </c>
      <c r="I7816" s="105" t="str">
        <f t="array" ref="I7816">XLOOKUP('Joining Lists'!$H7816,'Joining Lists'!$D$4:$D$75,'Joining Lists'!$E$4:$E$75)</f>
        <v>East</v>
      </c>
      <c r="J7816" s="105" t="s">
        <v>216</v>
      </c>
      <c r="K7816" s="105">
        <v>2.0</v>
      </c>
      <c r="L7816" s="104">
        <f t="array" ref="L7816">XLOOKUP('Joining Lists'!$J7816,'Joining Lists'!$A$4:$A$15,'Joining Lists'!$B$4:$B$15)</f>
        <v>22.95</v>
      </c>
      <c r="M7816" s="105">
        <f>'Joining Lists'!$K7816*'Joining Lists'!$L7816</f>
        <v>45.9</v>
      </c>
    </row>
    <row r="7817" ht="14.25" customHeight="1">
      <c r="G7817" s="111">
        <v>44148.0</v>
      </c>
      <c r="H7817" s="110" t="s">
        <v>306</v>
      </c>
      <c r="I7817" s="110" t="str">
        <f t="array" ref="I7817">XLOOKUP('Joining Lists'!$H7817,'Joining Lists'!$D$4:$D$75,'Joining Lists'!$E$4:$E$75)</f>
        <v>West</v>
      </c>
      <c r="J7817" s="110" t="s">
        <v>240</v>
      </c>
      <c r="K7817" s="110">
        <v>3.0</v>
      </c>
      <c r="L7817" s="109">
        <f t="array" ref="L7817">XLOOKUP('Joining Lists'!$J7817,'Joining Lists'!$A$4:$A$15,'Joining Lists'!$B$4:$B$15)</f>
        <v>34</v>
      </c>
      <c r="M7817" s="110">
        <f>'Joining Lists'!$K7817*'Joining Lists'!$L7817</f>
        <v>102</v>
      </c>
    </row>
    <row r="7818" ht="14.25" customHeight="1">
      <c r="G7818" s="106">
        <v>44148.0</v>
      </c>
      <c r="H7818" s="105" t="s">
        <v>225</v>
      </c>
      <c r="I7818" s="105" t="str">
        <f t="array" ref="I7818">XLOOKUP('Joining Lists'!$H7818,'Joining Lists'!$D$4:$D$75,'Joining Lists'!$E$4:$E$75)</f>
        <v>South</v>
      </c>
      <c r="J7818" s="105" t="s">
        <v>212</v>
      </c>
      <c r="K7818" s="105">
        <v>3.0</v>
      </c>
      <c r="L7818" s="104">
        <f t="array" ref="L7818">XLOOKUP('Joining Lists'!$J7818,'Joining Lists'!$A$4:$A$15,'Joining Lists'!$B$4:$B$15)</f>
        <v>21</v>
      </c>
      <c r="M7818" s="105">
        <f>'Joining Lists'!$K7818*'Joining Lists'!$L7818</f>
        <v>63</v>
      </c>
    </row>
    <row r="7819" ht="14.25" customHeight="1">
      <c r="G7819" s="111">
        <v>44148.0</v>
      </c>
      <c r="H7819" s="110" t="s">
        <v>305</v>
      </c>
      <c r="I7819" s="110" t="str">
        <f t="array" ref="I7819">XLOOKUP('Joining Lists'!$H7819,'Joining Lists'!$D$4:$D$75,'Joining Lists'!$E$4:$E$75)</f>
        <v>East</v>
      </c>
      <c r="J7819" s="110" t="s">
        <v>235</v>
      </c>
      <c r="K7819" s="110">
        <v>1.0</v>
      </c>
      <c r="L7819" s="109">
        <f t="array" ref="L7819">XLOOKUP('Joining Lists'!$J7819,'Joining Lists'!$A$4:$A$15,'Joining Lists'!$B$4:$B$15)</f>
        <v>19.95</v>
      </c>
      <c r="M7819" s="110">
        <f>'Joining Lists'!$K7819*'Joining Lists'!$L7819</f>
        <v>19.95</v>
      </c>
    </row>
    <row r="7820" ht="14.25" customHeight="1">
      <c r="G7820" s="106">
        <v>44148.0</v>
      </c>
      <c r="H7820" s="105" t="s">
        <v>304</v>
      </c>
      <c r="I7820" s="105" t="str">
        <f t="array" ref="I7820">XLOOKUP('Joining Lists'!$H7820,'Joining Lists'!$D$4:$D$75,'Joining Lists'!$E$4:$E$75)</f>
        <v>South</v>
      </c>
      <c r="J7820" s="105" t="s">
        <v>236</v>
      </c>
      <c r="K7820" s="105">
        <v>2.0</v>
      </c>
      <c r="L7820" s="104">
        <f t="array" ref="L7820">XLOOKUP('Joining Lists'!$J7820,'Joining Lists'!$A$4:$A$15,'Joining Lists'!$B$4:$B$15)</f>
        <v>30</v>
      </c>
      <c r="M7820" s="105">
        <f>'Joining Lists'!$K7820*'Joining Lists'!$L7820</f>
        <v>60</v>
      </c>
    </row>
    <row r="7821" ht="14.25" customHeight="1">
      <c r="G7821" s="111">
        <v>44148.0</v>
      </c>
      <c r="H7821" s="110" t="s">
        <v>306</v>
      </c>
      <c r="I7821" s="110" t="str">
        <f t="array" ref="I7821">XLOOKUP('Joining Lists'!$H7821,'Joining Lists'!$D$4:$D$75,'Joining Lists'!$E$4:$E$75)</f>
        <v>West</v>
      </c>
      <c r="J7821" s="110" t="s">
        <v>218</v>
      </c>
      <c r="K7821" s="110">
        <v>1.0</v>
      </c>
      <c r="L7821" s="109">
        <f t="array" ref="L7821">XLOOKUP('Joining Lists'!$J7821,'Joining Lists'!$A$4:$A$15,'Joining Lists'!$B$4:$B$15)</f>
        <v>22.95</v>
      </c>
      <c r="M7821" s="110">
        <f>'Joining Lists'!$K7821*'Joining Lists'!$L7821</f>
        <v>22.95</v>
      </c>
    </row>
    <row r="7822" ht="14.25" customHeight="1">
      <c r="G7822" s="106">
        <v>44148.0</v>
      </c>
      <c r="H7822" s="105" t="s">
        <v>264</v>
      </c>
      <c r="I7822" s="105" t="str">
        <f t="array" ref="I7822">XLOOKUP('Joining Lists'!$H7822,'Joining Lists'!$D$4:$D$75,'Joining Lists'!$E$4:$E$75)</f>
        <v>MidWest</v>
      </c>
      <c r="J7822" s="105" t="s">
        <v>216</v>
      </c>
      <c r="K7822" s="105">
        <v>3.0</v>
      </c>
      <c r="L7822" s="104">
        <f t="array" ref="L7822">XLOOKUP('Joining Lists'!$J7822,'Joining Lists'!$A$4:$A$15,'Joining Lists'!$B$4:$B$15)</f>
        <v>22.95</v>
      </c>
      <c r="M7822" s="105">
        <f>'Joining Lists'!$K7822*'Joining Lists'!$L7822</f>
        <v>68.85</v>
      </c>
    </row>
    <row r="7823" ht="14.25" customHeight="1">
      <c r="G7823" s="111">
        <v>44148.0</v>
      </c>
      <c r="H7823" s="110" t="s">
        <v>295</v>
      </c>
      <c r="I7823" s="110" t="str">
        <f t="array" ref="I7823">XLOOKUP('Joining Lists'!$H7823,'Joining Lists'!$D$4:$D$75,'Joining Lists'!$E$4:$E$75)</f>
        <v>MidWest</v>
      </c>
      <c r="J7823" s="110" t="s">
        <v>240</v>
      </c>
      <c r="K7823" s="110">
        <v>3.0</v>
      </c>
      <c r="L7823" s="109">
        <f t="array" ref="L7823">XLOOKUP('Joining Lists'!$J7823,'Joining Lists'!$A$4:$A$15,'Joining Lists'!$B$4:$B$15)</f>
        <v>34</v>
      </c>
      <c r="M7823" s="110">
        <f>'Joining Lists'!$K7823*'Joining Lists'!$L7823</f>
        <v>102</v>
      </c>
    </row>
    <row r="7824" ht="14.25" customHeight="1">
      <c r="G7824" s="106">
        <v>44148.0</v>
      </c>
      <c r="H7824" s="105" t="s">
        <v>221</v>
      </c>
      <c r="I7824" s="105" t="str">
        <f t="array" ref="I7824">XLOOKUP('Joining Lists'!$H7824,'Joining Lists'!$D$4:$D$75,'Joining Lists'!$E$4:$E$75)</f>
        <v>East</v>
      </c>
      <c r="J7824" s="105" t="s">
        <v>235</v>
      </c>
      <c r="K7824" s="105">
        <v>1.0</v>
      </c>
      <c r="L7824" s="104">
        <f t="array" ref="L7824">XLOOKUP('Joining Lists'!$J7824,'Joining Lists'!$A$4:$A$15,'Joining Lists'!$B$4:$B$15)</f>
        <v>19.95</v>
      </c>
      <c r="M7824" s="105">
        <f>'Joining Lists'!$K7824*'Joining Lists'!$L7824</f>
        <v>19.95</v>
      </c>
    </row>
    <row r="7825" ht="14.25" customHeight="1">
      <c r="G7825" s="111">
        <v>44148.0</v>
      </c>
      <c r="H7825" s="110" t="s">
        <v>257</v>
      </c>
      <c r="I7825" s="110" t="str">
        <f t="array" ref="I7825">XLOOKUP('Joining Lists'!$H7825,'Joining Lists'!$D$4:$D$75,'Joining Lists'!$E$4:$E$75)</f>
        <v>South</v>
      </c>
      <c r="J7825" s="110" t="s">
        <v>212</v>
      </c>
      <c r="K7825" s="110">
        <v>3.0</v>
      </c>
      <c r="L7825" s="109">
        <f t="array" ref="L7825">XLOOKUP('Joining Lists'!$J7825,'Joining Lists'!$A$4:$A$15,'Joining Lists'!$B$4:$B$15)</f>
        <v>21</v>
      </c>
      <c r="M7825" s="110">
        <f>'Joining Lists'!$K7825*'Joining Lists'!$L7825</f>
        <v>63</v>
      </c>
    </row>
    <row r="7826" ht="14.25" customHeight="1">
      <c r="G7826" s="106">
        <v>44148.0</v>
      </c>
      <c r="H7826" s="105" t="s">
        <v>264</v>
      </c>
      <c r="I7826" s="105" t="str">
        <f t="array" ref="I7826">XLOOKUP('Joining Lists'!$H7826,'Joining Lists'!$D$4:$D$75,'Joining Lists'!$E$4:$E$75)</f>
        <v>MidWest</v>
      </c>
      <c r="J7826" s="105" t="s">
        <v>227</v>
      </c>
      <c r="K7826" s="105">
        <v>14.0</v>
      </c>
      <c r="L7826" s="104">
        <f t="array" ref="L7826">XLOOKUP('Joining Lists'!$J7826,'Joining Lists'!$A$4:$A$15,'Joining Lists'!$B$4:$B$15)</f>
        <v>25</v>
      </c>
      <c r="M7826" s="105">
        <f>'Joining Lists'!$K7826*'Joining Lists'!$L7826</f>
        <v>350</v>
      </c>
    </row>
    <row r="7827" ht="14.25" customHeight="1">
      <c r="G7827" s="111">
        <v>44148.0</v>
      </c>
      <c r="H7827" s="110" t="s">
        <v>219</v>
      </c>
      <c r="I7827" s="110" t="str">
        <f t="array" ref="I7827">XLOOKUP('Joining Lists'!$H7827,'Joining Lists'!$D$4:$D$75,'Joining Lists'!$E$4:$E$75)</f>
        <v>West</v>
      </c>
      <c r="J7827" s="110" t="s">
        <v>240</v>
      </c>
      <c r="K7827" s="110">
        <v>3.0</v>
      </c>
      <c r="L7827" s="109">
        <f t="array" ref="L7827">XLOOKUP('Joining Lists'!$J7827,'Joining Lists'!$A$4:$A$15,'Joining Lists'!$B$4:$B$15)</f>
        <v>34</v>
      </c>
      <c r="M7827" s="110">
        <f>'Joining Lists'!$K7827*'Joining Lists'!$L7827</f>
        <v>102</v>
      </c>
    </row>
    <row r="7828" ht="14.25" customHeight="1">
      <c r="G7828" s="106">
        <v>44148.0</v>
      </c>
      <c r="H7828" s="105" t="s">
        <v>265</v>
      </c>
      <c r="I7828" s="105" t="str">
        <f t="array" ref="I7828">XLOOKUP('Joining Lists'!$H7828,'Joining Lists'!$D$4:$D$75,'Joining Lists'!$E$4:$E$75)</f>
        <v>MidWest</v>
      </c>
      <c r="J7828" s="105" t="s">
        <v>218</v>
      </c>
      <c r="K7828" s="105">
        <v>1.0</v>
      </c>
      <c r="L7828" s="104">
        <f t="array" ref="L7828">XLOOKUP('Joining Lists'!$J7828,'Joining Lists'!$A$4:$A$15,'Joining Lists'!$B$4:$B$15)</f>
        <v>22.95</v>
      </c>
      <c r="M7828" s="105">
        <f>'Joining Lists'!$K7828*'Joining Lists'!$L7828</f>
        <v>22.95</v>
      </c>
    </row>
    <row r="7829" ht="14.25" customHeight="1">
      <c r="G7829" s="111">
        <v>44148.0</v>
      </c>
      <c r="H7829" s="110" t="s">
        <v>255</v>
      </c>
      <c r="I7829" s="110" t="str">
        <f t="array" ref="I7829">XLOOKUP('Joining Lists'!$H7829,'Joining Lists'!$D$4:$D$75,'Joining Lists'!$E$4:$E$75)</f>
        <v>MidWest</v>
      </c>
      <c r="J7829" s="110" t="s">
        <v>227</v>
      </c>
      <c r="K7829" s="110">
        <v>3.0</v>
      </c>
      <c r="L7829" s="109">
        <f t="array" ref="L7829">XLOOKUP('Joining Lists'!$J7829,'Joining Lists'!$A$4:$A$15,'Joining Lists'!$B$4:$B$15)</f>
        <v>25</v>
      </c>
      <c r="M7829" s="110">
        <f>'Joining Lists'!$K7829*'Joining Lists'!$L7829</f>
        <v>75</v>
      </c>
    </row>
    <row r="7830" ht="14.25" customHeight="1">
      <c r="G7830" s="106">
        <v>44148.0</v>
      </c>
      <c r="H7830" s="105" t="s">
        <v>303</v>
      </c>
      <c r="I7830" s="105" t="str">
        <f t="array" ref="I7830">XLOOKUP('Joining Lists'!$H7830,'Joining Lists'!$D$4:$D$75,'Joining Lists'!$E$4:$E$75)</f>
        <v>West</v>
      </c>
      <c r="J7830" s="105" t="s">
        <v>245</v>
      </c>
      <c r="K7830" s="105">
        <v>1.0</v>
      </c>
      <c r="L7830" s="104">
        <f t="array" ref="L7830">XLOOKUP('Joining Lists'!$J7830,'Joining Lists'!$A$4:$A$15,'Joining Lists'!$B$4:$B$15)</f>
        <v>23.5</v>
      </c>
      <c r="M7830" s="105">
        <f>'Joining Lists'!$K7830*'Joining Lists'!$L7830</f>
        <v>23.5</v>
      </c>
    </row>
    <row r="7831" ht="14.25" customHeight="1">
      <c r="G7831" s="111">
        <v>44148.0</v>
      </c>
      <c r="H7831" s="110" t="s">
        <v>219</v>
      </c>
      <c r="I7831" s="110" t="str">
        <f t="array" ref="I7831">XLOOKUP('Joining Lists'!$H7831,'Joining Lists'!$D$4:$D$75,'Joining Lists'!$E$4:$E$75)</f>
        <v>West</v>
      </c>
      <c r="J7831" s="110" t="s">
        <v>243</v>
      </c>
      <c r="K7831" s="110">
        <v>2.0</v>
      </c>
      <c r="L7831" s="109">
        <f t="array" ref="L7831">XLOOKUP('Joining Lists'!$J7831,'Joining Lists'!$A$4:$A$15,'Joining Lists'!$B$4:$B$15)</f>
        <v>25</v>
      </c>
      <c r="M7831" s="110">
        <f>'Joining Lists'!$K7831*'Joining Lists'!$L7831</f>
        <v>50</v>
      </c>
    </row>
    <row r="7832" ht="14.25" customHeight="1">
      <c r="G7832" s="106">
        <v>44148.0</v>
      </c>
      <c r="H7832" s="105" t="s">
        <v>283</v>
      </c>
      <c r="I7832" s="105" t="str">
        <f t="array" ref="I7832">XLOOKUP('Joining Lists'!$H7832,'Joining Lists'!$D$4:$D$75,'Joining Lists'!$E$4:$E$75)</f>
        <v>South</v>
      </c>
      <c r="J7832" s="105" t="s">
        <v>216</v>
      </c>
      <c r="K7832" s="105">
        <v>2.0</v>
      </c>
      <c r="L7832" s="104">
        <f t="array" ref="L7832">XLOOKUP('Joining Lists'!$J7832,'Joining Lists'!$A$4:$A$15,'Joining Lists'!$B$4:$B$15)</f>
        <v>22.95</v>
      </c>
      <c r="M7832" s="105">
        <f>'Joining Lists'!$K7832*'Joining Lists'!$L7832</f>
        <v>45.9</v>
      </c>
    </row>
    <row r="7833" ht="14.25" customHeight="1">
      <c r="G7833" s="111">
        <v>44148.0</v>
      </c>
      <c r="H7833" s="110" t="s">
        <v>310</v>
      </c>
      <c r="I7833" s="110" t="str">
        <f t="array" ref="I7833">XLOOKUP('Joining Lists'!$H7833,'Joining Lists'!$D$4:$D$75,'Joining Lists'!$E$4:$E$75)</f>
        <v>West</v>
      </c>
      <c r="J7833" s="110" t="s">
        <v>240</v>
      </c>
      <c r="K7833" s="110">
        <v>4.0</v>
      </c>
      <c r="L7833" s="109">
        <f t="array" ref="L7833">XLOOKUP('Joining Lists'!$J7833,'Joining Lists'!$A$4:$A$15,'Joining Lists'!$B$4:$B$15)</f>
        <v>34</v>
      </c>
      <c r="M7833" s="110">
        <f>'Joining Lists'!$K7833*'Joining Lists'!$L7833</f>
        <v>136</v>
      </c>
    </row>
    <row r="7834" ht="14.25" customHeight="1">
      <c r="G7834" s="106">
        <v>44148.0</v>
      </c>
      <c r="H7834" s="105" t="s">
        <v>265</v>
      </c>
      <c r="I7834" s="105" t="str">
        <f t="array" ref="I7834">XLOOKUP('Joining Lists'!$H7834,'Joining Lists'!$D$4:$D$75,'Joining Lists'!$E$4:$E$75)</f>
        <v>MidWest</v>
      </c>
      <c r="J7834" s="105" t="s">
        <v>239</v>
      </c>
      <c r="K7834" s="105">
        <v>1.0</v>
      </c>
      <c r="L7834" s="104">
        <f t="array" ref="L7834">XLOOKUP('Joining Lists'!$J7834,'Joining Lists'!$A$4:$A$15,'Joining Lists'!$B$4:$B$15)</f>
        <v>19</v>
      </c>
      <c r="M7834" s="105">
        <f>'Joining Lists'!$K7834*'Joining Lists'!$L7834</f>
        <v>19</v>
      </c>
    </row>
    <row r="7835" ht="14.25" customHeight="1">
      <c r="G7835" s="111">
        <v>44148.0</v>
      </c>
      <c r="H7835" s="110" t="s">
        <v>283</v>
      </c>
      <c r="I7835" s="110" t="str">
        <f t="array" ref="I7835">XLOOKUP('Joining Lists'!$H7835,'Joining Lists'!$D$4:$D$75,'Joining Lists'!$E$4:$E$75)</f>
        <v>South</v>
      </c>
      <c r="J7835" s="110" t="s">
        <v>227</v>
      </c>
      <c r="K7835" s="110">
        <v>1.0</v>
      </c>
      <c r="L7835" s="109">
        <f t="array" ref="L7835">XLOOKUP('Joining Lists'!$J7835,'Joining Lists'!$A$4:$A$15,'Joining Lists'!$B$4:$B$15)</f>
        <v>25</v>
      </c>
      <c r="M7835" s="110">
        <f>'Joining Lists'!$K7835*'Joining Lists'!$L7835</f>
        <v>25</v>
      </c>
    </row>
    <row r="7836" ht="14.25" customHeight="1">
      <c r="G7836" s="106">
        <v>44148.0</v>
      </c>
      <c r="H7836" s="105" t="s">
        <v>219</v>
      </c>
      <c r="I7836" s="105" t="str">
        <f t="array" ref="I7836">XLOOKUP('Joining Lists'!$H7836,'Joining Lists'!$D$4:$D$75,'Joining Lists'!$E$4:$E$75)</f>
        <v>West</v>
      </c>
      <c r="J7836" s="105" t="s">
        <v>243</v>
      </c>
      <c r="K7836" s="105">
        <v>2.0</v>
      </c>
      <c r="L7836" s="104">
        <f t="array" ref="L7836">XLOOKUP('Joining Lists'!$J7836,'Joining Lists'!$A$4:$A$15,'Joining Lists'!$B$4:$B$15)</f>
        <v>25</v>
      </c>
      <c r="M7836" s="105">
        <f>'Joining Lists'!$K7836*'Joining Lists'!$L7836</f>
        <v>50</v>
      </c>
    </row>
    <row r="7837" ht="14.25" customHeight="1">
      <c r="G7837" s="111">
        <v>44148.0</v>
      </c>
      <c r="H7837" s="110" t="s">
        <v>306</v>
      </c>
      <c r="I7837" s="110" t="str">
        <f t="array" ref="I7837">XLOOKUP('Joining Lists'!$H7837,'Joining Lists'!$D$4:$D$75,'Joining Lists'!$E$4:$E$75)</f>
        <v>West</v>
      </c>
      <c r="J7837" s="110" t="s">
        <v>235</v>
      </c>
      <c r="K7837" s="110">
        <v>1.0</v>
      </c>
      <c r="L7837" s="109">
        <f t="array" ref="L7837">XLOOKUP('Joining Lists'!$J7837,'Joining Lists'!$A$4:$A$15,'Joining Lists'!$B$4:$B$15)</f>
        <v>19.95</v>
      </c>
      <c r="M7837" s="110">
        <f>'Joining Lists'!$K7837*'Joining Lists'!$L7837</f>
        <v>19.95</v>
      </c>
    </row>
    <row r="7838" ht="14.25" customHeight="1">
      <c r="G7838" s="106">
        <v>44148.0</v>
      </c>
      <c r="H7838" s="105" t="s">
        <v>266</v>
      </c>
      <c r="I7838" s="105" t="str">
        <f t="array" ref="I7838">XLOOKUP('Joining Lists'!$H7838,'Joining Lists'!$D$4:$D$75,'Joining Lists'!$E$4:$E$75)</f>
        <v>West</v>
      </c>
      <c r="J7838" s="105" t="s">
        <v>216</v>
      </c>
      <c r="K7838" s="105">
        <v>1.0</v>
      </c>
      <c r="L7838" s="104">
        <f t="array" ref="L7838">XLOOKUP('Joining Lists'!$J7838,'Joining Lists'!$A$4:$A$15,'Joining Lists'!$B$4:$B$15)</f>
        <v>22.95</v>
      </c>
      <c r="M7838" s="105">
        <f>'Joining Lists'!$K7838*'Joining Lists'!$L7838</f>
        <v>22.95</v>
      </c>
    </row>
    <row r="7839" ht="14.25" customHeight="1">
      <c r="G7839" s="111">
        <v>44148.0</v>
      </c>
      <c r="H7839" s="110" t="s">
        <v>312</v>
      </c>
      <c r="I7839" s="110" t="str">
        <f t="array" ref="I7839">XLOOKUP('Joining Lists'!$H7839,'Joining Lists'!$D$4:$D$75,'Joining Lists'!$E$4:$E$75)</f>
        <v>East</v>
      </c>
      <c r="J7839" s="110" t="s">
        <v>218</v>
      </c>
      <c r="K7839" s="110">
        <v>2.0</v>
      </c>
      <c r="L7839" s="109">
        <f t="array" ref="L7839">XLOOKUP('Joining Lists'!$J7839,'Joining Lists'!$A$4:$A$15,'Joining Lists'!$B$4:$B$15)</f>
        <v>22.95</v>
      </c>
      <c r="M7839" s="110">
        <f>'Joining Lists'!$K7839*'Joining Lists'!$L7839</f>
        <v>45.9</v>
      </c>
    </row>
    <row r="7840" ht="14.25" customHeight="1">
      <c r="G7840" s="106">
        <v>44148.0</v>
      </c>
      <c r="H7840" s="105" t="s">
        <v>305</v>
      </c>
      <c r="I7840" s="105" t="str">
        <f t="array" ref="I7840">XLOOKUP('Joining Lists'!$H7840,'Joining Lists'!$D$4:$D$75,'Joining Lists'!$E$4:$E$75)</f>
        <v>East</v>
      </c>
      <c r="J7840" s="105" t="s">
        <v>236</v>
      </c>
      <c r="K7840" s="105">
        <v>3.0</v>
      </c>
      <c r="L7840" s="104">
        <f t="array" ref="L7840">XLOOKUP('Joining Lists'!$J7840,'Joining Lists'!$A$4:$A$15,'Joining Lists'!$B$4:$B$15)</f>
        <v>30</v>
      </c>
      <c r="M7840" s="105">
        <f>'Joining Lists'!$K7840*'Joining Lists'!$L7840</f>
        <v>90</v>
      </c>
    </row>
    <row r="7841" ht="14.25" customHeight="1">
      <c r="G7841" s="111">
        <v>44148.0</v>
      </c>
      <c r="H7841" s="110" t="s">
        <v>221</v>
      </c>
      <c r="I7841" s="110" t="str">
        <f t="array" ref="I7841">XLOOKUP('Joining Lists'!$H7841,'Joining Lists'!$D$4:$D$75,'Joining Lists'!$E$4:$E$75)</f>
        <v>East</v>
      </c>
      <c r="J7841" s="110" t="s">
        <v>218</v>
      </c>
      <c r="K7841" s="110">
        <v>2.0</v>
      </c>
      <c r="L7841" s="109">
        <f t="array" ref="L7841">XLOOKUP('Joining Lists'!$J7841,'Joining Lists'!$A$4:$A$15,'Joining Lists'!$B$4:$B$15)</f>
        <v>22.95</v>
      </c>
      <c r="M7841" s="110">
        <f>'Joining Lists'!$K7841*'Joining Lists'!$L7841</f>
        <v>45.9</v>
      </c>
    </row>
    <row r="7842" ht="14.25" customHeight="1">
      <c r="G7842" s="106">
        <v>44148.0</v>
      </c>
      <c r="H7842" s="105" t="s">
        <v>248</v>
      </c>
      <c r="I7842" s="105" t="str">
        <f t="array" ref="I7842">XLOOKUP('Joining Lists'!$H7842,'Joining Lists'!$D$4:$D$75,'Joining Lists'!$E$4:$E$75)</f>
        <v>MidWest</v>
      </c>
      <c r="J7842" s="105" t="s">
        <v>216</v>
      </c>
      <c r="K7842" s="105">
        <v>2.0</v>
      </c>
      <c r="L7842" s="104">
        <f t="array" ref="L7842">XLOOKUP('Joining Lists'!$J7842,'Joining Lists'!$A$4:$A$15,'Joining Lists'!$B$4:$B$15)</f>
        <v>22.95</v>
      </c>
      <c r="M7842" s="105">
        <f>'Joining Lists'!$K7842*'Joining Lists'!$L7842</f>
        <v>45.9</v>
      </c>
    </row>
    <row r="7843" ht="14.25" customHeight="1">
      <c r="G7843" s="111">
        <v>44148.0</v>
      </c>
      <c r="H7843" s="110" t="s">
        <v>250</v>
      </c>
      <c r="I7843" s="110" t="str">
        <f t="array" ref="I7843">XLOOKUP('Joining Lists'!$H7843,'Joining Lists'!$D$4:$D$75,'Joining Lists'!$E$4:$E$75)</f>
        <v>West</v>
      </c>
      <c r="J7843" s="110" t="s">
        <v>240</v>
      </c>
      <c r="K7843" s="110">
        <v>2.0</v>
      </c>
      <c r="L7843" s="109">
        <f t="array" ref="L7843">XLOOKUP('Joining Lists'!$J7843,'Joining Lists'!$A$4:$A$15,'Joining Lists'!$B$4:$B$15)</f>
        <v>34</v>
      </c>
      <c r="M7843" s="110">
        <f>'Joining Lists'!$K7843*'Joining Lists'!$L7843</f>
        <v>68</v>
      </c>
    </row>
    <row r="7844" ht="14.25" customHeight="1">
      <c r="G7844" s="106">
        <v>44148.0</v>
      </c>
      <c r="H7844" s="105" t="s">
        <v>260</v>
      </c>
      <c r="I7844" s="105" t="str">
        <f t="array" ref="I7844">XLOOKUP('Joining Lists'!$H7844,'Joining Lists'!$D$4:$D$75,'Joining Lists'!$E$4:$E$75)</f>
        <v>MidWest</v>
      </c>
      <c r="J7844" s="105" t="s">
        <v>216</v>
      </c>
      <c r="K7844" s="105">
        <v>2.0</v>
      </c>
      <c r="L7844" s="104">
        <f t="array" ref="L7844">XLOOKUP('Joining Lists'!$J7844,'Joining Lists'!$A$4:$A$15,'Joining Lists'!$B$4:$B$15)</f>
        <v>22.95</v>
      </c>
      <c r="M7844" s="105">
        <f>'Joining Lists'!$K7844*'Joining Lists'!$L7844</f>
        <v>45.9</v>
      </c>
    </row>
    <row r="7845" ht="14.25" customHeight="1">
      <c r="G7845" s="111">
        <v>44148.0</v>
      </c>
      <c r="H7845" s="110" t="s">
        <v>248</v>
      </c>
      <c r="I7845" s="110" t="str">
        <f t="array" ref="I7845">XLOOKUP('Joining Lists'!$H7845,'Joining Lists'!$D$4:$D$75,'Joining Lists'!$E$4:$E$75)</f>
        <v>MidWest</v>
      </c>
      <c r="J7845" s="110" t="s">
        <v>235</v>
      </c>
      <c r="K7845" s="110">
        <v>3.0</v>
      </c>
      <c r="L7845" s="109">
        <f t="array" ref="L7845">XLOOKUP('Joining Lists'!$J7845,'Joining Lists'!$A$4:$A$15,'Joining Lists'!$B$4:$B$15)</f>
        <v>19.95</v>
      </c>
      <c r="M7845" s="110">
        <f>'Joining Lists'!$K7845*'Joining Lists'!$L7845</f>
        <v>59.85</v>
      </c>
    </row>
    <row r="7846" ht="14.25" customHeight="1">
      <c r="G7846" s="106">
        <v>44148.0</v>
      </c>
      <c r="H7846" s="105" t="s">
        <v>251</v>
      </c>
      <c r="I7846" s="105" t="str">
        <f t="array" ref="I7846">XLOOKUP('Joining Lists'!$H7846,'Joining Lists'!$D$4:$D$75,'Joining Lists'!$E$4:$E$75)</f>
        <v>MidWest</v>
      </c>
      <c r="J7846" s="105" t="s">
        <v>240</v>
      </c>
      <c r="K7846" s="105">
        <v>1.0</v>
      </c>
      <c r="L7846" s="104">
        <f t="array" ref="L7846">XLOOKUP('Joining Lists'!$J7846,'Joining Lists'!$A$4:$A$15,'Joining Lists'!$B$4:$B$15)</f>
        <v>34</v>
      </c>
      <c r="M7846" s="105">
        <f>'Joining Lists'!$K7846*'Joining Lists'!$L7846</f>
        <v>34</v>
      </c>
    </row>
    <row r="7847" ht="14.25" customHeight="1">
      <c r="G7847" s="111">
        <v>44148.0</v>
      </c>
      <c r="H7847" s="110" t="s">
        <v>303</v>
      </c>
      <c r="I7847" s="110" t="str">
        <f t="array" ref="I7847">XLOOKUP('Joining Lists'!$H7847,'Joining Lists'!$D$4:$D$75,'Joining Lists'!$E$4:$E$75)</f>
        <v>West</v>
      </c>
      <c r="J7847" s="110" t="s">
        <v>235</v>
      </c>
      <c r="K7847" s="110">
        <v>3.0</v>
      </c>
      <c r="L7847" s="109">
        <f t="array" ref="L7847">XLOOKUP('Joining Lists'!$J7847,'Joining Lists'!$A$4:$A$15,'Joining Lists'!$B$4:$B$15)</f>
        <v>19.95</v>
      </c>
      <c r="M7847" s="110">
        <f>'Joining Lists'!$K7847*'Joining Lists'!$L7847</f>
        <v>59.85</v>
      </c>
    </row>
    <row r="7848" ht="14.25" customHeight="1">
      <c r="G7848" s="106">
        <v>44148.0</v>
      </c>
      <c r="H7848" s="105" t="s">
        <v>273</v>
      </c>
      <c r="I7848" s="105" t="str">
        <f t="array" ref="I7848">XLOOKUP('Joining Lists'!$H7848,'Joining Lists'!$D$4:$D$75,'Joining Lists'!$E$4:$E$75)</f>
        <v>West</v>
      </c>
      <c r="J7848" s="105" t="s">
        <v>235</v>
      </c>
      <c r="K7848" s="105">
        <v>1.0</v>
      </c>
      <c r="L7848" s="104">
        <f t="array" ref="L7848">XLOOKUP('Joining Lists'!$J7848,'Joining Lists'!$A$4:$A$15,'Joining Lists'!$B$4:$B$15)</f>
        <v>19.95</v>
      </c>
      <c r="M7848" s="105">
        <f>'Joining Lists'!$K7848*'Joining Lists'!$L7848</f>
        <v>19.95</v>
      </c>
    </row>
    <row r="7849" ht="14.25" customHeight="1">
      <c r="G7849" s="111">
        <v>44148.0</v>
      </c>
      <c r="H7849" s="110" t="s">
        <v>306</v>
      </c>
      <c r="I7849" s="110" t="str">
        <f t="array" ref="I7849">XLOOKUP('Joining Lists'!$H7849,'Joining Lists'!$D$4:$D$75,'Joining Lists'!$E$4:$E$75)</f>
        <v>West</v>
      </c>
      <c r="J7849" s="110" t="s">
        <v>245</v>
      </c>
      <c r="K7849" s="110">
        <v>1.0</v>
      </c>
      <c r="L7849" s="109">
        <f t="array" ref="L7849">XLOOKUP('Joining Lists'!$J7849,'Joining Lists'!$A$4:$A$15,'Joining Lists'!$B$4:$B$15)</f>
        <v>23.5</v>
      </c>
      <c r="M7849" s="110">
        <f>'Joining Lists'!$K7849*'Joining Lists'!$L7849</f>
        <v>23.5</v>
      </c>
    </row>
    <row r="7850" ht="14.25" customHeight="1">
      <c r="G7850" s="106">
        <v>44148.0</v>
      </c>
      <c r="H7850" s="105" t="s">
        <v>305</v>
      </c>
      <c r="I7850" s="105" t="str">
        <f t="array" ref="I7850">XLOOKUP('Joining Lists'!$H7850,'Joining Lists'!$D$4:$D$75,'Joining Lists'!$E$4:$E$75)</f>
        <v>East</v>
      </c>
      <c r="J7850" s="105" t="s">
        <v>227</v>
      </c>
      <c r="K7850" s="105">
        <v>3.0</v>
      </c>
      <c r="L7850" s="104">
        <f t="array" ref="L7850">XLOOKUP('Joining Lists'!$J7850,'Joining Lists'!$A$4:$A$15,'Joining Lists'!$B$4:$B$15)</f>
        <v>25</v>
      </c>
      <c r="M7850" s="105">
        <f>'Joining Lists'!$K7850*'Joining Lists'!$L7850</f>
        <v>75</v>
      </c>
    </row>
    <row r="7851" ht="14.25" customHeight="1">
      <c r="G7851" s="111">
        <v>44147.0</v>
      </c>
      <c r="H7851" s="110" t="s">
        <v>297</v>
      </c>
      <c r="I7851" s="110" t="str">
        <f t="array" ref="I7851">XLOOKUP('Joining Lists'!$H7851,'Joining Lists'!$D$4:$D$75,'Joining Lists'!$E$4:$E$75)</f>
        <v>MidWest</v>
      </c>
      <c r="J7851" s="110" t="s">
        <v>245</v>
      </c>
      <c r="K7851" s="110">
        <v>3.0</v>
      </c>
      <c r="L7851" s="109">
        <f t="array" ref="L7851">XLOOKUP('Joining Lists'!$J7851,'Joining Lists'!$A$4:$A$15,'Joining Lists'!$B$4:$B$15)</f>
        <v>23.5</v>
      </c>
      <c r="M7851" s="110">
        <f>'Joining Lists'!$K7851*'Joining Lists'!$L7851</f>
        <v>70.5</v>
      </c>
    </row>
    <row r="7852" ht="14.25" customHeight="1">
      <c r="G7852" s="106">
        <v>44147.0</v>
      </c>
      <c r="H7852" s="105" t="s">
        <v>311</v>
      </c>
      <c r="I7852" s="105" t="str">
        <f t="array" ref="I7852">XLOOKUP('Joining Lists'!$H7852,'Joining Lists'!$D$4:$D$75,'Joining Lists'!$E$4:$E$75)</f>
        <v>MidWest</v>
      </c>
      <c r="J7852" s="105" t="s">
        <v>235</v>
      </c>
      <c r="K7852" s="105">
        <v>5.0</v>
      </c>
      <c r="L7852" s="104">
        <f t="array" ref="L7852">XLOOKUP('Joining Lists'!$J7852,'Joining Lists'!$A$4:$A$15,'Joining Lists'!$B$4:$B$15)</f>
        <v>19.95</v>
      </c>
      <c r="M7852" s="105">
        <f>'Joining Lists'!$K7852*'Joining Lists'!$L7852</f>
        <v>99.75</v>
      </c>
    </row>
    <row r="7853" ht="14.25" customHeight="1">
      <c r="G7853" s="111">
        <v>44147.0</v>
      </c>
      <c r="H7853" s="110" t="s">
        <v>255</v>
      </c>
      <c r="I7853" s="110" t="str">
        <f t="array" ref="I7853">XLOOKUP('Joining Lists'!$H7853,'Joining Lists'!$D$4:$D$75,'Joining Lists'!$E$4:$E$75)</f>
        <v>MidWest</v>
      </c>
      <c r="J7853" s="110" t="s">
        <v>216</v>
      </c>
      <c r="K7853" s="110">
        <v>2.0</v>
      </c>
      <c r="L7853" s="109">
        <f t="array" ref="L7853">XLOOKUP('Joining Lists'!$J7853,'Joining Lists'!$A$4:$A$15,'Joining Lists'!$B$4:$B$15)</f>
        <v>22.95</v>
      </c>
      <c r="M7853" s="110">
        <f>'Joining Lists'!$K7853*'Joining Lists'!$L7853</f>
        <v>45.9</v>
      </c>
    </row>
    <row r="7854" ht="14.25" customHeight="1">
      <c r="G7854" s="106">
        <v>44147.0</v>
      </c>
      <c r="H7854" s="105" t="s">
        <v>269</v>
      </c>
      <c r="I7854" s="105" t="str">
        <f t="array" ref="I7854">XLOOKUP('Joining Lists'!$H7854,'Joining Lists'!$D$4:$D$75,'Joining Lists'!$E$4:$E$75)</f>
        <v>MidWest</v>
      </c>
      <c r="J7854" s="105" t="s">
        <v>218</v>
      </c>
      <c r="K7854" s="105">
        <v>2.0</v>
      </c>
      <c r="L7854" s="104">
        <f t="array" ref="L7854">XLOOKUP('Joining Lists'!$J7854,'Joining Lists'!$A$4:$A$15,'Joining Lists'!$B$4:$B$15)</f>
        <v>22.95</v>
      </c>
      <c r="M7854" s="105">
        <f>'Joining Lists'!$K7854*'Joining Lists'!$L7854</f>
        <v>45.9</v>
      </c>
    </row>
    <row r="7855" ht="14.25" customHeight="1">
      <c r="G7855" s="111">
        <v>44147.0</v>
      </c>
      <c r="H7855" s="110" t="s">
        <v>254</v>
      </c>
      <c r="I7855" s="110" t="str">
        <f t="array" ref="I7855">XLOOKUP('Joining Lists'!$H7855,'Joining Lists'!$D$4:$D$75,'Joining Lists'!$E$4:$E$75)</f>
        <v>South</v>
      </c>
      <c r="J7855" s="110" t="s">
        <v>227</v>
      </c>
      <c r="K7855" s="110">
        <v>13.0</v>
      </c>
      <c r="L7855" s="109">
        <f t="array" ref="L7855">XLOOKUP('Joining Lists'!$J7855,'Joining Lists'!$A$4:$A$15,'Joining Lists'!$B$4:$B$15)</f>
        <v>25</v>
      </c>
      <c r="M7855" s="110">
        <f>'Joining Lists'!$K7855*'Joining Lists'!$L7855</f>
        <v>325</v>
      </c>
    </row>
    <row r="7856" ht="14.25" customHeight="1">
      <c r="G7856" s="106">
        <v>44147.0</v>
      </c>
      <c r="H7856" s="105" t="s">
        <v>303</v>
      </c>
      <c r="I7856" s="105" t="str">
        <f t="array" ref="I7856">XLOOKUP('Joining Lists'!$H7856,'Joining Lists'!$D$4:$D$75,'Joining Lists'!$E$4:$E$75)</f>
        <v>West</v>
      </c>
      <c r="J7856" s="105" t="s">
        <v>233</v>
      </c>
      <c r="K7856" s="105">
        <v>18.0</v>
      </c>
      <c r="L7856" s="104">
        <f t="array" ref="L7856">XLOOKUP('Joining Lists'!$J7856,'Joining Lists'!$A$4:$A$15,'Joining Lists'!$B$4:$B$15)</f>
        <v>27.5</v>
      </c>
      <c r="M7856" s="105">
        <f>'Joining Lists'!$K7856*'Joining Lists'!$L7856</f>
        <v>495</v>
      </c>
    </row>
    <row r="7857" ht="14.25" customHeight="1">
      <c r="G7857" s="111">
        <v>44147.0</v>
      </c>
      <c r="H7857" s="110" t="s">
        <v>261</v>
      </c>
      <c r="I7857" s="110" t="str">
        <f t="array" ref="I7857">XLOOKUP('Joining Lists'!$H7857,'Joining Lists'!$D$4:$D$75,'Joining Lists'!$E$4:$E$75)</f>
        <v>South</v>
      </c>
      <c r="J7857" s="110" t="s">
        <v>245</v>
      </c>
      <c r="K7857" s="110">
        <v>3.0</v>
      </c>
      <c r="L7857" s="109">
        <f t="array" ref="L7857">XLOOKUP('Joining Lists'!$J7857,'Joining Lists'!$A$4:$A$15,'Joining Lists'!$B$4:$B$15)</f>
        <v>23.5</v>
      </c>
      <c r="M7857" s="110">
        <f>'Joining Lists'!$K7857*'Joining Lists'!$L7857</f>
        <v>70.5</v>
      </c>
    </row>
    <row r="7858" ht="14.25" customHeight="1">
      <c r="G7858" s="106">
        <v>44147.0</v>
      </c>
      <c r="H7858" s="105" t="s">
        <v>284</v>
      </c>
      <c r="I7858" s="105" t="str">
        <f t="array" ref="I7858">XLOOKUP('Joining Lists'!$H7858,'Joining Lists'!$D$4:$D$75,'Joining Lists'!$E$4:$E$75)</f>
        <v>MidWest</v>
      </c>
      <c r="J7858" s="105" t="s">
        <v>240</v>
      </c>
      <c r="K7858" s="105">
        <v>2.0</v>
      </c>
      <c r="L7858" s="104">
        <f t="array" ref="L7858">XLOOKUP('Joining Lists'!$J7858,'Joining Lists'!$A$4:$A$15,'Joining Lists'!$B$4:$B$15)</f>
        <v>34</v>
      </c>
      <c r="M7858" s="105">
        <f>'Joining Lists'!$K7858*'Joining Lists'!$L7858</f>
        <v>68</v>
      </c>
    </row>
    <row r="7859" ht="14.25" customHeight="1">
      <c r="G7859" s="111">
        <v>44147.0</v>
      </c>
      <c r="H7859" s="110" t="s">
        <v>293</v>
      </c>
      <c r="I7859" s="110" t="str">
        <f t="array" ref="I7859">XLOOKUP('Joining Lists'!$H7859,'Joining Lists'!$D$4:$D$75,'Joining Lists'!$E$4:$E$75)</f>
        <v>West</v>
      </c>
      <c r="J7859" s="110" t="s">
        <v>243</v>
      </c>
      <c r="K7859" s="110">
        <v>2.0</v>
      </c>
      <c r="L7859" s="109">
        <f t="array" ref="L7859">XLOOKUP('Joining Lists'!$J7859,'Joining Lists'!$A$4:$A$15,'Joining Lists'!$B$4:$B$15)</f>
        <v>25</v>
      </c>
      <c r="M7859" s="110">
        <f>'Joining Lists'!$K7859*'Joining Lists'!$L7859</f>
        <v>50</v>
      </c>
    </row>
    <row r="7860" ht="14.25" customHeight="1">
      <c r="G7860" s="106">
        <v>44147.0</v>
      </c>
      <c r="H7860" s="105" t="s">
        <v>223</v>
      </c>
      <c r="I7860" s="105" t="str">
        <f t="array" ref="I7860">XLOOKUP('Joining Lists'!$H7860,'Joining Lists'!$D$4:$D$75,'Joining Lists'!$E$4:$E$75)</f>
        <v>East</v>
      </c>
      <c r="J7860" s="105" t="s">
        <v>235</v>
      </c>
      <c r="K7860" s="105">
        <v>4.0</v>
      </c>
      <c r="L7860" s="104">
        <f t="array" ref="L7860">XLOOKUP('Joining Lists'!$J7860,'Joining Lists'!$A$4:$A$15,'Joining Lists'!$B$4:$B$15)</f>
        <v>19.95</v>
      </c>
      <c r="M7860" s="105">
        <f>'Joining Lists'!$K7860*'Joining Lists'!$L7860</f>
        <v>79.8</v>
      </c>
    </row>
    <row r="7861" ht="14.25" customHeight="1">
      <c r="G7861" s="111">
        <v>44147.0</v>
      </c>
      <c r="H7861" s="110" t="s">
        <v>303</v>
      </c>
      <c r="I7861" s="110" t="str">
        <f t="array" ref="I7861">XLOOKUP('Joining Lists'!$H7861,'Joining Lists'!$D$4:$D$75,'Joining Lists'!$E$4:$E$75)</f>
        <v>West</v>
      </c>
      <c r="J7861" s="110" t="s">
        <v>216</v>
      </c>
      <c r="K7861" s="110">
        <v>3.0</v>
      </c>
      <c r="L7861" s="109">
        <f t="array" ref="L7861">XLOOKUP('Joining Lists'!$J7861,'Joining Lists'!$A$4:$A$15,'Joining Lists'!$B$4:$B$15)</f>
        <v>22.95</v>
      </c>
      <c r="M7861" s="110">
        <f>'Joining Lists'!$K7861*'Joining Lists'!$L7861</f>
        <v>68.85</v>
      </c>
    </row>
    <row r="7862" ht="14.25" customHeight="1">
      <c r="G7862" s="106">
        <v>44147.0</v>
      </c>
      <c r="H7862" s="105" t="s">
        <v>296</v>
      </c>
      <c r="I7862" s="105" t="str">
        <f t="array" ref="I7862">XLOOKUP('Joining Lists'!$H7862,'Joining Lists'!$D$4:$D$75,'Joining Lists'!$E$4:$E$75)</f>
        <v>West</v>
      </c>
      <c r="J7862" s="105" t="s">
        <v>235</v>
      </c>
      <c r="K7862" s="105">
        <v>3.0</v>
      </c>
      <c r="L7862" s="104">
        <f t="array" ref="L7862">XLOOKUP('Joining Lists'!$J7862,'Joining Lists'!$A$4:$A$15,'Joining Lists'!$B$4:$B$15)</f>
        <v>19.95</v>
      </c>
      <c r="M7862" s="105">
        <f>'Joining Lists'!$K7862*'Joining Lists'!$L7862</f>
        <v>59.85</v>
      </c>
    </row>
    <row r="7863" ht="14.25" customHeight="1">
      <c r="G7863" s="111">
        <v>44147.0</v>
      </c>
      <c r="H7863" s="110" t="s">
        <v>286</v>
      </c>
      <c r="I7863" s="110" t="str">
        <f t="array" ref="I7863">XLOOKUP('Joining Lists'!$H7863,'Joining Lists'!$D$4:$D$75,'Joining Lists'!$E$4:$E$75)</f>
        <v>South</v>
      </c>
      <c r="J7863" s="110" t="s">
        <v>243</v>
      </c>
      <c r="K7863" s="110">
        <v>3.0</v>
      </c>
      <c r="L7863" s="109">
        <f t="array" ref="L7863">XLOOKUP('Joining Lists'!$J7863,'Joining Lists'!$A$4:$A$15,'Joining Lists'!$B$4:$B$15)</f>
        <v>25</v>
      </c>
      <c r="M7863" s="110">
        <f>'Joining Lists'!$K7863*'Joining Lists'!$L7863</f>
        <v>75</v>
      </c>
    </row>
    <row r="7864" ht="14.25" customHeight="1">
      <c r="G7864" s="106">
        <v>44147.0</v>
      </c>
      <c r="H7864" s="105" t="s">
        <v>269</v>
      </c>
      <c r="I7864" s="105" t="str">
        <f t="array" ref="I7864">XLOOKUP('Joining Lists'!$H7864,'Joining Lists'!$D$4:$D$75,'Joining Lists'!$E$4:$E$75)</f>
        <v>MidWest</v>
      </c>
      <c r="J7864" s="105" t="s">
        <v>240</v>
      </c>
      <c r="K7864" s="105">
        <v>3.0</v>
      </c>
      <c r="L7864" s="104">
        <f t="array" ref="L7864">XLOOKUP('Joining Lists'!$J7864,'Joining Lists'!$A$4:$A$15,'Joining Lists'!$B$4:$B$15)</f>
        <v>34</v>
      </c>
      <c r="M7864" s="105">
        <f>'Joining Lists'!$K7864*'Joining Lists'!$L7864</f>
        <v>102</v>
      </c>
    </row>
    <row r="7865" ht="14.25" customHeight="1">
      <c r="G7865" s="111">
        <v>44147.0</v>
      </c>
      <c r="H7865" s="110" t="s">
        <v>281</v>
      </c>
      <c r="I7865" s="110" t="str">
        <f t="array" ref="I7865">XLOOKUP('Joining Lists'!$H7865,'Joining Lists'!$D$4:$D$75,'Joining Lists'!$E$4:$E$75)</f>
        <v>MidWest</v>
      </c>
      <c r="J7865" s="110" t="s">
        <v>240</v>
      </c>
      <c r="K7865" s="110">
        <v>3.0</v>
      </c>
      <c r="L7865" s="109">
        <f t="array" ref="L7865">XLOOKUP('Joining Lists'!$J7865,'Joining Lists'!$A$4:$A$15,'Joining Lists'!$B$4:$B$15)</f>
        <v>34</v>
      </c>
      <c r="M7865" s="110">
        <f>'Joining Lists'!$K7865*'Joining Lists'!$L7865</f>
        <v>102</v>
      </c>
    </row>
    <row r="7866" ht="14.25" customHeight="1">
      <c r="G7866" s="106">
        <v>44147.0</v>
      </c>
      <c r="H7866" s="105" t="s">
        <v>241</v>
      </c>
      <c r="I7866" s="105" t="str">
        <f t="array" ref="I7866">XLOOKUP('Joining Lists'!$H7866,'Joining Lists'!$D$4:$D$75,'Joining Lists'!$E$4:$E$75)</f>
        <v>MidWest</v>
      </c>
      <c r="J7866" s="105" t="s">
        <v>218</v>
      </c>
      <c r="K7866" s="105">
        <v>1.0</v>
      </c>
      <c r="L7866" s="104">
        <f t="array" ref="L7866">XLOOKUP('Joining Lists'!$J7866,'Joining Lists'!$A$4:$A$15,'Joining Lists'!$B$4:$B$15)</f>
        <v>22.95</v>
      </c>
      <c r="M7866" s="105">
        <f>'Joining Lists'!$K7866*'Joining Lists'!$L7866</f>
        <v>22.95</v>
      </c>
    </row>
    <row r="7867" ht="14.25" customHeight="1">
      <c r="G7867" s="111">
        <v>44147.0</v>
      </c>
      <c r="H7867" s="110" t="s">
        <v>286</v>
      </c>
      <c r="I7867" s="110" t="str">
        <f t="array" ref="I7867">XLOOKUP('Joining Lists'!$H7867,'Joining Lists'!$D$4:$D$75,'Joining Lists'!$E$4:$E$75)</f>
        <v>South</v>
      </c>
      <c r="J7867" s="110" t="s">
        <v>218</v>
      </c>
      <c r="K7867" s="110">
        <v>2.0</v>
      </c>
      <c r="L7867" s="109">
        <f t="array" ref="L7867">XLOOKUP('Joining Lists'!$J7867,'Joining Lists'!$A$4:$A$15,'Joining Lists'!$B$4:$B$15)</f>
        <v>22.95</v>
      </c>
      <c r="M7867" s="110">
        <f>'Joining Lists'!$K7867*'Joining Lists'!$L7867</f>
        <v>45.9</v>
      </c>
    </row>
    <row r="7868" ht="14.25" customHeight="1">
      <c r="G7868" s="106">
        <v>44147.0</v>
      </c>
      <c r="H7868" s="105" t="s">
        <v>264</v>
      </c>
      <c r="I7868" s="105" t="str">
        <f t="array" ref="I7868">XLOOKUP('Joining Lists'!$H7868,'Joining Lists'!$D$4:$D$75,'Joining Lists'!$E$4:$E$75)</f>
        <v>MidWest</v>
      </c>
      <c r="J7868" s="105" t="s">
        <v>243</v>
      </c>
      <c r="K7868" s="105">
        <v>2.0</v>
      </c>
      <c r="L7868" s="104">
        <f t="array" ref="L7868">XLOOKUP('Joining Lists'!$J7868,'Joining Lists'!$A$4:$A$15,'Joining Lists'!$B$4:$B$15)</f>
        <v>25</v>
      </c>
      <c r="M7868" s="105">
        <f>'Joining Lists'!$K7868*'Joining Lists'!$L7868</f>
        <v>50</v>
      </c>
    </row>
    <row r="7869" ht="14.25" customHeight="1">
      <c r="G7869" s="111">
        <v>44147.0</v>
      </c>
      <c r="H7869" s="110" t="s">
        <v>254</v>
      </c>
      <c r="I7869" s="110" t="str">
        <f t="array" ref="I7869">XLOOKUP('Joining Lists'!$H7869,'Joining Lists'!$D$4:$D$75,'Joining Lists'!$E$4:$E$75)</f>
        <v>South</v>
      </c>
      <c r="J7869" s="110" t="s">
        <v>240</v>
      </c>
      <c r="K7869" s="110">
        <v>1.0</v>
      </c>
      <c r="L7869" s="109">
        <f t="array" ref="L7869">XLOOKUP('Joining Lists'!$J7869,'Joining Lists'!$A$4:$A$15,'Joining Lists'!$B$4:$B$15)</f>
        <v>34</v>
      </c>
      <c r="M7869" s="110">
        <f>'Joining Lists'!$K7869*'Joining Lists'!$L7869</f>
        <v>34</v>
      </c>
    </row>
    <row r="7870" ht="14.25" customHeight="1">
      <c r="G7870" s="106">
        <v>44147.0</v>
      </c>
      <c r="H7870" s="105" t="s">
        <v>261</v>
      </c>
      <c r="I7870" s="105" t="str">
        <f t="array" ref="I7870">XLOOKUP('Joining Lists'!$H7870,'Joining Lists'!$D$4:$D$75,'Joining Lists'!$E$4:$E$75)</f>
        <v>South</v>
      </c>
      <c r="J7870" s="105" t="s">
        <v>227</v>
      </c>
      <c r="K7870" s="105">
        <v>3.0</v>
      </c>
      <c r="L7870" s="104">
        <f t="array" ref="L7870">XLOOKUP('Joining Lists'!$J7870,'Joining Lists'!$A$4:$A$15,'Joining Lists'!$B$4:$B$15)</f>
        <v>25</v>
      </c>
      <c r="M7870" s="105">
        <f>'Joining Lists'!$K7870*'Joining Lists'!$L7870</f>
        <v>75</v>
      </c>
    </row>
    <row r="7871" ht="14.25" customHeight="1">
      <c r="G7871" s="111">
        <v>44147.0</v>
      </c>
      <c r="H7871" s="110" t="s">
        <v>303</v>
      </c>
      <c r="I7871" s="110" t="str">
        <f t="array" ref="I7871">XLOOKUP('Joining Lists'!$H7871,'Joining Lists'!$D$4:$D$75,'Joining Lists'!$E$4:$E$75)</f>
        <v>West</v>
      </c>
      <c r="J7871" s="110" t="s">
        <v>239</v>
      </c>
      <c r="K7871" s="110">
        <v>2.0</v>
      </c>
      <c r="L7871" s="109">
        <f t="array" ref="L7871">XLOOKUP('Joining Lists'!$J7871,'Joining Lists'!$A$4:$A$15,'Joining Lists'!$B$4:$B$15)</f>
        <v>19</v>
      </c>
      <c r="M7871" s="110">
        <f>'Joining Lists'!$K7871*'Joining Lists'!$L7871</f>
        <v>38</v>
      </c>
    </row>
    <row r="7872" ht="14.25" customHeight="1">
      <c r="G7872" s="106">
        <v>44147.0</v>
      </c>
      <c r="H7872" s="105" t="s">
        <v>306</v>
      </c>
      <c r="I7872" s="105" t="str">
        <f t="array" ref="I7872">XLOOKUP('Joining Lists'!$H7872,'Joining Lists'!$D$4:$D$75,'Joining Lists'!$E$4:$E$75)</f>
        <v>West</v>
      </c>
      <c r="J7872" s="105" t="s">
        <v>216</v>
      </c>
      <c r="K7872" s="105">
        <v>1.0</v>
      </c>
      <c r="L7872" s="104">
        <f t="array" ref="L7872">XLOOKUP('Joining Lists'!$J7872,'Joining Lists'!$A$4:$A$15,'Joining Lists'!$B$4:$B$15)</f>
        <v>22.95</v>
      </c>
      <c r="M7872" s="105">
        <f>'Joining Lists'!$K7872*'Joining Lists'!$L7872</f>
        <v>22.95</v>
      </c>
    </row>
    <row r="7873" ht="14.25" customHeight="1">
      <c r="G7873" s="111">
        <v>44147.0</v>
      </c>
      <c r="H7873" s="110" t="s">
        <v>301</v>
      </c>
      <c r="I7873" s="110" t="str">
        <f t="array" ref="I7873">XLOOKUP('Joining Lists'!$H7873,'Joining Lists'!$D$4:$D$75,'Joining Lists'!$E$4:$E$75)</f>
        <v>East</v>
      </c>
      <c r="J7873" s="110" t="s">
        <v>243</v>
      </c>
      <c r="K7873" s="110">
        <v>3.0</v>
      </c>
      <c r="L7873" s="109">
        <f t="array" ref="L7873">XLOOKUP('Joining Lists'!$J7873,'Joining Lists'!$A$4:$A$15,'Joining Lists'!$B$4:$B$15)</f>
        <v>25</v>
      </c>
      <c r="M7873" s="110">
        <f>'Joining Lists'!$K7873*'Joining Lists'!$L7873</f>
        <v>75</v>
      </c>
    </row>
    <row r="7874" ht="14.25" customHeight="1">
      <c r="G7874" s="106">
        <v>44147.0</v>
      </c>
      <c r="H7874" s="105" t="s">
        <v>297</v>
      </c>
      <c r="I7874" s="105" t="str">
        <f t="array" ref="I7874">XLOOKUP('Joining Lists'!$H7874,'Joining Lists'!$D$4:$D$75,'Joining Lists'!$E$4:$E$75)</f>
        <v>MidWest</v>
      </c>
      <c r="J7874" s="105" t="s">
        <v>230</v>
      </c>
      <c r="K7874" s="105">
        <v>3.0</v>
      </c>
      <c r="L7874" s="104">
        <f t="array" ref="L7874">XLOOKUP('Joining Lists'!$J7874,'Joining Lists'!$A$4:$A$15,'Joining Lists'!$B$4:$B$15)</f>
        <v>79.95</v>
      </c>
      <c r="M7874" s="105">
        <f>'Joining Lists'!$K7874*'Joining Lists'!$L7874</f>
        <v>239.85</v>
      </c>
    </row>
    <row r="7875" ht="14.25" customHeight="1">
      <c r="G7875" s="111">
        <v>44147.0</v>
      </c>
      <c r="H7875" s="110" t="s">
        <v>316</v>
      </c>
      <c r="I7875" s="110" t="str">
        <f t="array" ref="I7875">XLOOKUP('Joining Lists'!$H7875,'Joining Lists'!$D$4:$D$75,'Joining Lists'!$E$4:$E$75)</f>
        <v>West</v>
      </c>
      <c r="J7875" s="110" t="s">
        <v>245</v>
      </c>
      <c r="K7875" s="110">
        <v>2.0</v>
      </c>
      <c r="L7875" s="109">
        <f t="array" ref="L7875">XLOOKUP('Joining Lists'!$J7875,'Joining Lists'!$A$4:$A$15,'Joining Lists'!$B$4:$B$15)</f>
        <v>23.5</v>
      </c>
      <c r="M7875" s="110">
        <f>'Joining Lists'!$K7875*'Joining Lists'!$L7875</f>
        <v>47</v>
      </c>
    </row>
    <row r="7876" ht="14.25" customHeight="1">
      <c r="G7876" s="106">
        <v>44147.0</v>
      </c>
      <c r="H7876" s="105" t="s">
        <v>276</v>
      </c>
      <c r="I7876" s="105" t="str">
        <f t="array" ref="I7876">XLOOKUP('Joining Lists'!$H7876,'Joining Lists'!$D$4:$D$75,'Joining Lists'!$E$4:$E$75)</f>
        <v>East</v>
      </c>
      <c r="J7876" s="105" t="s">
        <v>235</v>
      </c>
      <c r="K7876" s="105">
        <v>3.0</v>
      </c>
      <c r="L7876" s="104">
        <f t="array" ref="L7876">XLOOKUP('Joining Lists'!$J7876,'Joining Lists'!$A$4:$A$15,'Joining Lists'!$B$4:$B$15)</f>
        <v>19.95</v>
      </c>
      <c r="M7876" s="105">
        <f>'Joining Lists'!$K7876*'Joining Lists'!$L7876</f>
        <v>59.85</v>
      </c>
    </row>
    <row r="7877" ht="14.25" customHeight="1">
      <c r="G7877" s="111">
        <v>44147.0</v>
      </c>
      <c r="H7877" s="110" t="s">
        <v>299</v>
      </c>
      <c r="I7877" s="110" t="str">
        <f t="array" ref="I7877">XLOOKUP('Joining Lists'!$H7877,'Joining Lists'!$D$4:$D$75,'Joining Lists'!$E$4:$E$75)</f>
        <v>South</v>
      </c>
      <c r="J7877" s="110" t="s">
        <v>218</v>
      </c>
      <c r="K7877" s="110">
        <v>3.0</v>
      </c>
      <c r="L7877" s="109">
        <f t="array" ref="L7877">XLOOKUP('Joining Lists'!$J7877,'Joining Lists'!$A$4:$A$15,'Joining Lists'!$B$4:$B$15)</f>
        <v>22.95</v>
      </c>
      <c r="M7877" s="110">
        <f>'Joining Lists'!$K7877*'Joining Lists'!$L7877</f>
        <v>68.85</v>
      </c>
    </row>
    <row r="7878" ht="14.25" customHeight="1">
      <c r="G7878" s="106">
        <v>44147.0</v>
      </c>
      <c r="H7878" s="105" t="s">
        <v>264</v>
      </c>
      <c r="I7878" s="105" t="str">
        <f t="array" ref="I7878">XLOOKUP('Joining Lists'!$H7878,'Joining Lists'!$D$4:$D$75,'Joining Lists'!$E$4:$E$75)</f>
        <v>MidWest</v>
      </c>
      <c r="J7878" s="105" t="s">
        <v>235</v>
      </c>
      <c r="K7878" s="105">
        <v>1.0</v>
      </c>
      <c r="L7878" s="104">
        <f t="array" ref="L7878">XLOOKUP('Joining Lists'!$J7878,'Joining Lists'!$A$4:$A$15,'Joining Lists'!$B$4:$B$15)</f>
        <v>19.95</v>
      </c>
      <c r="M7878" s="105">
        <f>'Joining Lists'!$K7878*'Joining Lists'!$L7878</f>
        <v>19.95</v>
      </c>
    </row>
    <row r="7879" ht="14.25" customHeight="1">
      <c r="G7879" s="111">
        <v>44147.0</v>
      </c>
      <c r="H7879" s="110" t="s">
        <v>269</v>
      </c>
      <c r="I7879" s="110" t="str">
        <f t="array" ref="I7879">XLOOKUP('Joining Lists'!$H7879,'Joining Lists'!$D$4:$D$75,'Joining Lists'!$E$4:$E$75)</f>
        <v>MidWest</v>
      </c>
      <c r="J7879" s="110" t="s">
        <v>212</v>
      </c>
      <c r="K7879" s="110">
        <v>3.0</v>
      </c>
      <c r="L7879" s="109">
        <f t="array" ref="L7879">XLOOKUP('Joining Lists'!$J7879,'Joining Lists'!$A$4:$A$15,'Joining Lists'!$B$4:$B$15)</f>
        <v>21</v>
      </c>
      <c r="M7879" s="110">
        <f>'Joining Lists'!$K7879*'Joining Lists'!$L7879</f>
        <v>63</v>
      </c>
    </row>
    <row r="7880" ht="14.25" customHeight="1">
      <c r="G7880" s="106">
        <v>44147.0</v>
      </c>
      <c r="H7880" s="105" t="s">
        <v>271</v>
      </c>
      <c r="I7880" s="105" t="str">
        <f t="array" ref="I7880">XLOOKUP('Joining Lists'!$H7880,'Joining Lists'!$D$4:$D$75,'Joining Lists'!$E$4:$E$75)</f>
        <v>South</v>
      </c>
      <c r="J7880" s="105" t="s">
        <v>227</v>
      </c>
      <c r="K7880" s="105">
        <v>2.0</v>
      </c>
      <c r="L7880" s="104">
        <f t="array" ref="L7880">XLOOKUP('Joining Lists'!$J7880,'Joining Lists'!$A$4:$A$15,'Joining Lists'!$B$4:$B$15)</f>
        <v>25</v>
      </c>
      <c r="M7880" s="105">
        <f>'Joining Lists'!$K7880*'Joining Lists'!$L7880</f>
        <v>50</v>
      </c>
    </row>
    <row r="7881" ht="14.25" customHeight="1">
      <c r="G7881" s="111">
        <v>44147.0</v>
      </c>
      <c r="H7881" s="110" t="s">
        <v>281</v>
      </c>
      <c r="I7881" s="110" t="str">
        <f t="array" ref="I7881">XLOOKUP('Joining Lists'!$H7881,'Joining Lists'!$D$4:$D$75,'Joining Lists'!$E$4:$E$75)</f>
        <v>MidWest</v>
      </c>
      <c r="J7881" s="110" t="s">
        <v>240</v>
      </c>
      <c r="K7881" s="110">
        <v>1.0</v>
      </c>
      <c r="L7881" s="109">
        <f t="array" ref="L7881">XLOOKUP('Joining Lists'!$J7881,'Joining Lists'!$A$4:$A$15,'Joining Lists'!$B$4:$B$15)</f>
        <v>34</v>
      </c>
      <c r="M7881" s="110">
        <f>'Joining Lists'!$K7881*'Joining Lists'!$L7881</f>
        <v>34</v>
      </c>
    </row>
    <row r="7882" ht="14.25" customHeight="1">
      <c r="G7882" s="106">
        <v>44147.0</v>
      </c>
      <c r="H7882" s="105" t="s">
        <v>296</v>
      </c>
      <c r="I7882" s="105" t="str">
        <f t="array" ref="I7882">XLOOKUP('Joining Lists'!$H7882,'Joining Lists'!$D$4:$D$75,'Joining Lists'!$E$4:$E$75)</f>
        <v>West</v>
      </c>
      <c r="J7882" s="105" t="s">
        <v>243</v>
      </c>
      <c r="K7882" s="105">
        <v>1.0</v>
      </c>
      <c r="L7882" s="104">
        <f t="array" ref="L7882">XLOOKUP('Joining Lists'!$J7882,'Joining Lists'!$A$4:$A$15,'Joining Lists'!$B$4:$B$15)</f>
        <v>25</v>
      </c>
      <c r="M7882" s="105">
        <f>'Joining Lists'!$K7882*'Joining Lists'!$L7882</f>
        <v>25</v>
      </c>
    </row>
    <row r="7883" ht="14.25" customHeight="1">
      <c r="G7883" s="111">
        <v>44147.0</v>
      </c>
      <c r="H7883" s="110" t="s">
        <v>249</v>
      </c>
      <c r="I7883" s="110" t="str">
        <f t="array" ref="I7883">XLOOKUP('Joining Lists'!$H7883,'Joining Lists'!$D$4:$D$75,'Joining Lists'!$E$4:$E$75)</f>
        <v>East</v>
      </c>
      <c r="J7883" s="110" t="s">
        <v>216</v>
      </c>
      <c r="K7883" s="110">
        <v>2.0</v>
      </c>
      <c r="L7883" s="109">
        <f t="array" ref="L7883">XLOOKUP('Joining Lists'!$J7883,'Joining Lists'!$A$4:$A$15,'Joining Lists'!$B$4:$B$15)</f>
        <v>22.95</v>
      </c>
      <c r="M7883" s="110">
        <f>'Joining Lists'!$K7883*'Joining Lists'!$L7883</f>
        <v>45.9</v>
      </c>
    </row>
    <row r="7884" ht="14.25" customHeight="1">
      <c r="G7884" s="106">
        <v>44147.0</v>
      </c>
      <c r="H7884" s="105" t="s">
        <v>255</v>
      </c>
      <c r="I7884" s="105" t="str">
        <f t="array" ref="I7884">XLOOKUP('Joining Lists'!$H7884,'Joining Lists'!$D$4:$D$75,'Joining Lists'!$E$4:$E$75)</f>
        <v>MidWest</v>
      </c>
      <c r="J7884" s="105" t="s">
        <v>235</v>
      </c>
      <c r="K7884" s="105">
        <v>2.0</v>
      </c>
      <c r="L7884" s="104">
        <f t="array" ref="L7884">XLOOKUP('Joining Lists'!$J7884,'Joining Lists'!$A$4:$A$15,'Joining Lists'!$B$4:$B$15)</f>
        <v>19.95</v>
      </c>
      <c r="M7884" s="105">
        <f>'Joining Lists'!$K7884*'Joining Lists'!$L7884</f>
        <v>39.9</v>
      </c>
    </row>
    <row r="7885" ht="14.25" customHeight="1">
      <c r="G7885" s="111">
        <v>44147.0</v>
      </c>
      <c r="H7885" s="110" t="s">
        <v>244</v>
      </c>
      <c r="I7885" s="110" t="str">
        <f t="array" ref="I7885">XLOOKUP('Joining Lists'!$H7885,'Joining Lists'!$D$4:$D$75,'Joining Lists'!$E$4:$E$75)</f>
        <v>MidWest</v>
      </c>
      <c r="J7885" s="110" t="s">
        <v>240</v>
      </c>
      <c r="K7885" s="110">
        <v>4.0</v>
      </c>
      <c r="L7885" s="109">
        <f t="array" ref="L7885">XLOOKUP('Joining Lists'!$J7885,'Joining Lists'!$A$4:$A$15,'Joining Lists'!$B$4:$B$15)</f>
        <v>34</v>
      </c>
      <c r="M7885" s="110">
        <f>'Joining Lists'!$K7885*'Joining Lists'!$L7885</f>
        <v>136</v>
      </c>
    </row>
    <row r="7886" ht="14.25" customHeight="1">
      <c r="G7886" s="106">
        <v>44147.0</v>
      </c>
      <c r="H7886" s="105" t="s">
        <v>302</v>
      </c>
      <c r="I7886" s="105" t="str">
        <f t="array" ref="I7886">XLOOKUP('Joining Lists'!$H7886,'Joining Lists'!$D$4:$D$75,'Joining Lists'!$E$4:$E$75)</f>
        <v>MidWest</v>
      </c>
      <c r="J7886" s="105" t="s">
        <v>239</v>
      </c>
      <c r="K7886" s="105">
        <v>1.0</v>
      </c>
      <c r="L7886" s="104">
        <f t="array" ref="L7886">XLOOKUP('Joining Lists'!$J7886,'Joining Lists'!$A$4:$A$15,'Joining Lists'!$B$4:$B$15)</f>
        <v>19</v>
      </c>
      <c r="M7886" s="105">
        <f>'Joining Lists'!$K7886*'Joining Lists'!$L7886</f>
        <v>19</v>
      </c>
    </row>
    <row r="7887" ht="14.25" customHeight="1">
      <c r="G7887" s="111">
        <v>44147.0</v>
      </c>
      <c r="H7887" s="110" t="s">
        <v>215</v>
      </c>
      <c r="I7887" s="110" t="str">
        <f t="array" ref="I7887">XLOOKUP('Joining Lists'!$H7887,'Joining Lists'!$D$4:$D$75,'Joining Lists'!$E$4:$E$75)</f>
        <v>East</v>
      </c>
      <c r="J7887" s="110" t="s">
        <v>235</v>
      </c>
      <c r="K7887" s="110">
        <v>3.0</v>
      </c>
      <c r="L7887" s="109">
        <f t="array" ref="L7887">XLOOKUP('Joining Lists'!$J7887,'Joining Lists'!$A$4:$A$15,'Joining Lists'!$B$4:$B$15)</f>
        <v>19.95</v>
      </c>
      <c r="M7887" s="110">
        <f>'Joining Lists'!$K7887*'Joining Lists'!$L7887</f>
        <v>59.85</v>
      </c>
    </row>
    <row r="7888" ht="14.25" customHeight="1">
      <c r="G7888" s="106">
        <v>44147.0</v>
      </c>
      <c r="H7888" s="105" t="s">
        <v>298</v>
      </c>
      <c r="I7888" s="105" t="str">
        <f t="array" ref="I7888">XLOOKUP('Joining Lists'!$H7888,'Joining Lists'!$D$4:$D$75,'Joining Lists'!$E$4:$E$75)</f>
        <v>West</v>
      </c>
      <c r="J7888" s="105" t="s">
        <v>236</v>
      </c>
      <c r="K7888" s="105">
        <v>3.0</v>
      </c>
      <c r="L7888" s="104">
        <f t="array" ref="L7888">XLOOKUP('Joining Lists'!$J7888,'Joining Lists'!$A$4:$A$15,'Joining Lists'!$B$4:$B$15)</f>
        <v>30</v>
      </c>
      <c r="M7888" s="105">
        <f>'Joining Lists'!$K7888*'Joining Lists'!$L7888</f>
        <v>90</v>
      </c>
    </row>
    <row r="7889" ht="14.25" customHeight="1">
      <c r="G7889" s="111">
        <v>44147.0</v>
      </c>
      <c r="H7889" s="110" t="s">
        <v>305</v>
      </c>
      <c r="I7889" s="110" t="str">
        <f t="array" ref="I7889">XLOOKUP('Joining Lists'!$H7889,'Joining Lists'!$D$4:$D$75,'Joining Lists'!$E$4:$E$75)</f>
        <v>East</v>
      </c>
      <c r="J7889" s="110" t="s">
        <v>243</v>
      </c>
      <c r="K7889" s="110">
        <v>1.0</v>
      </c>
      <c r="L7889" s="109">
        <f t="array" ref="L7889">XLOOKUP('Joining Lists'!$J7889,'Joining Lists'!$A$4:$A$15,'Joining Lists'!$B$4:$B$15)</f>
        <v>25</v>
      </c>
      <c r="M7889" s="110">
        <f>'Joining Lists'!$K7889*'Joining Lists'!$L7889</f>
        <v>25</v>
      </c>
    </row>
    <row r="7890" ht="14.25" customHeight="1">
      <c r="G7890" s="106">
        <v>44147.0</v>
      </c>
      <c r="H7890" s="105" t="s">
        <v>303</v>
      </c>
      <c r="I7890" s="105" t="str">
        <f t="array" ref="I7890">XLOOKUP('Joining Lists'!$H7890,'Joining Lists'!$D$4:$D$75,'Joining Lists'!$E$4:$E$75)</f>
        <v>West</v>
      </c>
      <c r="J7890" s="105" t="s">
        <v>245</v>
      </c>
      <c r="K7890" s="105">
        <v>3.0</v>
      </c>
      <c r="L7890" s="104">
        <f t="array" ref="L7890">XLOOKUP('Joining Lists'!$J7890,'Joining Lists'!$A$4:$A$15,'Joining Lists'!$B$4:$B$15)</f>
        <v>23.5</v>
      </c>
      <c r="M7890" s="105">
        <f>'Joining Lists'!$K7890*'Joining Lists'!$L7890</f>
        <v>70.5</v>
      </c>
    </row>
    <row r="7891" ht="14.25" customHeight="1">
      <c r="G7891" s="111">
        <v>44147.0</v>
      </c>
      <c r="H7891" s="110" t="s">
        <v>301</v>
      </c>
      <c r="I7891" s="110" t="str">
        <f t="array" ref="I7891">XLOOKUP('Joining Lists'!$H7891,'Joining Lists'!$D$4:$D$75,'Joining Lists'!$E$4:$E$75)</f>
        <v>East</v>
      </c>
      <c r="J7891" s="110" t="s">
        <v>218</v>
      </c>
      <c r="K7891" s="110">
        <v>1.0</v>
      </c>
      <c r="L7891" s="109">
        <f t="array" ref="L7891">XLOOKUP('Joining Lists'!$J7891,'Joining Lists'!$A$4:$A$15,'Joining Lists'!$B$4:$B$15)</f>
        <v>22.95</v>
      </c>
      <c r="M7891" s="110">
        <f>'Joining Lists'!$K7891*'Joining Lists'!$L7891</f>
        <v>22.95</v>
      </c>
    </row>
    <row r="7892" ht="14.25" customHeight="1">
      <c r="G7892" s="106">
        <v>44147.0</v>
      </c>
      <c r="H7892" s="105" t="s">
        <v>315</v>
      </c>
      <c r="I7892" s="105" t="str">
        <f t="array" ref="I7892">XLOOKUP('Joining Lists'!$H7892,'Joining Lists'!$D$4:$D$75,'Joining Lists'!$E$4:$E$75)</f>
        <v>MidWest</v>
      </c>
      <c r="J7892" s="105" t="s">
        <v>240</v>
      </c>
      <c r="K7892" s="105">
        <v>2.0</v>
      </c>
      <c r="L7892" s="104">
        <f t="array" ref="L7892">XLOOKUP('Joining Lists'!$J7892,'Joining Lists'!$A$4:$A$15,'Joining Lists'!$B$4:$B$15)</f>
        <v>34</v>
      </c>
      <c r="M7892" s="105">
        <f>'Joining Lists'!$K7892*'Joining Lists'!$L7892</f>
        <v>68</v>
      </c>
    </row>
    <row r="7893" ht="14.25" customHeight="1">
      <c r="G7893" s="111">
        <v>44147.0</v>
      </c>
      <c r="H7893" s="110" t="s">
        <v>254</v>
      </c>
      <c r="I7893" s="110" t="str">
        <f t="array" ref="I7893">XLOOKUP('Joining Lists'!$H7893,'Joining Lists'!$D$4:$D$75,'Joining Lists'!$E$4:$E$75)</f>
        <v>South</v>
      </c>
      <c r="J7893" s="110" t="s">
        <v>243</v>
      </c>
      <c r="K7893" s="110">
        <v>3.0</v>
      </c>
      <c r="L7893" s="109">
        <f t="array" ref="L7893">XLOOKUP('Joining Lists'!$J7893,'Joining Lists'!$A$4:$A$15,'Joining Lists'!$B$4:$B$15)</f>
        <v>25</v>
      </c>
      <c r="M7893" s="110">
        <f>'Joining Lists'!$K7893*'Joining Lists'!$L7893</f>
        <v>75</v>
      </c>
    </row>
    <row r="7894" ht="14.25" customHeight="1">
      <c r="G7894" s="106">
        <v>44147.0</v>
      </c>
      <c r="H7894" s="105" t="s">
        <v>261</v>
      </c>
      <c r="I7894" s="105" t="str">
        <f t="array" ref="I7894">XLOOKUP('Joining Lists'!$H7894,'Joining Lists'!$D$4:$D$75,'Joining Lists'!$E$4:$E$75)</f>
        <v>South</v>
      </c>
      <c r="J7894" s="105" t="s">
        <v>240</v>
      </c>
      <c r="K7894" s="105">
        <v>3.0</v>
      </c>
      <c r="L7894" s="104">
        <f t="array" ref="L7894">XLOOKUP('Joining Lists'!$J7894,'Joining Lists'!$A$4:$A$15,'Joining Lists'!$B$4:$B$15)</f>
        <v>34</v>
      </c>
      <c r="M7894" s="105">
        <f>'Joining Lists'!$K7894*'Joining Lists'!$L7894</f>
        <v>102</v>
      </c>
    </row>
    <row r="7895" ht="14.25" customHeight="1">
      <c r="G7895" s="111">
        <v>44147.0</v>
      </c>
      <c r="H7895" s="110" t="s">
        <v>251</v>
      </c>
      <c r="I7895" s="110" t="str">
        <f t="array" ref="I7895">XLOOKUP('Joining Lists'!$H7895,'Joining Lists'!$D$4:$D$75,'Joining Lists'!$E$4:$E$75)</f>
        <v>MidWest</v>
      </c>
      <c r="J7895" s="110" t="s">
        <v>233</v>
      </c>
      <c r="K7895" s="110">
        <v>1.0</v>
      </c>
      <c r="L7895" s="109">
        <f t="array" ref="L7895">XLOOKUP('Joining Lists'!$J7895,'Joining Lists'!$A$4:$A$15,'Joining Lists'!$B$4:$B$15)</f>
        <v>27.5</v>
      </c>
      <c r="M7895" s="110">
        <f>'Joining Lists'!$K7895*'Joining Lists'!$L7895</f>
        <v>27.5</v>
      </c>
    </row>
    <row r="7896" ht="14.25" customHeight="1">
      <c r="G7896" s="106">
        <v>44147.0</v>
      </c>
      <c r="H7896" s="105" t="s">
        <v>215</v>
      </c>
      <c r="I7896" s="105" t="str">
        <f t="array" ref="I7896">XLOOKUP('Joining Lists'!$H7896,'Joining Lists'!$D$4:$D$75,'Joining Lists'!$E$4:$E$75)</f>
        <v>East</v>
      </c>
      <c r="J7896" s="105" t="s">
        <v>216</v>
      </c>
      <c r="K7896" s="105">
        <v>2.0</v>
      </c>
      <c r="L7896" s="104">
        <f t="array" ref="L7896">XLOOKUP('Joining Lists'!$J7896,'Joining Lists'!$A$4:$A$15,'Joining Lists'!$B$4:$B$15)</f>
        <v>22.95</v>
      </c>
      <c r="M7896" s="105">
        <f>'Joining Lists'!$K7896*'Joining Lists'!$L7896</f>
        <v>45.9</v>
      </c>
    </row>
    <row r="7897" ht="14.25" customHeight="1">
      <c r="G7897" s="111">
        <v>44147.0</v>
      </c>
      <c r="H7897" s="110" t="s">
        <v>309</v>
      </c>
      <c r="I7897" s="110" t="str">
        <f t="array" ref="I7897">XLOOKUP('Joining Lists'!$H7897,'Joining Lists'!$D$4:$D$75,'Joining Lists'!$E$4:$E$75)</f>
        <v>South</v>
      </c>
      <c r="J7897" s="110" t="s">
        <v>243</v>
      </c>
      <c r="K7897" s="110">
        <v>1.0</v>
      </c>
      <c r="L7897" s="109">
        <f t="array" ref="L7897">XLOOKUP('Joining Lists'!$J7897,'Joining Lists'!$A$4:$A$15,'Joining Lists'!$B$4:$B$15)</f>
        <v>25</v>
      </c>
      <c r="M7897" s="110">
        <f>'Joining Lists'!$K7897*'Joining Lists'!$L7897</f>
        <v>25</v>
      </c>
    </row>
    <row r="7898" ht="14.25" customHeight="1">
      <c r="G7898" s="106">
        <v>44147.0</v>
      </c>
      <c r="H7898" s="105" t="s">
        <v>297</v>
      </c>
      <c r="I7898" s="105" t="str">
        <f t="array" ref="I7898">XLOOKUP('Joining Lists'!$H7898,'Joining Lists'!$D$4:$D$75,'Joining Lists'!$E$4:$E$75)</f>
        <v>MidWest</v>
      </c>
      <c r="J7898" s="105" t="s">
        <v>240</v>
      </c>
      <c r="K7898" s="105">
        <v>2.0</v>
      </c>
      <c r="L7898" s="104">
        <f t="array" ref="L7898">XLOOKUP('Joining Lists'!$J7898,'Joining Lists'!$A$4:$A$15,'Joining Lists'!$B$4:$B$15)</f>
        <v>34</v>
      </c>
      <c r="M7898" s="105">
        <f>'Joining Lists'!$K7898*'Joining Lists'!$L7898</f>
        <v>68</v>
      </c>
    </row>
    <row r="7899" ht="14.25" customHeight="1">
      <c r="G7899" s="111">
        <v>44147.0</v>
      </c>
      <c r="H7899" s="110" t="s">
        <v>264</v>
      </c>
      <c r="I7899" s="110" t="str">
        <f t="array" ref="I7899">XLOOKUP('Joining Lists'!$H7899,'Joining Lists'!$D$4:$D$75,'Joining Lists'!$E$4:$E$75)</f>
        <v>MidWest</v>
      </c>
      <c r="J7899" s="110" t="s">
        <v>218</v>
      </c>
      <c r="K7899" s="110">
        <v>2.0</v>
      </c>
      <c r="L7899" s="109">
        <f t="array" ref="L7899">XLOOKUP('Joining Lists'!$J7899,'Joining Lists'!$A$4:$A$15,'Joining Lists'!$B$4:$B$15)</f>
        <v>22.95</v>
      </c>
      <c r="M7899" s="110">
        <f>'Joining Lists'!$K7899*'Joining Lists'!$L7899</f>
        <v>45.9</v>
      </c>
    </row>
    <row r="7900" ht="14.25" customHeight="1">
      <c r="G7900" s="106">
        <v>44147.0</v>
      </c>
      <c r="H7900" s="105" t="s">
        <v>302</v>
      </c>
      <c r="I7900" s="105" t="str">
        <f t="array" ref="I7900">XLOOKUP('Joining Lists'!$H7900,'Joining Lists'!$D$4:$D$75,'Joining Lists'!$E$4:$E$75)</f>
        <v>MidWest</v>
      </c>
      <c r="J7900" s="105" t="s">
        <v>240</v>
      </c>
      <c r="K7900" s="105">
        <v>3.0</v>
      </c>
      <c r="L7900" s="104">
        <f t="array" ref="L7900">XLOOKUP('Joining Lists'!$J7900,'Joining Lists'!$A$4:$A$15,'Joining Lists'!$B$4:$B$15)</f>
        <v>34</v>
      </c>
      <c r="M7900" s="105">
        <f>'Joining Lists'!$K7900*'Joining Lists'!$L7900</f>
        <v>102</v>
      </c>
    </row>
    <row r="7901" ht="14.25" customHeight="1">
      <c r="G7901" s="111">
        <v>44147.0</v>
      </c>
      <c r="H7901" s="110" t="s">
        <v>249</v>
      </c>
      <c r="I7901" s="110" t="str">
        <f t="array" ref="I7901">XLOOKUP('Joining Lists'!$H7901,'Joining Lists'!$D$4:$D$75,'Joining Lists'!$E$4:$E$75)</f>
        <v>East</v>
      </c>
      <c r="J7901" s="110" t="s">
        <v>240</v>
      </c>
      <c r="K7901" s="110">
        <v>1.0</v>
      </c>
      <c r="L7901" s="109">
        <f t="array" ref="L7901">XLOOKUP('Joining Lists'!$J7901,'Joining Lists'!$A$4:$A$15,'Joining Lists'!$B$4:$B$15)</f>
        <v>34</v>
      </c>
      <c r="M7901" s="110">
        <f>'Joining Lists'!$K7901*'Joining Lists'!$L7901</f>
        <v>34</v>
      </c>
    </row>
    <row r="7902" ht="14.25" customHeight="1">
      <c r="G7902" s="106">
        <v>44147.0</v>
      </c>
      <c r="H7902" s="105" t="s">
        <v>244</v>
      </c>
      <c r="I7902" s="105" t="str">
        <f t="array" ref="I7902">XLOOKUP('Joining Lists'!$H7902,'Joining Lists'!$D$4:$D$75,'Joining Lists'!$E$4:$E$75)</f>
        <v>MidWest</v>
      </c>
      <c r="J7902" s="105" t="s">
        <v>236</v>
      </c>
      <c r="K7902" s="105">
        <v>1.0</v>
      </c>
      <c r="L7902" s="104">
        <f t="array" ref="L7902">XLOOKUP('Joining Lists'!$J7902,'Joining Lists'!$A$4:$A$15,'Joining Lists'!$B$4:$B$15)</f>
        <v>30</v>
      </c>
      <c r="M7902" s="105">
        <f>'Joining Lists'!$K7902*'Joining Lists'!$L7902</f>
        <v>30</v>
      </c>
    </row>
    <row r="7903" ht="14.25" customHeight="1">
      <c r="G7903" s="111">
        <v>44147.0</v>
      </c>
      <c r="H7903" s="110" t="s">
        <v>297</v>
      </c>
      <c r="I7903" s="110" t="str">
        <f t="array" ref="I7903">XLOOKUP('Joining Lists'!$H7903,'Joining Lists'!$D$4:$D$75,'Joining Lists'!$E$4:$E$75)</f>
        <v>MidWest</v>
      </c>
      <c r="J7903" s="110" t="s">
        <v>239</v>
      </c>
      <c r="K7903" s="110">
        <v>3.0</v>
      </c>
      <c r="L7903" s="109">
        <f t="array" ref="L7903">XLOOKUP('Joining Lists'!$J7903,'Joining Lists'!$A$4:$A$15,'Joining Lists'!$B$4:$B$15)</f>
        <v>19</v>
      </c>
      <c r="M7903" s="110">
        <f>'Joining Lists'!$K7903*'Joining Lists'!$L7903</f>
        <v>57</v>
      </c>
    </row>
    <row r="7904" ht="14.25" customHeight="1">
      <c r="G7904" s="106">
        <v>44147.0</v>
      </c>
      <c r="H7904" s="105" t="s">
        <v>308</v>
      </c>
      <c r="I7904" s="105" t="str">
        <f t="array" ref="I7904">XLOOKUP('Joining Lists'!$H7904,'Joining Lists'!$D$4:$D$75,'Joining Lists'!$E$4:$E$75)</f>
        <v>West</v>
      </c>
      <c r="J7904" s="105" t="s">
        <v>227</v>
      </c>
      <c r="K7904" s="105">
        <v>3.0</v>
      </c>
      <c r="L7904" s="104">
        <f t="array" ref="L7904">XLOOKUP('Joining Lists'!$J7904,'Joining Lists'!$A$4:$A$15,'Joining Lists'!$B$4:$B$15)</f>
        <v>25</v>
      </c>
      <c r="M7904" s="105">
        <f>'Joining Lists'!$K7904*'Joining Lists'!$L7904</f>
        <v>75</v>
      </c>
    </row>
    <row r="7905" ht="14.25" customHeight="1">
      <c r="G7905" s="111">
        <v>44147.0</v>
      </c>
      <c r="H7905" s="110" t="s">
        <v>281</v>
      </c>
      <c r="I7905" s="110" t="str">
        <f t="array" ref="I7905">XLOOKUP('Joining Lists'!$H7905,'Joining Lists'!$D$4:$D$75,'Joining Lists'!$E$4:$E$75)</f>
        <v>MidWest</v>
      </c>
      <c r="J7905" s="110" t="s">
        <v>239</v>
      </c>
      <c r="K7905" s="110">
        <v>3.0</v>
      </c>
      <c r="L7905" s="109">
        <f t="array" ref="L7905">XLOOKUP('Joining Lists'!$J7905,'Joining Lists'!$A$4:$A$15,'Joining Lists'!$B$4:$B$15)</f>
        <v>19</v>
      </c>
      <c r="M7905" s="110">
        <f>'Joining Lists'!$K7905*'Joining Lists'!$L7905</f>
        <v>57</v>
      </c>
    </row>
    <row r="7906" ht="14.25" customHeight="1">
      <c r="G7906" s="106">
        <v>44147.0</v>
      </c>
      <c r="H7906" s="105" t="s">
        <v>260</v>
      </c>
      <c r="I7906" s="105" t="str">
        <f t="array" ref="I7906">XLOOKUP('Joining Lists'!$H7906,'Joining Lists'!$D$4:$D$75,'Joining Lists'!$E$4:$E$75)</f>
        <v>MidWest</v>
      </c>
      <c r="J7906" s="105" t="s">
        <v>216</v>
      </c>
      <c r="K7906" s="105">
        <v>1.0</v>
      </c>
      <c r="L7906" s="104">
        <f t="array" ref="L7906">XLOOKUP('Joining Lists'!$J7906,'Joining Lists'!$A$4:$A$15,'Joining Lists'!$B$4:$B$15)</f>
        <v>22.95</v>
      </c>
      <c r="M7906" s="105">
        <f>'Joining Lists'!$K7906*'Joining Lists'!$L7906</f>
        <v>22.95</v>
      </c>
    </row>
    <row r="7907" ht="14.25" customHeight="1">
      <c r="G7907" s="111">
        <v>44147.0</v>
      </c>
      <c r="H7907" s="110" t="s">
        <v>250</v>
      </c>
      <c r="I7907" s="110" t="str">
        <f t="array" ref="I7907">XLOOKUP('Joining Lists'!$H7907,'Joining Lists'!$D$4:$D$75,'Joining Lists'!$E$4:$E$75)</f>
        <v>West</v>
      </c>
      <c r="J7907" s="110" t="s">
        <v>216</v>
      </c>
      <c r="K7907" s="110">
        <v>2.0</v>
      </c>
      <c r="L7907" s="109">
        <f t="array" ref="L7907">XLOOKUP('Joining Lists'!$J7907,'Joining Lists'!$A$4:$A$15,'Joining Lists'!$B$4:$B$15)</f>
        <v>22.95</v>
      </c>
      <c r="M7907" s="110">
        <f>'Joining Lists'!$K7907*'Joining Lists'!$L7907</f>
        <v>45.9</v>
      </c>
    </row>
    <row r="7908" ht="14.25" customHeight="1">
      <c r="G7908" s="106">
        <v>44147.0</v>
      </c>
      <c r="H7908" s="105" t="s">
        <v>225</v>
      </c>
      <c r="I7908" s="105" t="str">
        <f t="array" ref="I7908">XLOOKUP('Joining Lists'!$H7908,'Joining Lists'!$D$4:$D$75,'Joining Lists'!$E$4:$E$75)</f>
        <v>South</v>
      </c>
      <c r="J7908" s="105" t="s">
        <v>240</v>
      </c>
      <c r="K7908" s="105">
        <v>5.0</v>
      </c>
      <c r="L7908" s="104">
        <f t="array" ref="L7908">XLOOKUP('Joining Lists'!$J7908,'Joining Lists'!$A$4:$A$15,'Joining Lists'!$B$4:$B$15)</f>
        <v>34</v>
      </c>
      <c r="M7908" s="105">
        <f>'Joining Lists'!$K7908*'Joining Lists'!$L7908</f>
        <v>170</v>
      </c>
    </row>
    <row r="7909" ht="14.25" customHeight="1">
      <c r="G7909" s="111">
        <v>44147.0</v>
      </c>
      <c r="H7909" s="110" t="s">
        <v>276</v>
      </c>
      <c r="I7909" s="110" t="str">
        <f t="array" ref="I7909">XLOOKUP('Joining Lists'!$H7909,'Joining Lists'!$D$4:$D$75,'Joining Lists'!$E$4:$E$75)</f>
        <v>East</v>
      </c>
      <c r="J7909" s="110" t="s">
        <v>227</v>
      </c>
      <c r="K7909" s="110">
        <v>3.0</v>
      </c>
      <c r="L7909" s="109">
        <f t="array" ref="L7909">XLOOKUP('Joining Lists'!$J7909,'Joining Lists'!$A$4:$A$15,'Joining Lists'!$B$4:$B$15)</f>
        <v>25</v>
      </c>
      <c r="M7909" s="110">
        <f>'Joining Lists'!$K7909*'Joining Lists'!$L7909</f>
        <v>75</v>
      </c>
    </row>
    <row r="7910" ht="14.25" customHeight="1">
      <c r="G7910" s="106">
        <v>44147.0</v>
      </c>
      <c r="H7910" s="105" t="s">
        <v>264</v>
      </c>
      <c r="I7910" s="105" t="str">
        <f t="array" ref="I7910">XLOOKUP('Joining Lists'!$H7910,'Joining Lists'!$D$4:$D$75,'Joining Lists'!$E$4:$E$75)</f>
        <v>MidWest</v>
      </c>
      <c r="J7910" s="105" t="s">
        <v>216</v>
      </c>
      <c r="K7910" s="105">
        <v>1.0</v>
      </c>
      <c r="L7910" s="104">
        <f t="array" ref="L7910">XLOOKUP('Joining Lists'!$J7910,'Joining Lists'!$A$4:$A$15,'Joining Lists'!$B$4:$B$15)</f>
        <v>22.95</v>
      </c>
      <c r="M7910" s="105">
        <f>'Joining Lists'!$K7910*'Joining Lists'!$L7910</f>
        <v>22.95</v>
      </c>
    </row>
    <row r="7911" ht="14.25" customHeight="1">
      <c r="G7911" s="111">
        <v>44147.0</v>
      </c>
      <c r="H7911" s="110" t="s">
        <v>254</v>
      </c>
      <c r="I7911" s="110" t="str">
        <f t="array" ref="I7911">XLOOKUP('Joining Lists'!$H7911,'Joining Lists'!$D$4:$D$75,'Joining Lists'!$E$4:$E$75)</f>
        <v>South</v>
      </c>
      <c r="J7911" s="110" t="s">
        <v>240</v>
      </c>
      <c r="K7911" s="110">
        <v>1.0</v>
      </c>
      <c r="L7911" s="109">
        <f t="array" ref="L7911">XLOOKUP('Joining Lists'!$J7911,'Joining Lists'!$A$4:$A$15,'Joining Lists'!$B$4:$B$15)</f>
        <v>34</v>
      </c>
      <c r="M7911" s="110">
        <f>'Joining Lists'!$K7911*'Joining Lists'!$L7911</f>
        <v>34</v>
      </c>
    </row>
    <row r="7912" ht="14.25" customHeight="1">
      <c r="G7912" s="106">
        <v>44147.0</v>
      </c>
      <c r="H7912" s="105" t="s">
        <v>306</v>
      </c>
      <c r="I7912" s="105" t="str">
        <f t="array" ref="I7912">XLOOKUP('Joining Lists'!$H7912,'Joining Lists'!$D$4:$D$75,'Joining Lists'!$E$4:$E$75)</f>
        <v>West</v>
      </c>
      <c r="J7912" s="105" t="s">
        <v>243</v>
      </c>
      <c r="K7912" s="105">
        <v>1.0</v>
      </c>
      <c r="L7912" s="104">
        <f t="array" ref="L7912">XLOOKUP('Joining Lists'!$J7912,'Joining Lists'!$A$4:$A$15,'Joining Lists'!$B$4:$B$15)</f>
        <v>25</v>
      </c>
      <c r="M7912" s="105">
        <f>'Joining Lists'!$K7912*'Joining Lists'!$L7912</f>
        <v>25</v>
      </c>
    </row>
    <row r="7913" ht="14.25" customHeight="1">
      <c r="G7913" s="111">
        <v>44147.0</v>
      </c>
      <c r="H7913" s="110" t="s">
        <v>304</v>
      </c>
      <c r="I7913" s="110" t="str">
        <f t="array" ref="I7913">XLOOKUP('Joining Lists'!$H7913,'Joining Lists'!$D$4:$D$75,'Joining Lists'!$E$4:$E$75)</f>
        <v>South</v>
      </c>
      <c r="J7913" s="110" t="s">
        <v>245</v>
      </c>
      <c r="K7913" s="110">
        <v>1.0</v>
      </c>
      <c r="L7913" s="109">
        <f t="array" ref="L7913">XLOOKUP('Joining Lists'!$J7913,'Joining Lists'!$A$4:$A$15,'Joining Lists'!$B$4:$B$15)</f>
        <v>23.5</v>
      </c>
      <c r="M7913" s="110">
        <f>'Joining Lists'!$K7913*'Joining Lists'!$L7913</f>
        <v>23.5</v>
      </c>
    </row>
    <row r="7914" ht="14.25" customHeight="1">
      <c r="G7914" s="106">
        <v>44147.0</v>
      </c>
      <c r="H7914" s="105" t="s">
        <v>281</v>
      </c>
      <c r="I7914" s="105" t="str">
        <f t="array" ref="I7914">XLOOKUP('Joining Lists'!$H7914,'Joining Lists'!$D$4:$D$75,'Joining Lists'!$E$4:$E$75)</f>
        <v>MidWest</v>
      </c>
      <c r="J7914" s="105" t="s">
        <v>218</v>
      </c>
      <c r="K7914" s="105">
        <v>2.0</v>
      </c>
      <c r="L7914" s="104">
        <f t="array" ref="L7914">XLOOKUP('Joining Lists'!$J7914,'Joining Lists'!$A$4:$A$15,'Joining Lists'!$B$4:$B$15)</f>
        <v>22.95</v>
      </c>
      <c r="M7914" s="105">
        <f>'Joining Lists'!$K7914*'Joining Lists'!$L7914</f>
        <v>45.9</v>
      </c>
    </row>
    <row r="7915" ht="14.25" customHeight="1">
      <c r="G7915" s="111">
        <v>44147.0</v>
      </c>
      <c r="H7915" s="110" t="s">
        <v>305</v>
      </c>
      <c r="I7915" s="110" t="str">
        <f t="array" ref="I7915">XLOOKUP('Joining Lists'!$H7915,'Joining Lists'!$D$4:$D$75,'Joining Lists'!$E$4:$E$75)</f>
        <v>East</v>
      </c>
      <c r="J7915" s="110" t="s">
        <v>218</v>
      </c>
      <c r="K7915" s="110">
        <v>3.0</v>
      </c>
      <c r="L7915" s="109">
        <f t="array" ref="L7915">XLOOKUP('Joining Lists'!$J7915,'Joining Lists'!$A$4:$A$15,'Joining Lists'!$B$4:$B$15)</f>
        <v>22.95</v>
      </c>
      <c r="M7915" s="110">
        <f>'Joining Lists'!$K7915*'Joining Lists'!$L7915</f>
        <v>68.85</v>
      </c>
    </row>
    <row r="7916" ht="14.25" customHeight="1">
      <c r="G7916" s="106">
        <v>44146.0</v>
      </c>
      <c r="H7916" s="105" t="s">
        <v>242</v>
      </c>
      <c r="I7916" s="105" t="str">
        <f t="array" ref="I7916">XLOOKUP('Joining Lists'!$H7916,'Joining Lists'!$D$4:$D$75,'Joining Lists'!$E$4:$E$75)</f>
        <v>MidWest</v>
      </c>
      <c r="J7916" s="105" t="s">
        <v>245</v>
      </c>
      <c r="K7916" s="105">
        <v>3.0</v>
      </c>
      <c r="L7916" s="104">
        <f t="array" ref="L7916">XLOOKUP('Joining Lists'!$J7916,'Joining Lists'!$A$4:$A$15,'Joining Lists'!$B$4:$B$15)</f>
        <v>23.5</v>
      </c>
      <c r="M7916" s="105">
        <f>'Joining Lists'!$K7916*'Joining Lists'!$L7916</f>
        <v>70.5</v>
      </c>
    </row>
    <row r="7917" ht="14.25" customHeight="1">
      <c r="G7917" s="111">
        <v>44146.0</v>
      </c>
      <c r="H7917" s="110" t="s">
        <v>302</v>
      </c>
      <c r="I7917" s="110" t="str">
        <f t="array" ref="I7917">XLOOKUP('Joining Lists'!$H7917,'Joining Lists'!$D$4:$D$75,'Joining Lists'!$E$4:$E$75)</f>
        <v>MidWest</v>
      </c>
      <c r="J7917" s="110" t="s">
        <v>236</v>
      </c>
      <c r="K7917" s="110">
        <v>2.0</v>
      </c>
      <c r="L7917" s="109">
        <f t="array" ref="L7917">XLOOKUP('Joining Lists'!$J7917,'Joining Lists'!$A$4:$A$15,'Joining Lists'!$B$4:$B$15)</f>
        <v>30</v>
      </c>
      <c r="M7917" s="110">
        <f>'Joining Lists'!$K7917*'Joining Lists'!$L7917</f>
        <v>60</v>
      </c>
    </row>
    <row r="7918" ht="14.25" customHeight="1">
      <c r="G7918" s="106">
        <v>44146.0</v>
      </c>
      <c r="H7918" s="105" t="s">
        <v>261</v>
      </c>
      <c r="I7918" s="105" t="str">
        <f t="array" ref="I7918">XLOOKUP('Joining Lists'!$H7918,'Joining Lists'!$D$4:$D$75,'Joining Lists'!$E$4:$E$75)</f>
        <v>South</v>
      </c>
      <c r="J7918" s="105" t="s">
        <v>240</v>
      </c>
      <c r="K7918" s="105">
        <v>3.0</v>
      </c>
      <c r="L7918" s="104">
        <f t="array" ref="L7918">XLOOKUP('Joining Lists'!$J7918,'Joining Lists'!$A$4:$A$15,'Joining Lists'!$B$4:$B$15)</f>
        <v>34</v>
      </c>
      <c r="M7918" s="105">
        <f>'Joining Lists'!$K7918*'Joining Lists'!$L7918</f>
        <v>102</v>
      </c>
    </row>
    <row r="7919" ht="14.25" customHeight="1">
      <c r="G7919" s="111">
        <v>44146.0</v>
      </c>
      <c r="H7919" s="110" t="s">
        <v>255</v>
      </c>
      <c r="I7919" s="110" t="str">
        <f t="array" ref="I7919">XLOOKUP('Joining Lists'!$H7919,'Joining Lists'!$D$4:$D$75,'Joining Lists'!$E$4:$E$75)</f>
        <v>MidWest</v>
      </c>
      <c r="J7919" s="110" t="s">
        <v>236</v>
      </c>
      <c r="K7919" s="110">
        <v>2.0</v>
      </c>
      <c r="L7919" s="109">
        <f t="array" ref="L7919">XLOOKUP('Joining Lists'!$J7919,'Joining Lists'!$A$4:$A$15,'Joining Lists'!$B$4:$B$15)</f>
        <v>30</v>
      </c>
      <c r="M7919" s="110">
        <f>'Joining Lists'!$K7919*'Joining Lists'!$L7919</f>
        <v>60</v>
      </c>
    </row>
    <row r="7920" ht="14.25" customHeight="1">
      <c r="G7920" s="106">
        <v>44146.0</v>
      </c>
      <c r="H7920" s="105" t="s">
        <v>305</v>
      </c>
      <c r="I7920" s="105" t="str">
        <f t="array" ref="I7920">XLOOKUP('Joining Lists'!$H7920,'Joining Lists'!$D$4:$D$75,'Joining Lists'!$E$4:$E$75)</f>
        <v>East</v>
      </c>
      <c r="J7920" s="105" t="s">
        <v>245</v>
      </c>
      <c r="K7920" s="105">
        <v>24.0</v>
      </c>
      <c r="L7920" s="104">
        <f t="array" ref="L7920">XLOOKUP('Joining Lists'!$J7920,'Joining Lists'!$A$4:$A$15,'Joining Lists'!$B$4:$B$15)</f>
        <v>23.5</v>
      </c>
      <c r="M7920" s="105">
        <f>'Joining Lists'!$K7920*'Joining Lists'!$L7920</f>
        <v>564</v>
      </c>
    </row>
    <row r="7921" ht="14.25" customHeight="1">
      <c r="G7921" s="111">
        <v>44146.0</v>
      </c>
      <c r="H7921" s="110" t="s">
        <v>299</v>
      </c>
      <c r="I7921" s="110" t="str">
        <f t="array" ref="I7921">XLOOKUP('Joining Lists'!$H7921,'Joining Lists'!$D$4:$D$75,'Joining Lists'!$E$4:$E$75)</f>
        <v>South</v>
      </c>
      <c r="J7921" s="110" t="s">
        <v>240</v>
      </c>
      <c r="K7921" s="110">
        <v>2.0</v>
      </c>
      <c r="L7921" s="109">
        <f t="array" ref="L7921">XLOOKUP('Joining Lists'!$J7921,'Joining Lists'!$A$4:$A$15,'Joining Lists'!$B$4:$B$15)</f>
        <v>34</v>
      </c>
      <c r="M7921" s="110">
        <f>'Joining Lists'!$K7921*'Joining Lists'!$L7921</f>
        <v>68</v>
      </c>
    </row>
    <row r="7922" ht="14.25" customHeight="1">
      <c r="G7922" s="106">
        <v>44146.0</v>
      </c>
      <c r="H7922" s="105" t="s">
        <v>296</v>
      </c>
      <c r="I7922" s="105" t="str">
        <f t="array" ref="I7922">XLOOKUP('Joining Lists'!$H7922,'Joining Lists'!$D$4:$D$75,'Joining Lists'!$E$4:$E$75)</f>
        <v>West</v>
      </c>
      <c r="J7922" s="105" t="s">
        <v>239</v>
      </c>
      <c r="K7922" s="105">
        <v>2.0</v>
      </c>
      <c r="L7922" s="104">
        <f t="array" ref="L7922">XLOOKUP('Joining Lists'!$J7922,'Joining Lists'!$A$4:$A$15,'Joining Lists'!$B$4:$B$15)</f>
        <v>19</v>
      </c>
      <c r="M7922" s="105">
        <f>'Joining Lists'!$K7922*'Joining Lists'!$L7922</f>
        <v>38</v>
      </c>
    </row>
    <row r="7923" ht="14.25" customHeight="1">
      <c r="G7923" s="111">
        <v>44146.0</v>
      </c>
      <c r="H7923" s="110" t="s">
        <v>296</v>
      </c>
      <c r="I7923" s="110" t="str">
        <f t="array" ref="I7923">XLOOKUP('Joining Lists'!$H7923,'Joining Lists'!$D$4:$D$75,'Joining Lists'!$E$4:$E$75)</f>
        <v>West</v>
      </c>
      <c r="J7923" s="110" t="s">
        <v>218</v>
      </c>
      <c r="K7923" s="110">
        <v>1.0</v>
      </c>
      <c r="L7923" s="109">
        <f t="array" ref="L7923">XLOOKUP('Joining Lists'!$J7923,'Joining Lists'!$A$4:$A$15,'Joining Lists'!$B$4:$B$15)</f>
        <v>22.95</v>
      </c>
      <c r="M7923" s="110">
        <f>'Joining Lists'!$K7923*'Joining Lists'!$L7923</f>
        <v>22.95</v>
      </c>
    </row>
    <row r="7924" ht="14.25" customHeight="1">
      <c r="G7924" s="106">
        <v>44146.0</v>
      </c>
      <c r="H7924" s="105" t="s">
        <v>316</v>
      </c>
      <c r="I7924" s="105" t="str">
        <f t="array" ref="I7924">XLOOKUP('Joining Lists'!$H7924,'Joining Lists'!$D$4:$D$75,'Joining Lists'!$E$4:$E$75)</f>
        <v>West</v>
      </c>
      <c r="J7924" s="105" t="s">
        <v>212</v>
      </c>
      <c r="K7924" s="105">
        <v>1.0</v>
      </c>
      <c r="L7924" s="104">
        <f t="array" ref="L7924">XLOOKUP('Joining Lists'!$J7924,'Joining Lists'!$A$4:$A$15,'Joining Lists'!$B$4:$B$15)</f>
        <v>21</v>
      </c>
      <c r="M7924" s="105">
        <f>'Joining Lists'!$K7924*'Joining Lists'!$L7924</f>
        <v>21</v>
      </c>
    </row>
    <row r="7925" ht="14.25" customHeight="1">
      <c r="G7925" s="111">
        <v>44146.0</v>
      </c>
      <c r="H7925" s="110" t="s">
        <v>242</v>
      </c>
      <c r="I7925" s="110" t="str">
        <f t="array" ref="I7925">XLOOKUP('Joining Lists'!$H7925,'Joining Lists'!$D$4:$D$75,'Joining Lists'!$E$4:$E$75)</f>
        <v>MidWest</v>
      </c>
      <c r="J7925" s="110" t="s">
        <v>216</v>
      </c>
      <c r="K7925" s="110">
        <v>1.0</v>
      </c>
      <c r="L7925" s="109">
        <f t="array" ref="L7925">XLOOKUP('Joining Lists'!$J7925,'Joining Lists'!$A$4:$A$15,'Joining Lists'!$B$4:$B$15)</f>
        <v>22.95</v>
      </c>
      <c r="M7925" s="110">
        <f>'Joining Lists'!$K7925*'Joining Lists'!$L7925</f>
        <v>22.95</v>
      </c>
    </row>
    <row r="7926" ht="14.25" customHeight="1">
      <c r="G7926" s="106">
        <v>44146.0</v>
      </c>
      <c r="H7926" s="105" t="s">
        <v>296</v>
      </c>
      <c r="I7926" s="105" t="str">
        <f t="array" ref="I7926">XLOOKUP('Joining Lists'!$H7926,'Joining Lists'!$D$4:$D$75,'Joining Lists'!$E$4:$E$75)</f>
        <v>West</v>
      </c>
      <c r="J7926" s="105" t="s">
        <v>218</v>
      </c>
      <c r="K7926" s="105">
        <v>1.0</v>
      </c>
      <c r="L7926" s="104">
        <f t="array" ref="L7926">XLOOKUP('Joining Lists'!$J7926,'Joining Lists'!$A$4:$A$15,'Joining Lists'!$B$4:$B$15)</f>
        <v>22.95</v>
      </c>
      <c r="M7926" s="105">
        <f>'Joining Lists'!$K7926*'Joining Lists'!$L7926</f>
        <v>22.95</v>
      </c>
    </row>
    <row r="7927" ht="14.25" customHeight="1">
      <c r="G7927" s="111">
        <v>44146.0</v>
      </c>
      <c r="H7927" s="110" t="s">
        <v>261</v>
      </c>
      <c r="I7927" s="110" t="str">
        <f t="array" ref="I7927">XLOOKUP('Joining Lists'!$H7927,'Joining Lists'!$D$4:$D$75,'Joining Lists'!$E$4:$E$75)</f>
        <v>South</v>
      </c>
      <c r="J7927" s="110" t="s">
        <v>218</v>
      </c>
      <c r="K7927" s="110">
        <v>3.0</v>
      </c>
      <c r="L7927" s="109">
        <f t="array" ref="L7927">XLOOKUP('Joining Lists'!$J7927,'Joining Lists'!$A$4:$A$15,'Joining Lists'!$B$4:$B$15)</f>
        <v>22.95</v>
      </c>
      <c r="M7927" s="110">
        <f>'Joining Lists'!$K7927*'Joining Lists'!$L7927</f>
        <v>68.85</v>
      </c>
    </row>
    <row r="7928" ht="14.25" customHeight="1">
      <c r="G7928" s="106">
        <v>44146.0</v>
      </c>
      <c r="H7928" s="105" t="s">
        <v>304</v>
      </c>
      <c r="I7928" s="105" t="str">
        <f t="array" ref="I7928">XLOOKUP('Joining Lists'!$H7928,'Joining Lists'!$D$4:$D$75,'Joining Lists'!$E$4:$E$75)</f>
        <v>South</v>
      </c>
      <c r="J7928" s="105" t="s">
        <v>227</v>
      </c>
      <c r="K7928" s="105">
        <v>1.0</v>
      </c>
      <c r="L7928" s="104">
        <f t="array" ref="L7928">XLOOKUP('Joining Lists'!$J7928,'Joining Lists'!$A$4:$A$15,'Joining Lists'!$B$4:$B$15)</f>
        <v>25</v>
      </c>
      <c r="M7928" s="105">
        <f>'Joining Lists'!$K7928*'Joining Lists'!$L7928</f>
        <v>25</v>
      </c>
    </row>
    <row r="7929" ht="14.25" customHeight="1">
      <c r="G7929" s="111">
        <v>44146.0</v>
      </c>
      <c r="H7929" s="110" t="s">
        <v>308</v>
      </c>
      <c r="I7929" s="110" t="str">
        <f t="array" ref="I7929">XLOOKUP('Joining Lists'!$H7929,'Joining Lists'!$D$4:$D$75,'Joining Lists'!$E$4:$E$75)</f>
        <v>West</v>
      </c>
      <c r="J7929" s="110" t="s">
        <v>239</v>
      </c>
      <c r="K7929" s="110">
        <v>10.0</v>
      </c>
      <c r="L7929" s="109">
        <f t="array" ref="L7929">XLOOKUP('Joining Lists'!$J7929,'Joining Lists'!$A$4:$A$15,'Joining Lists'!$B$4:$B$15)</f>
        <v>19</v>
      </c>
      <c r="M7929" s="110">
        <f>'Joining Lists'!$K7929*'Joining Lists'!$L7929</f>
        <v>190</v>
      </c>
    </row>
    <row r="7930" ht="14.25" customHeight="1">
      <c r="G7930" s="106">
        <v>44146.0</v>
      </c>
      <c r="H7930" s="105" t="s">
        <v>281</v>
      </c>
      <c r="I7930" s="105" t="str">
        <f t="array" ref="I7930">XLOOKUP('Joining Lists'!$H7930,'Joining Lists'!$D$4:$D$75,'Joining Lists'!$E$4:$E$75)</f>
        <v>MidWest</v>
      </c>
      <c r="J7930" s="105" t="s">
        <v>216</v>
      </c>
      <c r="K7930" s="105">
        <v>3.0</v>
      </c>
      <c r="L7930" s="104">
        <f t="array" ref="L7930">XLOOKUP('Joining Lists'!$J7930,'Joining Lists'!$A$4:$A$15,'Joining Lists'!$B$4:$B$15)</f>
        <v>22.95</v>
      </c>
      <c r="M7930" s="105">
        <f>'Joining Lists'!$K7930*'Joining Lists'!$L7930</f>
        <v>68.85</v>
      </c>
    </row>
    <row r="7931" ht="14.25" customHeight="1">
      <c r="G7931" s="111">
        <v>44146.0</v>
      </c>
      <c r="H7931" s="110" t="s">
        <v>264</v>
      </c>
      <c r="I7931" s="110" t="str">
        <f t="array" ref="I7931">XLOOKUP('Joining Lists'!$H7931,'Joining Lists'!$D$4:$D$75,'Joining Lists'!$E$4:$E$75)</f>
        <v>MidWest</v>
      </c>
      <c r="J7931" s="110" t="s">
        <v>216</v>
      </c>
      <c r="K7931" s="110">
        <v>21.0</v>
      </c>
      <c r="L7931" s="109">
        <f t="array" ref="L7931">XLOOKUP('Joining Lists'!$J7931,'Joining Lists'!$A$4:$A$15,'Joining Lists'!$B$4:$B$15)</f>
        <v>22.95</v>
      </c>
      <c r="M7931" s="110">
        <f>'Joining Lists'!$K7931*'Joining Lists'!$L7931</f>
        <v>481.95</v>
      </c>
    </row>
    <row r="7932" ht="14.25" customHeight="1">
      <c r="G7932" s="106">
        <v>44146.0</v>
      </c>
      <c r="H7932" s="105" t="s">
        <v>301</v>
      </c>
      <c r="I7932" s="105" t="str">
        <f t="array" ref="I7932">XLOOKUP('Joining Lists'!$H7932,'Joining Lists'!$D$4:$D$75,'Joining Lists'!$E$4:$E$75)</f>
        <v>East</v>
      </c>
      <c r="J7932" s="105" t="s">
        <v>212</v>
      </c>
      <c r="K7932" s="105">
        <v>1.0</v>
      </c>
      <c r="L7932" s="104">
        <f t="array" ref="L7932">XLOOKUP('Joining Lists'!$J7932,'Joining Lists'!$A$4:$A$15,'Joining Lists'!$B$4:$B$15)</f>
        <v>21</v>
      </c>
      <c r="M7932" s="105">
        <f>'Joining Lists'!$K7932*'Joining Lists'!$L7932</f>
        <v>21</v>
      </c>
    </row>
    <row r="7933" ht="14.25" customHeight="1">
      <c r="G7933" s="111">
        <v>44146.0</v>
      </c>
      <c r="H7933" s="110" t="s">
        <v>316</v>
      </c>
      <c r="I7933" s="110" t="str">
        <f t="array" ref="I7933">XLOOKUP('Joining Lists'!$H7933,'Joining Lists'!$D$4:$D$75,'Joining Lists'!$E$4:$E$75)</f>
        <v>West</v>
      </c>
      <c r="J7933" s="110" t="s">
        <v>239</v>
      </c>
      <c r="K7933" s="110">
        <v>4.0</v>
      </c>
      <c r="L7933" s="109">
        <f t="array" ref="L7933">XLOOKUP('Joining Lists'!$J7933,'Joining Lists'!$A$4:$A$15,'Joining Lists'!$B$4:$B$15)</f>
        <v>19</v>
      </c>
      <c r="M7933" s="110">
        <f>'Joining Lists'!$K7933*'Joining Lists'!$L7933</f>
        <v>76</v>
      </c>
    </row>
    <row r="7934" ht="14.25" customHeight="1">
      <c r="G7934" s="106">
        <v>44146.0</v>
      </c>
      <c r="H7934" s="105" t="s">
        <v>261</v>
      </c>
      <c r="I7934" s="105" t="str">
        <f t="array" ref="I7934">XLOOKUP('Joining Lists'!$H7934,'Joining Lists'!$D$4:$D$75,'Joining Lists'!$E$4:$E$75)</f>
        <v>South</v>
      </c>
      <c r="J7934" s="105" t="s">
        <v>235</v>
      </c>
      <c r="K7934" s="105">
        <v>2.0</v>
      </c>
      <c r="L7934" s="104">
        <f t="array" ref="L7934">XLOOKUP('Joining Lists'!$J7934,'Joining Lists'!$A$4:$A$15,'Joining Lists'!$B$4:$B$15)</f>
        <v>19.95</v>
      </c>
      <c r="M7934" s="105">
        <f>'Joining Lists'!$K7934*'Joining Lists'!$L7934</f>
        <v>39.9</v>
      </c>
    </row>
    <row r="7935" ht="14.25" customHeight="1">
      <c r="G7935" s="111">
        <v>44146.0</v>
      </c>
      <c r="H7935" s="110" t="s">
        <v>225</v>
      </c>
      <c r="I7935" s="110" t="str">
        <f t="array" ref="I7935">XLOOKUP('Joining Lists'!$H7935,'Joining Lists'!$D$4:$D$75,'Joining Lists'!$E$4:$E$75)</f>
        <v>South</v>
      </c>
      <c r="J7935" s="110" t="s">
        <v>216</v>
      </c>
      <c r="K7935" s="110">
        <v>2.0</v>
      </c>
      <c r="L7935" s="109">
        <f t="array" ref="L7935">XLOOKUP('Joining Lists'!$J7935,'Joining Lists'!$A$4:$A$15,'Joining Lists'!$B$4:$B$15)</f>
        <v>22.95</v>
      </c>
      <c r="M7935" s="110">
        <f>'Joining Lists'!$K7935*'Joining Lists'!$L7935</f>
        <v>45.9</v>
      </c>
    </row>
    <row r="7936" ht="14.25" customHeight="1">
      <c r="G7936" s="106">
        <v>44146.0</v>
      </c>
      <c r="H7936" s="105" t="s">
        <v>314</v>
      </c>
      <c r="I7936" s="105" t="str">
        <f t="array" ref="I7936">XLOOKUP('Joining Lists'!$H7936,'Joining Lists'!$D$4:$D$75,'Joining Lists'!$E$4:$E$75)</f>
        <v>West</v>
      </c>
      <c r="J7936" s="105" t="s">
        <v>243</v>
      </c>
      <c r="K7936" s="105">
        <v>17.0</v>
      </c>
      <c r="L7936" s="104">
        <f t="array" ref="L7936">XLOOKUP('Joining Lists'!$J7936,'Joining Lists'!$A$4:$A$15,'Joining Lists'!$B$4:$B$15)</f>
        <v>25</v>
      </c>
      <c r="M7936" s="105">
        <f>'Joining Lists'!$K7936*'Joining Lists'!$L7936</f>
        <v>425</v>
      </c>
    </row>
    <row r="7937" ht="14.25" customHeight="1">
      <c r="G7937" s="111">
        <v>44146.0</v>
      </c>
      <c r="H7937" s="110" t="s">
        <v>298</v>
      </c>
      <c r="I7937" s="110" t="str">
        <f t="array" ref="I7937">XLOOKUP('Joining Lists'!$H7937,'Joining Lists'!$D$4:$D$75,'Joining Lists'!$E$4:$E$75)</f>
        <v>West</v>
      </c>
      <c r="J7937" s="110" t="s">
        <v>218</v>
      </c>
      <c r="K7937" s="110">
        <v>2.0</v>
      </c>
      <c r="L7937" s="109">
        <f t="array" ref="L7937">XLOOKUP('Joining Lists'!$J7937,'Joining Lists'!$A$4:$A$15,'Joining Lists'!$B$4:$B$15)</f>
        <v>22.95</v>
      </c>
      <c r="M7937" s="110">
        <f>'Joining Lists'!$K7937*'Joining Lists'!$L7937</f>
        <v>45.9</v>
      </c>
    </row>
    <row r="7938" ht="14.25" customHeight="1">
      <c r="G7938" s="106">
        <v>44146.0</v>
      </c>
      <c r="H7938" s="105" t="s">
        <v>283</v>
      </c>
      <c r="I7938" s="105" t="str">
        <f t="array" ref="I7938">XLOOKUP('Joining Lists'!$H7938,'Joining Lists'!$D$4:$D$75,'Joining Lists'!$E$4:$E$75)</f>
        <v>South</v>
      </c>
      <c r="J7938" s="105" t="s">
        <v>227</v>
      </c>
      <c r="K7938" s="105">
        <v>1.0</v>
      </c>
      <c r="L7938" s="104">
        <f t="array" ref="L7938">XLOOKUP('Joining Lists'!$J7938,'Joining Lists'!$A$4:$A$15,'Joining Lists'!$B$4:$B$15)</f>
        <v>25</v>
      </c>
      <c r="M7938" s="105">
        <f>'Joining Lists'!$K7938*'Joining Lists'!$L7938</f>
        <v>25</v>
      </c>
    </row>
    <row r="7939" ht="14.25" customHeight="1">
      <c r="G7939" s="111">
        <v>44146.0</v>
      </c>
      <c r="H7939" s="110" t="s">
        <v>250</v>
      </c>
      <c r="I7939" s="110" t="str">
        <f t="array" ref="I7939">XLOOKUP('Joining Lists'!$H7939,'Joining Lists'!$D$4:$D$75,'Joining Lists'!$E$4:$E$75)</f>
        <v>West</v>
      </c>
      <c r="J7939" s="110" t="s">
        <v>216</v>
      </c>
      <c r="K7939" s="110">
        <v>3.0</v>
      </c>
      <c r="L7939" s="109">
        <f t="array" ref="L7939">XLOOKUP('Joining Lists'!$J7939,'Joining Lists'!$A$4:$A$15,'Joining Lists'!$B$4:$B$15)</f>
        <v>22.95</v>
      </c>
      <c r="M7939" s="110">
        <f>'Joining Lists'!$K7939*'Joining Lists'!$L7939</f>
        <v>68.85</v>
      </c>
    </row>
    <row r="7940" ht="14.25" customHeight="1">
      <c r="G7940" s="106">
        <v>44146.0</v>
      </c>
      <c r="H7940" s="105" t="s">
        <v>264</v>
      </c>
      <c r="I7940" s="105" t="str">
        <f t="array" ref="I7940">XLOOKUP('Joining Lists'!$H7940,'Joining Lists'!$D$4:$D$75,'Joining Lists'!$E$4:$E$75)</f>
        <v>MidWest</v>
      </c>
      <c r="J7940" s="105" t="s">
        <v>233</v>
      </c>
      <c r="K7940" s="105">
        <v>2.0</v>
      </c>
      <c r="L7940" s="104">
        <f t="array" ref="L7940">XLOOKUP('Joining Lists'!$J7940,'Joining Lists'!$A$4:$A$15,'Joining Lists'!$B$4:$B$15)</f>
        <v>27.5</v>
      </c>
      <c r="M7940" s="105">
        <f>'Joining Lists'!$K7940*'Joining Lists'!$L7940</f>
        <v>55</v>
      </c>
    </row>
    <row r="7941" ht="14.25" customHeight="1">
      <c r="G7941" s="111">
        <v>44146.0</v>
      </c>
      <c r="H7941" s="110" t="s">
        <v>265</v>
      </c>
      <c r="I7941" s="110" t="str">
        <f t="array" ref="I7941">XLOOKUP('Joining Lists'!$H7941,'Joining Lists'!$D$4:$D$75,'Joining Lists'!$E$4:$E$75)</f>
        <v>MidWest</v>
      </c>
      <c r="J7941" s="110" t="s">
        <v>240</v>
      </c>
      <c r="K7941" s="110">
        <v>2.0</v>
      </c>
      <c r="L7941" s="109">
        <f t="array" ref="L7941">XLOOKUP('Joining Lists'!$J7941,'Joining Lists'!$A$4:$A$15,'Joining Lists'!$B$4:$B$15)</f>
        <v>34</v>
      </c>
      <c r="M7941" s="110">
        <f>'Joining Lists'!$K7941*'Joining Lists'!$L7941</f>
        <v>68</v>
      </c>
    </row>
    <row r="7942" ht="14.25" customHeight="1">
      <c r="G7942" s="106">
        <v>44146.0</v>
      </c>
      <c r="H7942" s="105" t="s">
        <v>293</v>
      </c>
      <c r="I7942" s="105" t="str">
        <f t="array" ref="I7942">XLOOKUP('Joining Lists'!$H7942,'Joining Lists'!$D$4:$D$75,'Joining Lists'!$E$4:$E$75)</f>
        <v>West</v>
      </c>
      <c r="J7942" s="105" t="s">
        <v>230</v>
      </c>
      <c r="K7942" s="105">
        <v>3.0</v>
      </c>
      <c r="L7942" s="104">
        <f t="array" ref="L7942">XLOOKUP('Joining Lists'!$J7942,'Joining Lists'!$A$4:$A$15,'Joining Lists'!$B$4:$B$15)</f>
        <v>79.95</v>
      </c>
      <c r="M7942" s="105">
        <f>'Joining Lists'!$K7942*'Joining Lists'!$L7942</f>
        <v>239.85</v>
      </c>
    </row>
    <row r="7943" ht="14.25" customHeight="1">
      <c r="G7943" s="111">
        <v>44146.0</v>
      </c>
      <c r="H7943" s="110" t="s">
        <v>303</v>
      </c>
      <c r="I7943" s="110" t="str">
        <f t="array" ref="I7943">XLOOKUP('Joining Lists'!$H7943,'Joining Lists'!$D$4:$D$75,'Joining Lists'!$E$4:$E$75)</f>
        <v>West</v>
      </c>
      <c r="J7943" s="110" t="s">
        <v>239</v>
      </c>
      <c r="K7943" s="110">
        <v>1.0</v>
      </c>
      <c r="L7943" s="109">
        <f t="array" ref="L7943">XLOOKUP('Joining Lists'!$J7943,'Joining Lists'!$A$4:$A$15,'Joining Lists'!$B$4:$B$15)</f>
        <v>19</v>
      </c>
      <c r="M7943" s="110">
        <f>'Joining Lists'!$K7943*'Joining Lists'!$L7943</f>
        <v>19</v>
      </c>
    </row>
    <row r="7944" ht="14.25" customHeight="1">
      <c r="G7944" s="106">
        <v>44146.0</v>
      </c>
      <c r="H7944" s="105" t="s">
        <v>306</v>
      </c>
      <c r="I7944" s="105" t="str">
        <f t="array" ref="I7944">XLOOKUP('Joining Lists'!$H7944,'Joining Lists'!$D$4:$D$75,'Joining Lists'!$E$4:$E$75)</f>
        <v>West</v>
      </c>
      <c r="J7944" s="105" t="s">
        <v>218</v>
      </c>
      <c r="K7944" s="105">
        <v>1.0</v>
      </c>
      <c r="L7944" s="104">
        <f t="array" ref="L7944">XLOOKUP('Joining Lists'!$J7944,'Joining Lists'!$A$4:$A$15,'Joining Lists'!$B$4:$B$15)</f>
        <v>22.95</v>
      </c>
      <c r="M7944" s="105">
        <f>'Joining Lists'!$K7944*'Joining Lists'!$L7944</f>
        <v>22.95</v>
      </c>
    </row>
    <row r="7945" ht="14.25" customHeight="1">
      <c r="G7945" s="111">
        <v>44146.0</v>
      </c>
      <c r="H7945" s="110" t="s">
        <v>273</v>
      </c>
      <c r="I7945" s="110" t="str">
        <f t="array" ref="I7945">XLOOKUP('Joining Lists'!$H7945,'Joining Lists'!$D$4:$D$75,'Joining Lists'!$E$4:$E$75)</f>
        <v>West</v>
      </c>
      <c r="J7945" s="110" t="s">
        <v>212</v>
      </c>
      <c r="K7945" s="110">
        <v>2.0</v>
      </c>
      <c r="L7945" s="109">
        <f t="array" ref="L7945">XLOOKUP('Joining Lists'!$J7945,'Joining Lists'!$A$4:$A$15,'Joining Lists'!$B$4:$B$15)</f>
        <v>21</v>
      </c>
      <c r="M7945" s="110">
        <f>'Joining Lists'!$K7945*'Joining Lists'!$L7945</f>
        <v>42</v>
      </c>
    </row>
    <row r="7946" ht="14.25" customHeight="1">
      <c r="G7946" s="106">
        <v>44146.0</v>
      </c>
      <c r="H7946" s="105" t="s">
        <v>294</v>
      </c>
      <c r="I7946" s="105" t="str">
        <f t="array" ref="I7946">XLOOKUP('Joining Lists'!$H7946,'Joining Lists'!$D$4:$D$75,'Joining Lists'!$E$4:$E$75)</f>
        <v>West</v>
      </c>
      <c r="J7946" s="105" t="s">
        <v>227</v>
      </c>
      <c r="K7946" s="105">
        <v>2.0</v>
      </c>
      <c r="L7946" s="104">
        <f t="array" ref="L7946">XLOOKUP('Joining Lists'!$J7946,'Joining Lists'!$A$4:$A$15,'Joining Lists'!$B$4:$B$15)</f>
        <v>25</v>
      </c>
      <c r="M7946" s="105">
        <f>'Joining Lists'!$K7946*'Joining Lists'!$L7946</f>
        <v>50</v>
      </c>
    </row>
    <row r="7947" ht="14.25" customHeight="1">
      <c r="G7947" s="111">
        <v>44146.0</v>
      </c>
      <c r="H7947" s="110" t="s">
        <v>288</v>
      </c>
      <c r="I7947" s="110" t="str">
        <f t="array" ref="I7947">XLOOKUP('Joining Lists'!$H7947,'Joining Lists'!$D$4:$D$75,'Joining Lists'!$E$4:$E$75)</f>
        <v>MidWest</v>
      </c>
      <c r="J7947" s="110" t="s">
        <v>218</v>
      </c>
      <c r="K7947" s="110">
        <v>3.0</v>
      </c>
      <c r="L7947" s="109">
        <f t="array" ref="L7947">XLOOKUP('Joining Lists'!$J7947,'Joining Lists'!$A$4:$A$15,'Joining Lists'!$B$4:$B$15)</f>
        <v>22.95</v>
      </c>
      <c r="M7947" s="110">
        <f>'Joining Lists'!$K7947*'Joining Lists'!$L7947</f>
        <v>68.85</v>
      </c>
    </row>
    <row r="7948" ht="14.25" customHeight="1">
      <c r="G7948" s="106">
        <v>44146.0</v>
      </c>
      <c r="H7948" s="105" t="s">
        <v>292</v>
      </c>
      <c r="I7948" s="105" t="str">
        <f t="array" ref="I7948">XLOOKUP('Joining Lists'!$H7948,'Joining Lists'!$D$4:$D$75,'Joining Lists'!$E$4:$E$75)</f>
        <v>East</v>
      </c>
      <c r="J7948" s="105" t="s">
        <v>239</v>
      </c>
      <c r="K7948" s="105">
        <v>4.0</v>
      </c>
      <c r="L7948" s="104">
        <f t="array" ref="L7948">XLOOKUP('Joining Lists'!$J7948,'Joining Lists'!$A$4:$A$15,'Joining Lists'!$B$4:$B$15)</f>
        <v>19</v>
      </c>
      <c r="M7948" s="105">
        <f>'Joining Lists'!$K7948*'Joining Lists'!$L7948</f>
        <v>76</v>
      </c>
    </row>
    <row r="7949" ht="14.25" customHeight="1">
      <c r="G7949" s="111">
        <v>44146.0</v>
      </c>
      <c r="H7949" s="110" t="s">
        <v>261</v>
      </c>
      <c r="I7949" s="110" t="str">
        <f t="array" ref="I7949">XLOOKUP('Joining Lists'!$H7949,'Joining Lists'!$D$4:$D$75,'Joining Lists'!$E$4:$E$75)</f>
        <v>South</v>
      </c>
      <c r="J7949" s="110" t="s">
        <v>240</v>
      </c>
      <c r="K7949" s="110">
        <v>2.0</v>
      </c>
      <c r="L7949" s="109">
        <f t="array" ref="L7949">XLOOKUP('Joining Lists'!$J7949,'Joining Lists'!$A$4:$A$15,'Joining Lists'!$B$4:$B$15)</f>
        <v>34</v>
      </c>
      <c r="M7949" s="110">
        <f>'Joining Lists'!$K7949*'Joining Lists'!$L7949</f>
        <v>68</v>
      </c>
    </row>
    <row r="7950" ht="14.25" customHeight="1">
      <c r="G7950" s="106">
        <v>44146.0</v>
      </c>
      <c r="H7950" s="105" t="s">
        <v>254</v>
      </c>
      <c r="I7950" s="105" t="str">
        <f t="array" ref="I7950">XLOOKUP('Joining Lists'!$H7950,'Joining Lists'!$D$4:$D$75,'Joining Lists'!$E$4:$E$75)</f>
        <v>South</v>
      </c>
      <c r="J7950" s="105" t="s">
        <v>245</v>
      </c>
      <c r="K7950" s="105">
        <v>24.0</v>
      </c>
      <c r="L7950" s="104">
        <f t="array" ref="L7950">XLOOKUP('Joining Lists'!$J7950,'Joining Lists'!$A$4:$A$15,'Joining Lists'!$B$4:$B$15)</f>
        <v>23.5</v>
      </c>
      <c r="M7950" s="105">
        <f>'Joining Lists'!$K7950*'Joining Lists'!$L7950</f>
        <v>564</v>
      </c>
    </row>
    <row r="7951" ht="14.25" customHeight="1">
      <c r="G7951" s="111">
        <v>44146.0</v>
      </c>
      <c r="H7951" s="110" t="s">
        <v>278</v>
      </c>
      <c r="I7951" s="110" t="str">
        <f t="array" ref="I7951">XLOOKUP('Joining Lists'!$H7951,'Joining Lists'!$D$4:$D$75,'Joining Lists'!$E$4:$E$75)</f>
        <v>MidWest</v>
      </c>
      <c r="J7951" s="110" t="s">
        <v>240</v>
      </c>
      <c r="K7951" s="110">
        <v>3.0</v>
      </c>
      <c r="L7951" s="109">
        <f t="array" ref="L7951">XLOOKUP('Joining Lists'!$J7951,'Joining Lists'!$A$4:$A$15,'Joining Lists'!$B$4:$B$15)</f>
        <v>34</v>
      </c>
      <c r="M7951" s="110">
        <f>'Joining Lists'!$K7951*'Joining Lists'!$L7951</f>
        <v>102</v>
      </c>
    </row>
    <row r="7952" ht="14.25" customHeight="1">
      <c r="G7952" s="106">
        <v>44146.0</v>
      </c>
      <c r="H7952" s="105" t="s">
        <v>273</v>
      </c>
      <c r="I7952" s="105" t="str">
        <f t="array" ref="I7952">XLOOKUP('Joining Lists'!$H7952,'Joining Lists'!$D$4:$D$75,'Joining Lists'!$E$4:$E$75)</f>
        <v>West</v>
      </c>
      <c r="J7952" s="105" t="s">
        <v>235</v>
      </c>
      <c r="K7952" s="105">
        <v>2.0</v>
      </c>
      <c r="L7952" s="104">
        <f t="array" ref="L7952">XLOOKUP('Joining Lists'!$J7952,'Joining Lists'!$A$4:$A$15,'Joining Lists'!$B$4:$B$15)</f>
        <v>19.95</v>
      </c>
      <c r="M7952" s="105">
        <f>'Joining Lists'!$K7952*'Joining Lists'!$L7952</f>
        <v>39.9</v>
      </c>
    </row>
    <row r="7953" ht="14.25" customHeight="1">
      <c r="G7953" s="111">
        <v>44146.0</v>
      </c>
      <c r="H7953" s="110" t="s">
        <v>294</v>
      </c>
      <c r="I7953" s="110" t="str">
        <f t="array" ref="I7953">XLOOKUP('Joining Lists'!$H7953,'Joining Lists'!$D$4:$D$75,'Joining Lists'!$E$4:$E$75)</f>
        <v>West</v>
      </c>
      <c r="J7953" s="110" t="s">
        <v>216</v>
      </c>
      <c r="K7953" s="110">
        <v>1.0</v>
      </c>
      <c r="L7953" s="109">
        <f t="array" ref="L7953">XLOOKUP('Joining Lists'!$J7953,'Joining Lists'!$A$4:$A$15,'Joining Lists'!$B$4:$B$15)</f>
        <v>22.95</v>
      </c>
      <c r="M7953" s="110">
        <f>'Joining Lists'!$K7953*'Joining Lists'!$L7953</f>
        <v>22.95</v>
      </c>
    </row>
    <row r="7954" ht="14.25" customHeight="1">
      <c r="G7954" s="106">
        <v>44146.0</v>
      </c>
      <c r="H7954" s="105" t="s">
        <v>294</v>
      </c>
      <c r="I7954" s="105" t="str">
        <f t="array" ref="I7954">XLOOKUP('Joining Lists'!$H7954,'Joining Lists'!$D$4:$D$75,'Joining Lists'!$E$4:$E$75)</f>
        <v>West</v>
      </c>
      <c r="J7954" s="105" t="s">
        <v>235</v>
      </c>
      <c r="K7954" s="105">
        <v>5.0</v>
      </c>
      <c r="L7954" s="104">
        <f t="array" ref="L7954">XLOOKUP('Joining Lists'!$J7954,'Joining Lists'!$A$4:$A$15,'Joining Lists'!$B$4:$B$15)</f>
        <v>19.95</v>
      </c>
      <c r="M7954" s="105">
        <f>'Joining Lists'!$K7954*'Joining Lists'!$L7954</f>
        <v>99.75</v>
      </c>
    </row>
    <row r="7955" ht="14.25" customHeight="1">
      <c r="G7955" s="111">
        <v>44146.0</v>
      </c>
      <c r="H7955" s="110" t="s">
        <v>291</v>
      </c>
      <c r="I7955" s="110" t="str">
        <f t="array" ref="I7955">XLOOKUP('Joining Lists'!$H7955,'Joining Lists'!$D$4:$D$75,'Joining Lists'!$E$4:$E$75)</f>
        <v>West</v>
      </c>
      <c r="J7955" s="110" t="s">
        <v>227</v>
      </c>
      <c r="K7955" s="110">
        <v>1.0</v>
      </c>
      <c r="L7955" s="109">
        <f t="array" ref="L7955">XLOOKUP('Joining Lists'!$J7955,'Joining Lists'!$A$4:$A$15,'Joining Lists'!$B$4:$B$15)</f>
        <v>25</v>
      </c>
      <c r="M7955" s="110">
        <f>'Joining Lists'!$K7955*'Joining Lists'!$L7955</f>
        <v>25</v>
      </c>
    </row>
    <row r="7956" ht="14.25" customHeight="1">
      <c r="G7956" s="106">
        <v>44146.0</v>
      </c>
      <c r="H7956" s="105" t="s">
        <v>253</v>
      </c>
      <c r="I7956" s="105" t="str">
        <f t="array" ref="I7956">XLOOKUP('Joining Lists'!$H7956,'Joining Lists'!$D$4:$D$75,'Joining Lists'!$E$4:$E$75)</f>
        <v>MidWest</v>
      </c>
      <c r="J7956" s="105" t="s">
        <v>235</v>
      </c>
      <c r="K7956" s="105">
        <v>2.0</v>
      </c>
      <c r="L7956" s="104">
        <f t="array" ref="L7956">XLOOKUP('Joining Lists'!$J7956,'Joining Lists'!$A$4:$A$15,'Joining Lists'!$B$4:$B$15)</f>
        <v>19.95</v>
      </c>
      <c r="M7956" s="105">
        <f>'Joining Lists'!$K7956*'Joining Lists'!$L7956</f>
        <v>39.9</v>
      </c>
    </row>
    <row r="7957" ht="14.25" customHeight="1">
      <c r="G7957" s="111">
        <v>44146.0</v>
      </c>
      <c r="H7957" s="110" t="s">
        <v>314</v>
      </c>
      <c r="I7957" s="110" t="str">
        <f t="array" ref="I7957">XLOOKUP('Joining Lists'!$H7957,'Joining Lists'!$D$4:$D$75,'Joining Lists'!$E$4:$E$75)</f>
        <v>West</v>
      </c>
      <c r="J7957" s="110" t="s">
        <v>230</v>
      </c>
      <c r="K7957" s="110">
        <v>2.0</v>
      </c>
      <c r="L7957" s="109">
        <f t="array" ref="L7957">XLOOKUP('Joining Lists'!$J7957,'Joining Lists'!$A$4:$A$15,'Joining Lists'!$B$4:$B$15)</f>
        <v>79.95</v>
      </c>
      <c r="M7957" s="110">
        <f>'Joining Lists'!$K7957*'Joining Lists'!$L7957</f>
        <v>159.9</v>
      </c>
    </row>
    <row r="7958" ht="14.25" customHeight="1">
      <c r="G7958" s="106">
        <v>44146.0</v>
      </c>
      <c r="H7958" s="105" t="s">
        <v>265</v>
      </c>
      <c r="I7958" s="105" t="str">
        <f t="array" ref="I7958">XLOOKUP('Joining Lists'!$H7958,'Joining Lists'!$D$4:$D$75,'Joining Lists'!$E$4:$E$75)</f>
        <v>MidWest</v>
      </c>
      <c r="J7958" s="105" t="s">
        <v>230</v>
      </c>
      <c r="K7958" s="105">
        <v>23.0</v>
      </c>
      <c r="L7958" s="104">
        <f t="array" ref="L7958">XLOOKUP('Joining Lists'!$J7958,'Joining Lists'!$A$4:$A$15,'Joining Lists'!$B$4:$B$15)</f>
        <v>79.95</v>
      </c>
      <c r="M7958" s="105">
        <f>'Joining Lists'!$K7958*'Joining Lists'!$L7958</f>
        <v>1838.85</v>
      </c>
    </row>
    <row r="7959" ht="14.25" customHeight="1">
      <c r="G7959" s="111">
        <v>44146.0</v>
      </c>
      <c r="H7959" s="110" t="s">
        <v>312</v>
      </c>
      <c r="I7959" s="110" t="str">
        <f t="array" ref="I7959">XLOOKUP('Joining Lists'!$H7959,'Joining Lists'!$D$4:$D$75,'Joining Lists'!$E$4:$E$75)</f>
        <v>East</v>
      </c>
      <c r="J7959" s="110" t="s">
        <v>240</v>
      </c>
      <c r="K7959" s="110">
        <v>9.0</v>
      </c>
      <c r="L7959" s="109">
        <f t="array" ref="L7959">XLOOKUP('Joining Lists'!$J7959,'Joining Lists'!$A$4:$A$15,'Joining Lists'!$B$4:$B$15)</f>
        <v>34</v>
      </c>
      <c r="M7959" s="110">
        <f>'Joining Lists'!$K7959*'Joining Lists'!$L7959</f>
        <v>306</v>
      </c>
    </row>
    <row r="7960" ht="14.25" customHeight="1">
      <c r="G7960" s="106">
        <v>44145.0</v>
      </c>
      <c r="H7960" s="105" t="s">
        <v>306</v>
      </c>
      <c r="I7960" s="105" t="str">
        <f t="array" ref="I7960">XLOOKUP('Joining Lists'!$H7960,'Joining Lists'!$D$4:$D$75,'Joining Lists'!$E$4:$E$75)</f>
        <v>West</v>
      </c>
      <c r="J7960" s="105" t="s">
        <v>236</v>
      </c>
      <c r="K7960" s="105">
        <v>2.0</v>
      </c>
      <c r="L7960" s="104">
        <f t="array" ref="L7960">XLOOKUP('Joining Lists'!$J7960,'Joining Lists'!$A$4:$A$15,'Joining Lists'!$B$4:$B$15)</f>
        <v>30</v>
      </c>
      <c r="M7960" s="105">
        <f>'Joining Lists'!$K7960*'Joining Lists'!$L7960</f>
        <v>60</v>
      </c>
    </row>
    <row r="7961" ht="14.25" customHeight="1">
      <c r="G7961" s="111">
        <v>44145.0</v>
      </c>
      <c r="H7961" s="110" t="s">
        <v>280</v>
      </c>
      <c r="I7961" s="110" t="str">
        <f t="array" ref="I7961">XLOOKUP('Joining Lists'!$H7961,'Joining Lists'!$D$4:$D$75,'Joining Lists'!$E$4:$E$75)</f>
        <v>South</v>
      </c>
      <c r="J7961" s="110" t="s">
        <v>218</v>
      </c>
      <c r="K7961" s="110">
        <v>1.0</v>
      </c>
      <c r="L7961" s="109">
        <f t="array" ref="L7961">XLOOKUP('Joining Lists'!$J7961,'Joining Lists'!$A$4:$A$15,'Joining Lists'!$B$4:$B$15)</f>
        <v>22.95</v>
      </c>
      <c r="M7961" s="110">
        <f>'Joining Lists'!$K7961*'Joining Lists'!$L7961</f>
        <v>22.95</v>
      </c>
    </row>
    <row r="7962" ht="14.25" customHeight="1">
      <c r="G7962" s="106">
        <v>44145.0</v>
      </c>
      <c r="H7962" s="105" t="s">
        <v>313</v>
      </c>
      <c r="I7962" s="105" t="str">
        <f t="array" ref="I7962">XLOOKUP('Joining Lists'!$H7962,'Joining Lists'!$D$4:$D$75,'Joining Lists'!$E$4:$E$75)</f>
        <v>West</v>
      </c>
      <c r="J7962" s="105" t="s">
        <v>216</v>
      </c>
      <c r="K7962" s="105">
        <v>1.0</v>
      </c>
      <c r="L7962" s="104">
        <f t="array" ref="L7962">XLOOKUP('Joining Lists'!$J7962,'Joining Lists'!$A$4:$A$15,'Joining Lists'!$B$4:$B$15)</f>
        <v>22.95</v>
      </c>
      <c r="M7962" s="105">
        <f>'Joining Lists'!$K7962*'Joining Lists'!$L7962</f>
        <v>22.95</v>
      </c>
    </row>
    <row r="7963" ht="14.25" customHeight="1">
      <c r="G7963" s="111">
        <v>44145.0</v>
      </c>
      <c r="H7963" s="110" t="s">
        <v>310</v>
      </c>
      <c r="I7963" s="110" t="str">
        <f t="array" ref="I7963">XLOOKUP('Joining Lists'!$H7963,'Joining Lists'!$D$4:$D$75,'Joining Lists'!$E$4:$E$75)</f>
        <v>West</v>
      </c>
      <c r="J7963" s="110" t="s">
        <v>243</v>
      </c>
      <c r="K7963" s="110">
        <v>2.0</v>
      </c>
      <c r="L7963" s="109">
        <f t="array" ref="L7963">XLOOKUP('Joining Lists'!$J7963,'Joining Lists'!$A$4:$A$15,'Joining Lists'!$B$4:$B$15)</f>
        <v>25</v>
      </c>
      <c r="M7963" s="110">
        <f>'Joining Lists'!$K7963*'Joining Lists'!$L7963</f>
        <v>50</v>
      </c>
    </row>
    <row r="7964" ht="14.25" customHeight="1">
      <c r="G7964" s="106">
        <v>44145.0</v>
      </c>
      <c r="H7964" s="105" t="s">
        <v>231</v>
      </c>
      <c r="I7964" s="105" t="str">
        <f t="array" ref="I7964">XLOOKUP('Joining Lists'!$H7964,'Joining Lists'!$D$4:$D$75,'Joining Lists'!$E$4:$E$75)</f>
        <v>West</v>
      </c>
      <c r="J7964" s="105" t="s">
        <v>218</v>
      </c>
      <c r="K7964" s="105">
        <v>3.0</v>
      </c>
      <c r="L7964" s="104">
        <f t="array" ref="L7964">XLOOKUP('Joining Lists'!$J7964,'Joining Lists'!$A$4:$A$15,'Joining Lists'!$B$4:$B$15)</f>
        <v>22.95</v>
      </c>
      <c r="M7964" s="105">
        <f>'Joining Lists'!$K7964*'Joining Lists'!$L7964</f>
        <v>68.85</v>
      </c>
    </row>
    <row r="7965" ht="14.25" customHeight="1">
      <c r="G7965" s="111">
        <v>44145.0</v>
      </c>
      <c r="H7965" s="110" t="s">
        <v>308</v>
      </c>
      <c r="I7965" s="110" t="str">
        <f t="array" ref="I7965">XLOOKUP('Joining Lists'!$H7965,'Joining Lists'!$D$4:$D$75,'Joining Lists'!$E$4:$E$75)</f>
        <v>West</v>
      </c>
      <c r="J7965" s="110" t="s">
        <v>218</v>
      </c>
      <c r="K7965" s="110">
        <v>3.0</v>
      </c>
      <c r="L7965" s="109">
        <f t="array" ref="L7965">XLOOKUP('Joining Lists'!$J7965,'Joining Lists'!$A$4:$A$15,'Joining Lists'!$B$4:$B$15)</f>
        <v>22.95</v>
      </c>
      <c r="M7965" s="110">
        <f>'Joining Lists'!$K7965*'Joining Lists'!$L7965</f>
        <v>68.85</v>
      </c>
    </row>
    <row r="7966" ht="14.25" customHeight="1">
      <c r="G7966" s="106">
        <v>44145.0</v>
      </c>
      <c r="H7966" s="105" t="s">
        <v>255</v>
      </c>
      <c r="I7966" s="105" t="str">
        <f t="array" ref="I7966">XLOOKUP('Joining Lists'!$H7966,'Joining Lists'!$D$4:$D$75,'Joining Lists'!$E$4:$E$75)</f>
        <v>MidWest</v>
      </c>
      <c r="J7966" s="105" t="s">
        <v>212</v>
      </c>
      <c r="K7966" s="105">
        <v>2.0</v>
      </c>
      <c r="L7966" s="104">
        <f t="array" ref="L7966">XLOOKUP('Joining Lists'!$J7966,'Joining Lists'!$A$4:$A$15,'Joining Lists'!$B$4:$B$15)</f>
        <v>21</v>
      </c>
      <c r="M7966" s="105">
        <f>'Joining Lists'!$K7966*'Joining Lists'!$L7966</f>
        <v>42</v>
      </c>
    </row>
    <row r="7967" ht="14.25" customHeight="1">
      <c r="G7967" s="111">
        <v>44145.0</v>
      </c>
      <c r="H7967" s="110" t="s">
        <v>306</v>
      </c>
      <c r="I7967" s="110" t="str">
        <f t="array" ref="I7967">XLOOKUP('Joining Lists'!$H7967,'Joining Lists'!$D$4:$D$75,'Joining Lists'!$E$4:$E$75)</f>
        <v>West</v>
      </c>
      <c r="J7967" s="110" t="s">
        <v>243</v>
      </c>
      <c r="K7967" s="110">
        <v>1.0</v>
      </c>
      <c r="L7967" s="109">
        <f t="array" ref="L7967">XLOOKUP('Joining Lists'!$J7967,'Joining Lists'!$A$4:$A$15,'Joining Lists'!$B$4:$B$15)</f>
        <v>25</v>
      </c>
      <c r="M7967" s="110">
        <f>'Joining Lists'!$K7967*'Joining Lists'!$L7967</f>
        <v>25</v>
      </c>
    </row>
    <row r="7968" ht="14.25" customHeight="1">
      <c r="G7968" s="106">
        <v>44145.0</v>
      </c>
      <c r="H7968" s="105" t="s">
        <v>264</v>
      </c>
      <c r="I7968" s="105" t="str">
        <f t="array" ref="I7968">XLOOKUP('Joining Lists'!$H7968,'Joining Lists'!$D$4:$D$75,'Joining Lists'!$E$4:$E$75)</f>
        <v>MidWest</v>
      </c>
      <c r="J7968" s="105" t="s">
        <v>235</v>
      </c>
      <c r="K7968" s="105">
        <v>22.0</v>
      </c>
      <c r="L7968" s="104">
        <f t="array" ref="L7968">XLOOKUP('Joining Lists'!$J7968,'Joining Lists'!$A$4:$A$15,'Joining Lists'!$B$4:$B$15)</f>
        <v>19.95</v>
      </c>
      <c r="M7968" s="105">
        <f>'Joining Lists'!$K7968*'Joining Lists'!$L7968</f>
        <v>438.9</v>
      </c>
    </row>
    <row r="7969" ht="14.25" customHeight="1">
      <c r="G7969" s="111">
        <v>44145.0</v>
      </c>
      <c r="H7969" s="110" t="s">
        <v>254</v>
      </c>
      <c r="I7969" s="110" t="str">
        <f t="array" ref="I7969">XLOOKUP('Joining Lists'!$H7969,'Joining Lists'!$D$4:$D$75,'Joining Lists'!$E$4:$E$75)</f>
        <v>South</v>
      </c>
      <c r="J7969" s="110" t="s">
        <v>235</v>
      </c>
      <c r="K7969" s="110">
        <v>2.0</v>
      </c>
      <c r="L7969" s="109">
        <f t="array" ref="L7969">XLOOKUP('Joining Lists'!$J7969,'Joining Lists'!$A$4:$A$15,'Joining Lists'!$B$4:$B$15)</f>
        <v>19.95</v>
      </c>
      <c r="M7969" s="110">
        <f>'Joining Lists'!$K7969*'Joining Lists'!$L7969</f>
        <v>39.9</v>
      </c>
    </row>
    <row r="7970" ht="14.25" customHeight="1">
      <c r="G7970" s="106">
        <v>44145.0</v>
      </c>
      <c r="H7970" s="105" t="s">
        <v>252</v>
      </c>
      <c r="I7970" s="105" t="str">
        <f t="array" ref="I7970">XLOOKUP('Joining Lists'!$H7970,'Joining Lists'!$D$4:$D$75,'Joining Lists'!$E$4:$E$75)</f>
        <v>West</v>
      </c>
      <c r="J7970" s="105" t="s">
        <v>235</v>
      </c>
      <c r="K7970" s="105">
        <v>3.0</v>
      </c>
      <c r="L7970" s="104">
        <f t="array" ref="L7970">XLOOKUP('Joining Lists'!$J7970,'Joining Lists'!$A$4:$A$15,'Joining Lists'!$B$4:$B$15)</f>
        <v>19.95</v>
      </c>
      <c r="M7970" s="105">
        <f>'Joining Lists'!$K7970*'Joining Lists'!$L7970</f>
        <v>59.85</v>
      </c>
    </row>
    <row r="7971" ht="14.25" customHeight="1">
      <c r="G7971" s="111">
        <v>44145.0</v>
      </c>
      <c r="H7971" s="110" t="s">
        <v>298</v>
      </c>
      <c r="I7971" s="110" t="str">
        <f t="array" ref="I7971">XLOOKUP('Joining Lists'!$H7971,'Joining Lists'!$D$4:$D$75,'Joining Lists'!$E$4:$E$75)</f>
        <v>West</v>
      </c>
      <c r="J7971" s="110" t="s">
        <v>243</v>
      </c>
      <c r="K7971" s="110">
        <v>18.0</v>
      </c>
      <c r="L7971" s="109">
        <f t="array" ref="L7971">XLOOKUP('Joining Lists'!$J7971,'Joining Lists'!$A$4:$A$15,'Joining Lists'!$B$4:$B$15)</f>
        <v>25</v>
      </c>
      <c r="M7971" s="110">
        <f>'Joining Lists'!$K7971*'Joining Lists'!$L7971</f>
        <v>450</v>
      </c>
    </row>
    <row r="7972" ht="14.25" customHeight="1">
      <c r="G7972" s="106">
        <v>44145.0</v>
      </c>
      <c r="H7972" s="105" t="s">
        <v>291</v>
      </c>
      <c r="I7972" s="105" t="str">
        <f t="array" ref="I7972">XLOOKUP('Joining Lists'!$H7972,'Joining Lists'!$D$4:$D$75,'Joining Lists'!$E$4:$E$75)</f>
        <v>West</v>
      </c>
      <c r="J7972" s="105" t="s">
        <v>230</v>
      </c>
      <c r="K7972" s="105">
        <v>2.0</v>
      </c>
      <c r="L7972" s="104">
        <f t="array" ref="L7972">XLOOKUP('Joining Lists'!$J7972,'Joining Lists'!$A$4:$A$15,'Joining Lists'!$B$4:$B$15)</f>
        <v>79.95</v>
      </c>
      <c r="M7972" s="105">
        <f>'Joining Lists'!$K7972*'Joining Lists'!$L7972</f>
        <v>159.9</v>
      </c>
    </row>
    <row r="7973" ht="14.25" customHeight="1">
      <c r="G7973" s="111">
        <v>44145.0</v>
      </c>
      <c r="H7973" s="110" t="s">
        <v>255</v>
      </c>
      <c r="I7973" s="110" t="str">
        <f t="array" ref="I7973">XLOOKUP('Joining Lists'!$H7973,'Joining Lists'!$D$4:$D$75,'Joining Lists'!$E$4:$E$75)</f>
        <v>MidWest</v>
      </c>
      <c r="J7973" s="110" t="s">
        <v>240</v>
      </c>
      <c r="K7973" s="110">
        <v>1.0</v>
      </c>
      <c r="L7973" s="109">
        <f t="array" ref="L7973">XLOOKUP('Joining Lists'!$J7973,'Joining Lists'!$A$4:$A$15,'Joining Lists'!$B$4:$B$15)</f>
        <v>34</v>
      </c>
      <c r="M7973" s="110">
        <f>'Joining Lists'!$K7973*'Joining Lists'!$L7973</f>
        <v>34</v>
      </c>
    </row>
    <row r="7974" ht="14.25" customHeight="1">
      <c r="G7974" s="106">
        <v>44145.0</v>
      </c>
      <c r="H7974" s="105" t="s">
        <v>269</v>
      </c>
      <c r="I7974" s="105" t="str">
        <f t="array" ref="I7974">XLOOKUP('Joining Lists'!$H7974,'Joining Lists'!$D$4:$D$75,'Joining Lists'!$E$4:$E$75)</f>
        <v>MidWest</v>
      </c>
      <c r="J7974" s="105" t="s">
        <v>236</v>
      </c>
      <c r="K7974" s="105">
        <v>1.0</v>
      </c>
      <c r="L7974" s="104">
        <f t="array" ref="L7974">XLOOKUP('Joining Lists'!$J7974,'Joining Lists'!$A$4:$A$15,'Joining Lists'!$B$4:$B$15)</f>
        <v>30</v>
      </c>
      <c r="M7974" s="105">
        <f>'Joining Lists'!$K7974*'Joining Lists'!$L7974</f>
        <v>30</v>
      </c>
    </row>
    <row r="7975" ht="14.25" customHeight="1">
      <c r="G7975" s="111">
        <v>44145.0</v>
      </c>
      <c r="H7975" s="110" t="s">
        <v>250</v>
      </c>
      <c r="I7975" s="110" t="str">
        <f t="array" ref="I7975">XLOOKUP('Joining Lists'!$H7975,'Joining Lists'!$D$4:$D$75,'Joining Lists'!$E$4:$E$75)</f>
        <v>West</v>
      </c>
      <c r="J7975" s="110" t="s">
        <v>218</v>
      </c>
      <c r="K7975" s="110">
        <v>3.0</v>
      </c>
      <c r="L7975" s="109">
        <f t="array" ref="L7975">XLOOKUP('Joining Lists'!$J7975,'Joining Lists'!$A$4:$A$15,'Joining Lists'!$B$4:$B$15)</f>
        <v>22.95</v>
      </c>
      <c r="M7975" s="110">
        <f>'Joining Lists'!$K7975*'Joining Lists'!$L7975</f>
        <v>68.85</v>
      </c>
    </row>
    <row r="7976" ht="14.25" customHeight="1">
      <c r="G7976" s="106">
        <v>44145.0</v>
      </c>
      <c r="H7976" s="105" t="s">
        <v>273</v>
      </c>
      <c r="I7976" s="105" t="str">
        <f t="array" ref="I7976">XLOOKUP('Joining Lists'!$H7976,'Joining Lists'!$D$4:$D$75,'Joining Lists'!$E$4:$E$75)</f>
        <v>West</v>
      </c>
      <c r="J7976" s="105" t="s">
        <v>235</v>
      </c>
      <c r="K7976" s="105">
        <v>2.0</v>
      </c>
      <c r="L7976" s="104">
        <f t="array" ref="L7976">XLOOKUP('Joining Lists'!$J7976,'Joining Lists'!$A$4:$A$15,'Joining Lists'!$B$4:$B$15)</f>
        <v>19.95</v>
      </c>
      <c r="M7976" s="105">
        <f>'Joining Lists'!$K7976*'Joining Lists'!$L7976</f>
        <v>39.9</v>
      </c>
    </row>
    <row r="7977" ht="14.25" customHeight="1">
      <c r="G7977" s="111">
        <v>44145.0</v>
      </c>
      <c r="H7977" s="110" t="s">
        <v>256</v>
      </c>
      <c r="I7977" s="110" t="str">
        <f t="array" ref="I7977">XLOOKUP('Joining Lists'!$H7977,'Joining Lists'!$D$4:$D$75,'Joining Lists'!$E$4:$E$75)</f>
        <v>MidWest</v>
      </c>
      <c r="J7977" s="110" t="s">
        <v>243</v>
      </c>
      <c r="K7977" s="110">
        <v>1.0</v>
      </c>
      <c r="L7977" s="109">
        <f t="array" ref="L7977">XLOOKUP('Joining Lists'!$J7977,'Joining Lists'!$A$4:$A$15,'Joining Lists'!$B$4:$B$15)</f>
        <v>25</v>
      </c>
      <c r="M7977" s="110">
        <f>'Joining Lists'!$K7977*'Joining Lists'!$L7977</f>
        <v>25</v>
      </c>
    </row>
    <row r="7978" ht="14.25" customHeight="1">
      <c r="G7978" s="106">
        <v>44145.0</v>
      </c>
      <c r="H7978" s="105" t="s">
        <v>315</v>
      </c>
      <c r="I7978" s="105" t="str">
        <f t="array" ref="I7978">XLOOKUP('Joining Lists'!$H7978,'Joining Lists'!$D$4:$D$75,'Joining Lists'!$E$4:$E$75)</f>
        <v>MidWest</v>
      </c>
      <c r="J7978" s="105" t="s">
        <v>239</v>
      </c>
      <c r="K7978" s="105">
        <v>3.0</v>
      </c>
      <c r="L7978" s="104">
        <f t="array" ref="L7978">XLOOKUP('Joining Lists'!$J7978,'Joining Lists'!$A$4:$A$15,'Joining Lists'!$B$4:$B$15)</f>
        <v>19</v>
      </c>
      <c r="M7978" s="105">
        <f>'Joining Lists'!$K7978*'Joining Lists'!$L7978</f>
        <v>57</v>
      </c>
    </row>
    <row r="7979" ht="14.25" customHeight="1">
      <c r="G7979" s="111">
        <v>44145.0</v>
      </c>
      <c r="H7979" s="110" t="s">
        <v>306</v>
      </c>
      <c r="I7979" s="110" t="str">
        <f t="array" ref="I7979">XLOOKUP('Joining Lists'!$H7979,'Joining Lists'!$D$4:$D$75,'Joining Lists'!$E$4:$E$75)</f>
        <v>West</v>
      </c>
      <c r="J7979" s="110" t="s">
        <v>243</v>
      </c>
      <c r="K7979" s="110">
        <v>2.0</v>
      </c>
      <c r="L7979" s="109">
        <f t="array" ref="L7979">XLOOKUP('Joining Lists'!$J7979,'Joining Lists'!$A$4:$A$15,'Joining Lists'!$B$4:$B$15)</f>
        <v>25</v>
      </c>
      <c r="M7979" s="110">
        <f>'Joining Lists'!$K7979*'Joining Lists'!$L7979</f>
        <v>50</v>
      </c>
    </row>
    <row r="7980" ht="14.25" customHeight="1">
      <c r="G7980" s="106">
        <v>44145.0</v>
      </c>
      <c r="H7980" s="105" t="s">
        <v>254</v>
      </c>
      <c r="I7980" s="105" t="str">
        <f t="array" ref="I7980">XLOOKUP('Joining Lists'!$H7980,'Joining Lists'!$D$4:$D$75,'Joining Lists'!$E$4:$E$75)</f>
        <v>South</v>
      </c>
      <c r="J7980" s="105" t="s">
        <v>227</v>
      </c>
      <c r="K7980" s="105">
        <v>17.0</v>
      </c>
      <c r="L7980" s="104">
        <f t="array" ref="L7980">XLOOKUP('Joining Lists'!$J7980,'Joining Lists'!$A$4:$A$15,'Joining Lists'!$B$4:$B$15)</f>
        <v>25</v>
      </c>
      <c r="M7980" s="105">
        <f>'Joining Lists'!$K7980*'Joining Lists'!$L7980</f>
        <v>425</v>
      </c>
    </row>
    <row r="7981" ht="14.25" customHeight="1">
      <c r="G7981" s="111">
        <v>44145.0</v>
      </c>
      <c r="H7981" s="110" t="s">
        <v>264</v>
      </c>
      <c r="I7981" s="110" t="str">
        <f t="array" ref="I7981">XLOOKUP('Joining Lists'!$H7981,'Joining Lists'!$D$4:$D$75,'Joining Lists'!$E$4:$E$75)</f>
        <v>MidWest</v>
      </c>
      <c r="J7981" s="110" t="s">
        <v>243</v>
      </c>
      <c r="K7981" s="110">
        <v>3.0</v>
      </c>
      <c r="L7981" s="109">
        <f t="array" ref="L7981">XLOOKUP('Joining Lists'!$J7981,'Joining Lists'!$A$4:$A$15,'Joining Lists'!$B$4:$B$15)</f>
        <v>25</v>
      </c>
      <c r="M7981" s="110">
        <f>'Joining Lists'!$K7981*'Joining Lists'!$L7981</f>
        <v>75</v>
      </c>
    </row>
    <row r="7982" ht="14.25" customHeight="1">
      <c r="G7982" s="106">
        <v>44145.0</v>
      </c>
      <c r="H7982" s="105" t="s">
        <v>278</v>
      </c>
      <c r="I7982" s="105" t="str">
        <f t="array" ref="I7982">XLOOKUP('Joining Lists'!$H7982,'Joining Lists'!$D$4:$D$75,'Joining Lists'!$E$4:$E$75)</f>
        <v>MidWest</v>
      </c>
      <c r="J7982" s="105" t="s">
        <v>230</v>
      </c>
      <c r="K7982" s="105">
        <v>2.0</v>
      </c>
      <c r="L7982" s="104">
        <f t="array" ref="L7982">XLOOKUP('Joining Lists'!$J7982,'Joining Lists'!$A$4:$A$15,'Joining Lists'!$B$4:$B$15)</f>
        <v>79.95</v>
      </c>
      <c r="M7982" s="105">
        <f>'Joining Lists'!$K7982*'Joining Lists'!$L7982</f>
        <v>159.9</v>
      </c>
    </row>
    <row r="7983" ht="14.25" customHeight="1">
      <c r="G7983" s="111">
        <v>44145.0</v>
      </c>
      <c r="H7983" s="110" t="s">
        <v>231</v>
      </c>
      <c r="I7983" s="110" t="str">
        <f t="array" ref="I7983">XLOOKUP('Joining Lists'!$H7983,'Joining Lists'!$D$4:$D$75,'Joining Lists'!$E$4:$E$75)</f>
        <v>West</v>
      </c>
      <c r="J7983" s="110" t="s">
        <v>227</v>
      </c>
      <c r="K7983" s="110">
        <v>3.0</v>
      </c>
      <c r="L7983" s="109">
        <f t="array" ref="L7983">XLOOKUP('Joining Lists'!$J7983,'Joining Lists'!$A$4:$A$15,'Joining Lists'!$B$4:$B$15)</f>
        <v>25</v>
      </c>
      <c r="M7983" s="110">
        <f>'Joining Lists'!$K7983*'Joining Lists'!$L7983</f>
        <v>75</v>
      </c>
    </row>
    <row r="7984" ht="14.25" customHeight="1">
      <c r="G7984" s="106">
        <v>44145.0</v>
      </c>
      <c r="H7984" s="105" t="s">
        <v>259</v>
      </c>
      <c r="I7984" s="105" t="str">
        <f t="array" ref="I7984">XLOOKUP('Joining Lists'!$H7984,'Joining Lists'!$D$4:$D$75,'Joining Lists'!$E$4:$E$75)</f>
        <v>West</v>
      </c>
      <c r="J7984" s="105" t="s">
        <v>240</v>
      </c>
      <c r="K7984" s="105">
        <v>3.0</v>
      </c>
      <c r="L7984" s="104">
        <f t="array" ref="L7984">XLOOKUP('Joining Lists'!$J7984,'Joining Lists'!$A$4:$A$15,'Joining Lists'!$B$4:$B$15)</f>
        <v>34</v>
      </c>
      <c r="M7984" s="105">
        <f>'Joining Lists'!$K7984*'Joining Lists'!$L7984</f>
        <v>102</v>
      </c>
    </row>
    <row r="7985" ht="14.25" customHeight="1">
      <c r="G7985" s="111">
        <v>44145.0</v>
      </c>
      <c r="H7985" s="110" t="s">
        <v>258</v>
      </c>
      <c r="I7985" s="110" t="str">
        <f t="array" ref="I7985">XLOOKUP('Joining Lists'!$H7985,'Joining Lists'!$D$4:$D$75,'Joining Lists'!$E$4:$E$75)</f>
        <v>MidWest</v>
      </c>
      <c r="J7985" s="110" t="s">
        <v>239</v>
      </c>
      <c r="K7985" s="110">
        <v>1.0</v>
      </c>
      <c r="L7985" s="109">
        <f t="array" ref="L7985">XLOOKUP('Joining Lists'!$J7985,'Joining Lists'!$A$4:$A$15,'Joining Lists'!$B$4:$B$15)</f>
        <v>19</v>
      </c>
      <c r="M7985" s="110">
        <f>'Joining Lists'!$K7985*'Joining Lists'!$L7985</f>
        <v>19</v>
      </c>
    </row>
    <row r="7986" ht="14.25" customHeight="1">
      <c r="G7986" s="106">
        <v>44145.0</v>
      </c>
      <c r="H7986" s="105" t="s">
        <v>219</v>
      </c>
      <c r="I7986" s="105" t="str">
        <f t="array" ref="I7986">XLOOKUP('Joining Lists'!$H7986,'Joining Lists'!$D$4:$D$75,'Joining Lists'!$E$4:$E$75)</f>
        <v>West</v>
      </c>
      <c r="J7986" s="105" t="s">
        <v>216</v>
      </c>
      <c r="K7986" s="105">
        <v>1.0</v>
      </c>
      <c r="L7986" s="104">
        <f t="array" ref="L7986">XLOOKUP('Joining Lists'!$J7986,'Joining Lists'!$A$4:$A$15,'Joining Lists'!$B$4:$B$15)</f>
        <v>22.95</v>
      </c>
      <c r="M7986" s="105">
        <f>'Joining Lists'!$K7986*'Joining Lists'!$L7986</f>
        <v>22.95</v>
      </c>
    </row>
    <row r="7987" ht="14.25" customHeight="1">
      <c r="G7987" s="111">
        <v>44145.0</v>
      </c>
      <c r="H7987" s="110" t="s">
        <v>289</v>
      </c>
      <c r="I7987" s="110" t="str">
        <f t="array" ref="I7987">XLOOKUP('Joining Lists'!$H7987,'Joining Lists'!$D$4:$D$75,'Joining Lists'!$E$4:$E$75)</f>
        <v>West</v>
      </c>
      <c r="J7987" s="110" t="s">
        <v>240</v>
      </c>
      <c r="K7987" s="110">
        <v>2.0</v>
      </c>
      <c r="L7987" s="109">
        <f t="array" ref="L7987">XLOOKUP('Joining Lists'!$J7987,'Joining Lists'!$A$4:$A$15,'Joining Lists'!$B$4:$B$15)</f>
        <v>34</v>
      </c>
      <c r="M7987" s="110">
        <f>'Joining Lists'!$K7987*'Joining Lists'!$L7987</f>
        <v>68</v>
      </c>
    </row>
    <row r="7988" ht="14.25" customHeight="1">
      <c r="G7988" s="106">
        <v>44145.0</v>
      </c>
      <c r="H7988" s="105" t="s">
        <v>251</v>
      </c>
      <c r="I7988" s="105" t="str">
        <f t="array" ref="I7988">XLOOKUP('Joining Lists'!$H7988,'Joining Lists'!$D$4:$D$75,'Joining Lists'!$E$4:$E$75)</f>
        <v>MidWest</v>
      </c>
      <c r="J7988" s="105" t="s">
        <v>240</v>
      </c>
      <c r="K7988" s="105">
        <v>3.0</v>
      </c>
      <c r="L7988" s="104">
        <f t="array" ref="L7988">XLOOKUP('Joining Lists'!$J7988,'Joining Lists'!$A$4:$A$15,'Joining Lists'!$B$4:$B$15)</f>
        <v>34</v>
      </c>
      <c r="M7988" s="105">
        <f>'Joining Lists'!$K7988*'Joining Lists'!$L7988</f>
        <v>102</v>
      </c>
    </row>
    <row r="7989" ht="14.25" customHeight="1">
      <c r="G7989" s="111">
        <v>44145.0</v>
      </c>
      <c r="H7989" s="110" t="s">
        <v>248</v>
      </c>
      <c r="I7989" s="110" t="str">
        <f t="array" ref="I7989">XLOOKUP('Joining Lists'!$H7989,'Joining Lists'!$D$4:$D$75,'Joining Lists'!$E$4:$E$75)</f>
        <v>MidWest</v>
      </c>
      <c r="J7989" s="110" t="s">
        <v>227</v>
      </c>
      <c r="K7989" s="110">
        <v>2.0</v>
      </c>
      <c r="L7989" s="109">
        <f t="array" ref="L7989">XLOOKUP('Joining Lists'!$J7989,'Joining Lists'!$A$4:$A$15,'Joining Lists'!$B$4:$B$15)</f>
        <v>25</v>
      </c>
      <c r="M7989" s="110">
        <f>'Joining Lists'!$K7989*'Joining Lists'!$L7989</f>
        <v>50</v>
      </c>
    </row>
    <row r="7990" ht="14.25" customHeight="1">
      <c r="G7990" s="106">
        <v>44145.0</v>
      </c>
      <c r="H7990" s="105" t="s">
        <v>303</v>
      </c>
      <c r="I7990" s="105" t="str">
        <f t="array" ref="I7990">XLOOKUP('Joining Lists'!$H7990,'Joining Lists'!$D$4:$D$75,'Joining Lists'!$E$4:$E$75)</f>
        <v>West</v>
      </c>
      <c r="J7990" s="105" t="s">
        <v>216</v>
      </c>
      <c r="K7990" s="105">
        <v>1.0</v>
      </c>
      <c r="L7990" s="104">
        <f t="array" ref="L7990">XLOOKUP('Joining Lists'!$J7990,'Joining Lists'!$A$4:$A$15,'Joining Lists'!$B$4:$B$15)</f>
        <v>22.95</v>
      </c>
      <c r="M7990" s="105">
        <f>'Joining Lists'!$K7990*'Joining Lists'!$L7990</f>
        <v>22.95</v>
      </c>
    </row>
    <row r="7991" ht="14.25" customHeight="1">
      <c r="G7991" s="111">
        <v>44145.0</v>
      </c>
      <c r="H7991" s="110" t="s">
        <v>296</v>
      </c>
      <c r="I7991" s="110" t="str">
        <f t="array" ref="I7991">XLOOKUP('Joining Lists'!$H7991,'Joining Lists'!$D$4:$D$75,'Joining Lists'!$E$4:$E$75)</f>
        <v>West</v>
      </c>
      <c r="J7991" s="110" t="s">
        <v>227</v>
      </c>
      <c r="K7991" s="110">
        <v>1.0</v>
      </c>
      <c r="L7991" s="109">
        <f t="array" ref="L7991">XLOOKUP('Joining Lists'!$J7991,'Joining Lists'!$A$4:$A$15,'Joining Lists'!$B$4:$B$15)</f>
        <v>25</v>
      </c>
      <c r="M7991" s="110">
        <f>'Joining Lists'!$K7991*'Joining Lists'!$L7991</f>
        <v>25</v>
      </c>
    </row>
    <row r="7992" ht="14.25" customHeight="1">
      <c r="G7992" s="106">
        <v>44145.0</v>
      </c>
      <c r="H7992" s="105" t="s">
        <v>289</v>
      </c>
      <c r="I7992" s="105" t="str">
        <f t="array" ref="I7992">XLOOKUP('Joining Lists'!$H7992,'Joining Lists'!$D$4:$D$75,'Joining Lists'!$E$4:$E$75)</f>
        <v>West</v>
      </c>
      <c r="J7992" s="105" t="s">
        <v>212</v>
      </c>
      <c r="K7992" s="105">
        <v>3.0</v>
      </c>
      <c r="L7992" s="104">
        <f t="array" ref="L7992">XLOOKUP('Joining Lists'!$J7992,'Joining Lists'!$A$4:$A$15,'Joining Lists'!$B$4:$B$15)</f>
        <v>21</v>
      </c>
      <c r="M7992" s="105">
        <f>'Joining Lists'!$K7992*'Joining Lists'!$L7992</f>
        <v>63</v>
      </c>
    </row>
    <row r="7993" ht="14.25" customHeight="1">
      <c r="G7993" s="111">
        <v>44145.0</v>
      </c>
      <c r="H7993" s="110" t="s">
        <v>297</v>
      </c>
      <c r="I7993" s="110" t="str">
        <f t="array" ref="I7993">XLOOKUP('Joining Lists'!$H7993,'Joining Lists'!$D$4:$D$75,'Joining Lists'!$E$4:$E$75)</f>
        <v>MidWest</v>
      </c>
      <c r="J7993" s="110" t="s">
        <v>240</v>
      </c>
      <c r="K7993" s="110">
        <v>1.0</v>
      </c>
      <c r="L7993" s="109">
        <f t="array" ref="L7993">XLOOKUP('Joining Lists'!$J7993,'Joining Lists'!$A$4:$A$15,'Joining Lists'!$B$4:$B$15)</f>
        <v>34</v>
      </c>
      <c r="M7993" s="110">
        <f>'Joining Lists'!$K7993*'Joining Lists'!$L7993</f>
        <v>34</v>
      </c>
    </row>
    <row r="7994" ht="14.25" customHeight="1">
      <c r="G7994" s="106">
        <v>44145.0</v>
      </c>
      <c r="H7994" s="105" t="s">
        <v>311</v>
      </c>
      <c r="I7994" s="105" t="str">
        <f t="array" ref="I7994">XLOOKUP('Joining Lists'!$H7994,'Joining Lists'!$D$4:$D$75,'Joining Lists'!$E$4:$E$75)</f>
        <v>MidWest</v>
      </c>
      <c r="J7994" s="105" t="s">
        <v>243</v>
      </c>
      <c r="K7994" s="105">
        <v>1.0</v>
      </c>
      <c r="L7994" s="104">
        <f t="array" ref="L7994">XLOOKUP('Joining Lists'!$J7994,'Joining Lists'!$A$4:$A$15,'Joining Lists'!$B$4:$B$15)</f>
        <v>25</v>
      </c>
      <c r="M7994" s="105">
        <f>'Joining Lists'!$K7994*'Joining Lists'!$L7994</f>
        <v>25</v>
      </c>
    </row>
    <row r="7995" ht="14.25" customHeight="1">
      <c r="G7995" s="111">
        <v>44145.0</v>
      </c>
      <c r="H7995" s="110" t="s">
        <v>263</v>
      </c>
      <c r="I7995" s="110" t="str">
        <f t="array" ref="I7995">XLOOKUP('Joining Lists'!$H7995,'Joining Lists'!$D$4:$D$75,'Joining Lists'!$E$4:$E$75)</f>
        <v>West</v>
      </c>
      <c r="J7995" s="110" t="s">
        <v>230</v>
      </c>
      <c r="K7995" s="110">
        <v>3.0</v>
      </c>
      <c r="L7995" s="109">
        <f t="array" ref="L7995">XLOOKUP('Joining Lists'!$J7995,'Joining Lists'!$A$4:$A$15,'Joining Lists'!$B$4:$B$15)</f>
        <v>79.95</v>
      </c>
      <c r="M7995" s="110">
        <f>'Joining Lists'!$K7995*'Joining Lists'!$L7995</f>
        <v>239.85</v>
      </c>
    </row>
    <row r="7996" ht="14.25" customHeight="1">
      <c r="G7996" s="106">
        <v>44145.0</v>
      </c>
      <c r="H7996" s="105" t="s">
        <v>307</v>
      </c>
      <c r="I7996" s="105" t="str">
        <f t="array" ref="I7996">XLOOKUP('Joining Lists'!$H7996,'Joining Lists'!$D$4:$D$75,'Joining Lists'!$E$4:$E$75)</f>
        <v>East</v>
      </c>
      <c r="J7996" s="105" t="s">
        <v>216</v>
      </c>
      <c r="K7996" s="105">
        <v>2.0</v>
      </c>
      <c r="L7996" s="104">
        <f t="array" ref="L7996">XLOOKUP('Joining Lists'!$J7996,'Joining Lists'!$A$4:$A$15,'Joining Lists'!$B$4:$B$15)</f>
        <v>22.95</v>
      </c>
      <c r="M7996" s="105">
        <f>'Joining Lists'!$K7996*'Joining Lists'!$L7996</f>
        <v>45.9</v>
      </c>
    </row>
    <row r="7997" ht="14.25" customHeight="1">
      <c r="G7997" s="111">
        <v>44145.0</v>
      </c>
      <c r="H7997" s="110" t="s">
        <v>252</v>
      </c>
      <c r="I7997" s="110" t="str">
        <f t="array" ref="I7997">XLOOKUP('Joining Lists'!$H7997,'Joining Lists'!$D$4:$D$75,'Joining Lists'!$E$4:$E$75)</f>
        <v>West</v>
      </c>
      <c r="J7997" s="110" t="s">
        <v>216</v>
      </c>
      <c r="K7997" s="110">
        <v>2.0</v>
      </c>
      <c r="L7997" s="109">
        <f t="array" ref="L7997">XLOOKUP('Joining Lists'!$J7997,'Joining Lists'!$A$4:$A$15,'Joining Lists'!$B$4:$B$15)</f>
        <v>22.95</v>
      </c>
      <c r="M7997" s="110">
        <f>'Joining Lists'!$K7997*'Joining Lists'!$L7997</f>
        <v>45.9</v>
      </c>
    </row>
    <row r="7998" ht="14.25" customHeight="1">
      <c r="G7998" s="106">
        <v>44145.0</v>
      </c>
      <c r="H7998" s="105" t="s">
        <v>252</v>
      </c>
      <c r="I7998" s="105" t="str">
        <f t="array" ref="I7998">XLOOKUP('Joining Lists'!$H7998,'Joining Lists'!$D$4:$D$75,'Joining Lists'!$E$4:$E$75)</f>
        <v>West</v>
      </c>
      <c r="J7998" s="105" t="s">
        <v>216</v>
      </c>
      <c r="K7998" s="105">
        <v>1.0</v>
      </c>
      <c r="L7998" s="104">
        <f t="array" ref="L7998">XLOOKUP('Joining Lists'!$J7998,'Joining Lists'!$A$4:$A$15,'Joining Lists'!$B$4:$B$15)</f>
        <v>22.95</v>
      </c>
      <c r="M7998" s="105">
        <f>'Joining Lists'!$K7998*'Joining Lists'!$L7998</f>
        <v>22.95</v>
      </c>
    </row>
    <row r="7999" ht="14.25" customHeight="1">
      <c r="G7999" s="111">
        <v>44145.0</v>
      </c>
      <c r="H7999" s="110" t="s">
        <v>313</v>
      </c>
      <c r="I7999" s="110" t="str">
        <f t="array" ref="I7999">XLOOKUP('Joining Lists'!$H7999,'Joining Lists'!$D$4:$D$75,'Joining Lists'!$E$4:$E$75)</f>
        <v>West</v>
      </c>
      <c r="J7999" s="110" t="s">
        <v>233</v>
      </c>
      <c r="K7999" s="110">
        <v>1.0</v>
      </c>
      <c r="L7999" s="109">
        <f t="array" ref="L7999">XLOOKUP('Joining Lists'!$J7999,'Joining Lists'!$A$4:$A$15,'Joining Lists'!$B$4:$B$15)</f>
        <v>27.5</v>
      </c>
      <c r="M7999" s="110">
        <f>'Joining Lists'!$K7999*'Joining Lists'!$L7999</f>
        <v>27.5</v>
      </c>
    </row>
    <row r="8000" ht="14.25" customHeight="1">
      <c r="G8000" s="106">
        <v>44145.0</v>
      </c>
      <c r="H8000" s="105" t="s">
        <v>305</v>
      </c>
      <c r="I8000" s="105" t="str">
        <f t="array" ref="I8000">XLOOKUP('Joining Lists'!$H8000,'Joining Lists'!$D$4:$D$75,'Joining Lists'!$E$4:$E$75)</f>
        <v>East</v>
      </c>
      <c r="J8000" s="105" t="s">
        <v>236</v>
      </c>
      <c r="K8000" s="105">
        <v>2.0</v>
      </c>
      <c r="L8000" s="104">
        <f t="array" ref="L8000">XLOOKUP('Joining Lists'!$J8000,'Joining Lists'!$A$4:$A$15,'Joining Lists'!$B$4:$B$15)</f>
        <v>30</v>
      </c>
      <c r="M8000" s="105">
        <f>'Joining Lists'!$K8000*'Joining Lists'!$L8000</f>
        <v>60</v>
      </c>
    </row>
    <row r="8001" ht="14.25" customHeight="1">
      <c r="G8001" s="111">
        <v>44145.0</v>
      </c>
      <c r="H8001" s="110" t="s">
        <v>309</v>
      </c>
      <c r="I8001" s="110" t="str">
        <f t="array" ref="I8001">XLOOKUP('Joining Lists'!$H8001,'Joining Lists'!$D$4:$D$75,'Joining Lists'!$E$4:$E$75)</f>
        <v>South</v>
      </c>
      <c r="J8001" s="110" t="s">
        <v>236</v>
      </c>
      <c r="K8001" s="110">
        <v>3.0</v>
      </c>
      <c r="L8001" s="109">
        <f t="array" ref="L8001">XLOOKUP('Joining Lists'!$J8001,'Joining Lists'!$A$4:$A$15,'Joining Lists'!$B$4:$B$15)</f>
        <v>30</v>
      </c>
      <c r="M8001" s="110">
        <f>'Joining Lists'!$K8001*'Joining Lists'!$L8001</f>
        <v>90</v>
      </c>
    </row>
    <row r="8002" ht="14.25" customHeight="1">
      <c r="G8002" s="106">
        <v>44145.0</v>
      </c>
      <c r="H8002" s="105" t="s">
        <v>299</v>
      </c>
      <c r="I8002" s="105" t="str">
        <f t="array" ref="I8002">XLOOKUP('Joining Lists'!$H8002,'Joining Lists'!$D$4:$D$75,'Joining Lists'!$E$4:$E$75)</f>
        <v>South</v>
      </c>
      <c r="J8002" s="105" t="s">
        <v>212</v>
      </c>
      <c r="K8002" s="105">
        <v>2.0</v>
      </c>
      <c r="L8002" s="104">
        <f t="array" ref="L8002">XLOOKUP('Joining Lists'!$J8002,'Joining Lists'!$A$4:$A$15,'Joining Lists'!$B$4:$B$15)</f>
        <v>21</v>
      </c>
      <c r="M8002" s="105">
        <f>'Joining Lists'!$K8002*'Joining Lists'!$L8002</f>
        <v>42</v>
      </c>
    </row>
    <row r="8003" ht="14.25" customHeight="1">
      <c r="G8003" s="111">
        <v>44145.0</v>
      </c>
      <c r="H8003" s="110" t="s">
        <v>311</v>
      </c>
      <c r="I8003" s="110" t="str">
        <f t="array" ref="I8003">XLOOKUP('Joining Lists'!$H8003,'Joining Lists'!$D$4:$D$75,'Joining Lists'!$E$4:$E$75)</f>
        <v>MidWest</v>
      </c>
      <c r="J8003" s="110" t="s">
        <v>239</v>
      </c>
      <c r="K8003" s="110">
        <v>2.0</v>
      </c>
      <c r="L8003" s="109">
        <f t="array" ref="L8003">XLOOKUP('Joining Lists'!$J8003,'Joining Lists'!$A$4:$A$15,'Joining Lists'!$B$4:$B$15)</f>
        <v>19</v>
      </c>
      <c r="M8003" s="110">
        <f>'Joining Lists'!$K8003*'Joining Lists'!$L8003</f>
        <v>38</v>
      </c>
    </row>
    <row r="8004" ht="14.25" customHeight="1">
      <c r="G8004" s="106">
        <v>44145.0</v>
      </c>
      <c r="H8004" s="105" t="s">
        <v>288</v>
      </c>
      <c r="I8004" s="105" t="str">
        <f t="array" ref="I8004">XLOOKUP('Joining Lists'!$H8004,'Joining Lists'!$D$4:$D$75,'Joining Lists'!$E$4:$E$75)</f>
        <v>MidWest</v>
      </c>
      <c r="J8004" s="105" t="s">
        <v>230</v>
      </c>
      <c r="K8004" s="105">
        <v>4.0</v>
      </c>
      <c r="L8004" s="104">
        <f t="array" ref="L8004">XLOOKUP('Joining Lists'!$J8004,'Joining Lists'!$A$4:$A$15,'Joining Lists'!$B$4:$B$15)</f>
        <v>79.95</v>
      </c>
      <c r="M8004" s="105">
        <f>'Joining Lists'!$K8004*'Joining Lists'!$L8004</f>
        <v>319.8</v>
      </c>
    </row>
    <row r="8005" ht="14.25" customHeight="1">
      <c r="G8005" s="111">
        <v>44145.0</v>
      </c>
      <c r="H8005" s="110" t="s">
        <v>246</v>
      </c>
      <c r="I8005" s="110" t="str">
        <f t="array" ref="I8005">XLOOKUP('Joining Lists'!$H8005,'Joining Lists'!$D$4:$D$75,'Joining Lists'!$E$4:$E$75)</f>
        <v>South</v>
      </c>
      <c r="J8005" s="110" t="s">
        <v>218</v>
      </c>
      <c r="K8005" s="110">
        <v>2.0</v>
      </c>
      <c r="L8005" s="109">
        <f t="array" ref="L8005">XLOOKUP('Joining Lists'!$J8005,'Joining Lists'!$A$4:$A$15,'Joining Lists'!$B$4:$B$15)</f>
        <v>22.95</v>
      </c>
      <c r="M8005" s="110">
        <f>'Joining Lists'!$K8005*'Joining Lists'!$L8005</f>
        <v>45.9</v>
      </c>
    </row>
    <row r="8006" ht="14.25" customHeight="1">
      <c r="G8006" s="106">
        <v>44145.0</v>
      </c>
      <c r="H8006" s="105" t="s">
        <v>250</v>
      </c>
      <c r="I8006" s="105" t="str">
        <f t="array" ref="I8006">XLOOKUP('Joining Lists'!$H8006,'Joining Lists'!$D$4:$D$75,'Joining Lists'!$E$4:$E$75)</f>
        <v>West</v>
      </c>
      <c r="J8006" s="105" t="s">
        <v>245</v>
      </c>
      <c r="K8006" s="105">
        <v>2.0</v>
      </c>
      <c r="L8006" s="104">
        <f t="array" ref="L8006">XLOOKUP('Joining Lists'!$J8006,'Joining Lists'!$A$4:$A$15,'Joining Lists'!$B$4:$B$15)</f>
        <v>23.5</v>
      </c>
      <c r="M8006" s="105">
        <f>'Joining Lists'!$K8006*'Joining Lists'!$L8006</f>
        <v>47</v>
      </c>
    </row>
    <row r="8007" ht="14.25" customHeight="1">
      <c r="G8007" s="111">
        <v>44145.0</v>
      </c>
      <c r="H8007" s="110" t="s">
        <v>264</v>
      </c>
      <c r="I8007" s="110" t="str">
        <f t="array" ref="I8007">XLOOKUP('Joining Lists'!$H8007,'Joining Lists'!$D$4:$D$75,'Joining Lists'!$E$4:$E$75)</f>
        <v>MidWest</v>
      </c>
      <c r="J8007" s="110" t="s">
        <v>235</v>
      </c>
      <c r="K8007" s="110">
        <v>2.0</v>
      </c>
      <c r="L8007" s="109">
        <f t="array" ref="L8007">XLOOKUP('Joining Lists'!$J8007,'Joining Lists'!$A$4:$A$15,'Joining Lists'!$B$4:$B$15)</f>
        <v>19.95</v>
      </c>
      <c r="M8007" s="110">
        <f>'Joining Lists'!$K8007*'Joining Lists'!$L8007</f>
        <v>39.9</v>
      </c>
    </row>
    <row r="8008" ht="14.25" customHeight="1">
      <c r="G8008" s="106">
        <v>44145.0</v>
      </c>
      <c r="H8008" s="105" t="s">
        <v>251</v>
      </c>
      <c r="I8008" s="105" t="str">
        <f t="array" ref="I8008">XLOOKUP('Joining Lists'!$H8008,'Joining Lists'!$D$4:$D$75,'Joining Lists'!$E$4:$E$75)</f>
        <v>MidWest</v>
      </c>
      <c r="J8008" s="105" t="s">
        <v>236</v>
      </c>
      <c r="K8008" s="105">
        <v>2.0</v>
      </c>
      <c r="L8008" s="104">
        <f t="array" ref="L8008">XLOOKUP('Joining Lists'!$J8008,'Joining Lists'!$A$4:$A$15,'Joining Lists'!$B$4:$B$15)</f>
        <v>30</v>
      </c>
      <c r="M8008" s="105">
        <f>'Joining Lists'!$K8008*'Joining Lists'!$L8008</f>
        <v>60</v>
      </c>
    </row>
    <row r="8009" ht="14.25" customHeight="1">
      <c r="G8009" s="111">
        <v>44145.0</v>
      </c>
      <c r="H8009" s="110" t="s">
        <v>261</v>
      </c>
      <c r="I8009" s="110" t="str">
        <f t="array" ref="I8009">XLOOKUP('Joining Lists'!$H8009,'Joining Lists'!$D$4:$D$75,'Joining Lists'!$E$4:$E$75)</f>
        <v>South</v>
      </c>
      <c r="J8009" s="110" t="s">
        <v>227</v>
      </c>
      <c r="K8009" s="110">
        <v>3.0</v>
      </c>
      <c r="L8009" s="109">
        <f t="array" ref="L8009">XLOOKUP('Joining Lists'!$J8009,'Joining Lists'!$A$4:$A$15,'Joining Lists'!$B$4:$B$15)</f>
        <v>25</v>
      </c>
      <c r="M8009" s="110">
        <f>'Joining Lists'!$K8009*'Joining Lists'!$L8009</f>
        <v>75</v>
      </c>
    </row>
    <row r="8010" ht="14.25" customHeight="1">
      <c r="G8010" s="106">
        <v>44145.0</v>
      </c>
      <c r="H8010" s="105" t="s">
        <v>259</v>
      </c>
      <c r="I8010" s="105" t="str">
        <f t="array" ref="I8010">XLOOKUP('Joining Lists'!$H8010,'Joining Lists'!$D$4:$D$75,'Joining Lists'!$E$4:$E$75)</f>
        <v>West</v>
      </c>
      <c r="J8010" s="105" t="s">
        <v>240</v>
      </c>
      <c r="K8010" s="105">
        <v>2.0</v>
      </c>
      <c r="L8010" s="104">
        <f t="array" ref="L8010">XLOOKUP('Joining Lists'!$J8010,'Joining Lists'!$A$4:$A$15,'Joining Lists'!$B$4:$B$15)</f>
        <v>34</v>
      </c>
      <c r="M8010" s="105">
        <f>'Joining Lists'!$K8010*'Joining Lists'!$L8010</f>
        <v>68</v>
      </c>
    </row>
    <row r="8011" ht="14.25" customHeight="1">
      <c r="G8011" s="111">
        <v>44145.0</v>
      </c>
      <c r="H8011" s="110" t="s">
        <v>264</v>
      </c>
      <c r="I8011" s="110" t="str">
        <f t="array" ref="I8011">XLOOKUP('Joining Lists'!$H8011,'Joining Lists'!$D$4:$D$75,'Joining Lists'!$E$4:$E$75)</f>
        <v>MidWest</v>
      </c>
      <c r="J8011" s="110" t="s">
        <v>243</v>
      </c>
      <c r="K8011" s="110">
        <v>3.0</v>
      </c>
      <c r="L8011" s="109">
        <f t="array" ref="L8011">XLOOKUP('Joining Lists'!$J8011,'Joining Lists'!$A$4:$A$15,'Joining Lists'!$B$4:$B$15)</f>
        <v>25</v>
      </c>
      <c r="M8011" s="110">
        <f>'Joining Lists'!$K8011*'Joining Lists'!$L8011</f>
        <v>75</v>
      </c>
    </row>
    <row r="8012" ht="14.25" customHeight="1">
      <c r="G8012" s="106">
        <v>44145.0</v>
      </c>
      <c r="H8012" s="105" t="s">
        <v>242</v>
      </c>
      <c r="I8012" s="105" t="str">
        <f t="array" ref="I8012">XLOOKUP('Joining Lists'!$H8012,'Joining Lists'!$D$4:$D$75,'Joining Lists'!$E$4:$E$75)</f>
        <v>MidWest</v>
      </c>
      <c r="J8012" s="105" t="s">
        <v>235</v>
      </c>
      <c r="K8012" s="105">
        <v>3.0</v>
      </c>
      <c r="L8012" s="104">
        <f t="array" ref="L8012">XLOOKUP('Joining Lists'!$J8012,'Joining Lists'!$A$4:$A$15,'Joining Lists'!$B$4:$B$15)</f>
        <v>19.95</v>
      </c>
      <c r="M8012" s="105">
        <f>'Joining Lists'!$K8012*'Joining Lists'!$L8012</f>
        <v>59.85</v>
      </c>
    </row>
    <row r="8013" ht="14.25" customHeight="1">
      <c r="G8013" s="111">
        <v>44145.0</v>
      </c>
      <c r="H8013" s="110" t="s">
        <v>219</v>
      </c>
      <c r="I8013" s="110" t="str">
        <f t="array" ref="I8013">XLOOKUP('Joining Lists'!$H8013,'Joining Lists'!$D$4:$D$75,'Joining Lists'!$E$4:$E$75)</f>
        <v>West</v>
      </c>
      <c r="J8013" s="110" t="s">
        <v>240</v>
      </c>
      <c r="K8013" s="110">
        <v>2.0</v>
      </c>
      <c r="L8013" s="109">
        <f t="array" ref="L8013">XLOOKUP('Joining Lists'!$J8013,'Joining Lists'!$A$4:$A$15,'Joining Lists'!$B$4:$B$15)</f>
        <v>34</v>
      </c>
      <c r="M8013" s="110">
        <f>'Joining Lists'!$K8013*'Joining Lists'!$L8013</f>
        <v>68</v>
      </c>
    </row>
    <row r="8014" ht="14.25" customHeight="1">
      <c r="G8014" s="106">
        <v>44145.0</v>
      </c>
      <c r="H8014" s="105" t="s">
        <v>288</v>
      </c>
      <c r="I8014" s="105" t="str">
        <f t="array" ref="I8014">XLOOKUP('Joining Lists'!$H8014,'Joining Lists'!$D$4:$D$75,'Joining Lists'!$E$4:$E$75)</f>
        <v>MidWest</v>
      </c>
      <c r="J8014" s="105" t="s">
        <v>227</v>
      </c>
      <c r="K8014" s="105">
        <v>1.0</v>
      </c>
      <c r="L8014" s="104">
        <f t="array" ref="L8014">XLOOKUP('Joining Lists'!$J8014,'Joining Lists'!$A$4:$A$15,'Joining Lists'!$B$4:$B$15)</f>
        <v>25</v>
      </c>
      <c r="M8014" s="105">
        <f>'Joining Lists'!$K8014*'Joining Lists'!$L8014</f>
        <v>25</v>
      </c>
    </row>
    <row r="8015" ht="14.25" customHeight="1">
      <c r="G8015" s="111">
        <v>44145.0</v>
      </c>
      <c r="H8015" s="110" t="s">
        <v>268</v>
      </c>
      <c r="I8015" s="110" t="str">
        <f t="array" ref="I8015">XLOOKUP('Joining Lists'!$H8015,'Joining Lists'!$D$4:$D$75,'Joining Lists'!$E$4:$E$75)</f>
        <v>East</v>
      </c>
      <c r="J8015" s="110" t="s">
        <v>233</v>
      </c>
      <c r="K8015" s="110">
        <v>2.0</v>
      </c>
      <c r="L8015" s="109">
        <f t="array" ref="L8015">XLOOKUP('Joining Lists'!$J8015,'Joining Lists'!$A$4:$A$15,'Joining Lists'!$B$4:$B$15)</f>
        <v>27.5</v>
      </c>
      <c r="M8015" s="110">
        <f>'Joining Lists'!$K8015*'Joining Lists'!$L8015</f>
        <v>55</v>
      </c>
    </row>
    <row r="8016" ht="14.25" customHeight="1">
      <c r="G8016" s="106">
        <v>44144.0</v>
      </c>
      <c r="H8016" s="105" t="s">
        <v>284</v>
      </c>
      <c r="I8016" s="105" t="str">
        <f t="array" ref="I8016">XLOOKUP('Joining Lists'!$H8016,'Joining Lists'!$D$4:$D$75,'Joining Lists'!$E$4:$E$75)</f>
        <v>MidWest</v>
      </c>
      <c r="J8016" s="105" t="s">
        <v>235</v>
      </c>
      <c r="K8016" s="105">
        <v>3.0</v>
      </c>
      <c r="L8016" s="104">
        <f t="array" ref="L8016">XLOOKUP('Joining Lists'!$J8016,'Joining Lists'!$A$4:$A$15,'Joining Lists'!$B$4:$B$15)</f>
        <v>19.95</v>
      </c>
      <c r="M8016" s="105">
        <f>'Joining Lists'!$K8016*'Joining Lists'!$L8016</f>
        <v>59.85</v>
      </c>
    </row>
    <row r="8017" ht="14.25" customHeight="1">
      <c r="G8017" s="111">
        <v>44144.0</v>
      </c>
      <c r="H8017" s="110" t="s">
        <v>248</v>
      </c>
      <c r="I8017" s="110" t="str">
        <f t="array" ref="I8017">XLOOKUP('Joining Lists'!$H8017,'Joining Lists'!$D$4:$D$75,'Joining Lists'!$E$4:$E$75)</f>
        <v>MidWest</v>
      </c>
      <c r="J8017" s="110" t="s">
        <v>212</v>
      </c>
      <c r="K8017" s="110">
        <v>3.0</v>
      </c>
      <c r="L8017" s="109">
        <f t="array" ref="L8017">XLOOKUP('Joining Lists'!$J8017,'Joining Lists'!$A$4:$A$15,'Joining Lists'!$B$4:$B$15)</f>
        <v>21</v>
      </c>
      <c r="M8017" s="110">
        <f>'Joining Lists'!$K8017*'Joining Lists'!$L8017</f>
        <v>63</v>
      </c>
    </row>
    <row r="8018" ht="14.25" customHeight="1">
      <c r="G8018" s="106">
        <v>44144.0</v>
      </c>
      <c r="H8018" s="105" t="s">
        <v>291</v>
      </c>
      <c r="I8018" s="105" t="str">
        <f t="array" ref="I8018">XLOOKUP('Joining Lists'!$H8018,'Joining Lists'!$D$4:$D$75,'Joining Lists'!$E$4:$E$75)</f>
        <v>West</v>
      </c>
      <c r="J8018" s="105" t="s">
        <v>218</v>
      </c>
      <c r="K8018" s="105">
        <v>1.0</v>
      </c>
      <c r="L8018" s="104">
        <f t="array" ref="L8018">XLOOKUP('Joining Lists'!$J8018,'Joining Lists'!$A$4:$A$15,'Joining Lists'!$B$4:$B$15)</f>
        <v>22.95</v>
      </c>
      <c r="M8018" s="105">
        <f>'Joining Lists'!$K8018*'Joining Lists'!$L8018</f>
        <v>22.95</v>
      </c>
    </row>
    <row r="8019" ht="14.25" customHeight="1">
      <c r="G8019" s="111">
        <v>44144.0</v>
      </c>
      <c r="H8019" s="110" t="s">
        <v>296</v>
      </c>
      <c r="I8019" s="110" t="str">
        <f t="array" ref="I8019">XLOOKUP('Joining Lists'!$H8019,'Joining Lists'!$D$4:$D$75,'Joining Lists'!$E$4:$E$75)</f>
        <v>West</v>
      </c>
      <c r="J8019" s="110" t="s">
        <v>240</v>
      </c>
      <c r="K8019" s="110">
        <v>1.0</v>
      </c>
      <c r="L8019" s="109">
        <f t="array" ref="L8019">XLOOKUP('Joining Lists'!$J8019,'Joining Lists'!$A$4:$A$15,'Joining Lists'!$B$4:$B$15)</f>
        <v>34</v>
      </c>
      <c r="M8019" s="110">
        <f>'Joining Lists'!$K8019*'Joining Lists'!$L8019</f>
        <v>34</v>
      </c>
    </row>
    <row r="8020" ht="14.25" customHeight="1">
      <c r="G8020" s="106">
        <v>44144.0</v>
      </c>
      <c r="H8020" s="105" t="s">
        <v>281</v>
      </c>
      <c r="I8020" s="105" t="str">
        <f t="array" ref="I8020">XLOOKUP('Joining Lists'!$H8020,'Joining Lists'!$D$4:$D$75,'Joining Lists'!$E$4:$E$75)</f>
        <v>MidWest</v>
      </c>
      <c r="J8020" s="105" t="s">
        <v>218</v>
      </c>
      <c r="K8020" s="105">
        <v>2.0</v>
      </c>
      <c r="L8020" s="104">
        <f t="array" ref="L8020">XLOOKUP('Joining Lists'!$J8020,'Joining Lists'!$A$4:$A$15,'Joining Lists'!$B$4:$B$15)</f>
        <v>22.95</v>
      </c>
      <c r="M8020" s="105">
        <f>'Joining Lists'!$K8020*'Joining Lists'!$L8020</f>
        <v>45.9</v>
      </c>
    </row>
    <row r="8021" ht="14.25" customHeight="1">
      <c r="G8021" s="111">
        <v>44144.0</v>
      </c>
      <c r="H8021" s="110" t="s">
        <v>254</v>
      </c>
      <c r="I8021" s="110" t="str">
        <f t="array" ref="I8021">XLOOKUP('Joining Lists'!$H8021,'Joining Lists'!$D$4:$D$75,'Joining Lists'!$E$4:$E$75)</f>
        <v>South</v>
      </c>
      <c r="J8021" s="110" t="s">
        <v>218</v>
      </c>
      <c r="K8021" s="110">
        <v>2.0</v>
      </c>
      <c r="L8021" s="109">
        <f t="array" ref="L8021">XLOOKUP('Joining Lists'!$J8021,'Joining Lists'!$A$4:$A$15,'Joining Lists'!$B$4:$B$15)</f>
        <v>22.95</v>
      </c>
      <c r="M8021" s="110">
        <f>'Joining Lists'!$K8021*'Joining Lists'!$L8021</f>
        <v>45.9</v>
      </c>
    </row>
    <row r="8022" ht="14.25" customHeight="1">
      <c r="G8022" s="106">
        <v>44144.0</v>
      </c>
      <c r="H8022" s="105" t="s">
        <v>258</v>
      </c>
      <c r="I8022" s="105" t="str">
        <f t="array" ref="I8022">XLOOKUP('Joining Lists'!$H8022,'Joining Lists'!$D$4:$D$75,'Joining Lists'!$E$4:$E$75)</f>
        <v>MidWest</v>
      </c>
      <c r="J8022" s="105" t="s">
        <v>243</v>
      </c>
      <c r="K8022" s="105">
        <v>24.0</v>
      </c>
      <c r="L8022" s="104">
        <f t="array" ref="L8022">XLOOKUP('Joining Lists'!$J8022,'Joining Lists'!$A$4:$A$15,'Joining Lists'!$B$4:$B$15)</f>
        <v>25</v>
      </c>
      <c r="M8022" s="105">
        <f>'Joining Lists'!$K8022*'Joining Lists'!$L8022</f>
        <v>600</v>
      </c>
    </row>
    <row r="8023" ht="14.25" customHeight="1">
      <c r="G8023" s="111">
        <v>44144.0</v>
      </c>
      <c r="H8023" s="110" t="s">
        <v>264</v>
      </c>
      <c r="I8023" s="110" t="str">
        <f t="array" ref="I8023">XLOOKUP('Joining Lists'!$H8023,'Joining Lists'!$D$4:$D$75,'Joining Lists'!$E$4:$E$75)</f>
        <v>MidWest</v>
      </c>
      <c r="J8023" s="110" t="s">
        <v>218</v>
      </c>
      <c r="K8023" s="110">
        <v>1.0</v>
      </c>
      <c r="L8023" s="109">
        <f t="array" ref="L8023">XLOOKUP('Joining Lists'!$J8023,'Joining Lists'!$A$4:$A$15,'Joining Lists'!$B$4:$B$15)</f>
        <v>22.95</v>
      </c>
      <c r="M8023" s="110">
        <f>'Joining Lists'!$K8023*'Joining Lists'!$L8023</f>
        <v>22.95</v>
      </c>
    </row>
    <row r="8024" ht="14.25" customHeight="1">
      <c r="G8024" s="106">
        <v>44144.0</v>
      </c>
      <c r="H8024" s="105" t="s">
        <v>221</v>
      </c>
      <c r="I8024" s="105" t="str">
        <f t="array" ref="I8024">XLOOKUP('Joining Lists'!$H8024,'Joining Lists'!$D$4:$D$75,'Joining Lists'!$E$4:$E$75)</f>
        <v>East</v>
      </c>
      <c r="J8024" s="105" t="s">
        <v>230</v>
      </c>
      <c r="K8024" s="105">
        <v>2.0</v>
      </c>
      <c r="L8024" s="104">
        <f t="array" ref="L8024">XLOOKUP('Joining Lists'!$J8024,'Joining Lists'!$A$4:$A$15,'Joining Lists'!$B$4:$B$15)</f>
        <v>79.95</v>
      </c>
      <c r="M8024" s="105">
        <f>'Joining Lists'!$K8024*'Joining Lists'!$L8024</f>
        <v>159.9</v>
      </c>
    </row>
    <row r="8025" ht="14.25" customHeight="1">
      <c r="G8025" s="111">
        <v>44144.0</v>
      </c>
      <c r="H8025" s="110" t="s">
        <v>238</v>
      </c>
      <c r="I8025" s="110" t="str">
        <f t="array" ref="I8025">XLOOKUP('Joining Lists'!$H8025,'Joining Lists'!$D$4:$D$75,'Joining Lists'!$E$4:$E$75)</f>
        <v>West</v>
      </c>
      <c r="J8025" s="110" t="s">
        <v>235</v>
      </c>
      <c r="K8025" s="110">
        <v>1.0</v>
      </c>
      <c r="L8025" s="109">
        <f t="array" ref="L8025">XLOOKUP('Joining Lists'!$J8025,'Joining Lists'!$A$4:$A$15,'Joining Lists'!$B$4:$B$15)</f>
        <v>19.95</v>
      </c>
      <c r="M8025" s="110">
        <f>'Joining Lists'!$K8025*'Joining Lists'!$L8025</f>
        <v>19.95</v>
      </c>
    </row>
    <row r="8026" ht="14.25" customHeight="1">
      <c r="G8026" s="106">
        <v>44144.0</v>
      </c>
      <c r="H8026" s="105" t="s">
        <v>237</v>
      </c>
      <c r="I8026" s="105" t="str">
        <f t="array" ref="I8026">XLOOKUP('Joining Lists'!$H8026,'Joining Lists'!$D$4:$D$75,'Joining Lists'!$E$4:$E$75)</f>
        <v>West</v>
      </c>
      <c r="J8026" s="105" t="s">
        <v>216</v>
      </c>
      <c r="K8026" s="105">
        <v>3.0</v>
      </c>
      <c r="L8026" s="104">
        <f t="array" ref="L8026">XLOOKUP('Joining Lists'!$J8026,'Joining Lists'!$A$4:$A$15,'Joining Lists'!$B$4:$B$15)</f>
        <v>22.95</v>
      </c>
      <c r="M8026" s="105">
        <f>'Joining Lists'!$K8026*'Joining Lists'!$L8026</f>
        <v>68.85</v>
      </c>
    </row>
    <row r="8027" ht="14.25" customHeight="1">
      <c r="G8027" s="111">
        <v>44144.0</v>
      </c>
      <c r="H8027" s="110" t="s">
        <v>251</v>
      </c>
      <c r="I8027" s="110" t="str">
        <f t="array" ref="I8027">XLOOKUP('Joining Lists'!$H8027,'Joining Lists'!$D$4:$D$75,'Joining Lists'!$E$4:$E$75)</f>
        <v>MidWest</v>
      </c>
      <c r="J8027" s="110" t="s">
        <v>239</v>
      </c>
      <c r="K8027" s="110">
        <v>2.0</v>
      </c>
      <c r="L8027" s="109">
        <f t="array" ref="L8027">XLOOKUP('Joining Lists'!$J8027,'Joining Lists'!$A$4:$A$15,'Joining Lists'!$B$4:$B$15)</f>
        <v>19</v>
      </c>
      <c r="M8027" s="110">
        <f>'Joining Lists'!$K8027*'Joining Lists'!$L8027</f>
        <v>38</v>
      </c>
    </row>
    <row r="8028" ht="14.25" customHeight="1">
      <c r="G8028" s="106">
        <v>44144.0</v>
      </c>
      <c r="H8028" s="105" t="s">
        <v>305</v>
      </c>
      <c r="I8028" s="105" t="str">
        <f t="array" ref="I8028">XLOOKUP('Joining Lists'!$H8028,'Joining Lists'!$D$4:$D$75,'Joining Lists'!$E$4:$E$75)</f>
        <v>East</v>
      </c>
      <c r="J8028" s="105" t="s">
        <v>216</v>
      </c>
      <c r="K8028" s="105">
        <v>2.0</v>
      </c>
      <c r="L8028" s="104">
        <f t="array" ref="L8028">XLOOKUP('Joining Lists'!$J8028,'Joining Lists'!$A$4:$A$15,'Joining Lists'!$B$4:$B$15)</f>
        <v>22.95</v>
      </c>
      <c r="M8028" s="105">
        <f>'Joining Lists'!$K8028*'Joining Lists'!$L8028</f>
        <v>45.9</v>
      </c>
    </row>
    <row r="8029" ht="14.25" customHeight="1">
      <c r="G8029" s="111">
        <v>44144.0</v>
      </c>
      <c r="H8029" s="110" t="s">
        <v>258</v>
      </c>
      <c r="I8029" s="110" t="str">
        <f t="array" ref="I8029">XLOOKUP('Joining Lists'!$H8029,'Joining Lists'!$D$4:$D$75,'Joining Lists'!$E$4:$E$75)</f>
        <v>MidWest</v>
      </c>
      <c r="J8029" s="110" t="s">
        <v>216</v>
      </c>
      <c r="K8029" s="110">
        <v>2.0</v>
      </c>
      <c r="L8029" s="109">
        <f t="array" ref="L8029">XLOOKUP('Joining Lists'!$J8029,'Joining Lists'!$A$4:$A$15,'Joining Lists'!$B$4:$B$15)</f>
        <v>22.95</v>
      </c>
      <c r="M8029" s="110">
        <f>'Joining Lists'!$K8029*'Joining Lists'!$L8029</f>
        <v>45.9</v>
      </c>
    </row>
    <row r="8030" ht="14.25" customHeight="1">
      <c r="G8030" s="106">
        <v>44144.0</v>
      </c>
      <c r="H8030" s="105" t="s">
        <v>255</v>
      </c>
      <c r="I8030" s="105" t="str">
        <f t="array" ref="I8030">XLOOKUP('Joining Lists'!$H8030,'Joining Lists'!$D$4:$D$75,'Joining Lists'!$E$4:$E$75)</f>
        <v>MidWest</v>
      </c>
      <c r="J8030" s="105" t="s">
        <v>212</v>
      </c>
      <c r="K8030" s="105">
        <v>1.0</v>
      </c>
      <c r="L8030" s="104">
        <f t="array" ref="L8030">XLOOKUP('Joining Lists'!$J8030,'Joining Lists'!$A$4:$A$15,'Joining Lists'!$B$4:$B$15)</f>
        <v>21</v>
      </c>
      <c r="M8030" s="105">
        <f>'Joining Lists'!$K8030*'Joining Lists'!$L8030</f>
        <v>21</v>
      </c>
    </row>
    <row r="8031" ht="14.25" customHeight="1">
      <c r="G8031" s="111">
        <v>44144.0</v>
      </c>
      <c r="H8031" s="110" t="s">
        <v>225</v>
      </c>
      <c r="I8031" s="110" t="str">
        <f t="array" ref="I8031">XLOOKUP('Joining Lists'!$H8031,'Joining Lists'!$D$4:$D$75,'Joining Lists'!$E$4:$E$75)</f>
        <v>South</v>
      </c>
      <c r="J8031" s="110" t="s">
        <v>216</v>
      </c>
      <c r="K8031" s="110">
        <v>1.0</v>
      </c>
      <c r="L8031" s="109">
        <f t="array" ref="L8031">XLOOKUP('Joining Lists'!$J8031,'Joining Lists'!$A$4:$A$15,'Joining Lists'!$B$4:$B$15)</f>
        <v>22.95</v>
      </c>
      <c r="M8031" s="110">
        <f>'Joining Lists'!$K8031*'Joining Lists'!$L8031</f>
        <v>22.95</v>
      </c>
    </row>
    <row r="8032" ht="14.25" customHeight="1">
      <c r="G8032" s="106">
        <v>44144.0</v>
      </c>
      <c r="H8032" s="105" t="s">
        <v>269</v>
      </c>
      <c r="I8032" s="105" t="str">
        <f t="array" ref="I8032">XLOOKUP('Joining Lists'!$H8032,'Joining Lists'!$D$4:$D$75,'Joining Lists'!$E$4:$E$75)</f>
        <v>MidWest</v>
      </c>
      <c r="J8032" s="105" t="s">
        <v>235</v>
      </c>
      <c r="K8032" s="105">
        <v>1.0</v>
      </c>
      <c r="L8032" s="104">
        <f t="array" ref="L8032">XLOOKUP('Joining Lists'!$J8032,'Joining Lists'!$A$4:$A$15,'Joining Lists'!$B$4:$B$15)</f>
        <v>19.95</v>
      </c>
      <c r="M8032" s="105">
        <f>'Joining Lists'!$K8032*'Joining Lists'!$L8032</f>
        <v>19.95</v>
      </c>
    </row>
    <row r="8033" ht="14.25" customHeight="1">
      <c r="G8033" s="111">
        <v>44144.0</v>
      </c>
      <c r="H8033" s="110" t="s">
        <v>307</v>
      </c>
      <c r="I8033" s="110" t="str">
        <f t="array" ref="I8033">XLOOKUP('Joining Lists'!$H8033,'Joining Lists'!$D$4:$D$75,'Joining Lists'!$E$4:$E$75)</f>
        <v>East</v>
      </c>
      <c r="J8033" s="110" t="s">
        <v>240</v>
      </c>
      <c r="K8033" s="110">
        <v>2.0</v>
      </c>
      <c r="L8033" s="109">
        <f t="array" ref="L8033">XLOOKUP('Joining Lists'!$J8033,'Joining Lists'!$A$4:$A$15,'Joining Lists'!$B$4:$B$15)</f>
        <v>34</v>
      </c>
      <c r="M8033" s="110">
        <f>'Joining Lists'!$K8033*'Joining Lists'!$L8033</f>
        <v>68</v>
      </c>
    </row>
    <row r="8034" ht="14.25" customHeight="1">
      <c r="G8034" s="106">
        <v>44144.0</v>
      </c>
      <c r="H8034" s="105" t="s">
        <v>269</v>
      </c>
      <c r="I8034" s="105" t="str">
        <f t="array" ref="I8034">XLOOKUP('Joining Lists'!$H8034,'Joining Lists'!$D$4:$D$75,'Joining Lists'!$E$4:$E$75)</f>
        <v>MidWest</v>
      </c>
      <c r="J8034" s="105" t="s">
        <v>212</v>
      </c>
      <c r="K8034" s="105">
        <v>2.0</v>
      </c>
      <c r="L8034" s="104">
        <f t="array" ref="L8034">XLOOKUP('Joining Lists'!$J8034,'Joining Lists'!$A$4:$A$15,'Joining Lists'!$B$4:$B$15)</f>
        <v>21</v>
      </c>
      <c r="M8034" s="105">
        <f>'Joining Lists'!$K8034*'Joining Lists'!$L8034</f>
        <v>42</v>
      </c>
    </row>
    <row r="8035" ht="14.25" customHeight="1">
      <c r="G8035" s="111">
        <v>44144.0</v>
      </c>
      <c r="H8035" s="110" t="s">
        <v>221</v>
      </c>
      <c r="I8035" s="110" t="str">
        <f t="array" ref="I8035">XLOOKUP('Joining Lists'!$H8035,'Joining Lists'!$D$4:$D$75,'Joining Lists'!$E$4:$E$75)</f>
        <v>East</v>
      </c>
      <c r="J8035" s="110" t="s">
        <v>216</v>
      </c>
      <c r="K8035" s="110">
        <v>2.0</v>
      </c>
      <c r="L8035" s="109">
        <f t="array" ref="L8035">XLOOKUP('Joining Lists'!$J8035,'Joining Lists'!$A$4:$A$15,'Joining Lists'!$B$4:$B$15)</f>
        <v>22.95</v>
      </c>
      <c r="M8035" s="110">
        <f>'Joining Lists'!$K8035*'Joining Lists'!$L8035</f>
        <v>45.9</v>
      </c>
    </row>
    <row r="8036" ht="14.25" customHeight="1">
      <c r="G8036" s="106">
        <v>44144.0</v>
      </c>
      <c r="H8036" s="105" t="s">
        <v>268</v>
      </c>
      <c r="I8036" s="105" t="str">
        <f t="array" ref="I8036">XLOOKUP('Joining Lists'!$H8036,'Joining Lists'!$D$4:$D$75,'Joining Lists'!$E$4:$E$75)</f>
        <v>East</v>
      </c>
      <c r="J8036" s="105" t="s">
        <v>243</v>
      </c>
      <c r="K8036" s="105">
        <v>3.0</v>
      </c>
      <c r="L8036" s="104">
        <f t="array" ref="L8036">XLOOKUP('Joining Lists'!$J8036,'Joining Lists'!$A$4:$A$15,'Joining Lists'!$B$4:$B$15)</f>
        <v>25</v>
      </c>
      <c r="M8036" s="105">
        <f>'Joining Lists'!$K8036*'Joining Lists'!$L8036</f>
        <v>75</v>
      </c>
    </row>
    <row r="8037" ht="14.25" customHeight="1">
      <c r="G8037" s="111">
        <v>44144.0</v>
      </c>
      <c r="H8037" s="110" t="s">
        <v>263</v>
      </c>
      <c r="I8037" s="110" t="str">
        <f t="array" ref="I8037">XLOOKUP('Joining Lists'!$H8037,'Joining Lists'!$D$4:$D$75,'Joining Lists'!$E$4:$E$75)</f>
        <v>West</v>
      </c>
      <c r="J8037" s="110" t="s">
        <v>235</v>
      </c>
      <c r="K8037" s="110">
        <v>3.0</v>
      </c>
      <c r="L8037" s="109">
        <f t="array" ref="L8037">XLOOKUP('Joining Lists'!$J8037,'Joining Lists'!$A$4:$A$15,'Joining Lists'!$B$4:$B$15)</f>
        <v>19.95</v>
      </c>
      <c r="M8037" s="110">
        <f>'Joining Lists'!$K8037*'Joining Lists'!$L8037</f>
        <v>59.85</v>
      </c>
    </row>
    <row r="8038" ht="14.25" customHeight="1">
      <c r="G8038" s="106">
        <v>44144.0</v>
      </c>
      <c r="H8038" s="105" t="s">
        <v>246</v>
      </c>
      <c r="I8038" s="105" t="str">
        <f t="array" ref="I8038">XLOOKUP('Joining Lists'!$H8038,'Joining Lists'!$D$4:$D$75,'Joining Lists'!$E$4:$E$75)</f>
        <v>South</v>
      </c>
      <c r="J8038" s="105" t="s">
        <v>235</v>
      </c>
      <c r="K8038" s="105">
        <v>1.0</v>
      </c>
      <c r="L8038" s="104">
        <f t="array" ref="L8038">XLOOKUP('Joining Lists'!$J8038,'Joining Lists'!$A$4:$A$15,'Joining Lists'!$B$4:$B$15)</f>
        <v>19.95</v>
      </c>
      <c r="M8038" s="105">
        <f>'Joining Lists'!$K8038*'Joining Lists'!$L8038</f>
        <v>19.95</v>
      </c>
    </row>
    <row r="8039" ht="14.25" customHeight="1">
      <c r="G8039" s="111">
        <v>44144.0</v>
      </c>
      <c r="H8039" s="110" t="s">
        <v>234</v>
      </c>
      <c r="I8039" s="110" t="str">
        <f t="array" ref="I8039">XLOOKUP('Joining Lists'!$H8039,'Joining Lists'!$D$4:$D$75,'Joining Lists'!$E$4:$E$75)</f>
        <v>East</v>
      </c>
      <c r="J8039" s="110" t="s">
        <v>212</v>
      </c>
      <c r="K8039" s="110">
        <v>2.0</v>
      </c>
      <c r="L8039" s="109">
        <f t="array" ref="L8039">XLOOKUP('Joining Lists'!$J8039,'Joining Lists'!$A$4:$A$15,'Joining Lists'!$B$4:$B$15)</f>
        <v>21</v>
      </c>
      <c r="M8039" s="110">
        <f>'Joining Lists'!$K8039*'Joining Lists'!$L8039</f>
        <v>42</v>
      </c>
    </row>
    <row r="8040" ht="14.25" customHeight="1">
      <c r="G8040" s="106">
        <v>44144.0</v>
      </c>
      <c r="H8040" s="105" t="s">
        <v>257</v>
      </c>
      <c r="I8040" s="105" t="str">
        <f t="array" ref="I8040">XLOOKUP('Joining Lists'!$H8040,'Joining Lists'!$D$4:$D$75,'Joining Lists'!$E$4:$E$75)</f>
        <v>South</v>
      </c>
      <c r="J8040" s="105" t="s">
        <v>212</v>
      </c>
      <c r="K8040" s="105">
        <v>3.0</v>
      </c>
      <c r="L8040" s="104">
        <f t="array" ref="L8040">XLOOKUP('Joining Lists'!$J8040,'Joining Lists'!$A$4:$A$15,'Joining Lists'!$B$4:$B$15)</f>
        <v>21</v>
      </c>
      <c r="M8040" s="105">
        <f>'Joining Lists'!$K8040*'Joining Lists'!$L8040</f>
        <v>63</v>
      </c>
    </row>
    <row r="8041" ht="14.25" customHeight="1">
      <c r="G8041" s="111">
        <v>44144.0</v>
      </c>
      <c r="H8041" s="110" t="s">
        <v>316</v>
      </c>
      <c r="I8041" s="110" t="str">
        <f t="array" ref="I8041">XLOOKUP('Joining Lists'!$H8041,'Joining Lists'!$D$4:$D$75,'Joining Lists'!$E$4:$E$75)</f>
        <v>West</v>
      </c>
      <c r="J8041" s="110" t="s">
        <v>240</v>
      </c>
      <c r="K8041" s="110">
        <v>1.0</v>
      </c>
      <c r="L8041" s="109">
        <f t="array" ref="L8041">XLOOKUP('Joining Lists'!$J8041,'Joining Lists'!$A$4:$A$15,'Joining Lists'!$B$4:$B$15)</f>
        <v>34</v>
      </c>
      <c r="M8041" s="110">
        <f>'Joining Lists'!$K8041*'Joining Lists'!$L8041</f>
        <v>34</v>
      </c>
    </row>
    <row r="8042" ht="14.25" customHeight="1">
      <c r="G8042" s="106">
        <v>44144.0</v>
      </c>
      <c r="H8042" s="105" t="s">
        <v>225</v>
      </c>
      <c r="I8042" s="105" t="str">
        <f t="array" ref="I8042">XLOOKUP('Joining Lists'!$H8042,'Joining Lists'!$D$4:$D$75,'Joining Lists'!$E$4:$E$75)</f>
        <v>South</v>
      </c>
      <c r="J8042" s="105" t="s">
        <v>236</v>
      </c>
      <c r="K8042" s="105">
        <v>2.0</v>
      </c>
      <c r="L8042" s="104">
        <f t="array" ref="L8042">XLOOKUP('Joining Lists'!$J8042,'Joining Lists'!$A$4:$A$15,'Joining Lists'!$B$4:$B$15)</f>
        <v>30</v>
      </c>
      <c r="M8042" s="105">
        <f>'Joining Lists'!$K8042*'Joining Lists'!$L8042</f>
        <v>60</v>
      </c>
    </row>
    <row r="8043" ht="14.25" customHeight="1">
      <c r="G8043" s="111">
        <v>44144.0</v>
      </c>
      <c r="H8043" s="110" t="s">
        <v>281</v>
      </c>
      <c r="I8043" s="110" t="str">
        <f t="array" ref="I8043">XLOOKUP('Joining Lists'!$H8043,'Joining Lists'!$D$4:$D$75,'Joining Lists'!$E$4:$E$75)</f>
        <v>MidWest</v>
      </c>
      <c r="J8043" s="110" t="s">
        <v>245</v>
      </c>
      <c r="K8043" s="110">
        <v>3.0</v>
      </c>
      <c r="L8043" s="109">
        <f t="array" ref="L8043">XLOOKUP('Joining Lists'!$J8043,'Joining Lists'!$A$4:$A$15,'Joining Lists'!$B$4:$B$15)</f>
        <v>23.5</v>
      </c>
      <c r="M8043" s="110">
        <f>'Joining Lists'!$K8043*'Joining Lists'!$L8043</f>
        <v>70.5</v>
      </c>
    </row>
    <row r="8044" ht="14.25" customHeight="1">
      <c r="G8044" s="106">
        <v>44144.0</v>
      </c>
      <c r="H8044" s="105" t="s">
        <v>264</v>
      </c>
      <c r="I8044" s="105" t="str">
        <f t="array" ref="I8044">XLOOKUP('Joining Lists'!$H8044,'Joining Lists'!$D$4:$D$75,'Joining Lists'!$E$4:$E$75)</f>
        <v>MidWest</v>
      </c>
      <c r="J8044" s="105" t="s">
        <v>218</v>
      </c>
      <c r="K8044" s="105">
        <v>1.0</v>
      </c>
      <c r="L8044" s="104">
        <f t="array" ref="L8044">XLOOKUP('Joining Lists'!$J8044,'Joining Lists'!$A$4:$A$15,'Joining Lists'!$B$4:$B$15)</f>
        <v>22.95</v>
      </c>
      <c r="M8044" s="105">
        <f>'Joining Lists'!$K8044*'Joining Lists'!$L8044</f>
        <v>22.95</v>
      </c>
    </row>
    <row r="8045" ht="14.25" customHeight="1">
      <c r="G8045" s="111">
        <v>44144.0</v>
      </c>
      <c r="H8045" s="110" t="s">
        <v>288</v>
      </c>
      <c r="I8045" s="110" t="str">
        <f t="array" ref="I8045">XLOOKUP('Joining Lists'!$H8045,'Joining Lists'!$D$4:$D$75,'Joining Lists'!$E$4:$E$75)</f>
        <v>MidWest</v>
      </c>
      <c r="J8045" s="110" t="s">
        <v>212</v>
      </c>
      <c r="K8045" s="110">
        <v>1.0</v>
      </c>
      <c r="L8045" s="109">
        <f t="array" ref="L8045">XLOOKUP('Joining Lists'!$J8045,'Joining Lists'!$A$4:$A$15,'Joining Lists'!$B$4:$B$15)</f>
        <v>21</v>
      </c>
      <c r="M8045" s="110">
        <f>'Joining Lists'!$K8045*'Joining Lists'!$L8045</f>
        <v>21</v>
      </c>
    </row>
    <row r="8046" ht="14.25" customHeight="1">
      <c r="G8046" s="106">
        <v>44144.0</v>
      </c>
      <c r="H8046" s="105" t="s">
        <v>264</v>
      </c>
      <c r="I8046" s="105" t="str">
        <f t="array" ref="I8046">XLOOKUP('Joining Lists'!$H8046,'Joining Lists'!$D$4:$D$75,'Joining Lists'!$E$4:$E$75)</f>
        <v>MidWest</v>
      </c>
      <c r="J8046" s="105" t="s">
        <v>235</v>
      </c>
      <c r="K8046" s="105">
        <v>1.0</v>
      </c>
      <c r="L8046" s="104">
        <f t="array" ref="L8046">XLOOKUP('Joining Lists'!$J8046,'Joining Lists'!$A$4:$A$15,'Joining Lists'!$B$4:$B$15)</f>
        <v>19.95</v>
      </c>
      <c r="M8046" s="105">
        <f>'Joining Lists'!$K8046*'Joining Lists'!$L8046</f>
        <v>19.95</v>
      </c>
    </row>
    <row r="8047" ht="14.25" customHeight="1">
      <c r="G8047" s="111">
        <v>44144.0</v>
      </c>
      <c r="H8047" s="110" t="s">
        <v>300</v>
      </c>
      <c r="I8047" s="110" t="str">
        <f t="array" ref="I8047">XLOOKUP('Joining Lists'!$H8047,'Joining Lists'!$D$4:$D$75,'Joining Lists'!$E$4:$E$75)</f>
        <v>MidWest</v>
      </c>
      <c r="J8047" s="110" t="s">
        <v>212</v>
      </c>
      <c r="K8047" s="110">
        <v>3.0</v>
      </c>
      <c r="L8047" s="109">
        <f t="array" ref="L8047">XLOOKUP('Joining Lists'!$J8047,'Joining Lists'!$A$4:$A$15,'Joining Lists'!$B$4:$B$15)</f>
        <v>21</v>
      </c>
      <c r="M8047" s="110">
        <f>'Joining Lists'!$K8047*'Joining Lists'!$L8047</f>
        <v>63</v>
      </c>
    </row>
    <row r="8048" ht="14.25" customHeight="1">
      <c r="G8048" s="106">
        <v>44144.0</v>
      </c>
      <c r="H8048" s="105" t="s">
        <v>225</v>
      </c>
      <c r="I8048" s="105" t="str">
        <f t="array" ref="I8048">XLOOKUP('Joining Lists'!$H8048,'Joining Lists'!$D$4:$D$75,'Joining Lists'!$E$4:$E$75)</f>
        <v>South</v>
      </c>
      <c r="J8048" s="105" t="s">
        <v>236</v>
      </c>
      <c r="K8048" s="105">
        <v>2.0</v>
      </c>
      <c r="L8048" s="104">
        <f t="array" ref="L8048">XLOOKUP('Joining Lists'!$J8048,'Joining Lists'!$A$4:$A$15,'Joining Lists'!$B$4:$B$15)</f>
        <v>30</v>
      </c>
      <c r="M8048" s="105">
        <f>'Joining Lists'!$K8048*'Joining Lists'!$L8048</f>
        <v>60</v>
      </c>
    </row>
    <row r="8049" ht="14.25" customHeight="1">
      <c r="G8049" s="111">
        <v>44144.0</v>
      </c>
      <c r="H8049" s="110" t="s">
        <v>255</v>
      </c>
      <c r="I8049" s="110" t="str">
        <f t="array" ref="I8049">XLOOKUP('Joining Lists'!$H8049,'Joining Lists'!$D$4:$D$75,'Joining Lists'!$E$4:$E$75)</f>
        <v>MidWest</v>
      </c>
      <c r="J8049" s="110" t="s">
        <v>240</v>
      </c>
      <c r="K8049" s="110">
        <v>2.0</v>
      </c>
      <c r="L8049" s="109">
        <f t="array" ref="L8049">XLOOKUP('Joining Lists'!$J8049,'Joining Lists'!$A$4:$A$15,'Joining Lists'!$B$4:$B$15)</f>
        <v>34</v>
      </c>
      <c r="M8049" s="110">
        <f>'Joining Lists'!$K8049*'Joining Lists'!$L8049</f>
        <v>68</v>
      </c>
    </row>
    <row r="8050" ht="14.25" customHeight="1">
      <c r="G8050" s="106">
        <v>44144.0</v>
      </c>
      <c r="H8050" s="105" t="s">
        <v>296</v>
      </c>
      <c r="I8050" s="105" t="str">
        <f t="array" ref="I8050">XLOOKUP('Joining Lists'!$H8050,'Joining Lists'!$D$4:$D$75,'Joining Lists'!$E$4:$E$75)</f>
        <v>West</v>
      </c>
      <c r="J8050" s="105" t="s">
        <v>239</v>
      </c>
      <c r="K8050" s="105">
        <v>2.0</v>
      </c>
      <c r="L8050" s="104">
        <f t="array" ref="L8050">XLOOKUP('Joining Lists'!$J8050,'Joining Lists'!$A$4:$A$15,'Joining Lists'!$B$4:$B$15)</f>
        <v>19</v>
      </c>
      <c r="M8050" s="105">
        <f>'Joining Lists'!$K8050*'Joining Lists'!$L8050</f>
        <v>38</v>
      </c>
    </row>
    <row r="8051" ht="14.25" customHeight="1">
      <c r="G8051" s="111">
        <v>44144.0</v>
      </c>
      <c r="H8051" s="110" t="s">
        <v>303</v>
      </c>
      <c r="I8051" s="110" t="str">
        <f t="array" ref="I8051">XLOOKUP('Joining Lists'!$H8051,'Joining Lists'!$D$4:$D$75,'Joining Lists'!$E$4:$E$75)</f>
        <v>West</v>
      </c>
      <c r="J8051" s="110" t="s">
        <v>212</v>
      </c>
      <c r="K8051" s="110">
        <v>1.0</v>
      </c>
      <c r="L8051" s="109">
        <f t="array" ref="L8051">XLOOKUP('Joining Lists'!$J8051,'Joining Lists'!$A$4:$A$15,'Joining Lists'!$B$4:$B$15)</f>
        <v>21</v>
      </c>
      <c r="M8051" s="110">
        <f>'Joining Lists'!$K8051*'Joining Lists'!$L8051</f>
        <v>21</v>
      </c>
    </row>
    <row r="8052" ht="14.25" customHeight="1">
      <c r="G8052" s="106">
        <v>44144.0</v>
      </c>
      <c r="H8052" s="105" t="s">
        <v>281</v>
      </c>
      <c r="I8052" s="105" t="str">
        <f t="array" ref="I8052">XLOOKUP('Joining Lists'!$H8052,'Joining Lists'!$D$4:$D$75,'Joining Lists'!$E$4:$E$75)</f>
        <v>MidWest</v>
      </c>
      <c r="J8052" s="105" t="s">
        <v>227</v>
      </c>
      <c r="K8052" s="105">
        <v>17.0</v>
      </c>
      <c r="L8052" s="104">
        <f t="array" ref="L8052">XLOOKUP('Joining Lists'!$J8052,'Joining Lists'!$A$4:$A$15,'Joining Lists'!$B$4:$B$15)</f>
        <v>25</v>
      </c>
      <c r="M8052" s="105">
        <f>'Joining Lists'!$K8052*'Joining Lists'!$L8052</f>
        <v>425</v>
      </c>
    </row>
    <row r="8053" ht="14.25" customHeight="1">
      <c r="G8053" s="111">
        <v>44144.0</v>
      </c>
      <c r="H8053" s="110" t="s">
        <v>295</v>
      </c>
      <c r="I8053" s="110" t="str">
        <f t="array" ref="I8053">XLOOKUP('Joining Lists'!$H8053,'Joining Lists'!$D$4:$D$75,'Joining Lists'!$E$4:$E$75)</f>
        <v>MidWest</v>
      </c>
      <c r="J8053" s="110" t="s">
        <v>239</v>
      </c>
      <c r="K8053" s="110">
        <v>1.0</v>
      </c>
      <c r="L8053" s="109">
        <f t="array" ref="L8053">XLOOKUP('Joining Lists'!$J8053,'Joining Lists'!$A$4:$A$15,'Joining Lists'!$B$4:$B$15)</f>
        <v>19</v>
      </c>
      <c r="M8053" s="110">
        <f>'Joining Lists'!$K8053*'Joining Lists'!$L8053</f>
        <v>19</v>
      </c>
    </row>
    <row r="8054" ht="14.25" customHeight="1">
      <c r="G8054" s="106">
        <v>44144.0</v>
      </c>
      <c r="H8054" s="105" t="s">
        <v>302</v>
      </c>
      <c r="I8054" s="105" t="str">
        <f t="array" ref="I8054">XLOOKUP('Joining Lists'!$H8054,'Joining Lists'!$D$4:$D$75,'Joining Lists'!$E$4:$E$75)</f>
        <v>MidWest</v>
      </c>
      <c r="J8054" s="105" t="s">
        <v>235</v>
      </c>
      <c r="K8054" s="105">
        <v>2.0</v>
      </c>
      <c r="L8054" s="104">
        <f t="array" ref="L8054">XLOOKUP('Joining Lists'!$J8054,'Joining Lists'!$A$4:$A$15,'Joining Lists'!$B$4:$B$15)</f>
        <v>19.95</v>
      </c>
      <c r="M8054" s="105">
        <f>'Joining Lists'!$K8054*'Joining Lists'!$L8054</f>
        <v>39.9</v>
      </c>
    </row>
    <row r="8055" ht="14.25" customHeight="1">
      <c r="G8055" s="111">
        <v>44144.0</v>
      </c>
      <c r="H8055" s="110" t="s">
        <v>299</v>
      </c>
      <c r="I8055" s="110" t="str">
        <f t="array" ref="I8055">XLOOKUP('Joining Lists'!$H8055,'Joining Lists'!$D$4:$D$75,'Joining Lists'!$E$4:$E$75)</f>
        <v>South</v>
      </c>
      <c r="J8055" s="110" t="s">
        <v>212</v>
      </c>
      <c r="K8055" s="110">
        <v>3.0</v>
      </c>
      <c r="L8055" s="109">
        <f t="array" ref="L8055">XLOOKUP('Joining Lists'!$J8055,'Joining Lists'!$A$4:$A$15,'Joining Lists'!$B$4:$B$15)</f>
        <v>21</v>
      </c>
      <c r="M8055" s="110">
        <f>'Joining Lists'!$K8055*'Joining Lists'!$L8055</f>
        <v>63</v>
      </c>
    </row>
    <row r="8056" ht="14.25" customHeight="1">
      <c r="G8056" s="106">
        <v>44144.0</v>
      </c>
      <c r="H8056" s="105" t="s">
        <v>295</v>
      </c>
      <c r="I8056" s="105" t="str">
        <f t="array" ref="I8056">XLOOKUP('Joining Lists'!$H8056,'Joining Lists'!$D$4:$D$75,'Joining Lists'!$E$4:$E$75)</f>
        <v>MidWest</v>
      </c>
      <c r="J8056" s="105" t="s">
        <v>240</v>
      </c>
      <c r="K8056" s="105">
        <v>2.0</v>
      </c>
      <c r="L8056" s="104">
        <f t="array" ref="L8056">XLOOKUP('Joining Lists'!$J8056,'Joining Lists'!$A$4:$A$15,'Joining Lists'!$B$4:$B$15)</f>
        <v>34</v>
      </c>
      <c r="M8056" s="105">
        <f>'Joining Lists'!$K8056*'Joining Lists'!$L8056</f>
        <v>68</v>
      </c>
    </row>
    <row r="8057" ht="14.25" customHeight="1">
      <c r="G8057" s="111">
        <v>44144.0</v>
      </c>
      <c r="H8057" s="110" t="s">
        <v>255</v>
      </c>
      <c r="I8057" s="110" t="str">
        <f t="array" ref="I8057">XLOOKUP('Joining Lists'!$H8057,'Joining Lists'!$D$4:$D$75,'Joining Lists'!$E$4:$E$75)</f>
        <v>MidWest</v>
      </c>
      <c r="J8057" s="110" t="s">
        <v>218</v>
      </c>
      <c r="K8057" s="110">
        <v>2.0</v>
      </c>
      <c r="L8057" s="109">
        <f t="array" ref="L8057">XLOOKUP('Joining Lists'!$J8057,'Joining Lists'!$A$4:$A$15,'Joining Lists'!$B$4:$B$15)</f>
        <v>22.95</v>
      </c>
      <c r="M8057" s="110">
        <f>'Joining Lists'!$K8057*'Joining Lists'!$L8057</f>
        <v>45.9</v>
      </c>
    </row>
    <row r="8058" ht="14.25" customHeight="1">
      <c r="G8058" s="106">
        <v>44144.0</v>
      </c>
      <c r="H8058" s="105" t="s">
        <v>252</v>
      </c>
      <c r="I8058" s="105" t="str">
        <f t="array" ref="I8058">XLOOKUP('Joining Lists'!$H8058,'Joining Lists'!$D$4:$D$75,'Joining Lists'!$E$4:$E$75)</f>
        <v>West</v>
      </c>
      <c r="J8058" s="105" t="s">
        <v>243</v>
      </c>
      <c r="K8058" s="105">
        <v>2.0</v>
      </c>
      <c r="L8058" s="104">
        <f t="array" ref="L8058">XLOOKUP('Joining Lists'!$J8058,'Joining Lists'!$A$4:$A$15,'Joining Lists'!$B$4:$B$15)</f>
        <v>25</v>
      </c>
      <c r="M8058" s="105">
        <f>'Joining Lists'!$K8058*'Joining Lists'!$L8058</f>
        <v>50</v>
      </c>
    </row>
    <row r="8059" ht="14.25" customHeight="1">
      <c r="G8059" s="111">
        <v>44144.0</v>
      </c>
      <c r="H8059" s="110" t="s">
        <v>215</v>
      </c>
      <c r="I8059" s="110" t="str">
        <f t="array" ref="I8059">XLOOKUP('Joining Lists'!$H8059,'Joining Lists'!$D$4:$D$75,'Joining Lists'!$E$4:$E$75)</f>
        <v>East</v>
      </c>
      <c r="J8059" s="110" t="s">
        <v>218</v>
      </c>
      <c r="K8059" s="110">
        <v>2.0</v>
      </c>
      <c r="L8059" s="109">
        <f t="array" ref="L8059">XLOOKUP('Joining Lists'!$J8059,'Joining Lists'!$A$4:$A$15,'Joining Lists'!$B$4:$B$15)</f>
        <v>22.95</v>
      </c>
      <c r="M8059" s="110">
        <f>'Joining Lists'!$K8059*'Joining Lists'!$L8059</f>
        <v>45.9</v>
      </c>
    </row>
    <row r="8060" ht="14.25" customHeight="1">
      <c r="G8060" s="106">
        <v>44144.0</v>
      </c>
      <c r="H8060" s="105" t="s">
        <v>289</v>
      </c>
      <c r="I8060" s="105" t="str">
        <f t="array" ref="I8060">XLOOKUP('Joining Lists'!$H8060,'Joining Lists'!$D$4:$D$75,'Joining Lists'!$E$4:$E$75)</f>
        <v>West</v>
      </c>
      <c r="J8060" s="105" t="s">
        <v>218</v>
      </c>
      <c r="K8060" s="105">
        <v>3.0</v>
      </c>
      <c r="L8060" s="104">
        <f t="array" ref="L8060">XLOOKUP('Joining Lists'!$J8060,'Joining Lists'!$A$4:$A$15,'Joining Lists'!$B$4:$B$15)</f>
        <v>22.95</v>
      </c>
      <c r="M8060" s="105">
        <f>'Joining Lists'!$K8060*'Joining Lists'!$L8060</f>
        <v>68.85</v>
      </c>
    </row>
    <row r="8061" ht="14.25" customHeight="1">
      <c r="G8061" s="111">
        <v>44144.0</v>
      </c>
      <c r="H8061" s="110" t="s">
        <v>221</v>
      </c>
      <c r="I8061" s="110" t="str">
        <f t="array" ref="I8061">XLOOKUP('Joining Lists'!$H8061,'Joining Lists'!$D$4:$D$75,'Joining Lists'!$E$4:$E$75)</f>
        <v>East</v>
      </c>
      <c r="J8061" s="110" t="s">
        <v>216</v>
      </c>
      <c r="K8061" s="110">
        <v>2.0</v>
      </c>
      <c r="L8061" s="109">
        <f t="array" ref="L8061">XLOOKUP('Joining Lists'!$J8061,'Joining Lists'!$A$4:$A$15,'Joining Lists'!$B$4:$B$15)</f>
        <v>22.95</v>
      </c>
      <c r="M8061" s="110">
        <f>'Joining Lists'!$K8061*'Joining Lists'!$L8061</f>
        <v>45.9</v>
      </c>
    </row>
    <row r="8062" ht="14.25" customHeight="1">
      <c r="G8062" s="106">
        <v>44144.0</v>
      </c>
      <c r="H8062" s="105" t="s">
        <v>316</v>
      </c>
      <c r="I8062" s="105" t="str">
        <f t="array" ref="I8062">XLOOKUP('Joining Lists'!$H8062,'Joining Lists'!$D$4:$D$75,'Joining Lists'!$E$4:$E$75)</f>
        <v>West</v>
      </c>
      <c r="J8062" s="105" t="s">
        <v>236</v>
      </c>
      <c r="K8062" s="105">
        <v>2.0</v>
      </c>
      <c r="L8062" s="104">
        <f t="array" ref="L8062">XLOOKUP('Joining Lists'!$J8062,'Joining Lists'!$A$4:$A$15,'Joining Lists'!$B$4:$B$15)</f>
        <v>30</v>
      </c>
      <c r="M8062" s="105">
        <f>'Joining Lists'!$K8062*'Joining Lists'!$L8062</f>
        <v>60</v>
      </c>
    </row>
    <row r="8063" ht="14.25" customHeight="1">
      <c r="G8063" s="111">
        <v>44144.0</v>
      </c>
      <c r="H8063" s="110" t="s">
        <v>266</v>
      </c>
      <c r="I8063" s="110" t="str">
        <f t="array" ref="I8063">XLOOKUP('Joining Lists'!$H8063,'Joining Lists'!$D$4:$D$75,'Joining Lists'!$E$4:$E$75)</f>
        <v>West</v>
      </c>
      <c r="J8063" s="110" t="s">
        <v>212</v>
      </c>
      <c r="K8063" s="110">
        <v>2.0</v>
      </c>
      <c r="L8063" s="109">
        <f t="array" ref="L8063">XLOOKUP('Joining Lists'!$J8063,'Joining Lists'!$A$4:$A$15,'Joining Lists'!$B$4:$B$15)</f>
        <v>21</v>
      </c>
      <c r="M8063" s="110">
        <f>'Joining Lists'!$K8063*'Joining Lists'!$L8063</f>
        <v>42</v>
      </c>
    </row>
    <row r="8064" ht="14.25" customHeight="1">
      <c r="G8064" s="106">
        <v>44144.0</v>
      </c>
      <c r="H8064" s="105" t="s">
        <v>228</v>
      </c>
      <c r="I8064" s="105" t="str">
        <f t="array" ref="I8064">XLOOKUP('Joining Lists'!$H8064,'Joining Lists'!$D$4:$D$75,'Joining Lists'!$E$4:$E$75)</f>
        <v>MidWest</v>
      </c>
      <c r="J8064" s="105" t="s">
        <v>240</v>
      </c>
      <c r="K8064" s="105">
        <v>3.0</v>
      </c>
      <c r="L8064" s="104">
        <f t="array" ref="L8064">XLOOKUP('Joining Lists'!$J8064,'Joining Lists'!$A$4:$A$15,'Joining Lists'!$B$4:$B$15)</f>
        <v>34</v>
      </c>
      <c r="M8064" s="105">
        <f>'Joining Lists'!$K8064*'Joining Lists'!$L8064</f>
        <v>102</v>
      </c>
    </row>
    <row r="8065" ht="14.25" customHeight="1">
      <c r="G8065" s="111">
        <v>44144.0</v>
      </c>
      <c r="H8065" s="110" t="s">
        <v>295</v>
      </c>
      <c r="I8065" s="110" t="str">
        <f t="array" ref="I8065">XLOOKUP('Joining Lists'!$H8065,'Joining Lists'!$D$4:$D$75,'Joining Lists'!$E$4:$E$75)</f>
        <v>MidWest</v>
      </c>
      <c r="J8065" s="110" t="s">
        <v>218</v>
      </c>
      <c r="K8065" s="110">
        <v>2.0</v>
      </c>
      <c r="L8065" s="109">
        <f t="array" ref="L8065">XLOOKUP('Joining Lists'!$J8065,'Joining Lists'!$A$4:$A$15,'Joining Lists'!$B$4:$B$15)</f>
        <v>22.95</v>
      </c>
      <c r="M8065" s="110">
        <f>'Joining Lists'!$K8065*'Joining Lists'!$L8065</f>
        <v>45.9</v>
      </c>
    </row>
    <row r="8066" ht="14.25" customHeight="1">
      <c r="G8066" s="106">
        <v>44144.0</v>
      </c>
      <c r="H8066" s="105" t="s">
        <v>225</v>
      </c>
      <c r="I8066" s="105" t="str">
        <f t="array" ref="I8066">XLOOKUP('Joining Lists'!$H8066,'Joining Lists'!$D$4:$D$75,'Joining Lists'!$E$4:$E$75)</f>
        <v>South</v>
      </c>
      <c r="J8066" s="105" t="s">
        <v>227</v>
      </c>
      <c r="K8066" s="105">
        <v>1.0</v>
      </c>
      <c r="L8066" s="104">
        <f t="array" ref="L8066">XLOOKUP('Joining Lists'!$J8066,'Joining Lists'!$A$4:$A$15,'Joining Lists'!$B$4:$B$15)</f>
        <v>25</v>
      </c>
      <c r="M8066" s="105">
        <f>'Joining Lists'!$K8066*'Joining Lists'!$L8066</f>
        <v>25</v>
      </c>
    </row>
    <row r="8067" ht="14.25" customHeight="1">
      <c r="G8067" s="111">
        <v>44144.0</v>
      </c>
      <c r="H8067" s="110" t="s">
        <v>225</v>
      </c>
      <c r="I8067" s="110" t="str">
        <f t="array" ref="I8067">XLOOKUP('Joining Lists'!$H8067,'Joining Lists'!$D$4:$D$75,'Joining Lists'!$E$4:$E$75)</f>
        <v>South</v>
      </c>
      <c r="J8067" s="110" t="s">
        <v>235</v>
      </c>
      <c r="K8067" s="110">
        <v>3.0</v>
      </c>
      <c r="L8067" s="109">
        <f t="array" ref="L8067">XLOOKUP('Joining Lists'!$J8067,'Joining Lists'!$A$4:$A$15,'Joining Lists'!$B$4:$B$15)</f>
        <v>19.95</v>
      </c>
      <c r="M8067" s="110">
        <f>'Joining Lists'!$K8067*'Joining Lists'!$L8067</f>
        <v>59.85</v>
      </c>
    </row>
    <row r="8068" ht="14.25" customHeight="1">
      <c r="G8068" s="106">
        <v>44144.0</v>
      </c>
      <c r="H8068" s="105" t="s">
        <v>289</v>
      </c>
      <c r="I8068" s="105" t="str">
        <f t="array" ref="I8068">XLOOKUP('Joining Lists'!$H8068,'Joining Lists'!$D$4:$D$75,'Joining Lists'!$E$4:$E$75)</f>
        <v>West</v>
      </c>
      <c r="J8068" s="105" t="s">
        <v>239</v>
      </c>
      <c r="K8068" s="105">
        <v>1.0</v>
      </c>
      <c r="L8068" s="104">
        <f t="array" ref="L8068">XLOOKUP('Joining Lists'!$J8068,'Joining Lists'!$A$4:$A$15,'Joining Lists'!$B$4:$B$15)</f>
        <v>19</v>
      </c>
      <c r="M8068" s="105">
        <f>'Joining Lists'!$K8068*'Joining Lists'!$L8068</f>
        <v>19</v>
      </c>
    </row>
    <row r="8069" ht="14.25" customHeight="1">
      <c r="G8069" s="111">
        <v>44144.0</v>
      </c>
      <c r="H8069" s="110" t="s">
        <v>251</v>
      </c>
      <c r="I8069" s="110" t="str">
        <f t="array" ref="I8069">XLOOKUP('Joining Lists'!$H8069,'Joining Lists'!$D$4:$D$75,'Joining Lists'!$E$4:$E$75)</f>
        <v>MidWest</v>
      </c>
      <c r="J8069" s="110" t="s">
        <v>240</v>
      </c>
      <c r="K8069" s="110">
        <v>3.0</v>
      </c>
      <c r="L8069" s="109">
        <f t="array" ref="L8069">XLOOKUP('Joining Lists'!$J8069,'Joining Lists'!$A$4:$A$15,'Joining Lists'!$B$4:$B$15)</f>
        <v>34</v>
      </c>
      <c r="M8069" s="110">
        <f>'Joining Lists'!$K8069*'Joining Lists'!$L8069</f>
        <v>102</v>
      </c>
    </row>
    <row r="8070" ht="14.25" customHeight="1">
      <c r="G8070" s="106">
        <v>44144.0</v>
      </c>
      <c r="H8070" s="105" t="s">
        <v>254</v>
      </c>
      <c r="I8070" s="105" t="str">
        <f t="array" ref="I8070">XLOOKUP('Joining Lists'!$H8070,'Joining Lists'!$D$4:$D$75,'Joining Lists'!$E$4:$E$75)</f>
        <v>South</v>
      </c>
      <c r="J8070" s="105" t="s">
        <v>240</v>
      </c>
      <c r="K8070" s="105">
        <v>3.0</v>
      </c>
      <c r="L8070" s="104">
        <f t="array" ref="L8070">XLOOKUP('Joining Lists'!$J8070,'Joining Lists'!$A$4:$A$15,'Joining Lists'!$B$4:$B$15)</f>
        <v>34</v>
      </c>
      <c r="M8070" s="105">
        <f>'Joining Lists'!$K8070*'Joining Lists'!$L8070</f>
        <v>102</v>
      </c>
    </row>
    <row r="8071" ht="14.25" customHeight="1">
      <c r="G8071" s="111">
        <v>44144.0</v>
      </c>
      <c r="H8071" s="110" t="s">
        <v>228</v>
      </c>
      <c r="I8071" s="110" t="str">
        <f t="array" ref="I8071">XLOOKUP('Joining Lists'!$H8071,'Joining Lists'!$D$4:$D$75,'Joining Lists'!$E$4:$E$75)</f>
        <v>MidWest</v>
      </c>
      <c r="J8071" s="110" t="s">
        <v>235</v>
      </c>
      <c r="K8071" s="110">
        <v>2.0</v>
      </c>
      <c r="L8071" s="109">
        <f t="array" ref="L8071">XLOOKUP('Joining Lists'!$J8071,'Joining Lists'!$A$4:$A$15,'Joining Lists'!$B$4:$B$15)</f>
        <v>19.95</v>
      </c>
      <c r="M8071" s="110">
        <f>'Joining Lists'!$K8071*'Joining Lists'!$L8071</f>
        <v>39.9</v>
      </c>
    </row>
    <row r="8072" ht="14.25" customHeight="1">
      <c r="G8072" s="106">
        <v>44144.0</v>
      </c>
      <c r="H8072" s="105" t="s">
        <v>225</v>
      </c>
      <c r="I8072" s="105" t="str">
        <f t="array" ref="I8072">XLOOKUP('Joining Lists'!$H8072,'Joining Lists'!$D$4:$D$75,'Joining Lists'!$E$4:$E$75)</f>
        <v>South</v>
      </c>
      <c r="J8072" s="105" t="s">
        <v>245</v>
      </c>
      <c r="K8072" s="105">
        <v>3.0</v>
      </c>
      <c r="L8072" s="104">
        <f t="array" ref="L8072">XLOOKUP('Joining Lists'!$J8072,'Joining Lists'!$A$4:$A$15,'Joining Lists'!$B$4:$B$15)</f>
        <v>23.5</v>
      </c>
      <c r="M8072" s="105">
        <f>'Joining Lists'!$K8072*'Joining Lists'!$L8072</f>
        <v>70.5</v>
      </c>
    </row>
    <row r="8073" ht="14.25" customHeight="1">
      <c r="G8073" s="111">
        <v>44144.0</v>
      </c>
      <c r="H8073" s="110" t="s">
        <v>303</v>
      </c>
      <c r="I8073" s="110" t="str">
        <f t="array" ref="I8073">XLOOKUP('Joining Lists'!$H8073,'Joining Lists'!$D$4:$D$75,'Joining Lists'!$E$4:$E$75)</f>
        <v>West</v>
      </c>
      <c r="J8073" s="110" t="s">
        <v>245</v>
      </c>
      <c r="K8073" s="110">
        <v>3.0</v>
      </c>
      <c r="L8073" s="109">
        <f t="array" ref="L8073">XLOOKUP('Joining Lists'!$J8073,'Joining Lists'!$A$4:$A$15,'Joining Lists'!$B$4:$B$15)</f>
        <v>23.5</v>
      </c>
      <c r="M8073" s="110">
        <f>'Joining Lists'!$K8073*'Joining Lists'!$L8073</f>
        <v>70.5</v>
      </c>
    </row>
    <row r="8074" ht="14.25" customHeight="1">
      <c r="G8074" s="106">
        <v>44144.0</v>
      </c>
      <c r="H8074" s="105" t="s">
        <v>253</v>
      </c>
      <c r="I8074" s="105" t="str">
        <f t="array" ref="I8074">XLOOKUP('Joining Lists'!$H8074,'Joining Lists'!$D$4:$D$75,'Joining Lists'!$E$4:$E$75)</f>
        <v>MidWest</v>
      </c>
      <c r="J8074" s="105" t="s">
        <v>235</v>
      </c>
      <c r="K8074" s="105">
        <v>2.0</v>
      </c>
      <c r="L8074" s="104">
        <f t="array" ref="L8074">XLOOKUP('Joining Lists'!$J8074,'Joining Lists'!$A$4:$A$15,'Joining Lists'!$B$4:$B$15)</f>
        <v>19.95</v>
      </c>
      <c r="M8074" s="105">
        <f>'Joining Lists'!$K8074*'Joining Lists'!$L8074</f>
        <v>39.9</v>
      </c>
    </row>
    <row r="8075" ht="14.25" customHeight="1">
      <c r="G8075" s="111">
        <v>44144.0</v>
      </c>
      <c r="H8075" s="110" t="s">
        <v>268</v>
      </c>
      <c r="I8075" s="110" t="str">
        <f t="array" ref="I8075">XLOOKUP('Joining Lists'!$H8075,'Joining Lists'!$D$4:$D$75,'Joining Lists'!$E$4:$E$75)</f>
        <v>East</v>
      </c>
      <c r="J8075" s="110" t="s">
        <v>236</v>
      </c>
      <c r="K8075" s="110">
        <v>2.0</v>
      </c>
      <c r="L8075" s="109">
        <f t="array" ref="L8075">XLOOKUP('Joining Lists'!$J8075,'Joining Lists'!$A$4:$A$15,'Joining Lists'!$B$4:$B$15)</f>
        <v>30</v>
      </c>
      <c r="M8075" s="110">
        <f>'Joining Lists'!$K8075*'Joining Lists'!$L8075</f>
        <v>60</v>
      </c>
    </row>
    <row r="8076" ht="14.25" customHeight="1">
      <c r="G8076" s="106">
        <v>44144.0</v>
      </c>
      <c r="H8076" s="105" t="s">
        <v>303</v>
      </c>
      <c r="I8076" s="105" t="str">
        <f t="array" ref="I8076">XLOOKUP('Joining Lists'!$H8076,'Joining Lists'!$D$4:$D$75,'Joining Lists'!$E$4:$E$75)</f>
        <v>West</v>
      </c>
      <c r="J8076" s="105" t="s">
        <v>236</v>
      </c>
      <c r="K8076" s="105">
        <v>2.0</v>
      </c>
      <c r="L8076" s="104">
        <f t="array" ref="L8076">XLOOKUP('Joining Lists'!$J8076,'Joining Lists'!$A$4:$A$15,'Joining Lists'!$B$4:$B$15)</f>
        <v>30</v>
      </c>
      <c r="M8076" s="105">
        <f>'Joining Lists'!$K8076*'Joining Lists'!$L8076</f>
        <v>60</v>
      </c>
    </row>
    <row r="8077" ht="14.25" customHeight="1">
      <c r="G8077" s="111">
        <v>44144.0</v>
      </c>
      <c r="H8077" s="110" t="s">
        <v>276</v>
      </c>
      <c r="I8077" s="110" t="str">
        <f t="array" ref="I8077">XLOOKUP('Joining Lists'!$H8077,'Joining Lists'!$D$4:$D$75,'Joining Lists'!$E$4:$E$75)</f>
        <v>East</v>
      </c>
      <c r="J8077" s="110" t="s">
        <v>243</v>
      </c>
      <c r="K8077" s="110">
        <v>1.0</v>
      </c>
      <c r="L8077" s="109">
        <f t="array" ref="L8077">XLOOKUP('Joining Lists'!$J8077,'Joining Lists'!$A$4:$A$15,'Joining Lists'!$B$4:$B$15)</f>
        <v>25</v>
      </c>
      <c r="M8077" s="110">
        <f>'Joining Lists'!$K8077*'Joining Lists'!$L8077</f>
        <v>25</v>
      </c>
    </row>
    <row r="8078" ht="14.25" customHeight="1">
      <c r="G8078" s="106">
        <v>44144.0</v>
      </c>
      <c r="H8078" s="105" t="s">
        <v>296</v>
      </c>
      <c r="I8078" s="105" t="str">
        <f t="array" ref="I8078">XLOOKUP('Joining Lists'!$H8078,'Joining Lists'!$D$4:$D$75,'Joining Lists'!$E$4:$E$75)</f>
        <v>West</v>
      </c>
      <c r="J8078" s="105" t="s">
        <v>216</v>
      </c>
      <c r="K8078" s="105">
        <v>3.0</v>
      </c>
      <c r="L8078" s="104">
        <f t="array" ref="L8078">XLOOKUP('Joining Lists'!$J8078,'Joining Lists'!$A$4:$A$15,'Joining Lists'!$B$4:$B$15)</f>
        <v>22.95</v>
      </c>
      <c r="M8078" s="105">
        <f>'Joining Lists'!$K8078*'Joining Lists'!$L8078</f>
        <v>68.85</v>
      </c>
    </row>
    <row r="8079" ht="14.25" customHeight="1">
      <c r="G8079" s="111">
        <v>44143.0</v>
      </c>
      <c r="H8079" s="110" t="s">
        <v>315</v>
      </c>
      <c r="I8079" s="110" t="str">
        <f t="array" ref="I8079">XLOOKUP('Joining Lists'!$H8079,'Joining Lists'!$D$4:$D$75,'Joining Lists'!$E$4:$E$75)</f>
        <v>MidWest</v>
      </c>
      <c r="J8079" s="110" t="s">
        <v>243</v>
      </c>
      <c r="K8079" s="110">
        <v>2.0</v>
      </c>
      <c r="L8079" s="109">
        <f t="array" ref="L8079">XLOOKUP('Joining Lists'!$J8079,'Joining Lists'!$A$4:$A$15,'Joining Lists'!$B$4:$B$15)</f>
        <v>25</v>
      </c>
      <c r="M8079" s="110">
        <f>'Joining Lists'!$K8079*'Joining Lists'!$L8079</f>
        <v>50</v>
      </c>
    </row>
    <row r="8080" ht="14.25" customHeight="1">
      <c r="G8080" s="106">
        <v>44143.0</v>
      </c>
      <c r="H8080" s="105" t="s">
        <v>251</v>
      </c>
      <c r="I8080" s="105" t="str">
        <f t="array" ref="I8080">XLOOKUP('Joining Lists'!$H8080,'Joining Lists'!$D$4:$D$75,'Joining Lists'!$E$4:$E$75)</f>
        <v>MidWest</v>
      </c>
      <c r="J8080" s="105" t="s">
        <v>216</v>
      </c>
      <c r="K8080" s="105">
        <v>19.0</v>
      </c>
      <c r="L8080" s="104">
        <f t="array" ref="L8080">XLOOKUP('Joining Lists'!$J8080,'Joining Lists'!$A$4:$A$15,'Joining Lists'!$B$4:$B$15)</f>
        <v>22.95</v>
      </c>
      <c r="M8080" s="105">
        <f>'Joining Lists'!$K8080*'Joining Lists'!$L8080</f>
        <v>436.05</v>
      </c>
    </row>
    <row r="8081" ht="14.25" customHeight="1">
      <c r="G8081" s="111">
        <v>44143.0</v>
      </c>
      <c r="H8081" s="110" t="s">
        <v>296</v>
      </c>
      <c r="I8081" s="110" t="str">
        <f t="array" ref="I8081">XLOOKUP('Joining Lists'!$H8081,'Joining Lists'!$D$4:$D$75,'Joining Lists'!$E$4:$E$75)</f>
        <v>West</v>
      </c>
      <c r="J8081" s="110" t="s">
        <v>240</v>
      </c>
      <c r="K8081" s="110">
        <v>7.0</v>
      </c>
      <c r="L8081" s="109">
        <f t="array" ref="L8081">XLOOKUP('Joining Lists'!$J8081,'Joining Lists'!$A$4:$A$15,'Joining Lists'!$B$4:$B$15)</f>
        <v>34</v>
      </c>
      <c r="M8081" s="110">
        <f>'Joining Lists'!$K8081*'Joining Lists'!$L8081</f>
        <v>238</v>
      </c>
    </row>
    <row r="8082" ht="14.25" customHeight="1">
      <c r="G8082" s="106">
        <v>44143.0</v>
      </c>
      <c r="H8082" s="105" t="s">
        <v>312</v>
      </c>
      <c r="I8082" s="105" t="str">
        <f t="array" ref="I8082">XLOOKUP('Joining Lists'!$H8082,'Joining Lists'!$D$4:$D$75,'Joining Lists'!$E$4:$E$75)</f>
        <v>East</v>
      </c>
      <c r="J8082" s="105" t="s">
        <v>239</v>
      </c>
      <c r="K8082" s="105">
        <v>2.0</v>
      </c>
      <c r="L8082" s="104">
        <f t="array" ref="L8082">XLOOKUP('Joining Lists'!$J8082,'Joining Lists'!$A$4:$A$15,'Joining Lists'!$B$4:$B$15)</f>
        <v>19</v>
      </c>
      <c r="M8082" s="105">
        <f>'Joining Lists'!$K8082*'Joining Lists'!$L8082</f>
        <v>38</v>
      </c>
    </row>
    <row r="8083" ht="14.25" customHeight="1">
      <c r="G8083" s="111">
        <v>44143.0</v>
      </c>
      <c r="H8083" s="110" t="s">
        <v>280</v>
      </c>
      <c r="I8083" s="110" t="str">
        <f t="array" ref="I8083">XLOOKUP('Joining Lists'!$H8083,'Joining Lists'!$D$4:$D$75,'Joining Lists'!$E$4:$E$75)</f>
        <v>South</v>
      </c>
      <c r="J8083" s="110" t="s">
        <v>230</v>
      </c>
      <c r="K8083" s="110">
        <v>3.0</v>
      </c>
      <c r="L8083" s="109">
        <f t="array" ref="L8083">XLOOKUP('Joining Lists'!$J8083,'Joining Lists'!$A$4:$A$15,'Joining Lists'!$B$4:$B$15)</f>
        <v>79.95</v>
      </c>
      <c r="M8083" s="110">
        <f>'Joining Lists'!$K8083*'Joining Lists'!$L8083</f>
        <v>239.85</v>
      </c>
    </row>
    <row r="8084" ht="14.25" customHeight="1">
      <c r="G8084" s="106">
        <v>44143.0</v>
      </c>
      <c r="H8084" s="105" t="s">
        <v>297</v>
      </c>
      <c r="I8084" s="105" t="str">
        <f t="array" ref="I8084">XLOOKUP('Joining Lists'!$H8084,'Joining Lists'!$D$4:$D$75,'Joining Lists'!$E$4:$E$75)</f>
        <v>MidWest</v>
      </c>
      <c r="J8084" s="105" t="s">
        <v>240</v>
      </c>
      <c r="K8084" s="105">
        <v>3.0</v>
      </c>
      <c r="L8084" s="104">
        <f t="array" ref="L8084">XLOOKUP('Joining Lists'!$J8084,'Joining Lists'!$A$4:$A$15,'Joining Lists'!$B$4:$B$15)</f>
        <v>34</v>
      </c>
      <c r="M8084" s="105">
        <f>'Joining Lists'!$K8084*'Joining Lists'!$L8084</f>
        <v>102</v>
      </c>
    </row>
    <row r="8085" ht="14.25" customHeight="1">
      <c r="G8085" s="111">
        <v>44143.0</v>
      </c>
      <c r="H8085" s="110" t="s">
        <v>296</v>
      </c>
      <c r="I8085" s="110" t="str">
        <f t="array" ref="I8085">XLOOKUP('Joining Lists'!$H8085,'Joining Lists'!$D$4:$D$75,'Joining Lists'!$E$4:$E$75)</f>
        <v>West</v>
      </c>
      <c r="J8085" s="110" t="s">
        <v>240</v>
      </c>
      <c r="K8085" s="110">
        <v>2.0</v>
      </c>
      <c r="L8085" s="109">
        <f t="array" ref="L8085">XLOOKUP('Joining Lists'!$J8085,'Joining Lists'!$A$4:$A$15,'Joining Lists'!$B$4:$B$15)</f>
        <v>34</v>
      </c>
      <c r="M8085" s="110">
        <f>'Joining Lists'!$K8085*'Joining Lists'!$L8085</f>
        <v>68</v>
      </c>
    </row>
    <row r="8086" ht="14.25" customHeight="1">
      <c r="G8086" s="106">
        <v>44143.0</v>
      </c>
      <c r="H8086" s="105" t="s">
        <v>313</v>
      </c>
      <c r="I8086" s="105" t="str">
        <f t="array" ref="I8086">XLOOKUP('Joining Lists'!$H8086,'Joining Lists'!$D$4:$D$75,'Joining Lists'!$E$4:$E$75)</f>
        <v>West</v>
      </c>
      <c r="J8086" s="105" t="s">
        <v>218</v>
      </c>
      <c r="K8086" s="105">
        <v>4.0</v>
      </c>
      <c r="L8086" s="104">
        <f t="array" ref="L8086">XLOOKUP('Joining Lists'!$J8086,'Joining Lists'!$A$4:$A$15,'Joining Lists'!$B$4:$B$15)</f>
        <v>22.95</v>
      </c>
      <c r="M8086" s="105">
        <f>'Joining Lists'!$K8086*'Joining Lists'!$L8086</f>
        <v>91.8</v>
      </c>
    </row>
    <row r="8087" ht="14.25" customHeight="1">
      <c r="G8087" s="111">
        <v>44143.0</v>
      </c>
      <c r="H8087" s="110" t="s">
        <v>249</v>
      </c>
      <c r="I8087" s="110" t="str">
        <f t="array" ref="I8087">XLOOKUP('Joining Lists'!$H8087,'Joining Lists'!$D$4:$D$75,'Joining Lists'!$E$4:$E$75)</f>
        <v>East</v>
      </c>
      <c r="J8087" s="110" t="s">
        <v>218</v>
      </c>
      <c r="K8087" s="110">
        <v>2.0</v>
      </c>
      <c r="L8087" s="109">
        <f t="array" ref="L8087">XLOOKUP('Joining Lists'!$J8087,'Joining Lists'!$A$4:$A$15,'Joining Lists'!$B$4:$B$15)</f>
        <v>22.95</v>
      </c>
      <c r="M8087" s="110">
        <f>'Joining Lists'!$K8087*'Joining Lists'!$L8087</f>
        <v>45.9</v>
      </c>
    </row>
    <row r="8088" ht="14.25" customHeight="1">
      <c r="G8088" s="106">
        <v>44143.0</v>
      </c>
      <c r="H8088" s="105" t="s">
        <v>264</v>
      </c>
      <c r="I8088" s="105" t="str">
        <f t="array" ref="I8088">XLOOKUP('Joining Lists'!$H8088,'Joining Lists'!$D$4:$D$75,'Joining Lists'!$E$4:$E$75)</f>
        <v>MidWest</v>
      </c>
      <c r="J8088" s="105" t="s">
        <v>233</v>
      </c>
      <c r="K8088" s="105">
        <v>3.0</v>
      </c>
      <c r="L8088" s="104">
        <f t="array" ref="L8088">XLOOKUP('Joining Lists'!$J8088,'Joining Lists'!$A$4:$A$15,'Joining Lists'!$B$4:$B$15)</f>
        <v>27.5</v>
      </c>
      <c r="M8088" s="105">
        <f>'Joining Lists'!$K8088*'Joining Lists'!$L8088</f>
        <v>82.5</v>
      </c>
    </row>
    <row r="8089" ht="14.25" customHeight="1">
      <c r="G8089" s="111">
        <v>44143.0</v>
      </c>
      <c r="H8089" s="110" t="s">
        <v>303</v>
      </c>
      <c r="I8089" s="110" t="str">
        <f t="array" ref="I8089">XLOOKUP('Joining Lists'!$H8089,'Joining Lists'!$D$4:$D$75,'Joining Lists'!$E$4:$E$75)</f>
        <v>West</v>
      </c>
      <c r="J8089" s="110" t="s">
        <v>235</v>
      </c>
      <c r="K8089" s="110">
        <v>2.0</v>
      </c>
      <c r="L8089" s="109">
        <f t="array" ref="L8089">XLOOKUP('Joining Lists'!$J8089,'Joining Lists'!$A$4:$A$15,'Joining Lists'!$B$4:$B$15)</f>
        <v>19.95</v>
      </c>
      <c r="M8089" s="110">
        <f>'Joining Lists'!$K8089*'Joining Lists'!$L8089</f>
        <v>39.9</v>
      </c>
    </row>
    <row r="8090" ht="14.25" customHeight="1">
      <c r="G8090" s="106">
        <v>44143.0</v>
      </c>
      <c r="H8090" s="105" t="s">
        <v>309</v>
      </c>
      <c r="I8090" s="105" t="str">
        <f t="array" ref="I8090">XLOOKUP('Joining Lists'!$H8090,'Joining Lists'!$D$4:$D$75,'Joining Lists'!$E$4:$E$75)</f>
        <v>South</v>
      </c>
      <c r="J8090" s="105" t="s">
        <v>245</v>
      </c>
      <c r="K8090" s="105">
        <v>2.0</v>
      </c>
      <c r="L8090" s="104">
        <f t="array" ref="L8090">XLOOKUP('Joining Lists'!$J8090,'Joining Lists'!$A$4:$A$15,'Joining Lists'!$B$4:$B$15)</f>
        <v>23.5</v>
      </c>
      <c r="M8090" s="105">
        <f>'Joining Lists'!$K8090*'Joining Lists'!$L8090</f>
        <v>47</v>
      </c>
    </row>
    <row r="8091" ht="14.25" customHeight="1">
      <c r="G8091" s="111">
        <v>44143.0</v>
      </c>
      <c r="H8091" s="110" t="s">
        <v>251</v>
      </c>
      <c r="I8091" s="110" t="str">
        <f t="array" ref="I8091">XLOOKUP('Joining Lists'!$H8091,'Joining Lists'!$D$4:$D$75,'Joining Lists'!$E$4:$E$75)</f>
        <v>MidWest</v>
      </c>
      <c r="J8091" s="110" t="s">
        <v>233</v>
      </c>
      <c r="K8091" s="110">
        <v>1.0</v>
      </c>
      <c r="L8091" s="109">
        <f t="array" ref="L8091">XLOOKUP('Joining Lists'!$J8091,'Joining Lists'!$A$4:$A$15,'Joining Lists'!$B$4:$B$15)</f>
        <v>27.5</v>
      </c>
      <c r="M8091" s="110">
        <f>'Joining Lists'!$K8091*'Joining Lists'!$L8091</f>
        <v>27.5</v>
      </c>
    </row>
    <row r="8092" ht="14.25" customHeight="1">
      <c r="G8092" s="106">
        <v>44143.0</v>
      </c>
      <c r="H8092" s="105" t="s">
        <v>310</v>
      </c>
      <c r="I8092" s="105" t="str">
        <f t="array" ref="I8092">XLOOKUP('Joining Lists'!$H8092,'Joining Lists'!$D$4:$D$75,'Joining Lists'!$E$4:$E$75)</f>
        <v>West</v>
      </c>
      <c r="J8092" s="105" t="s">
        <v>235</v>
      </c>
      <c r="K8092" s="105">
        <v>2.0</v>
      </c>
      <c r="L8092" s="104">
        <f t="array" ref="L8092">XLOOKUP('Joining Lists'!$J8092,'Joining Lists'!$A$4:$A$15,'Joining Lists'!$B$4:$B$15)</f>
        <v>19.95</v>
      </c>
      <c r="M8092" s="105">
        <f>'Joining Lists'!$K8092*'Joining Lists'!$L8092</f>
        <v>39.9</v>
      </c>
    </row>
    <row r="8093" ht="14.25" customHeight="1">
      <c r="G8093" s="111">
        <v>44143.0</v>
      </c>
      <c r="H8093" s="110" t="s">
        <v>281</v>
      </c>
      <c r="I8093" s="110" t="str">
        <f t="array" ref="I8093">XLOOKUP('Joining Lists'!$H8093,'Joining Lists'!$D$4:$D$75,'Joining Lists'!$E$4:$E$75)</f>
        <v>MidWest</v>
      </c>
      <c r="J8093" s="110" t="s">
        <v>216</v>
      </c>
      <c r="K8093" s="110">
        <v>4.0</v>
      </c>
      <c r="L8093" s="109">
        <f t="array" ref="L8093">XLOOKUP('Joining Lists'!$J8093,'Joining Lists'!$A$4:$A$15,'Joining Lists'!$B$4:$B$15)</f>
        <v>22.95</v>
      </c>
      <c r="M8093" s="110">
        <f>'Joining Lists'!$K8093*'Joining Lists'!$L8093</f>
        <v>91.8</v>
      </c>
    </row>
    <row r="8094" ht="14.25" customHeight="1">
      <c r="G8094" s="106">
        <v>44143.0</v>
      </c>
      <c r="H8094" s="105" t="s">
        <v>306</v>
      </c>
      <c r="I8094" s="105" t="str">
        <f t="array" ref="I8094">XLOOKUP('Joining Lists'!$H8094,'Joining Lists'!$D$4:$D$75,'Joining Lists'!$E$4:$E$75)</f>
        <v>West</v>
      </c>
      <c r="J8094" s="105" t="s">
        <v>240</v>
      </c>
      <c r="K8094" s="105">
        <v>2.0</v>
      </c>
      <c r="L8094" s="104">
        <f t="array" ref="L8094">XLOOKUP('Joining Lists'!$J8094,'Joining Lists'!$A$4:$A$15,'Joining Lists'!$B$4:$B$15)</f>
        <v>34</v>
      </c>
      <c r="M8094" s="105">
        <f>'Joining Lists'!$K8094*'Joining Lists'!$L8094</f>
        <v>68</v>
      </c>
    </row>
    <row r="8095" ht="14.25" customHeight="1">
      <c r="G8095" s="111">
        <v>44143.0</v>
      </c>
      <c r="H8095" s="110" t="s">
        <v>288</v>
      </c>
      <c r="I8095" s="110" t="str">
        <f t="array" ref="I8095">XLOOKUP('Joining Lists'!$H8095,'Joining Lists'!$D$4:$D$75,'Joining Lists'!$E$4:$E$75)</f>
        <v>MidWest</v>
      </c>
      <c r="J8095" s="110" t="s">
        <v>239</v>
      </c>
      <c r="K8095" s="110">
        <v>1.0</v>
      </c>
      <c r="L8095" s="109">
        <f t="array" ref="L8095">XLOOKUP('Joining Lists'!$J8095,'Joining Lists'!$A$4:$A$15,'Joining Lists'!$B$4:$B$15)</f>
        <v>19</v>
      </c>
      <c r="M8095" s="110">
        <f>'Joining Lists'!$K8095*'Joining Lists'!$L8095</f>
        <v>19</v>
      </c>
    </row>
    <row r="8096" ht="14.25" customHeight="1">
      <c r="G8096" s="106">
        <v>44143.0</v>
      </c>
      <c r="H8096" s="105" t="s">
        <v>231</v>
      </c>
      <c r="I8096" s="105" t="str">
        <f t="array" ref="I8096">XLOOKUP('Joining Lists'!$H8096,'Joining Lists'!$D$4:$D$75,'Joining Lists'!$E$4:$E$75)</f>
        <v>West</v>
      </c>
      <c r="J8096" s="105" t="s">
        <v>236</v>
      </c>
      <c r="K8096" s="105">
        <v>2.0</v>
      </c>
      <c r="L8096" s="104">
        <f t="array" ref="L8096">XLOOKUP('Joining Lists'!$J8096,'Joining Lists'!$A$4:$A$15,'Joining Lists'!$B$4:$B$15)</f>
        <v>30</v>
      </c>
      <c r="M8096" s="105">
        <f>'Joining Lists'!$K8096*'Joining Lists'!$L8096</f>
        <v>60</v>
      </c>
    </row>
    <row r="8097" ht="14.25" customHeight="1">
      <c r="G8097" s="111">
        <v>44143.0</v>
      </c>
      <c r="H8097" s="110" t="s">
        <v>223</v>
      </c>
      <c r="I8097" s="110" t="str">
        <f t="array" ref="I8097">XLOOKUP('Joining Lists'!$H8097,'Joining Lists'!$D$4:$D$75,'Joining Lists'!$E$4:$E$75)</f>
        <v>East</v>
      </c>
      <c r="J8097" s="110" t="s">
        <v>240</v>
      </c>
      <c r="K8097" s="110">
        <v>2.0</v>
      </c>
      <c r="L8097" s="109">
        <f t="array" ref="L8097">XLOOKUP('Joining Lists'!$J8097,'Joining Lists'!$A$4:$A$15,'Joining Lists'!$B$4:$B$15)</f>
        <v>34</v>
      </c>
      <c r="M8097" s="110">
        <f>'Joining Lists'!$K8097*'Joining Lists'!$L8097</f>
        <v>68</v>
      </c>
    </row>
    <row r="8098" ht="14.25" customHeight="1">
      <c r="G8098" s="106">
        <v>44143.0</v>
      </c>
      <c r="H8098" s="105" t="s">
        <v>308</v>
      </c>
      <c r="I8098" s="105" t="str">
        <f t="array" ref="I8098">XLOOKUP('Joining Lists'!$H8098,'Joining Lists'!$D$4:$D$75,'Joining Lists'!$E$4:$E$75)</f>
        <v>West</v>
      </c>
      <c r="J8098" s="105" t="s">
        <v>216</v>
      </c>
      <c r="K8098" s="105">
        <v>13.0</v>
      </c>
      <c r="L8098" s="104">
        <f t="array" ref="L8098">XLOOKUP('Joining Lists'!$J8098,'Joining Lists'!$A$4:$A$15,'Joining Lists'!$B$4:$B$15)</f>
        <v>22.95</v>
      </c>
      <c r="M8098" s="105">
        <f>'Joining Lists'!$K8098*'Joining Lists'!$L8098</f>
        <v>298.35</v>
      </c>
    </row>
    <row r="8099" ht="14.25" customHeight="1">
      <c r="G8099" s="111">
        <v>44143.0</v>
      </c>
      <c r="H8099" s="110" t="s">
        <v>255</v>
      </c>
      <c r="I8099" s="110" t="str">
        <f t="array" ref="I8099">XLOOKUP('Joining Lists'!$H8099,'Joining Lists'!$D$4:$D$75,'Joining Lists'!$E$4:$E$75)</f>
        <v>MidWest</v>
      </c>
      <c r="J8099" s="110" t="s">
        <v>218</v>
      </c>
      <c r="K8099" s="110">
        <v>1.0</v>
      </c>
      <c r="L8099" s="109">
        <f t="array" ref="L8099">XLOOKUP('Joining Lists'!$J8099,'Joining Lists'!$A$4:$A$15,'Joining Lists'!$B$4:$B$15)</f>
        <v>22.95</v>
      </c>
      <c r="M8099" s="110">
        <f>'Joining Lists'!$K8099*'Joining Lists'!$L8099</f>
        <v>22.95</v>
      </c>
    </row>
    <row r="8100" ht="14.25" customHeight="1">
      <c r="G8100" s="106">
        <v>44143.0</v>
      </c>
      <c r="H8100" s="105" t="s">
        <v>296</v>
      </c>
      <c r="I8100" s="105" t="str">
        <f t="array" ref="I8100">XLOOKUP('Joining Lists'!$H8100,'Joining Lists'!$D$4:$D$75,'Joining Lists'!$E$4:$E$75)</f>
        <v>West</v>
      </c>
      <c r="J8100" s="105" t="s">
        <v>243</v>
      </c>
      <c r="K8100" s="105">
        <v>2.0</v>
      </c>
      <c r="L8100" s="104">
        <f t="array" ref="L8100">XLOOKUP('Joining Lists'!$J8100,'Joining Lists'!$A$4:$A$15,'Joining Lists'!$B$4:$B$15)</f>
        <v>25</v>
      </c>
      <c r="M8100" s="105">
        <f>'Joining Lists'!$K8100*'Joining Lists'!$L8100</f>
        <v>50</v>
      </c>
    </row>
    <row r="8101" ht="14.25" customHeight="1">
      <c r="G8101" s="111">
        <v>44143.0</v>
      </c>
      <c r="H8101" s="110" t="s">
        <v>308</v>
      </c>
      <c r="I8101" s="110" t="str">
        <f t="array" ref="I8101">XLOOKUP('Joining Lists'!$H8101,'Joining Lists'!$D$4:$D$75,'Joining Lists'!$E$4:$E$75)</f>
        <v>West</v>
      </c>
      <c r="J8101" s="110" t="s">
        <v>233</v>
      </c>
      <c r="K8101" s="110">
        <v>1.0</v>
      </c>
      <c r="L8101" s="109">
        <f t="array" ref="L8101">XLOOKUP('Joining Lists'!$J8101,'Joining Lists'!$A$4:$A$15,'Joining Lists'!$B$4:$B$15)</f>
        <v>27.5</v>
      </c>
      <c r="M8101" s="110">
        <f>'Joining Lists'!$K8101*'Joining Lists'!$L8101</f>
        <v>27.5</v>
      </c>
    </row>
    <row r="8102" ht="14.25" customHeight="1">
      <c r="G8102" s="106">
        <v>44143.0</v>
      </c>
      <c r="H8102" s="105" t="s">
        <v>268</v>
      </c>
      <c r="I8102" s="105" t="str">
        <f t="array" ref="I8102">XLOOKUP('Joining Lists'!$H8102,'Joining Lists'!$D$4:$D$75,'Joining Lists'!$E$4:$E$75)</f>
        <v>East</v>
      </c>
      <c r="J8102" s="105" t="s">
        <v>235</v>
      </c>
      <c r="K8102" s="105">
        <v>3.0</v>
      </c>
      <c r="L8102" s="104">
        <f t="array" ref="L8102">XLOOKUP('Joining Lists'!$J8102,'Joining Lists'!$A$4:$A$15,'Joining Lists'!$B$4:$B$15)</f>
        <v>19.95</v>
      </c>
      <c r="M8102" s="105">
        <f>'Joining Lists'!$K8102*'Joining Lists'!$L8102</f>
        <v>59.85</v>
      </c>
    </row>
    <row r="8103" ht="14.25" customHeight="1">
      <c r="G8103" s="111">
        <v>44143.0</v>
      </c>
      <c r="H8103" s="110" t="s">
        <v>258</v>
      </c>
      <c r="I8103" s="110" t="str">
        <f t="array" ref="I8103">XLOOKUP('Joining Lists'!$H8103,'Joining Lists'!$D$4:$D$75,'Joining Lists'!$E$4:$E$75)</f>
        <v>MidWest</v>
      </c>
      <c r="J8103" s="110" t="s">
        <v>233</v>
      </c>
      <c r="K8103" s="110">
        <v>20.0</v>
      </c>
      <c r="L8103" s="109">
        <f t="array" ref="L8103">XLOOKUP('Joining Lists'!$J8103,'Joining Lists'!$A$4:$A$15,'Joining Lists'!$B$4:$B$15)</f>
        <v>27.5</v>
      </c>
      <c r="M8103" s="110">
        <f>'Joining Lists'!$K8103*'Joining Lists'!$L8103</f>
        <v>550</v>
      </c>
    </row>
    <row r="8104" ht="14.25" customHeight="1">
      <c r="G8104" s="106">
        <v>44143.0</v>
      </c>
      <c r="H8104" s="105" t="s">
        <v>266</v>
      </c>
      <c r="I8104" s="105" t="str">
        <f t="array" ref="I8104">XLOOKUP('Joining Lists'!$H8104,'Joining Lists'!$D$4:$D$75,'Joining Lists'!$E$4:$E$75)</f>
        <v>West</v>
      </c>
      <c r="J8104" s="105" t="s">
        <v>218</v>
      </c>
      <c r="K8104" s="105">
        <v>2.0</v>
      </c>
      <c r="L8104" s="104">
        <f t="array" ref="L8104">XLOOKUP('Joining Lists'!$J8104,'Joining Lists'!$A$4:$A$15,'Joining Lists'!$B$4:$B$15)</f>
        <v>22.95</v>
      </c>
      <c r="M8104" s="105">
        <f>'Joining Lists'!$K8104*'Joining Lists'!$L8104</f>
        <v>45.9</v>
      </c>
    </row>
    <row r="8105" ht="14.25" customHeight="1">
      <c r="G8105" s="111">
        <v>44143.0</v>
      </c>
      <c r="H8105" s="110" t="s">
        <v>315</v>
      </c>
      <c r="I8105" s="110" t="str">
        <f t="array" ref="I8105">XLOOKUP('Joining Lists'!$H8105,'Joining Lists'!$D$4:$D$75,'Joining Lists'!$E$4:$E$75)</f>
        <v>MidWest</v>
      </c>
      <c r="J8105" s="110" t="s">
        <v>240</v>
      </c>
      <c r="K8105" s="110">
        <v>1.0</v>
      </c>
      <c r="L8105" s="109">
        <f t="array" ref="L8105">XLOOKUP('Joining Lists'!$J8105,'Joining Lists'!$A$4:$A$15,'Joining Lists'!$B$4:$B$15)</f>
        <v>34</v>
      </c>
      <c r="M8105" s="110">
        <f>'Joining Lists'!$K8105*'Joining Lists'!$L8105</f>
        <v>34</v>
      </c>
    </row>
    <row r="8106" ht="14.25" customHeight="1">
      <c r="G8106" s="106">
        <v>44143.0</v>
      </c>
      <c r="H8106" s="105" t="s">
        <v>265</v>
      </c>
      <c r="I8106" s="105" t="str">
        <f t="array" ref="I8106">XLOOKUP('Joining Lists'!$H8106,'Joining Lists'!$D$4:$D$75,'Joining Lists'!$E$4:$E$75)</f>
        <v>MidWest</v>
      </c>
      <c r="J8106" s="105" t="s">
        <v>230</v>
      </c>
      <c r="K8106" s="105">
        <v>3.0</v>
      </c>
      <c r="L8106" s="104">
        <f t="array" ref="L8106">XLOOKUP('Joining Lists'!$J8106,'Joining Lists'!$A$4:$A$15,'Joining Lists'!$B$4:$B$15)</f>
        <v>79.95</v>
      </c>
      <c r="M8106" s="105">
        <f>'Joining Lists'!$K8106*'Joining Lists'!$L8106</f>
        <v>239.85</v>
      </c>
    </row>
    <row r="8107" ht="14.25" customHeight="1">
      <c r="G8107" s="111">
        <v>44143.0</v>
      </c>
      <c r="H8107" s="110" t="s">
        <v>288</v>
      </c>
      <c r="I8107" s="110" t="str">
        <f t="array" ref="I8107">XLOOKUP('Joining Lists'!$H8107,'Joining Lists'!$D$4:$D$75,'Joining Lists'!$E$4:$E$75)</f>
        <v>MidWest</v>
      </c>
      <c r="J8107" s="110" t="s">
        <v>218</v>
      </c>
      <c r="K8107" s="110">
        <v>2.0</v>
      </c>
      <c r="L8107" s="109">
        <f t="array" ref="L8107">XLOOKUP('Joining Lists'!$J8107,'Joining Lists'!$A$4:$A$15,'Joining Lists'!$B$4:$B$15)</f>
        <v>22.95</v>
      </c>
      <c r="M8107" s="110">
        <f>'Joining Lists'!$K8107*'Joining Lists'!$L8107</f>
        <v>45.9</v>
      </c>
    </row>
    <row r="8108" ht="14.25" customHeight="1">
      <c r="G8108" s="106">
        <v>44143.0</v>
      </c>
      <c r="H8108" s="105" t="s">
        <v>215</v>
      </c>
      <c r="I8108" s="105" t="str">
        <f t="array" ref="I8108">XLOOKUP('Joining Lists'!$H8108,'Joining Lists'!$D$4:$D$75,'Joining Lists'!$E$4:$E$75)</f>
        <v>East</v>
      </c>
      <c r="J8108" s="105" t="s">
        <v>235</v>
      </c>
      <c r="K8108" s="105">
        <v>3.0</v>
      </c>
      <c r="L8108" s="104">
        <f t="array" ref="L8108">XLOOKUP('Joining Lists'!$J8108,'Joining Lists'!$A$4:$A$15,'Joining Lists'!$B$4:$B$15)</f>
        <v>19.95</v>
      </c>
      <c r="M8108" s="105">
        <f>'Joining Lists'!$K8108*'Joining Lists'!$L8108</f>
        <v>59.85</v>
      </c>
    </row>
    <row r="8109" ht="14.25" customHeight="1">
      <c r="G8109" s="111">
        <v>44143.0</v>
      </c>
      <c r="H8109" s="110" t="s">
        <v>268</v>
      </c>
      <c r="I8109" s="110" t="str">
        <f t="array" ref="I8109">XLOOKUP('Joining Lists'!$H8109,'Joining Lists'!$D$4:$D$75,'Joining Lists'!$E$4:$E$75)</f>
        <v>East</v>
      </c>
      <c r="J8109" s="110" t="s">
        <v>230</v>
      </c>
      <c r="K8109" s="110">
        <v>1.0</v>
      </c>
      <c r="L8109" s="109">
        <f t="array" ref="L8109">XLOOKUP('Joining Lists'!$J8109,'Joining Lists'!$A$4:$A$15,'Joining Lists'!$B$4:$B$15)</f>
        <v>79.95</v>
      </c>
      <c r="M8109" s="110">
        <f>'Joining Lists'!$K8109*'Joining Lists'!$L8109</f>
        <v>79.95</v>
      </c>
    </row>
    <row r="8110" ht="14.25" customHeight="1">
      <c r="G8110" s="106">
        <v>44143.0</v>
      </c>
      <c r="H8110" s="105" t="s">
        <v>281</v>
      </c>
      <c r="I8110" s="105" t="str">
        <f t="array" ref="I8110">XLOOKUP('Joining Lists'!$H8110,'Joining Lists'!$D$4:$D$75,'Joining Lists'!$E$4:$E$75)</f>
        <v>MidWest</v>
      </c>
      <c r="J8110" s="105" t="s">
        <v>230</v>
      </c>
      <c r="K8110" s="105">
        <v>1.0</v>
      </c>
      <c r="L8110" s="104">
        <f t="array" ref="L8110">XLOOKUP('Joining Lists'!$J8110,'Joining Lists'!$A$4:$A$15,'Joining Lists'!$B$4:$B$15)</f>
        <v>79.95</v>
      </c>
      <c r="M8110" s="105">
        <f>'Joining Lists'!$K8110*'Joining Lists'!$L8110</f>
        <v>79.95</v>
      </c>
    </row>
    <row r="8111" ht="14.25" customHeight="1">
      <c r="G8111" s="111">
        <v>44143.0</v>
      </c>
      <c r="H8111" s="110" t="s">
        <v>215</v>
      </c>
      <c r="I8111" s="110" t="str">
        <f t="array" ref="I8111">XLOOKUP('Joining Lists'!$H8111,'Joining Lists'!$D$4:$D$75,'Joining Lists'!$E$4:$E$75)</f>
        <v>East</v>
      </c>
      <c r="J8111" s="110" t="s">
        <v>243</v>
      </c>
      <c r="K8111" s="110">
        <v>19.0</v>
      </c>
      <c r="L8111" s="109">
        <f t="array" ref="L8111">XLOOKUP('Joining Lists'!$J8111,'Joining Lists'!$A$4:$A$15,'Joining Lists'!$B$4:$B$15)</f>
        <v>25</v>
      </c>
      <c r="M8111" s="110">
        <f>'Joining Lists'!$K8111*'Joining Lists'!$L8111</f>
        <v>475</v>
      </c>
    </row>
    <row r="8112" ht="14.25" customHeight="1">
      <c r="G8112" s="106">
        <v>44143.0</v>
      </c>
      <c r="H8112" s="105" t="s">
        <v>264</v>
      </c>
      <c r="I8112" s="105" t="str">
        <f t="array" ref="I8112">XLOOKUP('Joining Lists'!$H8112,'Joining Lists'!$D$4:$D$75,'Joining Lists'!$E$4:$E$75)</f>
        <v>MidWest</v>
      </c>
      <c r="J8112" s="105" t="s">
        <v>243</v>
      </c>
      <c r="K8112" s="105">
        <v>3.0</v>
      </c>
      <c r="L8112" s="104">
        <f t="array" ref="L8112">XLOOKUP('Joining Lists'!$J8112,'Joining Lists'!$A$4:$A$15,'Joining Lists'!$B$4:$B$15)</f>
        <v>25</v>
      </c>
      <c r="M8112" s="105">
        <f>'Joining Lists'!$K8112*'Joining Lists'!$L8112</f>
        <v>75</v>
      </c>
    </row>
    <row r="8113" ht="14.25" customHeight="1">
      <c r="G8113" s="111">
        <v>44143.0</v>
      </c>
      <c r="H8113" s="110" t="s">
        <v>308</v>
      </c>
      <c r="I8113" s="110" t="str">
        <f t="array" ref="I8113">XLOOKUP('Joining Lists'!$H8113,'Joining Lists'!$D$4:$D$75,'Joining Lists'!$E$4:$E$75)</f>
        <v>West</v>
      </c>
      <c r="J8113" s="110" t="s">
        <v>245</v>
      </c>
      <c r="K8113" s="110">
        <v>3.0</v>
      </c>
      <c r="L8113" s="109">
        <f t="array" ref="L8113">XLOOKUP('Joining Lists'!$J8113,'Joining Lists'!$A$4:$A$15,'Joining Lists'!$B$4:$B$15)</f>
        <v>23.5</v>
      </c>
      <c r="M8113" s="110">
        <f>'Joining Lists'!$K8113*'Joining Lists'!$L8113</f>
        <v>70.5</v>
      </c>
    </row>
    <row r="8114" ht="14.25" customHeight="1">
      <c r="G8114" s="106">
        <v>44143.0</v>
      </c>
      <c r="H8114" s="105" t="s">
        <v>234</v>
      </c>
      <c r="I8114" s="105" t="str">
        <f t="array" ref="I8114">XLOOKUP('Joining Lists'!$H8114,'Joining Lists'!$D$4:$D$75,'Joining Lists'!$E$4:$E$75)</f>
        <v>East</v>
      </c>
      <c r="J8114" s="105" t="s">
        <v>236</v>
      </c>
      <c r="K8114" s="105">
        <v>2.0</v>
      </c>
      <c r="L8114" s="104">
        <f t="array" ref="L8114">XLOOKUP('Joining Lists'!$J8114,'Joining Lists'!$A$4:$A$15,'Joining Lists'!$B$4:$B$15)</f>
        <v>30</v>
      </c>
      <c r="M8114" s="105">
        <f>'Joining Lists'!$K8114*'Joining Lists'!$L8114</f>
        <v>60</v>
      </c>
    </row>
    <row r="8115" ht="14.25" customHeight="1">
      <c r="G8115" s="111">
        <v>44143.0</v>
      </c>
      <c r="H8115" s="110" t="s">
        <v>298</v>
      </c>
      <c r="I8115" s="110" t="str">
        <f t="array" ref="I8115">XLOOKUP('Joining Lists'!$H8115,'Joining Lists'!$D$4:$D$75,'Joining Lists'!$E$4:$E$75)</f>
        <v>West</v>
      </c>
      <c r="J8115" s="110" t="s">
        <v>240</v>
      </c>
      <c r="K8115" s="110">
        <v>3.0</v>
      </c>
      <c r="L8115" s="109">
        <f t="array" ref="L8115">XLOOKUP('Joining Lists'!$J8115,'Joining Lists'!$A$4:$A$15,'Joining Lists'!$B$4:$B$15)</f>
        <v>34</v>
      </c>
      <c r="M8115" s="110">
        <f>'Joining Lists'!$K8115*'Joining Lists'!$L8115</f>
        <v>102</v>
      </c>
    </row>
    <row r="8116" ht="14.25" customHeight="1">
      <c r="G8116" s="106">
        <v>44143.0</v>
      </c>
      <c r="H8116" s="105" t="s">
        <v>266</v>
      </c>
      <c r="I8116" s="105" t="str">
        <f t="array" ref="I8116">XLOOKUP('Joining Lists'!$H8116,'Joining Lists'!$D$4:$D$75,'Joining Lists'!$E$4:$E$75)</f>
        <v>West</v>
      </c>
      <c r="J8116" s="105" t="s">
        <v>227</v>
      </c>
      <c r="K8116" s="105">
        <v>3.0</v>
      </c>
      <c r="L8116" s="104">
        <f t="array" ref="L8116">XLOOKUP('Joining Lists'!$J8116,'Joining Lists'!$A$4:$A$15,'Joining Lists'!$B$4:$B$15)</f>
        <v>25</v>
      </c>
      <c r="M8116" s="105">
        <f>'Joining Lists'!$K8116*'Joining Lists'!$L8116</f>
        <v>75</v>
      </c>
    </row>
    <row r="8117" ht="14.25" customHeight="1">
      <c r="G8117" s="111">
        <v>44143.0</v>
      </c>
      <c r="H8117" s="110" t="s">
        <v>268</v>
      </c>
      <c r="I8117" s="110" t="str">
        <f t="array" ref="I8117">XLOOKUP('Joining Lists'!$H8117,'Joining Lists'!$D$4:$D$75,'Joining Lists'!$E$4:$E$75)</f>
        <v>East</v>
      </c>
      <c r="J8117" s="110" t="s">
        <v>243</v>
      </c>
      <c r="K8117" s="110">
        <v>1.0</v>
      </c>
      <c r="L8117" s="109">
        <f t="array" ref="L8117">XLOOKUP('Joining Lists'!$J8117,'Joining Lists'!$A$4:$A$15,'Joining Lists'!$B$4:$B$15)</f>
        <v>25</v>
      </c>
      <c r="M8117" s="110">
        <f>'Joining Lists'!$K8117*'Joining Lists'!$L8117</f>
        <v>25</v>
      </c>
    </row>
    <row r="8118" ht="14.25" customHeight="1">
      <c r="G8118" s="106">
        <v>44143.0</v>
      </c>
      <c r="H8118" s="105" t="s">
        <v>312</v>
      </c>
      <c r="I8118" s="105" t="str">
        <f t="array" ref="I8118">XLOOKUP('Joining Lists'!$H8118,'Joining Lists'!$D$4:$D$75,'Joining Lists'!$E$4:$E$75)</f>
        <v>East</v>
      </c>
      <c r="J8118" s="105" t="s">
        <v>243</v>
      </c>
      <c r="K8118" s="105">
        <v>3.0</v>
      </c>
      <c r="L8118" s="104">
        <f t="array" ref="L8118">XLOOKUP('Joining Lists'!$J8118,'Joining Lists'!$A$4:$A$15,'Joining Lists'!$B$4:$B$15)</f>
        <v>25</v>
      </c>
      <c r="M8118" s="105">
        <f>'Joining Lists'!$K8118*'Joining Lists'!$L8118</f>
        <v>75</v>
      </c>
    </row>
    <row r="8119" ht="14.25" customHeight="1">
      <c r="G8119" s="111">
        <v>44143.0</v>
      </c>
      <c r="H8119" s="110" t="s">
        <v>286</v>
      </c>
      <c r="I8119" s="110" t="str">
        <f t="array" ref="I8119">XLOOKUP('Joining Lists'!$H8119,'Joining Lists'!$D$4:$D$75,'Joining Lists'!$E$4:$E$75)</f>
        <v>South</v>
      </c>
      <c r="J8119" s="110" t="s">
        <v>240</v>
      </c>
      <c r="K8119" s="110">
        <v>1.0</v>
      </c>
      <c r="L8119" s="109">
        <f t="array" ref="L8119">XLOOKUP('Joining Lists'!$J8119,'Joining Lists'!$A$4:$A$15,'Joining Lists'!$B$4:$B$15)</f>
        <v>34</v>
      </c>
      <c r="M8119" s="110">
        <f>'Joining Lists'!$K8119*'Joining Lists'!$L8119</f>
        <v>34</v>
      </c>
    </row>
    <row r="8120" ht="14.25" customHeight="1">
      <c r="G8120" s="106">
        <v>44143.0</v>
      </c>
      <c r="H8120" s="105" t="s">
        <v>269</v>
      </c>
      <c r="I8120" s="105" t="str">
        <f t="array" ref="I8120">XLOOKUP('Joining Lists'!$H8120,'Joining Lists'!$D$4:$D$75,'Joining Lists'!$E$4:$E$75)</f>
        <v>MidWest</v>
      </c>
      <c r="J8120" s="105" t="s">
        <v>216</v>
      </c>
      <c r="K8120" s="105">
        <v>1.0</v>
      </c>
      <c r="L8120" s="104">
        <f t="array" ref="L8120">XLOOKUP('Joining Lists'!$J8120,'Joining Lists'!$A$4:$A$15,'Joining Lists'!$B$4:$B$15)</f>
        <v>22.95</v>
      </c>
      <c r="M8120" s="105">
        <f>'Joining Lists'!$K8120*'Joining Lists'!$L8120</f>
        <v>22.95</v>
      </c>
    </row>
    <row r="8121" ht="14.25" customHeight="1">
      <c r="G8121" s="111">
        <v>44143.0</v>
      </c>
      <c r="H8121" s="110" t="s">
        <v>251</v>
      </c>
      <c r="I8121" s="110" t="str">
        <f t="array" ref="I8121">XLOOKUP('Joining Lists'!$H8121,'Joining Lists'!$D$4:$D$75,'Joining Lists'!$E$4:$E$75)</f>
        <v>MidWest</v>
      </c>
      <c r="J8121" s="110" t="s">
        <v>245</v>
      </c>
      <c r="K8121" s="110">
        <v>1.0</v>
      </c>
      <c r="L8121" s="109">
        <f t="array" ref="L8121">XLOOKUP('Joining Lists'!$J8121,'Joining Lists'!$A$4:$A$15,'Joining Lists'!$B$4:$B$15)</f>
        <v>23.5</v>
      </c>
      <c r="M8121" s="110">
        <f>'Joining Lists'!$K8121*'Joining Lists'!$L8121</f>
        <v>23.5</v>
      </c>
    </row>
    <row r="8122" ht="14.25" customHeight="1">
      <c r="G8122" s="106">
        <v>44143.0</v>
      </c>
      <c r="H8122" s="105" t="s">
        <v>293</v>
      </c>
      <c r="I8122" s="105" t="str">
        <f t="array" ref="I8122">XLOOKUP('Joining Lists'!$H8122,'Joining Lists'!$D$4:$D$75,'Joining Lists'!$E$4:$E$75)</f>
        <v>West</v>
      </c>
      <c r="J8122" s="105" t="s">
        <v>216</v>
      </c>
      <c r="K8122" s="105">
        <v>3.0</v>
      </c>
      <c r="L8122" s="104">
        <f t="array" ref="L8122">XLOOKUP('Joining Lists'!$J8122,'Joining Lists'!$A$4:$A$15,'Joining Lists'!$B$4:$B$15)</f>
        <v>22.95</v>
      </c>
      <c r="M8122" s="105">
        <f>'Joining Lists'!$K8122*'Joining Lists'!$L8122</f>
        <v>68.85</v>
      </c>
    </row>
    <row r="8123" ht="14.25" customHeight="1">
      <c r="G8123" s="111">
        <v>44143.0</v>
      </c>
      <c r="H8123" s="110" t="s">
        <v>253</v>
      </c>
      <c r="I8123" s="110" t="str">
        <f t="array" ref="I8123">XLOOKUP('Joining Lists'!$H8123,'Joining Lists'!$D$4:$D$75,'Joining Lists'!$E$4:$E$75)</f>
        <v>MidWest</v>
      </c>
      <c r="J8123" s="110" t="s">
        <v>243</v>
      </c>
      <c r="K8123" s="110">
        <v>2.0</v>
      </c>
      <c r="L8123" s="109">
        <f t="array" ref="L8123">XLOOKUP('Joining Lists'!$J8123,'Joining Lists'!$A$4:$A$15,'Joining Lists'!$B$4:$B$15)</f>
        <v>25</v>
      </c>
      <c r="M8123" s="110">
        <f>'Joining Lists'!$K8123*'Joining Lists'!$L8123</f>
        <v>50</v>
      </c>
    </row>
    <row r="8124" ht="14.25" customHeight="1">
      <c r="G8124" s="106">
        <v>44143.0</v>
      </c>
      <c r="H8124" s="105" t="s">
        <v>268</v>
      </c>
      <c r="I8124" s="105" t="str">
        <f t="array" ref="I8124">XLOOKUP('Joining Lists'!$H8124,'Joining Lists'!$D$4:$D$75,'Joining Lists'!$E$4:$E$75)</f>
        <v>East</v>
      </c>
      <c r="J8124" s="105" t="s">
        <v>216</v>
      </c>
      <c r="K8124" s="105">
        <v>1.0</v>
      </c>
      <c r="L8124" s="104">
        <f t="array" ref="L8124">XLOOKUP('Joining Lists'!$J8124,'Joining Lists'!$A$4:$A$15,'Joining Lists'!$B$4:$B$15)</f>
        <v>22.95</v>
      </c>
      <c r="M8124" s="105">
        <f>'Joining Lists'!$K8124*'Joining Lists'!$L8124</f>
        <v>22.95</v>
      </c>
    </row>
    <row r="8125" ht="14.25" customHeight="1">
      <c r="G8125" s="111">
        <v>44143.0</v>
      </c>
      <c r="H8125" s="110" t="s">
        <v>305</v>
      </c>
      <c r="I8125" s="110" t="str">
        <f t="array" ref="I8125">XLOOKUP('Joining Lists'!$H8125,'Joining Lists'!$D$4:$D$75,'Joining Lists'!$E$4:$E$75)</f>
        <v>East</v>
      </c>
      <c r="J8125" s="110" t="s">
        <v>230</v>
      </c>
      <c r="K8125" s="110">
        <v>2.0</v>
      </c>
      <c r="L8125" s="109">
        <f t="array" ref="L8125">XLOOKUP('Joining Lists'!$J8125,'Joining Lists'!$A$4:$A$15,'Joining Lists'!$B$4:$B$15)</f>
        <v>79.95</v>
      </c>
      <c r="M8125" s="110">
        <f>'Joining Lists'!$K8125*'Joining Lists'!$L8125</f>
        <v>159.9</v>
      </c>
    </row>
    <row r="8126" ht="14.25" customHeight="1">
      <c r="G8126" s="106">
        <v>44143.0</v>
      </c>
      <c r="H8126" s="105" t="s">
        <v>237</v>
      </c>
      <c r="I8126" s="105" t="str">
        <f t="array" ref="I8126">XLOOKUP('Joining Lists'!$H8126,'Joining Lists'!$D$4:$D$75,'Joining Lists'!$E$4:$E$75)</f>
        <v>West</v>
      </c>
      <c r="J8126" s="105" t="s">
        <v>235</v>
      </c>
      <c r="K8126" s="105">
        <v>1.0</v>
      </c>
      <c r="L8126" s="104">
        <f t="array" ref="L8126">XLOOKUP('Joining Lists'!$J8126,'Joining Lists'!$A$4:$A$15,'Joining Lists'!$B$4:$B$15)</f>
        <v>19.95</v>
      </c>
      <c r="M8126" s="105">
        <f>'Joining Lists'!$K8126*'Joining Lists'!$L8126</f>
        <v>19.95</v>
      </c>
    </row>
    <row r="8127" ht="14.25" customHeight="1">
      <c r="G8127" s="111">
        <v>44142.0</v>
      </c>
      <c r="H8127" s="110" t="s">
        <v>219</v>
      </c>
      <c r="I8127" s="110" t="str">
        <f t="array" ref="I8127">XLOOKUP('Joining Lists'!$H8127,'Joining Lists'!$D$4:$D$75,'Joining Lists'!$E$4:$E$75)</f>
        <v>West</v>
      </c>
      <c r="J8127" s="110" t="s">
        <v>240</v>
      </c>
      <c r="K8127" s="110">
        <v>2.0</v>
      </c>
      <c r="L8127" s="109">
        <f t="array" ref="L8127">XLOOKUP('Joining Lists'!$J8127,'Joining Lists'!$A$4:$A$15,'Joining Lists'!$B$4:$B$15)</f>
        <v>34</v>
      </c>
      <c r="M8127" s="110">
        <f>'Joining Lists'!$K8127*'Joining Lists'!$L8127</f>
        <v>68</v>
      </c>
    </row>
    <row r="8128" ht="14.25" customHeight="1">
      <c r="G8128" s="106">
        <v>44142.0</v>
      </c>
      <c r="H8128" s="105" t="s">
        <v>251</v>
      </c>
      <c r="I8128" s="105" t="str">
        <f t="array" ref="I8128">XLOOKUP('Joining Lists'!$H8128,'Joining Lists'!$D$4:$D$75,'Joining Lists'!$E$4:$E$75)</f>
        <v>MidWest</v>
      </c>
      <c r="J8128" s="105" t="s">
        <v>230</v>
      </c>
      <c r="K8128" s="105">
        <v>2.0</v>
      </c>
      <c r="L8128" s="104">
        <f t="array" ref="L8128">XLOOKUP('Joining Lists'!$J8128,'Joining Lists'!$A$4:$A$15,'Joining Lists'!$B$4:$B$15)</f>
        <v>79.95</v>
      </c>
      <c r="M8128" s="105">
        <f>'Joining Lists'!$K8128*'Joining Lists'!$L8128</f>
        <v>159.9</v>
      </c>
    </row>
    <row r="8129" ht="14.25" customHeight="1">
      <c r="G8129" s="111">
        <v>44142.0</v>
      </c>
      <c r="H8129" s="110" t="s">
        <v>255</v>
      </c>
      <c r="I8129" s="110" t="str">
        <f t="array" ref="I8129">XLOOKUP('Joining Lists'!$H8129,'Joining Lists'!$D$4:$D$75,'Joining Lists'!$E$4:$E$75)</f>
        <v>MidWest</v>
      </c>
      <c r="J8129" s="110" t="s">
        <v>218</v>
      </c>
      <c r="K8129" s="110">
        <v>1.0</v>
      </c>
      <c r="L8129" s="109">
        <f t="array" ref="L8129">XLOOKUP('Joining Lists'!$J8129,'Joining Lists'!$A$4:$A$15,'Joining Lists'!$B$4:$B$15)</f>
        <v>22.95</v>
      </c>
      <c r="M8129" s="110">
        <f>'Joining Lists'!$K8129*'Joining Lists'!$L8129</f>
        <v>22.95</v>
      </c>
    </row>
    <row r="8130" ht="14.25" customHeight="1">
      <c r="G8130" s="106">
        <v>44142.0</v>
      </c>
      <c r="H8130" s="105" t="s">
        <v>308</v>
      </c>
      <c r="I8130" s="105" t="str">
        <f t="array" ref="I8130">XLOOKUP('Joining Lists'!$H8130,'Joining Lists'!$D$4:$D$75,'Joining Lists'!$E$4:$E$75)</f>
        <v>West</v>
      </c>
      <c r="J8130" s="105" t="s">
        <v>235</v>
      </c>
      <c r="K8130" s="105">
        <v>7.0</v>
      </c>
      <c r="L8130" s="104">
        <f t="array" ref="L8130">XLOOKUP('Joining Lists'!$J8130,'Joining Lists'!$A$4:$A$15,'Joining Lists'!$B$4:$B$15)</f>
        <v>19.95</v>
      </c>
      <c r="M8130" s="105">
        <f>'Joining Lists'!$K8130*'Joining Lists'!$L8130</f>
        <v>139.65</v>
      </c>
    </row>
    <row r="8131" ht="14.25" customHeight="1">
      <c r="G8131" s="111">
        <v>44142.0</v>
      </c>
      <c r="H8131" s="110" t="s">
        <v>295</v>
      </c>
      <c r="I8131" s="110" t="str">
        <f t="array" ref="I8131">XLOOKUP('Joining Lists'!$H8131,'Joining Lists'!$D$4:$D$75,'Joining Lists'!$E$4:$E$75)</f>
        <v>MidWest</v>
      </c>
      <c r="J8131" s="110" t="s">
        <v>230</v>
      </c>
      <c r="K8131" s="110">
        <v>3.0</v>
      </c>
      <c r="L8131" s="109">
        <f t="array" ref="L8131">XLOOKUP('Joining Lists'!$J8131,'Joining Lists'!$A$4:$A$15,'Joining Lists'!$B$4:$B$15)</f>
        <v>79.95</v>
      </c>
      <c r="M8131" s="110">
        <f>'Joining Lists'!$K8131*'Joining Lists'!$L8131</f>
        <v>239.85</v>
      </c>
    </row>
    <row r="8132" ht="14.25" customHeight="1">
      <c r="G8132" s="106">
        <v>44142.0</v>
      </c>
      <c r="H8132" s="105" t="s">
        <v>223</v>
      </c>
      <c r="I8132" s="105" t="str">
        <f t="array" ref="I8132">XLOOKUP('Joining Lists'!$H8132,'Joining Lists'!$D$4:$D$75,'Joining Lists'!$E$4:$E$75)</f>
        <v>East</v>
      </c>
      <c r="J8132" s="105" t="s">
        <v>216</v>
      </c>
      <c r="K8132" s="105">
        <v>1.0</v>
      </c>
      <c r="L8132" s="104">
        <f t="array" ref="L8132">XLOOKUP('Joining Lists'!$J8132,'Joining Lists'!$A$4:$A$15,'Joining Lists'!$B$4:$B$15)</f>
        <v>22.95</v>
      </c>
      <c r="M8132" s="105">
        <f>'Joining Lists'!$K8132*'Joining Lists'!$L8132</f>
        <v>22.95</v>
      </c>
    </row>
    <row r="8133" ht="14.25" customHeight="1">
      <c r="G8133" s="111">
        <v>44142.0</v>
      </c>
      <c r="H8133" s="110" t="s">
        <v>297</v>
      </c>
      <c r="I8133" s="110" t="str">
        <f t="array" ref="I8133">XLOOKUP('Joining Lists'!$H8133,'Joining Lists'!$D$4:$D$75,'Joining Lists'!$E$4:$E$75)</f>
        <v>MidWest</v>
      </c>
      <c r="J8133" s="110" t="s">
        <v>245</v>
      </c>
      <c r="K8133" s="110">
        <v>3.0</v>
      </c>
      <c r="L8133" s="109">
        <f t="array" ref="L8133">XLOOKUP('Joining Lists'!$J8133,'Joining Lists'!$A$4:$A$15,'Joining Lists'!$B$4:$B$15)</f>
        <v>23.5</v>
      </c>
      <c r="M8133" s="110">
        <f>'Joining Lists'!$K8133*'Joining Lists'!$L8133</f>
        <v>70.5</v>
      </c>
    </row>
    <row r="8134" ht="14.25" customHeight="1">
      <c r="G8134" s="106">
        <v>44142.0</v>
      </c>
      <c r="H8134" s="105" t="s">
        <v>264</v>
      </c>
      <c r="I8134" s="105" t="str">
        <f t="array" ref="I8134">XLOOKUP('Joining Lists'!$H8134,'Joining Lists'!$D$4:$D$75,'Joining Lists'!$E$4:$E$75)</f>
        <v>MidWest</v>
      </c>
      <c r="J8134" s="105" t="s">
        <v>235</v>
      </c>
      <c r="K8134" s="105">
        <v>1.0</v>
      </c>
      <c r="L8134" s="104">
        <f t="array" ref="L8134">XLOOKUP('Joining Lists'!$J8134,'Joining Lists'!$A$4:$A$15,'Joining Lists'!$B$4:$B$15)</f>
        <v>19.95</v>
      </c>
      <c r="M8134" s="105">
        <f>'Joining Lists'!$K8134*'Joining Lists'!$L8134</f>
        <v>19.95</v>
      </c>
    </row>
    <row r="8135" ht="14.25" customHeight="1">
      <c r="G8135" s="111">
        <v>44142.0</v>
      </c>
      <c r="H8135" s="110" t="s">
        <v>261</v>
      </c>
      <c r="I8135" s="110" t="str">
        <f t="array" ref="I8135">XLOOKUP('Joining Lists'!$H8135,'Joining Lists'!$D$4:$D$75,'Joining Lists'!$E$4:$E$75)</f>
        <v>South</v>
      </c>
      <c r="J8135" s="110" t="s">
        <v>236</v>
      </c>
      <c r="K8135" s="110">
        <v>16.0</v>
      </c>
      <c r="L8135" s="109">
        <f t="array" ref="L8135">XLOOKUP('Joining Lists'!$J8135,'Joining Lists'!$A$4:$A$15,'Joining Lists'!$B$4:$B$15)</f>
        <v>30</v>
      </c>
      <c r="M8135" s="110">
        <f>'Joining Lists'!$K8135*'Joining Lists'!$L8135</f>
        <v>480</v>
      </c>
    </row>
    <row r="8136" ht="14.25" customHeight="1">
      <c r="G8136" s="106">
        <v>44142.0</v>
      </c>
      <c r="H8136" s="105" t="s">
        <v>260</v>
      </c>
      <c r="I8136" s="105" t="str">
        <f t="array" ref="I8136">XLOOKUP('Joining Lists'!$H8136,'Joining Lists'!$D$4:$D$75,'Joining Lists'!$E$4:$E$75)</f>
        <v>MidWest</v>
      </c>
      <c r="J8136" s="105" t="s">
        <v>236</v>
      </c>
      <c r="K8136" s="105">
        <v>2.0</v>
      </c>
      <c r="L8136" s="104">
        <f t="array" ref="L8136">XLOOKUP('Joining Lists'!$J8136,'Joining Lists'!$A$4:$A$15,'Joining Lists'!$B$4:$B$15)</f>
        <v>30</v>
      </c>
      <c r="M8136" s="105">
        <f>'Joining Lists'!$K8136*'Joining Lists'!$L8136</f>
        <v>60</v>
      </c>
    </row>
    <row r="8137" ht="14.25" customHeight="1">
      <c r="G8137" s="111">
        <v>44142.0</v>
      </c>
      <c r="H8137" s="110" t="s">
        <v>309</v>
      </c>
      <c r="I8137" s="110" t="str">
        <f t="array" ref="I8137">XLOOKUP('Joining Lists'!$H8137,'Joining Lists'!$D$4:$D$75,'Joining Lists'!$E$4:$E$75)</f>
        <v>South</v>
      </c>
      <c r="J8137" s="110" t="s">
        <v>216</v>
      </c>
      <c r="K8137" s="110">
        <v>3.0</v>
      </c>
      <c r="L8137" s="109">
        <f t="array" ref="L8137">XLOOKUP('Joining Lists'!$J8137,'Joining Lists'!$A$4:$A$15,'Joining Lists'!$B$4:$B$15)</f>
        <v>22.95</v>
      </c>
      <c r="M8137" s="110">
        <f>'Joining Lists'!$K8137*'Joining Lists'!$L8137</f>
        <v>68.85</v>
      </c>
    </row>
    <row r="8138" ht="14.25" customHeight="1">
      <c r="G8138" s="106">
        <v>44142.0</v>
      </c>
      <c r="H8138" s="105" t="s">
        <v>258</v>
      </c>
      <c r="I8138" s="105" t="str">
        <f t="array" ref="I8138">XLOOKUP('Joining Lists'!$H8138,'Joining Lists'!$D$4:$D$75,'Joining Lists'!$E$4:$E$75)</f>
        <v>MidWest</v>
      </c>
      <c r="J8138" s="105" t="s">
        <v>227</v>
      </c>
      <c r="K8138" s="105">
        <v>3.0</v>
      </c>
      <c r="L8138" s="104">
        <f t="array" ref="L8138">XLOOKUP('Joining Lists'!$J8138,'Joining Lists'!$A$4:$A$15,'Joining Lists'!$B$4:$B$15)</f>
        <v>25</v>
      </c>
      <c r="M8138" s="105">
        <f>'Joining Lists'!$K8138*'Joining Lists'!$L8138</f>
        <v>75</v>
      </c>
    </row>
    <row r="8139" ht="14.25" customHeight="1">
      <c r="G8139" s="111">
        <v>44142.0</v>
      </c>
      <c r="H8139" s="110" t="s">
        <v>281</v>
      </c>
      <c r="I8139" s="110" t="str">
        <f t="array" ref="I8139">XLOOKUP('Joining Lists'!$H8139,'Joining Lists'!$D$4:$D$75,'Joining Lists'!$E$4:$E$75)</f>
        <v>MidWest</v>
      </c>
      <c r="J8139" s="110" t="s">
        <v>216</v>
      </c>
      <c r="K8139" s="110">
        <v>1.0</v>
      </c>
      <c r="L8139" s="109">
        <f t="array" ref="L8139">XLOOKUP('Joining Lists'!$J8139,'Joining Lists'!$A$4:$A$15,'Joining Lists'!$B$4:$B$15)</f>
        <v>22.95</v>
      </c>
      <c r="M8139" s="110">
        <f>'Joining Lists'!$K8139*'Joining Lists'!$L8139</f>
        <v>22.95</v>
      </c>
    </row>
    <row r="8140" ht="14.25" customHeight="1">
      <c r="G8140" s="106">
        <v>44142.0</v>
      </c>
      <c r="H8140" s="105" t="s">
        <v>251</v>
      </c>
      <c r="I8140" s="105" t="str">
        <f t="array" ref="I8140">XLOOKUP('Joining Lists'!$H8140,'Joining Lists'!$D$4:$D$75,'Joining Lists'!$E$4:$E$75)</f>
        <v>MidWest</v>
      </c>
      <c r="J8140" s="105" t="s">
        <v>243</v>
      </c>
      <c r="K8140" s="105">
        <v>3.0</v>
      </c>
      <c r="L8140" s="104">
        <f t="array" ref="L8140">XLOOKUP('Joining Lists'!$J8140,'Joining Lists'!$A$4:$A$15,'Joining Lists'!$B$4:$B$15)</f>
        <v>25</v>
      </c>
      <c r="M8140" s="105">
        <f>'Joining Lists'!$K8140*'Joining Lists'!$L8140</f>
        <v>75</v>
      </c>
    </row>
    <row r="8141" ht="14.25" customHeight="1">
      <c r="G8141" s="111">
        <v>44142.0</v>
      </c>
      <c r="H8141" s="110" t="s">
        <v>316</v>
      </c>
      <c r="I8141" s="110" t="str">
        <f t="array" ref="I8141">XLOOKUP('Joining Lists'!$H8141,'Joining Lists'!$D$4:$D$75,'Joining Lists'!$E$4:$E$75)</f>
        <v>West</v>
      </c>
      <c r="J8141" s="110" t="s">
        <v>212</v>
      </c>
      <c r="K8141" s="110">
        <v>2.0</v>
      </c>
      <c r="L8141" s="109">
        <f t="array" ref="L8141">XLOOKUP('Joining Lists'!$J8141,'Joining Lists'!$A$4:$A$15,'Joining Lists'!$B$4:$B$15)</f>
        <v>21</v>
      </c>
      <c r="M8141" s="110">
        <f>'Joining Lists'!$K8141*'Joining Lists'!$L8141</f>
        <v>42</v>
      </c>
    </row>
    <row r="8142" ht="14.25" customHeight="1">
      <c r="G8142" s="106">
        <v>44142.0</v>
      </c>
      <c r="H8142" s="105" t="s">
        <v>241</v>
      </c>
      <c r="I8142" s="105" t="str">
        <f t="array" ref="I8142">XLOOKUP('Joining Lists'!$H8142,'Joining Lists'!$D$4:$D$75,'Joining Lists'!$E$4:$E$75)</f>
        <v>MidWest</v>
      </c>
      <c r="J8142" s="105" t="s">
        <v>245</v>
      </c>
      <c r="K8142" s="105">
        <v>2.0</v>
      </c>
      <c r="L8142" s="104">
        <f t="array" ref="L8142">XLOOKUP('Joining Lists'!$J8142,'Joining Lists'!$A$4:$A$15,'Joining Lists'!$B$4:$B$15)</f>
        <v>23.5</v>
      </c>
      <c r="M8142" s="105">
        <f>'Joining Lists'!$K8142*'Joining Lists'!$L8142</f>
        <v>47</v>
      </c>
    </row>
    <row r="8143" ht="14.25" customHeight="1">
      <c r="G8143" s="111">
        <v>44142.0</v>
      </c>
      <c r="H8143" s="110" t="s">
        <v>292</v>
      </c>
      <c r="I8143" s="110" t="str">
        <f t="array" ref="I8143">XLOOKUP('Joining Lists'!$H8143,'Joining Lists'!$D$4:$D$75,'Joining Lists'!$E$4:$E$75)</f>
        <v>East</v>
      </c>
      <c r="J8143" s="110" t="s">
        <v>216</v>
      </c>
      <c r="K8143" s="110">
        <v>3.0</v>
      </c>
      <c r="L8143" s="109">
        <f t="array" ref="L8143">XLOOKUP('Joining Lists'!$J8143,'Joining Lists'!$A$4:$A$15,'Joining Lists'!$B$4:$B$15)</f>
        <v>22.95</v>
      </c>
      <c r="M8143" s="110">
        <f>'Joining Lists'!$K8143*'Joining Lists'!$L8143</f>
        <v>68.85</v>
      </c>
    </row>
    <row r="8144" ht="14.25" customHeight="1">
      <c r="G8144" s="106">
        <v>44142.0</v>
      </c>
      <c r="H8144" s="105" t="s">
        <v>257</v>
      </c>
      <c r="I8144" s="105" t="str">
        <f t="array" ref="I8144">XLOOKUP('Joining Lists'!$H8144,'Joining Lists'!$D$4:$D$75,'Joining Lists'!$E$4:$E$75)</f>
        <v>South</v>
      </c>
      <c r="J8144" s="105" t="s">
        <v>240</v>
      </c>
      <c r="K8144" s="105">
        <v>2.0</v>
      </c>
      <c r="L8144" s="104">
        <f t="array" ref="L8144">XLOOKUP('Joining Lists'!$J8144,'Joining Lists'!$A$4:$A$15,'Joining Lists'!$B$4:$B$15)</f>
        <v>34</v>
      </c>
      <c r="M8144" s="105">
        <f>'Joining Lists'!$K8144*'Joining Lists'!$L8144</f>
        <v>68</v>
      </c>
    </row>
    <row r="8145" ht="14.25" customHeight="1">
      <c r="G8145" s="111">
        <v>44142.0</v>
      </c>
      <c r="H8145" s="110" t="s">
        <v>281</v>
      </c>
      <c r="I8145" s="110" t="str">
        <f t="array" ref="I8145">XLOOKUP('Joining Lists'!$H8145,'Joining Lists'!$D$4:$D$75,'Joining Lists'!$E$4:$E$75)</f>
        <v>MidWest</v>
      </c>
      <c r="J8145" s="110" t="s">
        <v>240</v>
      </c>
      <c r="K8145" s="110">
        <v>3.0</v>
      </c>
      <c r="L8145" s="109">
        <f t="array" ref="L8145">XLOOKUP('Joining Lists'!$J8145,'Joining Lists'!$A$4:$A$15,'Joining Lists'!$B$4:$B$15)</f>
        <v>34</v>
      </c>
      <c r="M8145" s="110">
        <f>'Joining Lists'!$K8145*'Joining Lists'!$L8145</f>
        <v>102</v>
      </c>
    </row>
    <row r="8146" ht="14.25" customHeight="1">
      <c r="G8146" s="106">
        <v>44142.0</v>
      </c>
      <c r="H8146" s="105" t="s">
        <v>255</v>
      </c>
      <c r="I8146" s="105" t="str">
        <f t="array" ref="I8146">XLOOKUP('Joining Lists'!$H8146,'Joining Lists'!$D$4:$D$75,'Joining Lists'!$E$4:$E$75)</f>
        <v>MidWest</v>
      </c>
      <c r="J8146" s="105" t="s">
        <v>235</v>
      </c>
      <c r="K8146" s="105">
        <v>1.0</v>
      </c>
      <c r="L8146" s="104">
        <f t="array" ref="L8146">XLOOKUP('Joining Lists'!$J8146,'Joining Lists'!$A$4:$A$15,'Joining Lists'!$B$4:$B$15)</f>
        <v>19.95</v>
      </c>
      <c r="M8146" s="105">
        <f>'Joining Lists'!$K8146*'Joining Lists'!$L8146</f>
        <v>19.95</v>
      </c>
    </row>
    <row r="8147" ht="14.25" customHeight="1">
      <c r="G8147" s="111">
        <v>44142.0</v>
      </c>
      <c r="H8147" s="110" t="s">
        <v>271</v>
      </c>
      <c r="I8147" s="110" t="str">
        <f t="array" ref="I8147">XLOOKUP('Joining Lists'!$H8147,'Joining Lists'!$D$4:$D$75,'Joining Lists'!$E$4:$E$75)</f>
        <v>South</v>
      </c>
      <c r="J8147" s="110" t="s">
        <v>243</v>
      </c>
      <c r="K8147" s="110">
        <v>1.0</v>
      </c>
      <c r="L8147" s="109">
        <f t="array" ref="L8147">XLOOKUP('Joining Lists'!$J8147,'Joining Lists'!$A$4:$A$15,'Joining Lists'!$B$4:$B$15)</f>
        <v>25</v>
      </c>
      <c r="M8147" s="110">
        <f>'Joining Lists'!$K8147*'Joining Lists'!$L8147</f>
        <v>25</v>
      </c>
    </row>
    <row r="8148" ht="14.25" customHeight="1">
      <c r="G8148" s="106">
        <v>44142.0</v>
      </c>
      <c r="H8148" s="105" t="s">
        <v>305</v>
      </c>
      <c r="I8148" s="105" t="str">
        <f t="array" ref="I8148">XLOOKUP('Joining Lists'!$H8148,'Joining Lists'!$D$4:$D$75,'Joining Lists'!$E$4:$E$75)</f>
        <v>East</v>
      </c>
      <c r="J8148" s="105" t="s">
        <v>243</v>
      </c>
      <c r="K8148" s="105">
        <v>14.0</v>
      </c>
      <c r="L8148" s="104">
        <f t="array" ref="L8148">XLOOKUP('Joining Lists'!$J8148,'Joining Lists'!$A$4:$A$15,'Joining Lists'!$B$4:$B$15)</f>
        <v>25</v>
      </c>
      <c r="M8148" s="105">
        <f>'Joining Lists'!$K8148*'Joining Lists'!$L8148</f>
        <v>350</v>
      </c>
    </row>
    <row r="8149" ht="14.25" customHeight="1">
      <c r="G8149" s="111">
        <v>44142.0</v>
      </c>
      <c r="H8149" s="110" t="s">
        <v>293</v>
      </c>
      <c r="I8149" s="110" t="str">
        <f t="array" ref="I8149">XLOOKUP('Joining Lists'!$H8149,'Joining Lists'!$D$4:$D$75,'Joining Lists'!$E$4:$E$75)</f>
        <v>West</v>
      </c>
      <c r="J8149" s="110" t="s">
        <v>227</v>
      </c>
      <c r="K8149" s="110">
        <v>3.0</v>
      </c>
      <c r="L8149" s="109">
        <f t="array" ref="L8149">XLOOKUP('Joining Lists'!$J8149,'Joining Lists'!$A$4:$A$15,'Joining Lists'!$B$4:$B$15)</f>
        <v>25</v>
      </c>
      <c r="M8149" s="110">
        <f>'Joining Lists'!$K8149*'Joining Lists'!$L8149</f>
        <v>75</v>
      </c>
    </row>
    <row r="8150" ht="14.25" customHeight="1">
      <c r="G8150" s="106">
        <v>44142.0</v>
      </c>
      <c r="H8150" s="105" t="s">
        <v>306</v>
      </c>
      <c r="I8150" s="105" t="str">
        <f t="array" ref="I8150">XLOOKUP('Joining Lists'!$H8150,'Joining Lists'!$D$4:$D$75,'Joining Lists'!$E$4:$E$75)</f>
        <v>West</v>
      </c>
      <c r="J8150" s="105" t="s">
        <v>216</v>
      </c>
      <c r="K8150" s="105">
        <v>2.0</v>
      </c>
      <c r="L8150" s="104">
        <f t="array" ref="L8150">XLOOKUP('Joining Lists'!$J8150,'Joining Lists'!$A$4:$A$15,'Joining Lists'!$B$4:$B$15)</f>
        <v>22.95</v>
      </c>
      <c r="M8150" s="105">
        <f>'Joining Lists'!$K8150*'Joining Lists'!$L8150</f>
        <v>45.9</v>
      </c>
    </row>
    <row r="8151" ht="14.25" customHeight="1">
      <c r="G8151" s="111">
        <v>44142.0</v>
      </c>
      <c r="H8151" s="110" t="s">
        <v>256</v>
      </c>
      <c r="I8151" s="110" t="str">
        <f t="array" ref="I8151">XLOOKUP('Joining Lists'!$H8151,'Joining Lists'!$D$4:$D$75,'Joining Lists'!$E$4:$E$75)</f>
        <v>MidWest</v>
      </c>
      <c r="J8151" s="110" t="s">
        <v>216</v>
      </c>
      <c r="K8151" s="110">
        <v>3.0</v>
      </c>
      <c r="L8151" s="109">
        <f t="array" ref="L8151">XLOOKUP('Joining Lists'!$J8151,'Joining Lists'!$A$4:$A$15,'Joining Lists'!$B$4:$B$15)</f>
        <v>22.95</v>
      </c>
      <c r="M8151" s="110">
        <f>'Joining Lists'!$K8151*'Joining Lists'!$L8151</f>
        <v>68.85</v>
      </c>
    </row>
    <row r="8152" ht="14.25" customHeight="1">
      <c r="G8152" s="106">
        <v>44142.0</v>
      </c>
      <c r="H8152" s="105" t="s">
        <v>255</v>
      </c>
      <c r="I8152" s="105" t="str">
        <f t="array" ref="I8152">XLOOKUP('Joining Lists'!$H8152,'Joining Lists'!$D$4:$D$75,'Joining Lists'!$E$4:$E$75)</f>
        <v>MidWest</v>
      </c>
      <c r="J8152" s="105" t="s">
        <v>243</v>
      </c>
      <c r="K8152" s="105">
        <v>3.0</v>
      </c>
      <c r="L8152" s="104">
        <f t="array" ref="L8152">XLOOKUP('Joining Lists'!$J8152,'Joining Lists'!$A$4:$A$15,'Joining Lists'!$B$4:$B$15)</f>
        <v>25</v>
      </c>
      <c r="M8152" s="105">
        <f>'Joining Lists'!$K8152*'Joining Lists'!$L8152</f>
        <v>75</v>
      </c>
    </row>
    <row r="8153" ht="14.25" customHeight="1">
      <c r="G8153" s="111">
        <v>44142.0</v>
      </c>
      <c r="H8153" s="110" t="s">
        <v>298</v>
      </c>
      <c r="I8153" s="110" t="str">
        <f t="array" ref="I8153">XLOOKUP('Joining Lists'!$H8153,'Joining Lists'!$D$4:$D$75,'Joining Lists'!$E$4:$E$75)</f>
        <v>West</v>
      </c>
      <c r="J8153" s="110" t="s">
        <v>212</v>
      </c>
      <c r="K8153" s="110">
        <v>1.0</v>
      </c>
      <c r="L8153" s="109">
        <f t="array" ref="L8153">XLOOKUP('Joining Lists'!$J8153,'Joining Lists'!$A$4:$A$15,'Joining Lists'!$B$4:$B$15)</f>
        <v>21</v>
      </c>
      <c r="M8153" s="110">
        <f>'Joining Lists'!$K8153*'Joining Lists'!$L8153</f>
        <v>21</v>
      </c>
    </row>
    <row r="8154" ht="14.25" customHeight="1">
      <c r="G8154" s="106">
        <v>44142.0</v>
      </c>
      <c r="H8154" s="105" t="s">
        <v>296</v>
      </c>
      <c r="I8154" s="105" t="str">
        <f t="array" ref="I8154">XLOOKUP('Joining Lists'!$H8154,'Joining Lists'!$D$4:$D$75,'Joining Lists'!$E$4:$E$75)</f>
        <v>West</v>
      </c>
      <c r="J8154" s="105" t="s">
        <v>235</v>
      </c>
      <c r="K8154" s="105">
        <v>2.0</v>
      </c>
      <c r="L8154" s="104">
        <f t="array" ref="L8154">XLOOKUP('Joining Lists'!$J8154,'Joining Lists'!$A$4:$A$15,'Joining Lists'!$B$4:$B$15)</f>
        <v>19.95</v>
      </c>
      <c r="M8154" s="105">
        <f>'Joining Lists'!$K8154*'Joining Lists'!$L8154</f>
        <v>39.9</v>
      </c>
    </row>
    <row r="8155" ht="14.25" customHeight="1">
      <c r="G8155" s="111">
        <v>44142.0</v>
      </c>
      <c r="H8155" s="110" t="s">
        <v>254</v>
      </c>
      <c r="I8155" s="110" t="str">
        <f t="array" ref="I8155">XLOOKUP('Joining Lists'!$H8155,'Joining Lists'!$D$4:$D$75,'Joining Lists'!$E$4:$E$75)</f>
        <v>South</v>
      </c>
      <c r="J8155" s="110" t="s">
        <v>212</v>
      </c>
      <c r="K8155" s="110">
        <v>2.0</v>
      </c>
      <c r="L8155" s="109">
        <f t="array" ref="L8155">XLOOKUP('Joining Lists'!$J8155,'Joining Lists'!$A$4:$A$15,'Joining Lists'!$B$4:$B$15)</f>
        <v>21</v>
      </c>
      <c r="M8155" s="110">
        <f>'Joining Lists'!$K8155*'Joining Lists'!$L8155</f>
        <v>42</v>
      </c>
    </row>
    <row r="8156" ht="14.25" customHeight="1">
      <c r="G8156" s="106">
        <v>44142.0</v>
      </c>
      <c r="H8156" s="105" t="s">
        <v>219</v>
      </c>
      <c r="I8156" s="105" t="str">
        <f t="array" ref="I8156">XLOOKUP('Joining Lists'!$H8156,'Joining Lists'!$D$4:$D$75,'Joining Lists'!$E$4:$E$75)</f>
        <v>West</v>
      </c>
      <c r="J8156" s="105" t="s">
        <v>212</v>
      </c>
      <c r="K8156" s="105">
        <v>2.0</v>
      </c>
      <c r="L8156" s="104">
        <f t="array" ref="L8156">XLOOKUP('Joining Lists'!$J8156,'Joining Lists'!$A$4:$A$15,'Joining Lists'!$B$4:$B$15)</f>
        <v>21</v>
      </c>
      <c r="M8156" s="105">
        <f>'Joining Lists'!$K8156*'Joining Lists'!$L8156</f>
        <v>42</v>
      </c>
    </row>
    <row r="8157" ht="14.25" customHeight="1">
      <c r="G8157" s="111">
        <v>44142.0</v>
      </c>
      <c r="H8157" s="110" t="s">
        <v>261</v>
      </c>
      <c r="I8157" s="110" t="str">
        <f t="array" ref="I8157">XLOOKUP('Joining Lists'!$H8157,'Joining Lists'!$D$4:$D$75,'Joining Lists'!$E$4:$E$75)</f>
        <v>South</v>
      </c>
      <c r="J8157" s="110" t="s">
        <v>235</v>
      </c>
      <c r="K8157" s="110">
        <v>3.0</v>
      </c>
      <c r="L8157" s="109">
        <f t="array" ref="L8157">XLOOKUP('Joining Lists'!$J8157,'Joining Lists'!$A$4:$A$15,'Joining Lists'!$B$4:$B$15)</f>
        <v>19.95</v>
      </c>
      <c r="M8157" s="110">
        <f>'Joining Lists'!$K8157*'Joining Lists'!$L8157</f>
        <v>59.85</v>
      </c>
    </row>
    <row r="8158" ht="14.25" customHeight="1">
      <c r="G8158" s="106">
        <v>44142.0</v>
      </c>
      <c r="H8158" s="105" t="s">
        <v>291</v>
      </c>
      <c r="I8158" s="105" t="str">
        <f t="array" ref="I8158">XLOOKUP('Joining Lists'!$H8158,'Joining Lists'!$D$4:$D$75,'Joining Lists'!$E$4:$E$75)</f>
        <v>West</v>
      </c>
      <c r="J8158" s="105" t="s">
        <v>243</v>
      </c>
      <c r="K8158" s="105">
        <v>3.0</v>
      </c>
      <c r="L8158" s="104">
        <f t="array" ref="L8158">XLOOKUP('Joining Lists'!$J8158,'Joining Lists'!$A$4:$A$15,'Joining Lists'!$B$4:$B$15)</f>
        <v>25</v>
      </c>
      <c r="M8158" s="105">
        <f>'Joining Lists'!$K8158*'Joining Lists'!$L8158</f>
        <v>75</v>
      </c>
    </row>
    <row r="8159" ht="14.25" customHeight="1">
      <c r="G8159" s="111">
        <v>44142.0</v>
      </c>
      <c r="H8159" s="110" t="s">
        <v>316</v>
      </c>
      <c r="I8159" s="110" t="str">
        <f t="array" ref="I8159">XLOOKUP('Joining Lists'!$H8159,'Joining Lists'!$D$4:$D$75,'Joining Lists'!$E$4:$E$75)</f>
        <v>West</v>
      </c>
      <c r="J8159" s="110" t="s">
        <v>216</v>
      </c>
      <c r="K8159" s="110">
        <v>3.0</v>
      </c>
      <c r="L8159" s="109">
        <f t="array" ref="L8159">XLOOKUP('Joining Lists'!$J8159,'Joining Lists'!$A$4:$A$15,'Joining Lists'!$B$4:$B$15)</f>
        <v>22.95</v>
      </c>
      <c r="M8159" s="110">
        <f>'Joining Lists'!$K8159*'Joining Lists'!$L8159</f>
        <v>68.85</v>
      </c>
    </row>
    <row r="8160" ht="14.25" customHeight="1">
      <c r="G8160" s="106">
        <v>44142.0</v>
      </c>
      <c r="H8160" s="105" t="s">
        <v>257</v>
      </c>
      <c r="I8160" s="105" t="str">
        <f t="array" ref="I8160">XLOOKUP('Joining Lists'!$H8160,'Joining Lists'!$D$4:$D$75,'Joining Lists'!$E$4:$E$75)</f>
        <v>South</v>
      </c>
      <c r="J8160" s="105" t="s">
        <v>218</v>
      </c>
      <c r="K8160" s="105">
        <v>2.0</v>
      </c>
      <c r="L8160" s="104">
        <f t="array" ref="L8160">XLOOKUP('Joining Lists'!$J8160,'Joining Lists'!$A$4:$A$15,'Joining Lists'!$B$4:$B$15)</f>
        <v>22.95</v>
      </c>
      <c r="M8160" s="105">
        <f>'Joining Lists'!$K8160*'Joining Lists'!$L8160</f>
        <v>45.9</v>
      </c>
    </row>
    <row r="8161" ht="14.25" customHeight="1">
      <c r="G8161" s="111">
        <v>44142.0</v>
      </c>
      <c r="H8161" s="110" t="s">
        <v>269</v>
      </c>
      <c r="I8161" s="110" t="str">
        <f t="array" ref="I8161">XLOOKUP('Joining Lists'!$H8161,'Joining Lists'!$D$4:$D$75,'Joining Lists'!$E$4:$E$75)</f>
        <v>MidWest</v>
      </c>
      <c r="J8161" s="110" t="s">
        <v>233</v>
      </c>
      <c r="K8161" s="110">
        <v>14.0</v>
      </c>
      <c r="L8161" s="109">
        <f t="array" ref="L8161">XLOOKUP('Joining Lists'!$J8161,'Joining Lists'!$A$4:$A$15,'Joining Lists'!$B$4:$B$15)</f>
        <v>27.5</v>
      </c>
      <c r="M8161" s="110">
        <f>'Joining Lists'!$K8161*'Joining Lists'!$L8161</f>
        <v>385</v>
      </c>
    </row>
    <row r="8162" ht="14.25" customHeight="1">
      <c r="G8162" s="106">
        <v>44142.0</v>
      </c>
      <c r="H8162" s="105" t="s">
        <v>251</v>
      </c>
      <c r="I8162" s="105" t="str">
        <f t="array" ref="I8162">XLOOKUP('Joining Lists'!$H8162,'Joining Lists'!$D$4:$D$75,'Joining Lists'!$E$4:$E$75)</f>
        <v>MidWest</v>
      </c>
      <c r="J8162" s="105" t="s">
        <v>216</v>
      </c>
      <c r="K8162" s="105">
        <v>11.0</v>
      </c>
      <c r="L8162" s="104">
        <f t="array" ref="L8162">XLOOKUP('Joining Lists'!$J8162,'Joining Lists'!$A$4:$A$15,'Joining Lists'!$B$4:$B$15)</f>
        <v>22.95</v>
      </c>
      <c r="M8162" s="105">
        <f>'Joining Lists'!$K8162*'Joining Lists'!$L8162</f>
        <v>252.45</v>
      </c>
    </row>
    <row r="8163" ht="14.25" customHeight="1">
      <c r="G8163" s="111">
        <v>44142.0</v>
      </c>
      <c r="H8163" s="110" t="s">
        <v>269</v>
      </c>
      <c r="I8163" s="110" t="str">
        <f t="array" ref="I8163">XLOOKUP('Joining Lists'!$H8163,'Joining Lists'!$D$4:$D$75,'Joining Lists'!$E$4:$E$75)</f>
        <v>MidWest</v>
      </c>
      <c r="J8163" s="110" t="s">
        <v>218</v>
      </c>
      <c r="K8163" s="110">
        <v>21.0</v>
      </c>
      <c r="L8163" s="109">
        <f t="array" ref="L8163">XLOOKUP('Joining Lists'!$J8163,'Joining Lists'!$A$4:$A$15,'Joining Lists'!$B$4:$B$15)</f>
        <v>22.95</v>
      </c>
      <c r="M8163" s="110">
        <f>'Joining Lists'!$K8163*'Joining Lists'!$L8163</f>
        <v>481.95</v>
      </c>
    </row>
    <row r="8164" ht="14.25" customHeight="1">
      <c r="G8164" s="106">
        <v>44142.0</v>
      </c>
      <c r="H8164" s="105" t="s">
        <v>223</v>
      </c>
      <c r="I8164" s="105" t="str">
        <f t="array" ref="I8164">XLOOKUP('Joining Lists'!$H8164,'Joining Lists'!$D$4:$D$75,'Joining Lists'!$E$4:$E$75)</f>
        <v>East</v>
      </c>
      <c r="J8164" s="105" t="s">
        <v>235</v>
      </c>
      <c r="K8164" s="105">
        <v>2.0</v>
      </c>
      <c r="L8164" s="104">
        <f t="array" ref="L8164">XLOOKUP('Joining Lists'!$J8164,'Joining Lists'!$A$4:$A$15,'Joining Lists'!$B$4:$B$15)</f>
        <v>19.95</v>
      </c>
      <c r="M8164" s="105">
        <f>'Joining Lists'!$K8164*'Joining Lists'!$L8164</f>
        <v>39.9</v>
      </c>
    </row>
    <row r="8165" ht="14.25" customHeight="1">
      <c r="G8165" s="111">
        <v>44142.0</v>
      </c>
      <c r="H8165" s="110" t="s">
        <v>296</v>
      </c>
      <c r="I8165" s="110" t="str">
        <f t="array" ref="I8165">XLOOKUP('Joining Lists'!$H8165,'Joining Lists'!$D$4:$D$75,'Joining Lists'!$E$4:$E$75)</f>
        <v>West</v>
      </c>
      <c r="J8165" s="110" t="s">
        <v>240</v>
      </c>
      <c r="K8165" s="110">
        <v>2.0</v>
      </c>
      <c r="L8165" s="109">
        <f t="array" ref="L8165">XLOOKUP('Joining Lists'!$J8165,'Joining Lists'!$A$4:$A$15,'Joining Lists'!$B$4:$B$15)</f>
        <v>34</v>
      </c>
      <c r="M8165" s="110">
        <f>'Joining Lists'!$K8165*'Joining Lists'!$L8165</f>
        <v>68</v>
      </c>
    </row>
    <row r="8166" ht="14.25" customHeight="1">
      <c r="G8166" s="106">
        <v>44141.0</v>
      </c>
      <c r="H8166" s="105" t="s">
        <v>246</v>
      </c>
      <c r="I8166" s="105" t="str">
        <f t="array" ref="I8166">XLOOKUP('Joining Lists'!$H8166,'Joining Lists'!$D$4:$D$75,'Joining Lists'!$E$4:$E$75)</f>
        <v>South</v>
      </c>
      <c r="J8166" s="105" t="s">
        <v>227</v>
      </c>
      <c r="K8166" s="105">
        <v>3.0</v>
      </c>
      <c r="L8166" s="104">
        <f t="array" ref="L8166">XLOOKUP('Joining Lists'!$J8166,'Joining Lists'!$A$4:$A$15,'Joining Lists'!$B$4:$B$15)</f>
        <v>25</v>
      </c>
      <c r="M8166" s="105">
        <f>'Joining Lists'!$K8166*'Joining Lists'!$L8166</f>
        <v>75</v>
      </c>
    </row>
    <row r="8167" ht="14.25" customHeight="1">
      <c r="G8167" s="111">
        <v>44141.0</v>
      </c>
      <c r="H8167" s="110" t="s">
        <v>248</v>
      </c>
      <c r="I8167" s="110" t="str">
        <f t="array" ref="I8167">XLOOKUP('Joining Lists'!$H8167,'Joining Lists'!$D$4:$D$75,'Joining Lists'!$E$4:$E$75)</f>
        <v>MidWest</v>
      </c>
      <c r="J8167" s="110" t="s">
        <v>216</v>
      </c>
      <c r="K8167" s="110">
        <v>1.0</v>
      </c>
      <c r="L8167" s="109">
        <f t="array" ref="L8167">XLOOKUP('Joining Lists'!$J8167,'Joining Lists'!$A$4:$A$15,'Joining Lists'!$B$4:$B$15)</f>
        <v>22.95</v>
      </c>
      <c r="M8167" s="110">
        <f>'Joining Lists'!$K8167*'Joining Lists'!$L8167</f>
        <v>22.95</v>
      </c>
    </row>
    <row r="8168" ht="14.25" customHeight="1">
      <c r="G8168" s="106">
        <v>44141.0</v>
      </c>
      <c r="H8168" s="105" t="s">
        <v>241</v>
      </c>
      <c r="I8168" s="105" t="str">
        <f t="array" ref="I8168">XLOOKUP('Joining Lists'!$H8168,'Joining Lists'!$D$4:$D$75,'Joining Lists'!$E$4:$E$75)</f>
        <v>MidWest</v>
      </c>
      <c r="J8168" s="105" t="s">
        <v>236</v>
      </c>
      <c r="K8168" s="105">
        <v>3.0</v>
      </c>
      <c r="L8168" s="104">
        <f t="array" ref="L8168">XLOOKUP('Joining Lists'!$J8168,'Joining Lists'!$A$4:$A$15,'Joining Lists'!$B$4:$B$15)</f>
        <v>30</v>
      </c>
      <c r="M8168" s="105">
        <f>'Joining Lists'!$K8168*'Joining Lists'!$L8168</f>
        <v>90</v>
      </c>
    </row>
    <row r="8169" ht="14.25" customHeight="1">
      <c r="G8169" s="111">
        <v>44141.0</v>
      </c>
      <c r="H8169" s="110" t="s">
        <v>261</v>
      </c>
      <c r="I8169" s="110" t="str">
        <f t="array" ref="I8169">XLOOKUP('Joining Lists'!$H8169,'Joining Lists'!$D$4:$D$75,'Joining Lists'!$E$4:$E$75)</f>
        <v>South</v>
      </c>
      <c r="J8169" s="110" t="s">
        <v>240</v>
      </c>
      <c r="K8169" s="110">
        <v>1.0</v>
      </c>
      <c r="L8169" s="109">
        <f t="array" ref="L8169">XLOOKUP('Joining Lists'!$J8169,'Joining Lists'!$A$4:$A$15,'Joining Lists'!$B$4:$B$15)</f>
        <v>34</v>
      </c>
      <c r="M8169" s="110">
        <f>'Joining Lists'!$K8169*'Joining Lists'!$L8169</f>
        <v>34</v>
      </c>
    </row>
    <row r="8170" ht="14.25" customHeight="1">
      <c r="G8170" s="106">
        <v>44141.0</v>
      </c>
      <c r="H8170" s="105" t="s">
        <v>215</v>
      </c>
      <c r="I8170" s="105" t="str">
        <f t="array" ref="I8170">XLOOKUP('Joining Lists'!$H8170,'Joining Lists'!$D$4:$D$75,'Joining Lists'!$E$4:$E$75)</f>
        <v>East</v>
      </c>
      <c r="J8170" s="105" t="s">
        <v>235</v>
      </c>
      <c r="K8170" s="105">
        <v>2.0</v>
      </c>
      <c r="L8170" s="104">
        <f t="array" ref="L8170">XLOOKUP('Joining Lists'!$J8170,'Joining Lists'!$A$4:$A$15,'Joining Lists'!$B$4:$B$15)</f>
        <v>19.95</v>
      </c>
      <c r="M8170" s="105">
        <f>'Joining Lists'!$K8170*'Joining Lists'!$L8170</f>
        <v>39.9</v>
      </c>
    </row>
    <row r="8171" ht="14.25" customHeight="1">
      <c r="G8171" s="111">
        <v>44141.0</v>
      </c>
      <c r="H8171" s="110" t="s">
        <v>313</v>
      </c>
      <c r="I8171" s="110" t="str">
        <f t="array" ref="I8171">XLOOKUP('Joining Lists'!$H8171,'Joining Lists'!$D$4:$D$75,'Joining Lists'!$E$4:$E$75)</f>
        <v>West</v>
      </c>
      <c r="J8171" s="110" t="s">
        <v>233</v>
      </c>
      <c r="K8171" s="110">
        <v>2.0</v>
      </c>
      <c r="L8171" s="109">
        <f t="array" ref="L8171">XLOOKUP('Joining Lists'!$J8171,'Joining Lists'!$A$4:$A$15,'Joining Lists'!$B$4:$B$15)</f>
        <v>27.5</v>
      </c>
      <c r="M8171" s="110">
        <f>'Joining Lists'!$K8171*'Joining Lists'!$L8171</f>
        <v>55</v>
      </c>
    </row>
    <row r="8172" ht="14.25" customHeight="1">
      <c r="G8172" s="106">
        <v>44141.0</v>
      </c>
      <c r="H8172" s="105" t="s">
        <v>273</v>
      </c>
      <c r="I8172" s="105" t="str">
        <f t="array" ref="I8172">XLOOKUP('Joining Lists'!$H8172,'Joining Lists'!$D$4:$D$75,'Joining Lists'!$E$4:$E$75)</f>
        <v>West</v>
      </c>
      <c r="J8172" s="105" t="s">
        <v>243</v>
      </c>
      <c r="K8172" s="105">
        <v>2.0</v>
      </c>
      <c r="L8172" s="104">
        <f t="array" ref="L8172">XLOOKUP('Joining Lists'!$J8172,'Joining Lists'!$A$4:$A$15,'Joining Lists'!$B$4:$B$15)</f>
        <v>25</v>
      </c>
      <c r="M8172" s="105">
        <f>'Joining Lists'!$K8172*'Joining Lists'!$L8172</f>
        <v>50</v>
      </c>
    </row>
    <row r="8173" ht="14.25" customHeight="1">
      <c r="G8173" s="111">
        <v>44141.0</v>
      </c>
      <c r="H8173" s="110" t="s">
        <v>306</v>
      </c>
      <c r="I8173" s="110" t="str">
        <f t="array" ref="I8173">XLOOKUP('Joining Lists'!$H8173,'Joining Lists'!$D$4:$D$75,'Joining Lists'!$E$4:$E$75)</f>
        <v>West</v>
      </c>
      <c r="J8173" s="110" t="s">
        <v>218</v>
      </c>
      <c r="K8173" s="110">
        <v>2.0</v>
      </c>
      <c r="L8173" s="109">
        <f t="array" ref="L8173">XLOOKUP('Joining Lists'!$J8173,'Joining Lists'!$A$4:$A$15,'Joining Lists'!$B$4:$B$15)</f>
        <v>22.95</v>
      </c>
      <c r="M8173" s="110">
        <f>'Joining Lists'!$K8173*'Joining Lists'!$L8173</f>
        <v>45.9</v>
      </c>
    </row>
    <row r="8174" ht="14.25" customHeight="1">
      <c r="G8174" s="106">
        <v>44141.0</v>
      </c>
      <c r="H8174" s="105" t="s">
        <v>265</v>
      </c>
      <c r="I8174" s="105" t="str">
        <f t="array" ref="I8174">XLOOKUP('Joining Lists'!$H8174,'Joining Lists'!$D$4:$D$75,'Joining Lists'!$E$4:$E$75)</f>
        <v>MidWest</v>
      </c>
      <c r="J8174" s="105" t="s">
        <v>245</v>
      </c>
      <c r="K8174" s="105">
        <v>1.0</v>
      </c>
      <c r="L8174" s="104">
        <f t="array" ref="L8174">XLOOKUP('Joining Lists'!$J8174,'Joining Lists'!$A$4:$A$15,'Joining Lists'!$B$4:$B$15)</f>
        <v>23.5</v>
      </c>
      <c r="M8174" s="105">
        <f>'Joining Lists'!$K8174*'Joining Lists'!$L8174</f>
        <v>23.5</v>
      </c>
    </row>
    <row r="8175" ht="14.25" customHeight="1">
      <c r="G8175" s="111">
        <v>44141.0</v>
      </c>
      <c r="H8175" s="110" t="s">
        <v>266</v>
      </c>
      <c r="I8175" s="110" t="str">
        <f t="array" ref="I8175">XLOOKUP('Joining Lists'!$H8175,'Joining Lists'!$D$4:$D$75,'Joining Lists'!$E$4:$E$75)</f>
        <v>West</v>
      </c>
      <c r="J8175" s="110" t="s">
        <v>216</v>
      </c>
      <c r="K8175" s="110">
        <v>3.0</v>
      </c>
      <c r="L8175" s="109">
        <f t="array" ref="L8175">XLOOKUP('Joining Lists'!$J8175,'Joining Lists'!$A$4:$A$15,'Joining Lists'!$B$4:$B$15)</f>
        <v>22.95</v>
      </c>
      <c r="M8175" s="110">
        <f>'Joining Lists'!$K8175*'Joining Lists'!$L8175</f>
        <v>68.85</v>
      </c>
    </row>
    <row r="8176" ht="14.25" customHeight="1">
      <c r="G8176" s="106">
        <v>44141.0</v>
      </c>
      <c r="H8176" s="105" t="s">
        <v>254</v>
      </c>
      <c r="I8176" s="105" t="str">
        <f t="array" ref="I8176">XLOOKUP('Joining Lists'!$H8176,'Joining Lists'!$D$4:$D$75,'Joining Lists'!$E$4:$E$75)</f>
        <v>South</v>
      </c>
      <c r="J8176" s="105" t="s">
        <v>239</v>
      </c>
      <c r="K8176" s="105">
        <v>2.0</v>
      </c>
      <c r="L8176" s="104">
        <f t="array" ref="L8176">XLOOKUP('Joining Lists'!$J8176,'Joining Lists'!$A$4:$A$15,'Joining Lists'!$B$4:$B$15)</f>
        <v>19</v>
      </c>
      <c r="M8176" s="105">
        <f>'Joining Lists'!$K8176*'Joining Lists'!$L8176</f>
        <v>38</v>
      </c>
    </row>
    <row r="8177" ht="14.25" customHeight="1">
      <c r="G8177" s="111">
        <v>44141.0</v>
      </c>
      <c r="H8177" s="110" t="s">
        <v>306</v>
      </c>
      <c r="I8177" s="110" t="str">
        <f t="array" ref="I8177">XLOOKUP('Joining Lists'!$H8177,'Joining Lists'!$D$4:$D$75,'Joining Lists'!$E$4:$E$75)</f>
        <v>West</v>
      </c>
      <c r="J8177" s="110" t="s">
        <v>236</v>
      </c>
      <c r="K8177" s="110">
        <v>3.0</v>
      </c>
      <c r="L8177" s="109">
        <f t="array" ref="L8177">XLOOKUP('Joining Lists'!$J8177,'Joining Lists'!$A$4:$A$15,'Joining Lists'!$B$4:$B$15)</f>
        <v>30</v>
      </c>
      <c r="M8177" s="110">
        <f>'Joining Lists'!$K8177*'Joining Lists'!$L8177</f>
        <v>90</v>
      </c>
    </row>
    <row r="8178" ht="14.25" customHeight="1">
      <c r="G8178" s="106">
        <v>44141.0</v>
      </c>
      <c r="H8178" s="105" t="s">
        <v>238</v>
      </c>
      <c r="I8178" s="105" t="str">
        <f t="array" ref="I8178">XLOOKUP('Joining Lists'!$H8178,'Joining Lists'!$D$4:$D$75,'Joining Lists'!$E$4:$E$75)</f>
        <v>West</v>
      </c>
      <c r="J8178" s="105" t="s">
        <v>212</v>
      </c>
      <c r="K8178" s="105">
        <v>3.0</v>
      </c>
      <c r="L8178" s="104">
        <f t="array" ref="L8178">XLOOKUP('Joining Lists'!$J8178,'Joining Lists'!$A$4:$A$15,'Joining Lists'!$B$4:$B$15)</f>
        <v>21</v>
      </c>
      <c r="M8178" s="105">
        <f>'Joining Lists'!$K8178*'Joining Lists'!$L8178</f>
        <v>63</v>
      </c>
    </row>
    <row r="8179" ht="14.25" customHeight="1">
      <c r="G8179" s="111">
        <v>44141.0</v>
      </c>
      <c r="H8179" s="110" t="s">
        <v>311</v>
      </c>
      <c r="I8179" s="110" t="str">
        <f t="array" ref="I8179">XLOOKUP('Joining Lists'!$H8179,'Joining Lists'!$D$4:$D$75,'Joining Lists'!$E$4:$E$75)</f>
        <v>MidWest</v>
      </c>
      <c r="J8179" s="110" t="s">
        <v>216</v>
      </c>
      <c r="K8179" s="110">
        <v>2.0</v>
      </c>
      <c r="L8179" s="109">
        <f t="array" ref="L8179">XLOOKUP('Joining Lists'!$J8179,'Joining Lists'!$A$4:$A$15,'Joining Lists'!$B$4:$B$15)</f>
        <v>22.95</v>
      </c>
      <c r="M8179" s="110">
        <f>'Joining Lists'!$K8179*'Joining Lists'!$L8179</f>
        <v>45.9</v>
      </c>
    </row>
    <row r="8180" ht="14.25" customHeight="1">
      <c r="G8180" s="106">
        <v>44141.0</v>
      </c>
      <c r="H8180" s="105" t="s">
        <v>256</v>
      </c>
      <c r="I8180" s="105" t="str">
        <f t="array" ref="I8180">XLOOKUP('Joining Lists'!$H8180,'Joining Lists'!$D$4:$D$75,'Joining Lists'!$E$4:$E$75)</f>
        <v>MidWest</v>
      </c>
      <c r="J8180" s="105" t="s">
        <v>216</v>
      </c>
      <c r="K8180" s="105">
        <v>1.0</v>
      </c>
      <c r="L8180" s="104">
        <f t="array" ref="L8180">XLOOKUP('Joining Lists'!$J8180,'Joining Lists'!$A$4:$A$15,'Joining Lists'!$B$4:$B$15)</f>
        <v>22.95</v>
      </c>
      <c r="M8180" s="105">
        <f>'Joining Lists'!$K8180*'Joining Lists'!$L8180</f>
        <v>22.95</v>
      </c>
    </row>
    <row r="8181" ht="14.25" customHeight="1">
      <c r="G8181" s="111">
        <v>44141.0</v>
      </c>
      <c r="H8181" s="110" t="s">
        <v>225</v>
      </c>
      <c r="I8181" s="110" t="str">
        <f t="array" ref="I8181">XLOOKUP('Joining Lists'!$H8181,'Joining Lists'!$D$4:$D$75,'Joining Lists'!$E$4:$E$75)</f>
        <v>South</v>
      </c>
      <c r="J8181" s="110" t="s">
        <v>236</v>
      </c>
      <c r="K8181" s="110">
        <v>2.0</v>
      </c>
      <c r="L8181" s="109">
        <f t="array" ref="L8181">XLOOKUP('Joining Lists'!$J8181,'Joining Lists'!$A$4:$A$15,'Joining Lists'!$B$4:$B$15)</f>
        <v>30</v>
      </c>
      <c r="M8181" s="110">
        <f>'Joining Lists'!$K8181*'Joining Lists'!$L8181</f>
        <v>60</v>
      </c>
    </row>
    <row r="8182" ht="14.25" customHeight="1">
      <c r="G8182" s="106">
        <v>44141.0</v>
      </c>
      <c r="H8182" s="105" t="s">
        <v>259</v>
      </c>
      <c r="I8182" s="105" t="str">
        <f t="array" ref="I8182">XLOOKUP('Joining Lists'!$H8182,'Joining Lists'!$D$4:$D$75,'Joining Lists'!$E$4:$E$75)</f>
        <v>West</v>
      </c>
      <c r="J8182" s="105" t="s">
        <v>212</v>
      </c>
      <c r="K8182" s="105">
        <v>2.0</v>
      </c>
      <c r="L8182" s="104">
        <f t="array" ref="L8182">XLOOKUP('Joining Lists'!$J8182,'Joining Lists'!$A$4:$A$15,'Joining Lists'!$B$4:$B$15)</f>
        <v>21</v>
      </c>
      <c r="M8182" s="105">
        <f>'Joining Lists'!$K8182*'Joining Lists'!$L8182</f>
        <v>42</v>
      </c>
    </row>
    <row r="8183" ht="14.25" customHeight="1">
      <c r="G8183" s="111">
        <v>44141.0</v>
      </c>
      <c r="H8183" s="110" t="s">
        <v>308</v>
      </c>
      <c r="I8183" s="110" t="str">
        <f t="array" ref="I8183">XLOOKUP('Joining Lists'!$H8183,'Joining Lists'!$D$4:$D$75,'Joining Lists'!$E$4:$E$75)</f>
        <v>West</v>
      </c>
      <c r="J8183" s="110" t="s">
        <v>235</v>
      </c>
      <c r="K8183" s="110">
        <v>1.0</v>
      </c>
      <c r="L8183" s="109">
        <f t="array" ref="L8183">XLOOKUP('Joining Lists'!$J8183,'Joining Lists'!$A$4:$A$15,'Joining Lists'!$B$4:$B$15)</f>
        <v>19.95</v>
      </c>
      <c r="M8183" s="110">
        <f>'Joining Lists'!$K8183*'Joining Lists'!$L8183</f>
        <v>19.95</v>
      </c>
    </row>
    <row r="8184" ht="14.25" customHeight="1">
      <c r="G8184" s="106">
        <v>44141.0</v>
      </c>
      <c r="H8184" s="105" t="s">
        <v>303</v>
      </c>
      <c r="I8184" s="105" t="str">
        <f t="array" ref="I8184">XLOOKUP('Joining Lists'!$H8184,'Joining Lists'!$D$4:$D$75,'Joining Lists'!$E$4:$E$75)</f>
        <v>West</v>
      </c>
      <c r="J8184" s="105" t="s">
        <v>245</v>
      </c>
      <c r="K8184" s="105">
        <v>3.0</v>
      </c>
      <c r="L8184" s="104">
        <f t="array" ref="L8184">XLOOKUP('Joining Lists'!$J8184,'Joining Lists'!$A$4:$A$15,'Joining Lists'!$B$4:$B$15)</f>
        <v>23.5</v>
      </c>
      <c r="M8184" s="105">
        <f>'Joining Lists'!$K8184*'Joining Lists'!$L8184</f>
        <v>70.5</v>
      </c>
    </row>
    <row r="8185" ht="14.25" customHeight="1">
      <c r="G8185" s="111">
        <v>44141.0</v>
      </c>
      <c r="H8185" s="110" t="s">
        <v>252</v>
      </c>
      <c r="I8185" s="110" t="str">
        <f t="array" ref="I8185">XLOOKUP('Joining Lists'!$H8185,'Joining Lists'!$D$4:$D$75,'Joining Lists'!$E$4:$E$75)</f>
        <v>West</v>
      </c>
      <c r="J8185" s="110" t="s">
        <v>235</v>
      </c>
      <c r="K8185" s="110">
        <v>3.0</v>
      </c>
      <c r="L8185" s="109">
        <f t="array" ref="L8185">XLOOKUP('Joining Lists'!$J8185,'Joining Lists'!$A$4:$A$15,'Joining Lists'!$B$4:$B$15)</f>
        <v>19.95</v>
      </c>
      <c r="M8185" s="110">
        <f>'Joining Lists'!$K8185*'Joining Lists'!$L8185</f>
        <v>59.85</v>
      </c>
    </row>
    <row r="8186" ht="14.25" customHeight="1">
      <c r="G8186" s="106">
        <v>44141.0</v>
      </c>
      <c r="H8186" s="105" t="s">
        <v>234</v>
      </c>
      <c r="I8186" s="105" t="str">
        <f t="array" ref="I8186">XLOOKUP('Joining Lists'!$H8186,'Joining Lists'!$D$4:$D$75,'Joining Lists'!$E$4:$E$75)</f>
        <v>East</v>
      </c>
      <c r="J8186" s="105" t="s">
        <v>240</v>
      </c>
      <c r="K8186" s="105">
        <v>3.0</v>
      </c>
      <c r="L8186" s="104">
        <f t="array" ref="L8186">XLOOKUP('Joining Lists'!$J8186,'Joining Lists'!$A$4:$A$15,'Joining Lists'!$B$4:$B$15)</f>
        <v>34</v>
      </c>
      <c r="M8186" s="105">
        <f>'Joining Lists'!$K8186*'Joining Lists'!$L8186</f>
        <v>102</v>
      </c>
    </row>
    <row r="8187" ht="14.25" customHeight="1">
      <c r="G8187" s="111">
        <v>44141.0</v>
      </c>
      <c r="H8187" s="110" t="s">
        <v>261</v>
      </c>
      <c r="I8187" s="110" t="str">
        <f t="array" ref="I8187">XLOOKUP('Joining Lists'!$H8187,'Joining Lists'!$D$4:$D$75,'Joining Lists'!$E$4:$E$75)</f>
        <v>South</v>
      </c>
      <c r="J8187" s="110" t="s">
        <v>240</v>
      </c>
      <c r="K8187" s="110">
        <v>2.0</v>
      </c>
      <c r="L8187" s="109">
        <f t="array" ref="L8187">XLOOKUP('Joining Lists'!$J8187,'Joining Lists'!$A$4:$A$15,'Joining Lists'!$B$4:$B$15)</f>
        <v>34</v>
      </c>
      <c r="M8187" s="110">
        <f>'Joining Lists'!$K8187*'Joining Lists'!$L8187</f>
        <v>68</v>
      </c>
    </row>
    <row r="8188" ht="14.25" customHeight="1">
      <c r="G8188" s="106">
        <v>44141.0</v>
      </c>
      <c r="H8188" s="105" t="s">
        <v>269</v>
      </c>
      <c r="I8188" s="105" t="str">
        <f t="array" ref="I8188">XLOOKUP('Joining Lists'!$H8188,'Joining Lists'!$D$4:$D$75,'Joining Lists'!$E$4:$E$75)</f>
        <v>MidWest</v>
      </c>
      <c r="J8188" s="105" t="s">
        <v>227</v>
      </c>
      <c r="K8188" s="105">
        <v>1.0</v>
      </c>
      <c r="L8188" s="104">
        <f t="array" ref="L8188">XLOOKUP('Joining Lists'!$J8188,'Joining Lists'!$A$4:$A$15,'Joining Lists'!$B$4:$B$15)</f>
        <v>25</v>
      </c>
      <c r="M8188" s="105">
        <f>'Joining Lists'!$K8188*'Joining Lists'!$L8188</f>
        <v>25</v>
      </c>
    </row>
    <row r="8189" ht="14.25" customHeight="1">
      <c r="G8189" s="111">
        <v>44141.0</v>
      </c>
      <c r="H8189" s="110" t="s">
        <v>253</v>
      </c>
      <c r="I8189" s="110" t="str">
        <f t="array" ref="I8189">XLOOKUP('Joining Lists'!$H8189,'Joining Lists'!$D$4:$D$75,'Joining Lists'!$E$4:$E$75)</f>
        <v>MidWest</v>
      </c>
      <c r="J8189" s="110" t="s">
        <v>240</v>
      </c>
      <c r="K8189" s="110">
        <v>3.0</v>
      </c>
      <c r="L8189" s="109">
        <f t="array" ref="L8189">XLOOKUP('Joining Lists'!$J8189,'Joining Lists'!$A$4:$A$15,'Joining Lists'!$B$4:$B$15)</f>
        <v>34</v>
      </c>
      <c r="M8189" s="110">
        <f>'Joining Lists'!$K8189*'Joining Lists'!$L8189</f>
        <v>102</v>
      </c>
    </row>
    <row r="8190" ht="14.25" customHeight="1">
      <c r="G8190" s="106">
        <v>44141.0</v>
      </c>
      <c r="H8190" s="105" t="s">
        <v>268</v>
      </c>
      <c r="I8190" s="105" t="str">
        <f t="array" ref="I8190">XLOOKUP('Joining Lists'!$H8190,'Joining Lists'!$D$4:$D$75,'Joining Lists'!$E$4:$E$75)</f>
        <v>East</v>
      </c>
      <c r="J8190" s="105" t="s">
        <v>240</v>
      </c>
      <c r="K8190" s="105">
        <v>3.0</v>
      </c>
      <c r="L8190" s="104">
        <f t="array" ref="L8190">XLOOKUP('Joining Lists'!$J8190,'Joining Lists'!$A$4:$A$15,'Joining Lists'!$B$4:$B$15)</f>
        <v>34</v>
      </c>
      <c r="M8190" s="105">
        <f>'Joining Lists'!$K8190*'Joining Lists'!$L8190</f>
        <v>102</v>
      </c>
    </row>
    <row r="8191" ht="14.25" customHeight="1">
      <c r="G8191" s="111">
        <v>44141.0</v>
      </c>
      <c r="H8191" s="110" t="s">
        <v>303</v>
      </c>
      <c r="I8191" s="110" t="str">
        <f t="array" ref="I8191">XLOOKUP('Joining Lists'!$H8191,'Joining Lists'!$D$4:$D$75,'Joining Lists'!$E$4:$E$75)</f>
        <v>West</v>
      </c>
      <c r="J8191" s="110" t="s">
        <v>212</v>
      </c>
      <c r="K8191" s="110">
        <v>1.0</v>
      </c>
      <c r="L8191" s="109">
        <f t="array" ref="L8191">XLOOKUP('Joining Lists'!$J8191,'Joining Lists'!$A$4:$A$15,'Joining Lists'!$B$4:$B$15)</f>
        <v>21</v>
      </c>
      <c r="M8191" s="110">
        <f>'Joining Lists'!$K8191*'Joining Lists'!$L8191</f>
        <v>21</v>
      </c>
    </row>
    <row r="8192" ht="14.25" customHeight="1">
      <c r="G8192" s="106">
        <v>44141.0</v>
      </c>
      <c r="H8192" s="105" t="s">
        <v>296</v>
      </c>
      <c r="I8192" s="105" t="str">
        <f t="array" ref="I8192">XLOOKUP('Joining Lists'!$H8192,'Joining Lists'!$D$4:$D$75,'Joining Lists'!$E$4:$E$75)</f>
        <v>West</v>
      </c>
      <c r="J8192" s="105" t="s">
        <v>239</v>
      </c>
      <c r="K8192" s="105">
        <v>2.0</v>
      </c>
      <c r="L8192" s="104">
        <f t="array" ref="L8192">XLOOKUP('Joining Lists'!$J8192,'Joining Lists'!$A$4:$A$15,'Joining Lists'!$B$4:$B$15)</f>
        <v>19</v>
      </c>
      <c r="M8192" s="105">
        <f>'Joining Lists'!$K8192*'Joining Lists'!$L8192</f>
        <v>38</v>
      </c>
    </row>
    <row r="8193" ht="14.25" customHeight="1">
      <c r="G8193" s="111">
        <v>44141.0</v>
      </c>
      <c r="H8193" s="110" t="s">
        <v>308</v>
      </c>
      <c r="I8193" s="110" t="str">
        <f t="array" ref="I8193">XLOOKUP('Joining Lists'!$H8193,'Joining Lists'!$D$4:$D$75,'Joining Lists'!$E$4:$E$75)</f>
        <v>West</v>
      </c>
      <c r="J8193" s="110" t="s">
        <v>235</v>
      </c>
      <c r="K8193" s="110">
        <v>2.0</v>
      </c>
      <c r="L8193" s="109">
        <f t="array" ref="L8193">XLOOKUP('Joining Lists'!$J8193,'Joining Lists'!$A$4:$A$15,'Joining Lists'!$B$4:$B$15)</f>
        <v>19.95</v>
      </c>
      <c r="M8193" s="110">
        <f>'Joining Lists'!$K8193*'Joining Lists'!$L8193</f>
        <v>39.9</v>
      </c>
    </row>
    <row r="8194" ht="14.25" customHeight="1">
      <c r="G8194" s="106">
        <v>44141.0</v>
      </c>
      <c r="H8194" s="105" t="s">
        <v>306</v>
      </c>
      <c r="I8194" s="105" t="str">
        <f t="array" ref="I8194">XLOOKUP('Joining Lists'!$H8194,'Joining Lists'!$D$4:$D$75,'Joining Lists'!$E$4:$E$75)</f>
        <v>West</v>
      </c>
      <c r="J8194" s="105" t="s">
        <v>236</v>
      </c>
      <c r="K8194" s="105">
        <v>3.0</v>
      </c>
      <c r="L8194" s="104">
        <f t="array" ref="L8194">XLOOKUP('Joining Lists'!$J8194,'Joining Lists'!$A$4:$A$15,'Joining Lists'!$B$4:$B$15)</f>
        <v>30</v>
      </c>
      <c r="M8194" s="105">
        <f>'Joining Lists'!$K8194*'Joining Lists'!$L8194</f>
        <v>90</v>
      </c>
    </row>
    <row r="8195" ht="14.25" customHeight="1">
      <c r="G8195" s="111">
        <v>44141.0</v>
      </c>
      <c r="H8195" s="110" t="s">
        <v>278</v>
      </c>
      <c r="I8195" s="110" t="str">
        <f t="array" ref="I8195">XLOOKUP('Joining Lists'!$H8195,'Joining Lists'!$D$4:$D$75,'Joining Lists'!$E$4:$E$75)</f>
        <v>MidWest</v>
      </c>
      <c r="J8195" s="110" t="s">
        <v>245</v>
      </c>
      <c r="K8195" s="110">
        <v>1.0</v>
      </c>
      <c r="L8195" s="109">
        <f t="array" ref="L8195">XLOOKUP('Joining Lists'!$J8195,'Joining Lists'!$A$4:$A$15,'Joining Lists'!$B$4:$B$15)</f>
        <v>23.5</v>
      </c>
      <c r="M8195" s="110">
        <f>'Joining Lists'!$K8195*'Joining Lists'!$L8195</f>
        <v>23.5</v>
      </c>
    </row>
    <row r="8196" ht="14.25" customHeight="1">
      <c r="G8196" s="106">
        <v>44141.0</v>
      </c>
      <c r="H8196" s="105" t="s">
        <v>293</v>
      </c>
      <c r="I8196" s="105" t="str">
        <f t="array" ref="I8196">XLOOKUP('Joining Lists'!$H8196,'Joining Lists'!$D$4:$D$75,'Joining Lists'!$E$4:$E$75)</f>
        <v>West</v>
      </c>
      <c r="J8196" s="105" t="s">
        <v>236</v>
      </c>
      <c r="K8196" s="105">
        <v>3.0</v>
      </c>
      <c r="L8196" s="104">
        <f t="array" ref="L8196">XLOOKUP('Joining Lists'!$J8196,'Joining Lists'!$A$4:$A$15,'Joining Lists'!$B$4:$B$15)</f>
        <v>30</v>
      </c>
      <c r="M8196" s="105">
        <f>'Joining Lists'!$K8196*'Joining Lists'!$L8196</f>
        <v>90</v>
      </c>
    </row>
    <row r="8197" ht="14.25" customHeight="1">
      <c r="G8197" s="111">
        <v>44141.0</v>
      </c>
      <c r="H8197" s="110" t="s">
        <v>271</v>
      </c>
      <c r="I8197" s="110" t="str">
        <f t="array" ref="I8197">XLOOKUP('Joining Lists'!$H8197,'Joining Lists'!$D$4:$D$75,'Joining Lists'!$E$4:$E$75)</f>
        <v>South</v>
      </c>
      <c r="J8197" s="110" t="s">
        <v>218</v>
      </c>
      <c r="K8197" s="110">
        <v>2.0</v>
      </c>
      <c r="L8197" s="109">
        <f t="array" ref="L8197">XLOOKUP('Joining Lists'!$J8197,'Joining Lists'!$A$4:$A$15,'Joining Lists'!$B$4:$B$15)</f>
        <v>22.95</v>
      </c>
      <c r="M8197" s="110">
        <f>'Joining Lists'!$K8197*'Joining Lists'!$L8197</f>
        <v>45.9</v>
      </c>
    </row>
    <row r="8198" ht="14.25" customHeight="1">
      <c r="G8198" s="106">
        <v>44141.0</v>
      </c>
      <c r="H8198" s="105" t="s">
        <v>283</v>
      </c>
      <c r="I8198" s="105" t="str">
        <f t="array" ref="I8198">XLOOKUP('Joining Lists'!$H8198,'Joining Lists'!$D$4:$D$75,'Joining Lists'!$E$4:$E$75)</f>
        <v>South</v>
      </c>
      <c r="J8198" s="105" t="s">
        <v>235</v>
      </c>
      <c r="K8198" s="105">
        <v>2.0</v>
      </c>
      <c r="L8198" s="104">
        <f t="array" ref="L8198">XLOOKUP('Joining Lists'!$J8198,'Joining Lists'!$A$4:$A$15,'Joining Lists'!$B$4:$B$15)</f>
        <v>19.95</v>
      </c>
      <c r="M8198" s="105">
        <f>'Joining Lists'!$K8198*'Joining Lists'!$L8198</f>
        <v>39.9</v>
      </c>
    </row>
    <row r="8199" ht="14.25" customHeight="1">
      <c r="G8199" s="111">
        <v>44141.0</v>
      </c>
      <c r="H8199" s="110" t="s">
        <v>293</v>
      </c>
      <c r="I8199" s="110" t="str">
        <f t="array" ref="I8199">XLOOKUP('Joining Lists'!$H8199,'Joining Lists'!$D$4:$D$75,'Joining Lists'!$E$4:$E$75)</f>
        <v>West</v>
      </c>
      <c r="J8199" s="110" t="s">
        <v>216</v>
      </c>
      <c r="K8199" s="110">
        <v>3.0</v>
      </c>
      <c r="L8199" s="109">
        <f t="array" ref="L8199">XLOOKUP('Joining Lists'!$J8199,'Joining Lists'!$A$4:$A$15,'Joining Lists'!$B$4:$B$15)</f>
        <v>22.95</v>
      </c>
      <c r="M8199" s="110">
        <f>'Joining Lists'!$K8199*'Joining Lists'!$L8199</f>
        <v>68.85</v>
      </c>
    </row>
    <row r="8200" ht="14.25" customHeight="1">
      <c r="G8200" s="106">
        <v>44141.0</v>
      </c>
      <c r="H8200" s="105" t="s">
        <v>254</v>
      </c>
      <c r="I8200" s="105" t="str">
        <f t="array" ref="I8200">XLOOKUP('Joining Lists'!$H8200,'Joining Lists'!$D$4:$D$75,'Joining Lists'!$E$4:$E$75)</f>
        <v>South</v>
      </c>
      <c r="J8200" s="105" t="s">
        <v>245</v>
      </c>
      <c r="K8200" s="105">
        <v>4.0</v>
      </c>
      <c r="L8200" s="104">
        <f t="array" ref="L8200">XLOOKUP('Joining Lists'!$J8200,'Joining Lists'!$A$4:$A$15,'Joining Lists'!$B$4:$B$15)</f>
        <v>23.5</v>
      </c>
      <c r="M8200" s="105">
        <f>'Joining Lists'!$K8200*'Joining Lists'!$L8200</f>
        <v>94</v>
      </c>
    </row>
    <row r="8201" ht="14.25" customHeight="1">
      <c r="G8201" s="111">
        <v>44141.0</v>
      </c>
      <c r="H8201" s="110" t="s">
        <v>255</v>
      </c>
      <c r="I8201" s="110" t="str">
        <f t="array" ref="I8201">XLOOKUP('Joining Lists'!$H8201,'Joining Lists'!$D$4:$D$75,'Joining Lists'!$E$4:$E$75)</f>
        <v>MidWest</v>
      </c>
      <c r="J8201" s="110" t="s">
        <v>240</v>
      </c>
      <c r="K8201" s="110">
        <v>3.0</v>
      </c>
      <c r="L8201" s="109">
        <f t="array" ref="L8201">XLOOKUP('Joining Lists'!$J8201,'Joining Lists'!$A$4:$A$15,'Joining Lists'!$B$4:$B$15)</f>
        <v>34</v>
      </c>
      <c r="M8201" s="110">
        <f>'Joining Lists'!$K8201*'Joining Lists'!$L8201</f>
        <v>102</v>
      </c>
    </row>
    <row r="8202" ht="14.25" customHeight="1">
      <c r="G8202" s="106">
        <v>44141.0</v>
      </c>
      <c r="H8202" s="105" t="s">
        <v>257</v>
      </c>
      <c r="I8202" s="105" t="str">
        <f t="array" ref="I8202">XLOOKUP('Joining Lists'!$H8202,'Joining Lists'!$D$4:$D$75,'Joining Lists'!$E$4:$E$75)</f>
        <v>South</v>
      </c>
      <c r="J8202" s="105" t="s">
        <v>236</v>
      </c>
      <c r="K8202" s="105">
        <v>2.0</v>
      </c>
      <c r="L8202" s="104">
        <f t="array" ref="L8202">XLOOKUP('Joining Lists'!$J8202,'Joining Lists'!$A$4:$A$15,'Joining Lists'!$B$4:$B$15)</f>
        <v>30</v>
      </c>
      <c r="M8202" s="105">
        <f>'Joining Lists'!$K8202*'Joining Lists'!$L8202</f>
        <v>60</v>
      </c>
    </row>
    <row r="8203" ht="14.25" customHeight="1">
      <c r="G8203" s="111">
        <v>44141.0</v>
      </c>
      <c r="H8203" s="110" t="s">
        <v>297</v>
      </c>
      <c r="I8203" s="110" t="str">
        <f t="array" ref="I8203">XLOOKUP('Joining Lists'!$H8203,'Joining Lists'!$D$4:$D$75,'Joining Lists'!$E$4:$E$75)</f>
        <v>MidWest</v>
      </c>
      <c r="J8203" s="110" t="s">
        <v>235</v>
      </c>
      <c r="K8203" s="110">
        <v>1.0</v>
      </c>
      <c r="L8203" s="109">
        <f t="array" ref="L8203">XLOOKUP('Joining Lists'!$J8203,'Joining Lists'!$A$4:$A$15,'Joining Lists'!$B$4:$B$15)</f>
        <v>19.95</v>
      </c>
      <c r="M8203" s="110">
        <f>'Joining Lists'!$K8203*'Joining Lists'!$L8203</f>
        <v>19.95</v>
      </c>
    </row>
    <row r="8204" ht="14.25" customHeight="1">
      <c r="G8204" s="106">
        <v>44141.0</v>
      </c>
      <c r="H8204" s="105" t="s">
        <v>292</v>
      </c>
      <c r="I8204" s="105" t="str">
        <f t="array" ref="I8204">XLOOKUP('Joining Lists'!$H8204,'Joining Lists'!$D$4:$D$75,'Joining Lists'!$E$4:$E$75)</f>
        <v>East</v>
      </c>
      <c r="J8204" s="105" t="s">
        <v>240</v>
      </c>
      <c r="K8204" s="105">
        <v>2.0</v>
      </c>
      <c r="L8204" s="104">
        <f t="array" ref="L8204">XLOOKUP('Joining Lists'!$J8204,'Joining Lists'!$A$4:$A$15,'Joining Lists'!$B$4:$B$15)</f>
        <v>34</v>
      </c>
      <c r="M8204" s="105">
        <f>'Joining Lists'!$K8204*'Joining Lists'!$L8204</f>
        <v>68</v>
      </c>
    </row>
    <row r="8205" ht="14.25" customHeight="1">
      <c r="G8205" s="111">
        <v>44141.0</v>
      </c>
      <c r="H8205" s="110" t="s">
        <v>263</v>
      </c>
      <c r="I8205" s="110" t="str">
        <f t="array" ref="I8205">XLOOKUP('Joining Lists'!$H8205,'Joining Lists'!$D$4:$D$75,'Joining Lists'!$E$4:$E$75)</f>
        <v>West</v>
      </c>
      <c r="J8205" s="110" t="s">
        <v>245</v>
      </c>
      <c r="K8205" s="110">
        <v>17.0</v>
      </c>
      <c r="L8205" s="109">
        <f t="array" ref="L8205">XLOOKUP('Joining Lists'!$J8205,'Joining Lists'!$A$4:$A$15,'Joining Lists'!$B$4:$B$15)</f>
        <v>23.5</v>
      </c>
      <c r="M8205" s="110">
        <f>'Joining Lists'!$K8205*'Joining Lists'!$L8205</f>
        <v>399.5</v>
      </c>
    </row>
    <row r="8206" ht="14.25" customHeight="1">
      <c r="G8206" s="106">
        <v>44141.0</v>
      </c>
      <c r="H8206" s="105" t="s">
        <v>304</v>
      </c>
      <c r="I8206" s="105" t="str">
        <f t="array" ref="I8206">XLOOKUP('Joining Lists'!$H8206,'Joining Lists'!$D$4:$D$75,'Joining Lists'!$E$4:$E$75)</f>
        <v>South</v>
      </c>
      <c r="J8206" s="105" t="s">
        <v>235</v>
      </c>
      <c r="K8206" s="105">
        <v>3.0</v>
      </c>
      <c r="L8206" s="104">
        <f t="array" ref="L8206">XLOOKUP('Joining Lists'!$J8206,'Joining Lists'!$A$4:$A$15,'Joining Lists'!$B$4:$B$15)</f>
        <v>19.95</v>
      </c>
      <c r="M8206" s="105">
        <f>'Joining Lists'!$K8206*'Joining Lists'!$L8206</f>
        <v>59.85</v>
      </c>
    </row>
    <row r="8207" ht="14.25" customHeight="1">
      <c r="G8207" s="111">
        <v>44141.0</v>
      </c>
      <c r="H8207" s="110" t="s">
        <v>269</v>
      </c>
      <c r="I8207" s="110" t="str">
        <f t="array" ref="I8207">XLOOKUP('Joining Lists'!$H8207,'Joining Lists'!$D$4:$D$75,'Joining Lists'!$E$4:$E$75)</f>
        <v>MidWest</v>
      </c>
      <c r="J8207" s="110" t="s">
        <v>245</v>
      </c>
      <c r="K8207" s="110">
        <v>2.0</v>
      </c>
      <c r="L8207" s="109">
        <f t="array" ref="L8207">XLOOKUP('Joining Lists'!$J8207,'Joining Lists'!$A$4:$A$15,'Joining Lists'!$B$4:$B$15)</f>
        <v>23.5</v>
      </c>
      <c r="M8207" s="110">
        <f>'Joining Lists'!$K8207*'Joining Lists'!$L8207</f>
        <v>47</v>
      </c>
    </row>
    <row r="8208" ht="14.25" customHeight="1">
      <c r="G8208" s="106">
        <v>44141.0</v>
      </c>
      <c r="H8208" s="105" t="s">
        <v>251</v>
      </c>
      <c r="I8208" s="105" t="str">
        <f t="array" ref="I8208">XLOOKUP('Joining Lists'!$H8208,'Joining Lists'!$D$4:$D$75,'Joining Lists'!$E$4:$E$75)</f>
        <v>MidWest</v>
      </c>
      <c r="J8208" s="105" t="s">
        <v>240</v>
      </c>
      <c r="K8208" s="105">
        <v>2.0</v>
      </c>
      <c r="L8208" s="104">
        <f t="array" ref="L8208">XLOOKUP('Joining Lists'!$J8208,'Joining Lists'!$A$4:$A$15,'Joining Lists'!$B$4:$B$15)</f>
        <v>34</v>
      </c>
      <c r="M8208" s="105">
        <f>'Joining Lists'!$K8208*'Joining Lists'!$L8208</f>
        <v>68</v>
      </c>
    </row>
    <row r="8209" ht="14.25" customHeight="1">
      <c r="G8209" s="111">
        <v>44141.0</v>
      </c>
      <c r="H8209" s="110" t="s">
        <v>299</v>
      </c>
      <c r="I8209" s="110" t="str">
        <f t="array" ref="I8209">XLOOKUP('Joining Lists'!$H8209,'Joining Lists'!$D$4:$D$75,'Joining Lists'!$E$4:$E$75)</f>
        <v>South</v>
      </c>
      <c r="J8209" s="110" t="s">
        <v>240</v>
      </c>
      <c r="K8209" s="110">
        <v>13.0</v>
      </c>
      <c r="L8209" s="109">
        <f t="array" ref="L8209">XLOOKUP('Joining Lists'!$J8209,'Joining Lists'!$A$4:$A$15,'Joining Lists'!$B$4:$B$15)</f>
        <v>34</v>
      </c>
      <c r="M8209" s="110">
        <f>'Joining Lists'!$K8209*'Joining Lists'!$L8209</f>
        <v>442</v>
      </c>
    </row>
    <row r="8210" ht="14.25" customHeight="1">
      <c r="G8210" s="106">
        <v>44141.0</v>
      </c>
      <c r="H8210" s="105" t="s">
        <v>251</v>
      </c>
      <c r="I8210" s="105" t="str">
        <f t="array" ref="I8210">XLOOKUP('Joining Lists'!$H8210,'Joining Lists'!$D$4:$D$75,'Joining Lists'!$E$4:$E$75)</f>
        <v>MidWest</v>
      </c>
      <c r="J8210" s="105" t="s">
        <v>236</v>
      </c>
      <c r="K8210" s="105">
        <v>3.0</v>
      </c>
      <c r="L8210" s="104">
        <f t="array" ref="L8210">XLOOKUP('Joining Lists'!$J8210,'Joining Lists'!$A$4:$A$15,'Joining Lists'!$B$4:$B$15)</f>
        <v>30</v>
      </c>
      <c r="M8210" s="105">
        <f>'Joining Lists'!$K8210*'Joining Lists'!$L8210</f>
        <v>90</v>
      </c>
    </row>
    <row r="8211" ht="14.25" customHeight="1">
      <c r="G8211" s="111">
        <v>44141.0</v>
      </c>
      <c r="H8211" s="110" t="s">
        <v>254</v>
      </c>
      <c r="I8211" s="110" t="str">
        <f t="array" ref="I8211">XLOOKUP('Joining Lists'!$H8211,'Joining Lists'!$D$4:$D$75,'Joining Lists'!$E$4:$E$75)</f>
        <v>South</v>
      </c>
      <c r="J8211" s="110" t="s">
        <v>212</v>
      </c>
      <c r="K8211" s="110">
        <v>2.0</v>
      </c>
      <c r="L8211" s="109">
        <f t="array" ref="L8211">XLOOKUP('Joining Lists'!$J8211,'Joining Lists'!$A$4:$A$15,'Joining Lists'!$B$4:$B$15)</f>
        <v>21</v>
      </c>
      <c r="M8211" s="110">
        <f>'Joining Lists'!$K8211*'Joining Lists'!$L8211</f>
        <v>42</v>
      </c>
    </row>
    <row r="8212" ht="14.25" customHeight="1">
      <c r="G8212" s="106">
        <v>44141.0</v>
      </c>
      <c r="H8212" s="105" t="s">
        <v>307</v>
      </c>
      <c r="I8212" s="105" t="str">
        <f t="array" ref="I8212">XLOOKUP('Joining Lists'!$H8212,'Joining Lists'!$D$4:$D$75,'Joining Lists'!$E$4:$E$75)</f>
        <v>East</v>
      </c>
      <c r="J8212" s="105" t="s">
        <v>216</v>
      </c>
      <c r="K8212" s="105">
        <v>2.0</v>
      </c>
      <c r="L8212" s="104">
        <f t="array" ref="L8212">XLOOKUP('Joining Lists'!$J8212,'Joining Lists'!$A$4:$A$15,'Joining Lists'!$B$4:$B$15)</f>
        <v>22.95</v>
      </c>
      <c r="M8212" s="105">
        <f>'Joining Lists'!$K8212*'Joining Lists'!$L8212</f>
        <v>45.9</v>
      </c>
    </row>
    <row r="8213" ht="14.25" customHeight="1">
      <c r="G8213" s="111">
        <v>44141.0</v>
      </c>
      <c r="H8213" s="110" t="s">
        <v>246</v>
      </c>
      <c r="I8213" s="110" t="str">
        <f t="array" ref="I8213">XLOOKUP('Joining Lists'!$H8213,'Joining Lists'!$D$4:$D$75,'Joining Lists'!$E$4:$E$75)</f>
        <v>South</v>
      </c>
      <c r="J8213" s="110" t="s">
        <v>235</v>
      </c>
      <c r="K8213" s="110">
        <v>2.0</v>
      </c>
      <c r="L8213" s="109">
        <f t="array" ref="L8213">XLOOKUP('Joining Lists'!$J8213,'Joining Lists'!$A$4:$A$15,'Joining Lists'!$B$4:$B$15)</f>
        <v>19.95</v>
      </c>
      <c r="M8213" s="110">
        <f>'Joining Lists'!$K8213*'Joining Lists'!$L8213</f>
        <v>39.9</v>
      </c>
    </row>
    <row r="8214" ht="14.25" customHeight="1">
      <c r="G8214" s="106">
        <v>44141.0</v>
      </c>
      <c r="H8214" s="105" t="s">
        <v>303</v>
      </c>
      <c r="I8214" s="105" t="str">
        <f t="array" ref="I8214">XLOOKUP('Joining Lists'!$H8214,'Joining Lists'!$D$4:$D$75,'Joining Lists'!$E$4:$E$75)</f>
        <v>West</v>
      </c>
      <c r="J8214" s="105" t="s">
        <v>240</v>
      </c>
      <c r="K8214" s="105">
        <v>9.0</v>
      </c>
      <c r="L8214" s="104">
        <f t="array" ref="L8214">XLOOKUP('Joining Lists'!$J8214,'Joining Lists'!$A$4:$A$15,'Joining Lists'!$B$4:$B$15)</f>
        <v>34</v>
      </c>
      <c r="M8214" s="105">
        <f>'Joining Lists'!$K8214*'Joining Lists'!$L8214</f>
        <v>306</v>
      </c>
    </row>
    <row r="8215" ht="14.25" customHeight="1">
      <c r="G8215" s="111">
        <v>44141.0</v>
      </c>
      <c r="H8215" s="110" t="s">
        <v>302</v>
      </c>
      <c r="I8215" s="110" t="str">
        <f t="array" ref="I8215">XLOOKUP('Joining Lists'!$H8215,'Joining Lists'!$D$4:$D$75,'Joining Lists'!$E$4:$E$75)</f>
        <v>MidWest</v>
      </c>
      <c r="J8215" s="110" t="s">
        <v>243</v>
      </c>
      <c r="K8215" s="110">
        <v>2.0</v>
      </c>
      <c r="L8215" s="109">
        <f t="array" ref="L8215">XLOOKUP('Joining Lists'!$J8215,'Joining Lists'!$A$4:$A$15,'Joining Lists'!$B$4:$B$15)</f>
        <v>25</v>
      </c>
      <c r="M8215" s="110">
        <f>'Joining Lists'!$K8215*'Joining Lists'!$L8215</f>
        <v>50</v>
      </c>
    </row>
    <row r="8216" ht="14.25" customHeight="1">
      <c r="G8216" s="106">
        <v>44141.0</v>
      </c>
      <c r="H8216" s="105" t="s">
        <v>309</v>
      </c>
      <c r="I8216" s="105" t="str">
        <f t="array" ref="I8216">XLOOKUP('Joining Lists'!$H8216,'Joining Lists'!$D$4:$D$75,'Joining Lists'!$E$4:$E$75)</f>
        <v>South</v>
      </c>
      <c r="J8216" s="105" t="s">
        <v>216</v>
      </c>
      <c r="K8216" s="105">
        <v>2.0</v>
      </c>
      <c r="L8216" s="104">
        <f t="array" ref="L8216">XLOOKUP('Joining Lists'!$J8216,'Joining Lists'!$A$4:$A$15,'Joining Lists'!$B$4:$B$15)</f>
        <v>22.95</v>
      </c>
      <c r="M8216" s="105">
        <f>'Joining Lists'!$K8216*'Joining Lists'!$L8216</f>
        <v>45.9</v>
      </c>
    </row>
    <row r="8217" ht="14.25" customHeight="1">
      <c r="G8217" s="111">
        <v>44141.0</v>
      </c>
      <c r="H8217" s="110" t="s">
        <v>213</v>
      </c>
      <c r="I8217" s="110" t="str">
        <f t="array" ref="I8217">XLOOKUP('Joining Lists'!$H8217,'Joining Lists'!$D$4:$D$75,'Joining Lists'!$E$4:$E$75)</f>
        <v>MidWest</v>
      </c>
      <c r="J8217" s="110" t="s">
        <v>216</v>
      </c>
      <c r="K8217" s="110">
        <v>2.0</v>
      </c>
      <c r="L8217" s="109">
        <f t="array" ref="L8217">XLOOKUP('Joining Lists'!$J8217,'Joining Lists'!$A$4:$A$15,'Joining Lists'!$B$4:$B$15)</f>
        <v>22.95</v>
      </c>
      <c r="M8217" s="110">
        <f>'Joining Lists'!$K8217*'Joining Lists'!$L8217</f>
        <v>45.9</v>
      </c>
    </row>
    <row r="8218" ht="14.25" customHeight="1">
      <c r="G8218" s="106">
        <v>44141.0</v>
      </c>
      <c r="H8218" s="105" t="s">
        <v>271</v>
      </c>
      <c r="I8218" s="105" t="str">
        <f t="array" ref="I8218">XLOOKUP('Joining Lists'!$H8218,'Joining Lists'!$D$4:$D$75,'Joining Lists'!$E$4:$E$75)</f>
        <v>South</v>
      </c>
      <c r="J8218" s="105" t="s">
        <v>216</v>
      </c>
      <c r="K8218" s="105">
        <v>3.0</v>
      </c>
      <c r="L8218" s="104">
        <f t="array" ref="L8218">XLOOKUP('Joining Lists'!$J8218,'Joining Lists'!$A$4:$A$15,'Joining Lists'!$B$4:$B$15)</f>
        <v>22.95</v>
      </c>
      <c r="M8218" s="105">
        <f>'Joining Lists'!$K8218*'Joining Lists'!$L8218</f>
        <v>68.85</v>
      </c>
    </row>
    <row r="8219" ht="14.25" customHeight="1">
      <c r="G8219" s="111">
        <v>44141.0</v>
      </c>
      <c r="H8219" s="110" t="s">
        <v>257</v>
      </c>
      <c r="I8219" s="110" t="str">
        <f t="array" ref="I8219">XLOOKUP('Joining Lists'!$H8219,'Joining Lists'!$D$4:$D$75,'Joining Lists'!$E$4:$E$75)</f>
        <v>South</v>
      </c>
      <c r="J8219" s="110" t="s">
        <v>216</v>
      </c>
      <c r="K8219" s="110">
        <v>3.0</v>
      </c>
      <c r="L8219" s="109">
        <f t="array" ref="L8219">XLOOKUP('Joining Lists'!$J8219,'Joining Lists'!$A$4:$A$15,'Joining Lists'!$B$4:$B$15)</f>
        <v>22.95</v>
      </c>
      <c r="M8219" s="110">
        <f>'Joining Lists'!$K8219*'Joining Lists'!$L8219</f>
        <v>68.85</v>
      </c>
    </row>
    <row r="8220" ht="14.25" customHeight="1">
      <c r="G8220" s="106">
        <v>44141.0</v>
      </c>
      <c r="H8220" s="105" t="s">
        <v>258</v>
      </c>
      <c r="I8220" s="105" t="str">
        <f t="array" ref="I8220">XLOOKUP('Joining Lists'!$H8220,'Joining Lists'!$D$4:$D$75,'Joining Lists'!$E$4:$E$75)</f>
        <v>MidWest</v>
      </c>
      <c r="J8220" s="105" t="s">
        <v>216</v>
      </c>
      <c r="K8220" s="105">
        <v>1.0</v>
      </c>
      <c r="L8220" s="104">
        <f t="array" ref="L8220">XLOOKUP('Joining Lists'!$J8220,'Joining Lists'!$A$4:$A$15,'Joining Lists'!$B$4:$B$15)</f>
        <v>22.95</v>
      </c>
      <c r="M8220" s="105">
        <f>'Joining Lists'!$K8220*'Joining Lists'!$L8220</f>
        <v>22.95</v>
      </c>
    </row>
    <row r="8221" ht="14.25" customHeight="1">
      <c r="G8221" s="111">
        <v>44141.0</v>
      </c>
      <c r="H8221" s="110" t="s">
        <v>314</v>
      </c>
      <c r="I8221" s="110" t="str">
        <f t="array" ref="I8221">XLOOKUP('Joining Lists'!$H8221,'Joining Lists'!$D$4:$D$75,'Joining Lists'!$E$4:$E$75)</f>
        <v>West</v>
      </c>
      <c r="J8221" s="110" t="s">
        <v>240</v>
      </c>
      <c r="K8221" s="110">
        <v>1.0</v>
      </c>
      <c r="L8221" s="109">
        <f t="array" ref="L8221">XLOOKUP('Joining Lists'!$J8221,'Joining Lists'!$A$4:$A$15,'Joining Lists'!$B$4:$B$15)</f>
        <v>34</v>
      </c>
      <c r="M8221" s="110">
        <f>'Joining Lists'!$K8221*'Joining Lists'!$L8221</f>
        <v>34</v>
      </c>
    </row>
    <row r="8222" ht="14.25" customHeight="1">
      <c r="G8222" s="106">
        <v>44140.0</v>
      </c>
      <c r="H8222" s="105" t="s">
        <v>303</v>
      </c>
      <c r="I8222" s="105" t="str">
        <f t="array" ref="I8222">XLOOKUP('Joining Lists'!$H8222,'Joining Lists'!$D$4:$D$75,'Joining Lists'!$E$4:$E$75)</f>
        <v>West</v>
      </c>
      <c r="J8222" s="105" t="s">
        <v>227</v>
      </c>
      <c r="K8222" s="105">
        <v>3.0</v>
      </c>
      <c r="L8222" s="104">
        <f t="array" ref="L8222">XLOOKUP('Joining Lists'!$J8222,'Joining Lists'!$A$4:$A$15,'Joining Lists'!$B$4:$B$15)</f>
        <v>25</v>
      </c>
      <c r="M8222" s="105">
        <f>'Joining Lists'!$K8222*'Joining Lists'!$L8222</f>
        <v>75</v>
      </c>
    </row>
    <row r="8223" ht="14.25" customHeight="1">
      <c r="G8223" s="111">
        <v>44140.0</v>
      </c>
      <c r="H8223" s="110" t="s">
        <v>269</v>
      </c>
      <c r="I8223" s="110" t="str">
        <f t="array" ref="I8223">XLOOKUP('Joining Lists'!$H8223,'Joining Lists'!$D$4:$D$75,'Joining Lists'!$E$4:$E$75)</f>
        <v>MidWest</v>
      </c>
      <c r="J8223" s="110" t="s">
        <v>227</v>
      </c>
      <c r="K8223" s="110">
        <v>10.0</v>
      </c>
      <c r="L8223" s="109">
        <f t="array" ref="L8223">XLOOKUP('Joining Lists'!$J8223,'Joining Lists'!$A$4:$A$15,'Joining Lists'!$B$4:$B$15)</f>
        <v>25</v>
      </c>
      <c r="M8223" s="110">
        <f>'Joining Lists'!$K8223*'Joining Lists'!$L8223</f>
        <v>250</v>
      </c>
    </row>
    <row r="8224" ht="14.25" customHeight="1">
      <c r="G8224" s="106">
        <v>44140.0</v>
      </c>
      <c r="H8224" s="105" t="s">
        <v>268</v>
      </c>
      <c r="I8224" s="105" t="str">
        <f t="array" ref="I8224">XLOOKUP('Joining Lists'!$H8224,'Joining Lists'!$D$4:$D$75,'Joining Lists'!$E$4:$E$75)</f>
        <v>East</v>
      </c>
      <c r="J8224" s="105" t="s">
        <v>216</v>
      </c>
      <c r="K8224" s="105">
        <v>1.0</v>
      </c>
      <c r="L8224" s="104">
        <f t="array" ref="L8224">XLOOKUP('Joining Lists'!$J8224,'Joining Lists'!$A$4:$A$15,'Joining Lists'!$B$4:$B$15)</f>
        <v>22.95</v>
      </c>
      <c r="M8224" s="105">
        <f>'Joining Lists'!$K8224*'Joining Lists'!$L8224</f>
        <v>22.95</v>
      </c>
    </row>
    <row r="8225" ht="14.25" customHeight="1">
      <c r="G8225" s="111">
        <v>44140.0</v>
      </c>
      <c r="H8225" s="110" t="s">
        <v>251</v>
      </c>
      <c r="I8225" s="110" t="str">
        <f t="array" ref="I8225">XLOOKUP('Joining Lists'!$H8225,'Joining Lists'!$D$4:$D$75,'Joining Lists'!$E$4:$E$75)</f>
        <v>MidWest</v>
      </c>
      <c r="J8225" s="110" t="s">
        <v>230</v>
      </c>
      <c r="K8225" s="110">
        <v>1.0</v>
      </c>
      <c r="L8225" s="109">
        <f t="array" ref="L8225">XLOOKUP('Joining Lists'!$J8225,'Joining Lists'!$A$4:$A$15,'Joining Lists'!$B$4:$B$15)</f>
        <v>79.95</v>
      </c>
      <c r="M8225" s="110">
        <f>'Joining Lists'!$K8225*'Joining Lists'!$L8225</f>
        <v>79.95</v>
      </c>
    </row>
    <row r="8226" ht="14.25" customHeight="1">
      <c r="G8226" s="106">
        <v>44140.0</v>
      </c>
      <c r="H8226" s="105" t="s">
        <v>295</v>
      </c>
      <c r="I8226" s="105" t="str">
        <f t="array" ref="I8226">XLOOKUP('Joining Lists'!$H8226,'Joining Lists'!$D$4:$D$75,'Joining Lists'!$E$4:$E$75)</f>
        <v>MidWest</v>
      </c>
      <c r="J8226" s="105" t="s">
        <v>235</v>
      </c>
      <c r="K8226" s="105">
        <v>1.0</v>
      </c>
      <c r="L8226" s="104">
        <f t="array" ref="L8226">XLOOKUP('Joining Lists'!$J8226,'Joining Lists'!$A$4:$A$15,'Joining Lists'!$B$4:$B$15)</f>
        <v>19.95</v>
      </c>
      <c r="M8226" s="105">
        <f>'Joining Lists'!$K8226*'Joining Lists'!$L8226</f>
        <v>19.95</v>
      </c>
    </row>
    <row r="8227" ht="14.25" customHeight="1">
      <c r="G8227" s="111">
        <v>44140.0</v>
      </c>
      <c r="H8227" s="110" t="s">
        <v>215</v>
      </c>
      <c r="I8227" s="110" t="str">
        <f t="array" ref="I8227">XLOOKUP('Joining Lists'!$H8227,'Joining Lists'!$D$4:$D$75,'Joining Lists'!$E$4:$E$75)</f>
        <v>East</v>
      </c>
      <c r="J8227" s="110" t="s">
        <v>212</v>
      </c>
      <c r="K8227" s="110">
        <v>3.0</v>
      </c>
      <c r="L8227" s="109">
        <f t="array" ref="L8227">XLOOKUP('Joining Lists'!$J8227,'Joining Lists'!$A$4:$A$15,'Joining Lists'!$B$4:$B$15)</f>
        <v>21</v>
      </c>
      <c r="M8227" s="110">
        <f>'Joining Lists'!$K8227*'Joining Lists'!$L8227</f>
        <v>63</v>
      </c>
    </row>
    <row r="8228" ht="14.25" customHeight="1">
      <c r="G8228" s="106">
        <v>44140.0</v>
      </c>
      <c r="H8228" s="105" t="s">
        <v>241</v>
      </c>
      <c r="I8228" s="105" t="str">
        <f t="array" ref="I8228">XLOOKUP('Joining Lists'!$H8228,'Joining Lists'!$D$4:$D$75,'Joining Lists'!$E$4:$E$75)</f>
        <v>MidWest</v>
      </c>
      <c r="J8228" s="105" t="s">
        <v>245</v>
      </c>
      <c r="K8228" s="105">
        <v>3.0</v>
      </c>
      <c r="L8228" s="104">
        <f t="array" ref="L8228">XLOOKUP('Joining Lists'!$J8228,'Joining Lists'!$A$4:$A$15,'Joining Lists'!$B$4:$B$15)</f>
        <v>23.5</v>
      </c>
      <c r="M8228" s="105">
        <f>'Joining Lists'!$K8228*'Joining Lists'!$L8228</f>
        <v>70.5</v>
      </c>
    </row>
    <row r="8229" ht="14.25" customHeight="1">
      <c r="G8229" s="111">
        <v>44140.0</v>
      </c>
      <c r="H8229" s="110" t="s">
        <v>284</v>
      </c>
      <c r="I8229" s="110" t="str">
        <f t="array" ref="I8229">XLOOKUP('Joining Lists'!$H8229,'Joining Lists'!$D$4:$D$75,'Joining Lists'!$E$4:$E$75)</f>
        <v>MidWest</v>
      </c>
      <c r="J8229" s="110" t="s">
        <v>212</v>
      </c>
      <c r="K8229" s="110">
        <v>2.0</v>
      </c>
      <c r="L8229" s="109">
        <f t="array" ref="L8229">XLOOKUP('Joining Lists'!$J8229,'Joining Lists'!$A$4:$A$15,'Joining Lists'!$B$4:$B$15)</f>
        <v>21</v>
      </c>
      <c r="M8229" s="110">
        <f>'Joining Lists'!$K8229*'Joining Lists'!$L8229</f>
        <v>42</v>
      </c>
    </row>
    <row r="8230" ht="14.25" customHeight="1">
      <c r="G8230" s="106">
        <v>44140.0</v>
      </c>
      <c r="H8230" s="105" t="s">
        <v>291</v>
      </c>
      <c r="I8230" s="105" t="str">
        <f t="array" ref="I8230">XLOOKUP('Joining Lists'!$H8230,'Joining Lists'!$D$4:$D$75,'Joining Lists'!$E$4:$E$75)</f>
        <v>West</v>
      </c>
      <c r="J8230" s="105" t="s">
        <v>218</v>
      </c>
      <c r="K8230" s="105">
        <v>3.0</v>
      </c>
      <c r="L8230" s="104">
        <f t="array" ref="L8230">XLOOKUP('Joining Lists'!$J8230,'Joining Lists'!$A$4:$A$15,'Joining Lists'!$B$4:$B$15)</f>
        <v>22.95</v>
      </c>
      <c r="M8230" s="105">
        <f>'Joining Lists'!$K8230*'Joining Lists'!$L8230</f>
        <v>68.85</v>
      </c>
    </row>
    <row r="8231" ht="14.25" customHeight="1">
      <c r="G8231" s="111">
        <v>44140.0</v>
      </c>
      <c r="H8231" s="110" t="s">
        <v>265</v>
      </c>
      <c r="I8231" s="110" t="str">
        <f t="array" ref="I8231">XLOOKUP('Joining Lists'!$H8231,'Joining Lists'!$D$4:$D$75,'Joining Lists'!$E$4:$E$75)</f>
        <v>MidWest</v>
      </c>
      <c r="J8231" s="110" t="s">
        <v>233</v>
      </c>
      <c r="K8231" s="110">
        <v>1.0</v>
      </c>
      <c r="L8231" s="109">
        <f t="array" ref="L8231">XLOOKUP('Joining Lists'!$J8231,'Joining Lists'!$A$4:$A$15,'Joining Lists'!$B$4:$B$15)</f>
        <v>27.5</v>
      </c>
      <c r="M8231" s="110">
        <f>'Joining Lists'!$K8231*'Joining Lists'!$L8231</f>
        <v>27.5</v>
      </c>
    </row>
    <row r="8232" ht="14.25" customHeight="1">
      <c r="G8232" s="106">
        <v>44140.0</v>
      </c>
      <c r="H8232" s="105" t="s">
        <v>306</v>
      </c>
      <c r="I8232" s="105" t="str">
        <f t="array" ref="I8232">XLOOKUP('Joining Lists'!$H8232,'Joining Lists'!$D$4:$D$75,'Joining Lists'!$E$4:$E$75)</f>
        <v>West</v>
      </c>
      <c r="J8232" s="105" t="s">
        <v>235</v>
      </c>
      <c r="K8232" s="105">
        <v>3.0</v>
      </c>
      <c r="L8232" s="104">
        <f t="array" ref="L8232">XLOOKUP('Joining Lists'!$J8232,'Joining Lists'!$A$4:$A$15,'Joining Lists'!$B$4:$B$15)</f>
        <v>19.95</v>
      </c>
      <c r="M8232" s="105">
        <f>'Joining Lists'!$K8232*'Joining Lists'!$L8232</f>
        <v>59.85</v>
      </c>
    </row>
    <row r="8233" ht="14.25" customHeight="1">
      <c r="G8233" s="111">
        <v>44140.0</v>
      </c>
      <c r="H8233" s="110" t="s">
        <v>281</v>
      </c>
      <c r="I8233" s="110" t="str">
        <f t="array" ref="I8233">XLOOKUP('Joining Lists'!$H8233,'Joining Lists'!$D$4:$D$75,'Joining Lists'!$E$4:$E$75)</f>
        <v>MidWest</v>
      </c>
      <c r="J8233" s="110" t="s">
        <v>240</v>
      </c>
      <c r="K8233" s="110">
        <v>1.0</v>
      </c>
      <c r="L8233" s="109">
        <f t="array" ref="L8233">XLOOKUP('Joining Lists'!$J8233,'Joining Lists'!$A$4:$A$15,'Joining Lists'!$B$4:$B$15)</f>
        <v>34</v>
      </c>
      <c r="M8233" s="110">
        <f>'Joining Lists'!$K8233*'Joining Lists'!$L8233</f>
        <v>34</v>
      </c>
    </row>
    <row r="8234" ht="14.25" customHeight="1">
      <c r="G8234" s="106">
        <v>44140.0</v>
      </c>
      <c r="H8234" s="105" t="s">
        <v>308</v>
      </c>
      <c r="I8234" s="105" t="str">
        <f t="array" ref="I8234">XLOOKUP('Joining Lists'!$H8234,'Joining Lists'!$D$4:$D$75,'Joining Lists'!$E$4:$E$75)</f>
        <v>West</v>
      </c>
      <c r="J8234" s="105" t="s">
        <v>243</v>
      </c>
      <c r="K8234" s="105">
        <v>1.0</v>
      </c>
      <c r="L8234" s="104">
        <f t="array" ref="L8234">XLOOKUP('Joining Lists'!$J8234,'Joining Lists'!$A$4:$A$15,'Joining Lists'!$B$4:$B$15)</f>
        <v>25</v>
      </c>
      <c r="M8234" s="105">
        <f>'Joining Lists'!$K8234*'Joining Lists'!$L8234</f>
        <v>25</v>
      </c>
    </row>
    <row r="8235" ht="14.25" customHeight="1">
      <c r="G8235" s="111">
        <v>44140.0</v>
      </c>
      <c r="H8235" s="110" t="s">
        <v>251</v>
      </c>
      <c r="I8235" s="110" t="str">
        <f t="array" ref="I8235">XLOOKUP('Joining Lists'!$H8235,'Joining Lists'!$D$4:$D$75,'Joining Lists'!$E$4:$E$75)</f>
        <v>MidWest</v>
      </c>
      <c r="J8235" s="110" t="s">
        <v>245</v>
      </c>
      <c r="K8235" s="110">
        <v>3.0</v>
      </c>
      <c r="L8235" s="109">
        <f t="array" ref="L8235">XLOOKUP('Joining Lists'!$J8235,'Joining Lists'!$A$4:$A$15,'Joining Lists'!$B$4:$B$15)</f>
        <v>23.5</v>
      </c>
      <c r="M8235" s="110">
        <f>'Joining Lists'!$K8235*'Joining Lists'!$L8235</f>
        <v>70.5</v>
      </c>
    </row>
    <row r="8236" ht="14.25" customHeight="1">
      <c r="G8236" s="106">
        <v>44140.0</v>
      </c>
      <c r="H8236" s="105" t="s">
        <v>268</v>
      </c>
      <c r="I8236" s="105" t="str">
        <f t="array" ref="I8236">XLOOKUP('Joining Lists'!$H8236,'Joining Lists'!$D$4:$D$75,'Joining Lists'!$E$4:$E$75)</f>
        <v>East</v>
      </c>
      <c r="J8236" s="105" t="s">
        <v>235</v>
      </c>
      <c r="K8236" s="105">
        <v>4.0</v>
      </c>
      <c r="L8236" s="104">
        <f t="array" ref="L8236">XLOOKUP('Joining Lists'!$J8236,'Joining Lists'!$A$4:$A$15,'Joining Lists'!$B$4:$B$15)</f>
        <v>19.95</v>
      </c>
      <c r="M8236" s="105">
        <f>'Joining Lists'!$K8236*'Joining Lists'!$L8236</f>
        <v>79.8</v>
      </c>
    </row>
    <row r="8237" ht="14.25" customHeight="1">
      <c r="G8237" s="111">
        <v>44140.0</v>
      </c>
      <c r="H8237" s="110" t="s">
        <v>268</v>
      </c>
      <c r="I8237" s="110" t="str">
        <f t="array" ref="I8237">XLOOKUP('Joining Lists'!$H8237,'Joining Lists'!$D$4:$D$75,'Joining Lists'!$E$4:$E$75)</f>
        <v>East</v>
      </c>
      <c r="J8237" s="110" t="s">
        <v>243</v>
      </c>
      <c r="K8237" s="110">
        <v>3.0</v>
      </c>
      <c r="L8237" s="109">
        <f t="array" ref="L8237">XLOOKUP('Joining Lists'!$J8237,'Joining Lists'!$A$4:$A$15,'Joining Lists'!$B$4:$B$15)</f>
        <v>25</v>
      </c>
      <c r="M8237" s="110">
        <f>'Joining Lists'!$K8237*'Joining Lists'!$L8237</f>
        <v>75</v>
      </c>
    </row>
    <row r="8238" ht="14.25" customHeight="1">
      <c r="G8238" s="106">
        <v>44140.0</v>
      </c>
      <c r="H8238" s="105" t="s">
        <v>219</v>
      </c>
      <c r="I8238" s="105" t="str">
        <f t="array" ref="I8238">XLOOKUP('Joining Lists'!$H8238,'Joining Lists'!$D$4:$D$75,'Joining Lists'!$E$4:$E$75)</f>
        <v>West</v>
      </c>
      <c r="J8238" s="105" t="s">
        <v>235</v>
      </c>
      <c r="K8238" s="105">
        <v>2.0</v>
      </c>
      <c r="L8238" s="104">
        <f t="array" ref="L8238">XLOOKUP('Joining Lists'!$J8238,'Joining Lists'!$A$4:$A$15,'Joining Lists'!$B$4:$B$15)</f>
        <v>19.95</v>
      </c>
      <c r="M8238" s="105">
        <f>'Joining Lists'!$K8238*'Joining Lists'!$L8238</f>
        <v>39.9</v>
      </c>
    </row>
    <row r="8239" ht="14.25" customHeight="1">
      <c r="G8239" s="111">
        <v>44140.0</v>
      </c>
      <c r="H8239" s="110" t="s">
        <v>312</v>
      </c>
      <c r="I8239" s="110" t="str">
        <f t="array" ref="I8239">XLOOKUP('Joining Lists'!$H8239,'Joining Lists'!$D$4:$D$75,'Joining Lists'!$E$4:$E$75)</f>
        <v>East</v>
      </c>
      <c r="J8239" s="110" t="s">
        <v>243</v>
      </c>
      <c r="K8239" s="110">
        <v>1.0</v>
      </c>
      <c r="L8239" s="109">
        <f t="array" ref="L8239">XLOOKUP('Joining Lists'!$J8239,'Joining Lists'!$A$4:$A$15,'Joining Lists'!$B$4:$B$15)</f>
        <v>25</v>
      </c>
      <c r="M8239" s="110">
        <f>'Joining Lists'!$K8239*'Joining Lists'!$L8239</f>
        <v>25</v>
      </c>
    </row>
    <row r="8240" ht="14.25" customHeight="1">
      <c r="G8240" s="106">
        <v>44140.0</v>
      </c>
      <c r="H8240" s="105" t="s">
        <v>251</v>
      </c>
      <c r="I8240" s="105" t="str">
        <f t="array" ref="I8240">XLOOKUP('Joining Lists'!$H8240,'Joining Lists'!$D$4:$D$75,'Joining Lists'!$E$4:$E$75)</f>
        <v>MidWest</v>
      </c>
      <c r="J8240" s="105" t="s">
        <v>235</v>
      </c>
      <c r="K8240" s="105">
        <v>3.0</v>
      </c>
      <c r="L8240" s="104">
        <f t="array" ref="L8240">XLOOKUP('Joining Lists'!$J8240,'Joining Lists'!$A$4:$A$15,'Joining Lists'!$B$4:$B$15)</f>
        <v>19.95</v>
      </c>
      <c r="M8240" s="105">
        <f>'Joining Lists'!$K8240*'Joining Lists'!$L8240</f>
        <v>59.85</v>
      </c>
    </row>
    <row r="8241" ht="14.25" customHeight="1">
      <c r="G8241" s="111">
        <v>44140.0</v>
      </c>
      <c r="H8241" s="110" t="s">
        <v>260</v>
      </c>
      <c r="I8241" s="110" t="str">
        <f t="array" ref="I8241">XLOOKUP('Joining Lists'!$H8241,'Joining Lists'!$D$4:$D$75,'Joining Lists'!$E$4:$E$75)</f>
        <v>MidWest</v>
      </c>
      <c r="J8241" s="110" t="s">
        <v>240</v>
      </c>
      <c r="K8241" s="110">
        <v>1.0</v>
      </c>
      <c r="L8241" s="109">
        <f t="array" ref="L8241">XLOOKUP('Joining Lists'!$J8241,'Joining Lists'!$A$4:$A$15,'Joining Lists'!$B$4:$B$15)</f>
        <v>34</v>
      </c>
      <c r="M8241" s="110">
        <f>'Joining Lists'!$K8241*'Joining Lists'!$L8241</f>
        <v>34</v>
      </c>
    </row>
    <row r="8242" ht="14.25" customHeight="1">
      <c r="G8242" s="106">
        <v>44140.0</v>
      </c>
      <c r="H8242" s="105" t="s">
        <v>296</v>
      </c>
      <c r="I8242" s="105" t="str">
        <f t="array" ref="I8242">XLOOKUP('Joining Lists'!$H8242,'Joining Lists'!$D$4:$D$75,'Joining Lists'!$E$4:$E$75)</f>
        <v>West</v>
      </c>
      <c r="J8242" s="105" t="s">
        <v>243</v>
      </c>
      <c r="K8242" s="105">
        <v>3.0</v>
      </c>
      <c r="L8242" s="104">
        <f t="array" ref="L8242">XLOOKUP('Joining Lists'!$J8242,'Joining Lists'!$A$4:$A$15,'Joining Lists'!$B$4:$B$15)</f>
        <v>25</v>
      </c>
      <c r="M8242" s="105">
        <f>'Joining Lists'!$K8242*'Joining Lists'!$L8242</f>
        <v>75</v>
      </c>
    </row>
    <row r="8243" ht="14.25" customHeight="1">
      <c r="G8243" s="111">
        <v>44140.0</v>
      </c>
      <c r="H8243" s="110" t="s">
        <v>292</v>
      </c>
      <c r="I8243" s="110" t="str">
        <f t="array" ref="I8243">XLOOKUP('Joining Lists'!$H8243,'Joining Lists'!$D$4:$D$75,'Joining Lists'!$E$4:$E$75)</f>
        <v>East</v>
      </c>
      <c r="J8243" s="110" t="s">
        <v>235</v>
      </c>
      <c r="K8243" s="110">
        <v>1.0</v>
      </c>
      <c r="L8243" s="109">
        <f t="array" ref="L8243">XLOOKUP('Joining Lists'!$J8243,'Joining Lists'!$A$4:$A$15,'Joining Lists'!$B$4:$B$15)</f>
        <v>19.95</v>
      </c>
      <c r="M8243" s="110">
        <f>'Joining Lists'!$K8243*'Joining Lists'!$L8243</f>
        <v>19.95</v>
      </c>
    </row>
    <row r="8244" ht="14.25" customHeight="1">
      <c r="G8244" s="106">
        <v>44140.0</v>
      </c>
      <c r="H8244" s="105" t="s">
        <v>238</v>
      </c>
      <c r="I8244" s="105" t="str">
        <f t="array" ref="I8244">XLOOKUP('Joining Lists'!$H8244,'Joining Lists'!$D$4:$D$75,'Joining Lists'!$E$4:$E$75)</f>
        <v>West</v>
      </c>
      <c r="J8244" s="105" t="s">
        <v>216</v>
      </c>
      <c r="K8244" s="105">
        <v>3.0</v>
      </c>
      <c r="L8244" s="104">
        <f t="array" ref="L8244">XLOOKUP('Joining Lists'!$J8244,'Joining Lists'!$A$4:$A$15,'Joining Lists'!$B$4:$B$15)</f>
        <v>22.95</v>
      </c>
      <c r="M8244" s="105">
        <f>'Joining Lists'!$K8244*'Joining Lists'!$L8244</f>
        <v>68.85</v>
      </c>
    </row>
    <row r="8245" ht="14.25" customHeight="1">
      <c r="G8245" s="111">
        <v>44140.0</v>
      </c>
      <c r="H8245" s="110" t="s">
        <v>242</v>
      </c>
      <c r="I8245" s="110" t="str">
        <f t="array" ref="I8245">XLOOKUP('Joining Lists'!$H8245,'Joining Lists'!$D$4:$D$75,'Joining Lists'!$E$4:$E$75)</f>
        <v>MidWest</v>
      </c>
      <c r="J8245" s="110" t="s">
        <v>240</v>
      </c>
      <c r="K8245" s="110">
        <v>3.0</v>
      </c>
      <c r="L8245" s="109">
        <f t="array" ref="L8245">XLOOKUP('Joining Lists'!$J8245,'Joining Lists'!$A$4:$A$15,'Joining Lists'!$B$4:$B$15)</f>
        <v>34</v>
      </c>
      <c r="M8245" s="110">
        <f>'Joining Lists'!$K8245*'Joining Lists'!$L8245</f>
        <v>102</v>
      </c>
    </row>
    <row r="8246" ht="14.25" customHeight="1">
      <c r="G8246" s="106">
        <v>44140.0</v>
      </c>
      <c r="H8246" s="105" t="s">
        <v>234</v>
      </c>
      <c r="I8246" s="105" t="str">
        <f t="array" ref="I8246">XLOOKUP('Joining Lists'!$H8246,'Joining Lists'!$D$4:$D$75,'Joining Lists'!$E$4:$E$75)</f>
        <v>East</v>
      </c>
      <c r="J8246" s="105" t="s">
        <v>218</v>
      </c>
      <c r="K8246" s="105">
        <v>3.0</v>
      </c>
      <c r="L8246" s="104">
        <f t="array" ref="L8246">XLOOKUP('Joining Lists'!$J8246,'Joining Lists'!$A$4:$A$15,'Joining Lists'!$B$4:$B$15)</f>
        <v>22.95</v>
      </c>
      <c r="M8246" s="105">
        <f>'Joining Lists'!$K8246*'Joining Lists'!$L8246</f>
        <v>68.85</v>
      </c>
    </row>
    <row r="8247" ht="14.25" customHeight="1">
      <c r="G8247" s="111">
        <v>44140.0</v>
      </c>
      <c r="H8247" s="110" t="s">
        <v>251</v>
      </c>
      <c r="I8247" s="110" t="str">
        <f t="array" ref="I8247">XLOOKUP('Joining Lists'!$H8247,'Joining Lists'!$D$4:$D$75,'Joining Lists'!$E$4:$E$75)</f>
        <v>MidWest</v>
      </c>
      <c r="J8247" s="110" t="s">
        <v>218</v>
      </c>
      <c r="K8247" s="110">
        <v>1.0</v>
      </c>
      <c r="L8247" s="109">
        <f t="array" ref="L8247">XLOOKUP('Joining Lists'!$J8247,'Joining Lists'!$A$4:$A$15,'Joining Lists'!$B$4:$B$15)</f>
        <v>22.95</v>
      </c>
      <c r="M8247" s="110">
        <f>'Joining Lists'!$K8247*'Joining Lists'!$L8247</f>
        <v>22.95</v>
      </c>
    </row>
    <row r="8248" ht="14.25" customHeight="1">
      <c r="G8248" s="106">
        <v>44140.0</v>
      </c>
      <c r="H8248" s="105" t="s">
        <v>238</v>
      </c>
      <c r="I8248" s="105" t="str">
        <f t="array" ref="I8248">XLOOKUP('Joining Lists'!$H8248,'Joining Lists'!$D$4:$D$75,'Joining Lists'!$E$4:$E$75)</f>
        <v>West</v>
      </c>
      <c r="J8248" s="105" t="s">
        <v>216</v>
      </c>
      <c r="K8248" s="105">
        <v>14.0</v>
      </c>
      <c r="L8248" s="104">
        <f t="array" ref="L8248">XLOOKUP('Joining Lists'!$J8248,'Joining Lists'!$A$4:$A$15,'Joining Lists'!$B$4:$B$15)</f>
        <v>22.95</v>
      </c>
      <c r="M8248" s="105">
        <f>'Joining Lists'!$K8248*'Joining Lists'!$L8248</f>
        <v>321.3</v>
      </c>
    </row>
    <row r="8249" ht="14.25" customHeight="1">
      <c r="G8249" s="111">
        <v>44140.0</v>
      </c>
      <c r="H8249" s="110" t="s">
        <v>258</v>
      </c>
      <c r="I8249" s="110" t="str">
        <f t="array" ref="I8249">XLOOKUP('Joining Lists'!$H8249,'Joining Lists'!$D$4:$D$75,'Joining Lists'!$E$4:$E$75)</f>
        <v>MidWest</v>
      </c>
      <c r="J8249" s="110" t="s">
        <v>212</v>
      </c>
      <c r="K8249" s="110">
        <v>4.0</v>
      </c>
      <c r="L8249" s="109">
        <f t="array" ref="L8249">XLOOKUP('Joining Lists'!$J8249,'Joining Lists'!$A$4:$A$15,'Joining Lists'!$B$4:$B$15)</f>
        <v>21</v>
      </c>
      <c r="M8249" s="110">
        <f>'Joining Lists'!$K8249*'Joining Lists'!$L8249</f>
        <v>84</v>
      </c>
    </row>
    <row r="8250" ht="14.25" customHeight="1">
      <c r="G8250" s="106">
        <v>44140.0</v>
      </c>
      <c r="H8250" s="105" t="s">
        <v>268</v>
      </c>
      <c r="I8250" s="105" t="str">
        <f t="array" ref="I8250">XLOOKUP('Joining Lists'!$H8250,'Joining Lists'!$D$4:$D$75,'Joining Lists'!$E$4:$E$75)</f>
        <v>East</v>
      </c>
      <c r="J8250" s="105" t="s">
        <v>218</v>
      </c>
      <c r="K8250" s="105">
        <v>2.0</v>
      </c>
      <c r="L8250" s="104">
        <f t="array" ref="L8250">XLOOKUP('Joining Lists'!$J8250,'Joining Lists'!$A$4:$A$15,'Joining Lists'!$B$4:$B$15)</f>
        <v>22.95</v>
      </c>
      <c r="M8250" s="105">
        <f>'Joining Lists'!$K8250*'Joining Lists'!$L8250</f>
        <v>45.9</v>
      </c>
    </row>
    <row r="8251" ht="14.25" customHeight="1">
      <c r="G8251" s="111">
        <v>44140.0</v>
      </c>
      <c r="H8251" s="110" t="s">
        <v>293</v>
      </c>
      <c r="I8251" s="110" t="str">
        <f t="array" ref="I8251">XLOOKUP('Joining Lists'!$H8251,'Joining Lists'!$D$4:$D$75,'Joining Lists'!$E$4:$E$75)</f>
        <v>West</v>
      </c>
      <c r="J8251" s="110" t="s">
        <v>227</v>
      </c>
      <c r="K8251" s="110">
        <v>1.0</v>
      </c>
      <c r="L8251" s="109">
        <f t="array" ref="L8251">XLOOKUP('Joining Lists'!$J8251,'Joining Lists'!$A$4:$A$15,'Joining Lists'!$B$4:$B$15)</f>
        <v>25</v>
      </c>
      <c r="M8251" s="110">
        <f>'Joining Lists'!$K8251*'Joining Lists'!$L8251</f>
        <v>25</v>
      </c>
    </row>
    <row r="8252" ht="14.25" customHeight="1">
      <c r="G8252" s="106">
        <v>44140.0</v>
      </c>
      <c r="H8252" s="105" t="s">
        <v>294</v>
      </c>
      <c r="I8252" s="105" t="str">
        <f t="array" ref="I8252">XLOOKUP('Joining Lists'!$H8252,'Joining Lists'!$D$4:$D$75,'Joining Lists'!$E$4:$E$75)</f>
        <v>West</v>
      </c>
      <c r="J8252" s="105" t="s">
        <v>216</v>
      </c>
      <c r="K8252" s="105">
        <v>2.0</v>
      </c>
      <c r="L8252" s="104">
        <f t="array" ref="L8252">XLOOKUP('Joining Lists'!$J8252,'Joining Lists'!$A$4:$A$15,'Joining Lists'!$B$4:$B$15)</f>
        <v>22.95</v>
      </c>
      <c r="M8252" s="105">
        <f>'Joining Lists'!$K8252*'Joining Lists'!$L8252</f>
        <v>45.9</v>
      </c>
    </row>
    <row r="8253" ht="14.25" customHeight="1">
      <c r="G8253" s="111">
        <v>44140.0</v>
      </c>
      <c r="H8253" s="110" t="s">
        <v>268</v>
      </c>
      <c r="I8253" s="110" t="str">
        <f t="array" ref="I8253">XLOOKUP('Joining Lists'!$H8253,'Joining Lists'!$D$4:$D$75,'Joining Lists'!$E$4:$E$75)</f>
        <v>East</v>
      </c>
      <c r="J8253" s="110" t="s">
        <v>235</v>
      </c>
      <c r="K8253" s="110">
        <v>1.0</v>
      </c>
      <c r="L8253" s="109">
        <f t="array" ref="L8253">XLOOKUP('Joining Lists'!$J8253,'Joining Lists'!$A$4:$A$15,'Joining Lists'!$B$4:$B$15)</f>
        <v>19.95</v>
      </c>
      <c r="M8253" s="110">
        <f>'Joining Lists'!$K8253*'Joining Lists'!$L8253</f>
        <v>19.95</v>
      </c>
    </row>
    <row r="8254" ht="14.25" customHeight="1">
      <c r="G8254" s="106">
        <v>44140.0</v>
      </c>
      <c r="H8254" s="105" t="s">
        <v>276</v>
      </c>
      <c r="I8254" s="105" t="str">
        <f t="array" ref="I8254">XLOOKUP('Joining Lists'!$H8254,'Joining Lists'!$D$4:$D$75,'Joining Lists'!$E$4:$E$75)</f>
        <v>East</v>
      </c>
      <c r="J8254" s="105" t="s">
        <v>240</v>
      </c>
      <c r="K8254" s="105">
        <v>1.0</v>
      </c>
      <c r="L8254" s="104">
        <f t="array" ref="L8254">XLOOKUP('Joining Lists'!$J8254,'Joining Lists'!$A$4:$A$15,'Joining Lists'!$B$4:$B$15)</f>
        <v>34</v>
      </c>
      <c r="M8254" s="105">
        <f>'Joining Lists'!$K8254*'Joining Lists'!$L8254</f>
        <v>34</v>
      </c>
    </row>
    <row r="8255" ht="14.25" customHeight="1">
      <c r="G8255" s="111">
        <v>44140.0</v>
      </c>
      <c r="H8255" s="110" t="s">
        <v>264</v>
      </c>
      <c r="I8255" s="110" t="str">
        <f t="array" ref="I8255">XLOOKUP('Joining Lists'!$H8255,'Joining Lists'!$D$4:$D$75,'Joining Lists'!$E$4:$E$75)</f>
        <v>MidWest</v>
      </c>
      <c r="J8255" s="110" t="s">
        <v>236</v>
      </c>
      <c r="K8255" s="110">
        <v>3.0</v>
      </c>
      <c r="L8255" s="109">
        <f t="array" ref="L8255">XLOOKUP('Joining Lists'!$J8255,'Joining Lists'!$A$4:$A$15,'Joining Lists'!$B$4:$B$15)</f>
        <v>30</v>
      </c>
      <c r="M8255" s="110">
        <f>'Joining Lists'!$K8255*'Joining Lists'!$L8255</f>
        <v>90</v>
      </c>
    </row>
    <row r="8256" ht="14.25" customHeight="1">
      <c r="G8256" s="106">
        <v>44140.0</v>
      </c>
      <c r="H8256" s="105" t="s">
        <v>248</v>
      </c>
      <c r="I8256" s="105" t="str">
        <f t="array" ref="I8256">XLOOKUP('Joining Lists'!$H8256,'Joining Lists'!$D$4:$D$75,'Joining Lists'!$E$4:$E$75)</f>
        <v>MidWest</v>
      </c>
      <c r="J8256" s="105" t="s">
        <v>243</v>
      </c>
      <c r="K8256" s="105">
        <v>1.0</v>
      </c>
      <c r="L8256" s="104">
        <f t="array" ref="L8256">XLOOKUP('Joining Lists'!$J8256,'Joining Lists'!$A$4:$A$15,'Joining Lists'!$B$4:$B$15)</f>
        <v>25</v>
      </c>
      <c r="M8256" s="105">
        <f>'Joining Lists'!$K8256*'Joining Lists'!$L8256</f>
        <v>25</v>
      </c>
    </row>
    <row r="8257" ht="14.25" customHeight="1">
      <c r="G8257" s="111">
        <v>44140.0</v>
      </c>
      <c r="H8257" s="110" t="s">
        <v>302</v>
      </c>
      <c r="I8257" s="110" t="str">
        <f t="array" ref="I8257">XLOOKUP('Joining Lists'!$H8257,'Joining Lists'!$D$4:$D$75,'Joining Lists'!$E$4:$E$75)</f>
        <v>MidWest</v>
      </c>
      <c r="J8257" s="110" t="s">
        <v>240</v>
      </c>
      <c r="K8257" s="110">
        <v>3.0</v>
      </c>
      <c r="L8257" s="109">
        <f t="array" ref="L8257">XLOOKUP('Joining Lists'!$J8257,'Joining Lists'!$A$4:$A$15,'Joining Lists'!$B$4:$B$15)</f>
        <v>34</v>
      </c>
      <c r="M8257" s="110">
        <f>'Joining Lists'!$K8257*'Joining Lists'!$L8257</f>
        <v>102</v>
      </c>
    </row>
    <row r="8258" ht="14.25" customHeight="1">
      <c r="G8258" s="106">
        <v>44140.0</v>
      </c>
      <c r="H8258" s="105" t="s">
        <v>255</v>
      </c>
      <c r="I8258" s="105" t="str">
        <f t="array" ref="I8258">XLOOKUP('Joining Lists'!$H8258,'Joining Lists'!$D$4:$D$75,'Joining Lists'!$E$4:$E$75)</f>
        <v>MidWest</v>
      </c>
      <c r="J8258" s="105" t="s">
        <v>212</v>
      </c>
      <c r="K8258" s="105">
        <v>21.0</v>
      </c>
      <c r="L8258" s="104">
        <f t="array" ref="L8258">XLOOKUP('Joining Lists'!$J8258,'Joining Lists'!$A$4:$A$15,'Joining Lists'!$B$4:$B$15)</f>
        <v>21</v>
      </c>
      <c r="M8258" s="105">
        <f>'Joining Lists'!$K8258*'Joining Lists'!$L8258</f>
        <v>441</v>
      </c>
    </row>
    <row r="8259" ht="14.25" customHeight="1">
      <c r="G8259" s="111">
        <v>44140.0</v>
      </c>
      <c r="H8259" s="110" t="s">
        <v>297</v>
      </c>
      <c r="I8259" s="110" t="str">
        <f t="array" ref="I8259">XLOOKUP('Joining Lists'!$H8259,'Joining Lists'!$D$4:$D$75,'Joining Lists'!$E$4:$E$75)</f>
        <v>MidWest</v>
      </c>
      <c r="J8259" s="110" t="s">
        <v>218</v>
      </c>
      <c r="K8259" s="110">
        <v>2.0</v>
      </c>
      <c r="L8259" s="109">
        <f t="array" ref="L8259">XLOOKUP('Joining Lists'!$J8259,'Joining Lists'!$A$4:$A$15,'Joining Lists'!$B$4:$B$15)</f>
        <v>22.95</v>
      </c>
      <c r="M8259" s="110">
        <f>'Joining Lists'!$K8259*'Joining Lists'!$L8259</f>
        <v>45.9</v>
      </c>
    </row>
    <row r="8260" ht="14.25" customHeight="1">
      <c r="G8260" s="106">
        <v>44140.0</v>
      </c>
      <c r="H8260" s="105" t="s">
        <v>294</v>
      </c>
      <c r="I8260" s="105" t="str">
        <f t="array" ref="I8260">XLOOKUP('Joining Lists'!$H8260,'Joining Lists'!$D$4:$D$75,'Joining Lists'!$E$4:$E$75)</f>
        <v>West</v>
      </c>
      <c r="J8260" s="105" t="s">
        <v>245</v>
      </c>
      <c r="K8260" s="105">
        <v>1.0</v>
      </c>
      <c r="L8260" s="104">
        <f t="array" ref="L8260">XLOOKUP('Joining Lists'!$J8260,'Joining Lists'!$A$4:$A$15,'Joining Lists'!$B$4:$B$15)</f>
        <v>23.5</v>
      </c>
      <c r="M8260" s="105">
        <f>'Joining Lists'!$K8260*'Joining Lists'!$L8260</f>
        <v>23.5</v>
      </c>
    </row>
    <row r="8261" ht="14.25" customHeight="1">
      <c r="G8261" s="111">
        <v>44140.0</v>
      </c>
      <c r="H8261" s="110" t="s">
        <v>305</v>
      </c>
      <c r="I8261" s="110" t="str">
        <f t="array" ref="I8261">XLOOKUP('Joining Lists'!$H8261,'Joining Lists'!$D$4:$D$75,'Joining Lists'!$E$4:$E$75)</f>
        <v>East</v>
      </c>
      <c r="J8261" s="110" t="s">
        <v>230</v>
      </c>
      <c r="K8261" s="110">
        <v>2.0</v>
      </c>
      <c r="L8261" s="109">
        <f t="array" ref="L8261">XLOOKUP('Joining Lists'!$J8261,'Joining Lists'!$A$4:$A$15,'Joining Lists'!$B$4:$B$15)</f>
        <v>79.95</v>
      </c>
      <c r="M8261" s="110">
        <f>'Joining Lists'!$K8261*'Joining Lists'!$L8261</f>
        <v>159.9</v>
      </c>
    </row>
    <row r="8262" ht="14.25" customHeight="1">
      <c r="G8262" s="106">
        <v>44140.0</v>
      </c>
      <c r="H8262" s="105" t="s">
        <v>306</v>
      </c>
      <c r="I8262" s="105" t="str">
        <f t="array" ref="I8262">XLOOKUP('Joining Lists'!$H8262,'Joining Lists'!$D$4:$D$75,'Joining Lists'!$E$4:$E$75)</f>
        <v>West</v>
      </c>
      <c r="J8262" s="105" t="s">
        <v>240</v>
      </c>
      <c r="K8262" s="105">
        <v>1.0</v>
      </c>
      <c r="L8262" s="104">
        <f t="array" ref="L8262">XLOOKUP('Joining Lists'!$J8262,'Joining Lists'!$A$4:$A$15,'Joining Lists'!$B$4:$B$15)</f>
        <v>34</v>
      </c>
      <c r="M8262" s="105">
        <f>'Joining Lists'!$K8262*'Joining Lists'!$L8262</f>
        <v>34</v>
      </c>
    </row>
    <row r="8263" ht="14.25" customHeight="1">
      <c r="G8263" s="111">
        <v>44140.0</v>
      </c>
      <c r="H8263" s="110" t="s">
        <v>259</v>
      </c>
      <c r="I8263" s="110" t="str">
        <f t="array" ref="I8263">XLOOKUP('Joining Lists'!$H8263,'Joining Lists'!$D$4:$D$75,'Joining Lists'!$E$4:$E$75)</f>
        <v>West</v>
      </c>
      <c r="J8263" s="110" t="s">
        <v>245</v>
      </c>
      <c r="K8263" s="110">
        <v>2.0</v>
      </c>
      <c r="L8263" s="109">
        <f t="array" ref="L8263">XLOOKUP('Joining Lists'!$J8263,'Joining Lists'!$A$4:$A$15,'Joining Lists'!$B$4:$B$15)</f>
        <v>23.5</v>
      </c>
      <c r="M8263" s="110">
        <f>'Joining Lists'!$K8263*'Joining Lists'!$L8263</f>
        <v>47</v>
      </c>
    </row>
    <row r="8264" ht="14.25" customHeight="1">
      <c r="G8264" s="106">
        <v>44140.0</v>
      </c>
      <c r="H8264" s="105" t="s">
        <v>289</v>
      </c>
      <c r="I8264" s="105" t="str">
        <f t="array" ref="I8264">XLOOKUP('Joining Lists'!$H8264,'Joining Lists'!$D$4:$D$75,'Joining Lists'!$E$4:$E$75)</f>
        <v>West</v>
      </c>
      <c r="J8264" s="105" t="s">
        <v>240</v>
      </c>
      <c r="K8264" s="105">
        <v>3.0</v>
      </c>
      <c r="L8264" s="104">
        <f t="array" ref="L8264">XLOOKUP('Joining Lists'!$J8264,'Joining Lists'!$A$4:$A$15,'Joining Lists'!$B$4:$B$15)</f>
        <v>34</v>
      </c>
      <c r="M8264" s="105">
        <f>'Joining Lists'!$K8264*'Joining Lists'!$L8264</f>
        <v>102</v>
      </c>
    </row>
    <row r="8265" ht="14.25" customHeight="1">
      <c r="G8265" s="111">
        <v>44140.0</v>
      </c>
      <c r="H8265" s="110" t="s">
        <v>289</v>
      </c>
      <c r="I8265" s="110" t="str">
        <f t="array" ref="I8265">XLOOKUP('Joining Lists'!$H8265,'Joining Lists'!$D$4:$D$75,'Joining Lists'!$E$4:$E$75)</f>
        <v>West</v>
      </c>
      <c r="J8265" s="110" t="s">
        <v>227</v>
      </c>
      <c r="K8265" s="110">
        <v>3.0</v>
      </c>
      <c r="L8265" s="109">
        <f t="array" ref="L8265">XLOOKUP('Joining Lists'!$J8265,'Joining Lists'!$A$4:$A$15,'Joining Lists'!$B$4:$B$15)</f>
        <v>25</v>
      </c>
      <c r="M8265" s="110">
        <f>'Joining Lists'!$K8265*'Joining Lists'!$L8265</f>
        <v>75</v>
      </c>
    </row>
    <row r="8266" ht="14.25" customHeight="1">
      <c r="G8266" s="106">
        <v>44140.0</v>
      </c>
      <c r="H8266" s="105" t="s">
        <v>296</v>
      </c>
      <c r="I8266" s="105" t="str">
        <f t="array" ref="I8266">XLOOKUP('Joining Lists'!$H8266,'Joining Lists'!$D$4:$D$75,'Joining Lists'!$E$4:$E$75)</f>
        <v>West</v>
      </c>
      <c r="J8266" s="105" t="s">
        <v>243</v>
      </c>
      <c r="K8266" s="105">
        <v>3.0</v>
      </c>
      <c r="L8266" s="104">
        <f t="array" ref="L8266">XLOOKUP('Joining Lists'!$J8266,'Joining Lists'!$A$4:$A$15,'Joining Lists'!$B$4:$B$15)</f>
        <v>25</v>
      </c>
      <c r="M8266" s="105">
        <f>'Joining Lists'!$K8266*'Joining Lists'!$L8266</f>
        <v>75</v>
      </c>
    </row>
    <row r="8267" ht="14.25" customHeight="1">
      <c r="G8267" s="111">
        <v>44140.0</v>
      </c>
      <c r="H8267" s="110" t="s">
        <v>261</v>
      </c>
      <c r="I8267" s="110" t="str">
        <f t="array" ref="I8267">XLOOKUP('Joining Lists'!$H8267,'Joining Lists'!$D$4:$D$75,'Joining Lists'!$E$4:$E$75)</f>
        <v>South</v>
      </c>
      <c r="J8267" s="110" t="s">
        <v>216</v>
      </c>
      <c r="K8267" s="110">
        <v>2.0</v>
      </c>
      <c r="L8267" s="109">
        <f t="array" ref="L8267">XLOOKUP('Joining Lists'!$J8267,'Joining Lists'!$A$4:$A$15,'Joining Lists'!$B$4:$B$15)</f>
        <v>22.95</v>
      </c>
      <c r="M8267" s="110">
        <f>'Joining Lists'!$K8267*'Joining Lists'!$L8267</f>
        <v>45.9</v>
      </c>
    </row>
    <row r="8268" ht="14.25" customHeight="1">
      <c r="G8268" s="106">
        <v>44140.0</v>
      </c>
      <c r="H8268" s="105" t="s">
        <v>255</v>
      </c>
      <c r="I8268" s="105" t="str">
        <f t="array" ref="I8268">XLOOKUP('Joining Lists'!$H8268,'Joining Lists'!$D$4:$D$75,'Joining Lists'!$E$4:$E$75)</f>
        <v>MidWest</v>
      </c>
      <c r="J8268" s="105" t="s">
        <v>216</v>
      </c>
      <c r="K8268" s="105">
        <v>2.0</v>
      </c>
      <c r="L8268" s="104">
        <f t="array" ref="L8268">XLOOKUP('Joining Lists'!$J8268,'Joining Lists'!$A$4:$A$15,'Joining Lists'!$B$4:$B$15)</f>
        <v>22.95</v>
      </c>
      <c r="M8268" s="105">
        <f>'Joining Lists'!$K8268*'Joining Lists'!$L8268</f>
        <v>45.9</v>
      </c>
    </row>
    <row r="8269" ht="14.25" customHeight="1">
      <c r="G8269" s="111">
        <v>44140.0</v>
      </c>
      <c r="H8269" s="110" t="s">
        <v>221</v>
      </c>
      <c r="I8269" s="110" t="str">
        <f t="array" ref="I8269">XLOOKUP('Joining Lists'!$H8269,'Joining Lists'!$D$4:$D$75,'Joining Lists'!$E$4:$E$75)</f>
        <v>East</v>
      </c>
      <c r="J8269" s="110" t="s">
        <v>216</v>
      </c>
      <c r="K8269" s="110">
        <v>3.0</v>
      </c>
      <c r="L8269" s="109">
        <f t="array" ref="L8269">XLOOKUP('Joining Lists'!$J8269,'Joining Lists'!$A$4:$A$15,'Joining Lists'!$B$4:$B$15)</f>
        <v>22.95</v>
      </c>
      <c r="M8269" s="110">
        <f>'Joining Lists'!$K8269*'Joining Lists'!$L8269</f>
        <v>68.85</v>
      </c>
    </row>
    <row r="8270" ht="14.25" customHeight="1">
      <c r="G8270" s="106">
        <v>44140.0</v>
      </c>
      <c r="H8270" s="105" t="s">
        <v>295</v>
      </c>
      <c r="I8270" s="105" t="str">
        <f t="array" ref="I8270">XLOOKUP('Joining Lists'!$H8270,'Joining Lists'!$D$4:$D$75,'Joining Lists'!$E$4:$E$75)</f>
        <v>MidWest</v>
      </c>
      <c r="J8270" s="105" t="s">
        <v>218</v>
      </c>
      <c r="K8270" s="105">
        <v>2.0</v>
      </c>
      <c r="L8270" s="104">
        <f t="array" ref="L8270">XLOOKUP('Joining Lists'!$J8270,'Joining Lists'!$A$4:$A$15,'Joining Lists'!$B$4:$B$15)</f>
        <v>22.95</v>
      </c>
      <c r="M8270" s="105">
        <f>'Joining Lists'!$K8270*'Joining Lists'!$L8270</f>
        <v>45.9</v>
      </c>
    </row>
    <row r="8271" ht="14.25" customHeight="1">
      <c r="G8271" s="111">
        <v>44140.0</v>
      </c>
      <c r="H8271" s="110" t="s">
        <v>278</v>
      </c>
      <c r="I8271" s="110" t="str">
        <f t="array" ref="I8271">XLOOKUP('Joining Lists'!$H8271,'Joining Lists'!$D$4:$D$75,'Joining Lists'!$E$4:$E$75)</f>
        <v>MidWest</v>
      </c>
      <c r="J8271" s="110" t="s">
        <v>218</v>
      </c>
      <c r="K8271" s="110">
        <v>23.0</v>
      </c>
      <c r="L8271" s="109">
        <f t="array" ref="L8271">XLOOKUP('Joining Lists'!$J8271,'Joining Lists'!$A$4:$A$15,'Joining Lists'!$B$4:$B$15)</f>
        <v>22.95</v>
      </c>
      <c r="M8271" s="110">
        <f>'Joining Lists'!$K8271*'Joining Lists'!$L8271</f>
        <v>527.85</v>
      </c>
    </row>
    <row r="8272" ht="14.25" customHeight="1">
      <c r="G8272" s="106">
        <v>44140.0</v>
      </c>
      <c r="H8272" s="105" t="s">
        <v>294</v>
      </c>
      <c r="I8272" s="105" t="str">
        <f t="array" ref="I8272">XLOOKUP('Joining Lists'!$H8272,'Joining Lists'!$D$4:$D$75,'Joining Lists'!$E$4:$E$75)</f>
        <v>West</v>
      </c>
      <c r="J8272" s="105" t="s">
        <v>216</v>
      </c>
      <c r="K8272" s="105">
        <v>3.0</v>
      </c>
      <c r="L8272" s="104">
        <f t="array" ref="L8272">XLOOKUP('Joining Lists'!$J8272,'Joining Lists'!$A$4:$A$15,'Joining Lists'!$B$4:$B$15)</f>
        <v>22.95</v>
      </c>
      <c r="M8272" s="105">
        <f>'Joining Lists'!$K8272*'Joining Lists'!$L8272</f>
        <v>68.85</v>
      </c>
    </row>
    <row r="8273" ht="14.25" customHeight="1">
      <c r="G8273" s="111">
        <v>44140.0</v>
      </c>
      <c r="H8273" s="110" t="s">
        <v>250</v>
      </c>
      <c r="I8273" s="110" t="str">
        <f t="array" ref="I8273">XLOOKUP('Joining Lists'!$H8273,'Joining Lists'!$D$4:$D$75,'Joining Lists'!$E$4:$E$75)</f>
        <v>West</v>
      </c>
      <c r="J8273" s="110" t="s">
        <v>212</v>
      </c>
      <c r="K8273" s="110">
        <v>1.0</v>
      </c>
      <c r="L8273" s="109">
        <f t="array" ref="L8273">XLOOKUP('Joining Lists'!$J8273,'Joining Lists'!$A$4:$A$15,'Joining Lists'!$B$4:$B$15)</f>
        <v>21</v>
      </c>
      <c r="M8273" s="110">
        <f>'Joining Lists'!$K8273*'Joining Lists'!$L8273</f>
        <v>21</v>
      </c>
    </row>
    <row r="8274" ht="14.25" customHeight="1">
      <c r="G8274" s="106">
        <v>44140.0</v>
      </c>
      <c r="H8274" s="105" t="s">
        <v>307</v>
      </c>
      <c r="I8274" s="105" t="str">
        <f t="array" ref="I8274">XLOOKUP('Joining Lists'!$H8274,'Joining Lists'!$D$4:$D$75,'Joining Lists'!$E$4:$E$75)</f>
        <v>East</v>
      </c>
      <c r="J8274" s="105" t="s">
        <v>235</v>
      </c>
      <c r="K8274" s="105">
        <v>1.0</v>
      </c>
      <c r="L8274" s="104">
        <f t="array" ref="L8274">XLOOKUP('Joining Lists'!$J8274,'Joining Lists'!$A$4:$A$15,'Joining Lists'!$B$4:$B$15)</f>
        <v>19.95</v>
      </c>
      <c r="M8274" s="105">
        <f>'Joining Lists'!$K8274*'Joining Lists'!$L8274</f>
        <v>19.95</v>
      </c>
    </row>
    <row r="8275" ht="14.25" customHeight="1">
      <c r="G8275" s="111">
        <v>44140.0</v>
      </c>
      <c r="H8275" s="110" t="s">
        <v>259</v>
      </c>
      <c r="I8275" s="110" t="str">
        <f t="array" ref="I8275">XLOOKUP('Joining Lists'!$H8275,'Joining Lists'!$D$4:$D$75,'Joining Lists'!$E$4:$E$75)</f>
        <v>West</v>
      </c>
      <c r="J8275" s="110" t="s">
        <v>235</v>
      </c>
      <c r="K8275" s="110">
        <v>25.0</v>
      </c>
      <c r="L8275" s="109">
        <f t="array" ref="L8275">XLOOKUP('Joining Lists'!$J8275,'Joining Lists'!$A$4:$A$15,'Joining Lists'!$B$4:$B$15)</f>
        <v>19.95</v>
      </c>
      <c r="M8275" s="110">
        <f>'Joining Lists'!$K8275*'Joining Lists'!$L8275</f>
        <v>498.75</v>
      </c>
    </row>
    <row r="8276" ht="14.25" customHeight="1">
      <c r="G8276" s="106">
        <v>44140.0</v>
      </c>
      <c r="H8276" s="105" t="s">
        <v>303</v>
      </c>
      <c r="I8276" s="105" t="str">
        <f t="array" ref="I8276">XLOOKUP('Joining Lists'!$H8276,'Joining Lists'!$D$4:$D$75,'Joining Lists'!$E$4:$E$75)</f>
        <v>West</v>
      </c>
      <c r="J8276" s="105" t="s">
        <v>236</v>
      </c>
      <c r="K8276" s="105">
        <v>3.0</v>
      </c>
      <c r="L8276" s="104">
        <f t="array" ref="L8276">XLOOKUP('Joining Lists'!$J8276,'Joining Lists'!$A$4:$A$15,'Joining Lists'!$B$4:$B$15)</f>
        <v>30</v>
      </c>
      <c r="M8276" s="105">
        <f>'Joining Lists'!$K8276*'Joining Lists'!$L8276</f>
        <v>90</v>
      </c>
    </row>
    <row r="8277" ht="14.25" customHeight="1">
      <c r="G8277" s="111">
        <v>44140.0</v>
      </c>
      <c r="H8277" s="110" t="s">
        <v>266</v>
      </c>
      <c r="I8277" s="110" t="str">
        <f t="array" ref="I8277">XLOOKUP('Joining Lists'!$H8277,'Joining Lists'!$D$4:$D$75,'Joining Lists'!$E$4:$E$75)</f>
        <v>West</v>
      </c>
      <c r="J8277" s="110" t="s">
        <v>235</v>
      </c>
      <c r="K8277" s="110">
        <v>1.0</v>
      </c>
      <c r="L8277" s="109">
        <f t="array" ref="L8277">XLOOKUP('Joining Lists'!$J8277,'Joining Lists'!$A$4:$A$15,'Joining Lists'!$B$4:$B$15)</f>
        <v>19.95</v>
      </c>
      <c r="M8277" s="110">
        <f>'Joining Lists'!$K8277*'Joining Lists'!$L8277</f>
        <v>19.95</v>
      </c>
    </row>
    <row r="8278" ht="14.25" customHeight="1">
      <c r="G8278" s="106">
        <v>44140.0</v>
      </c>
      <c r="H8278" s="105" t="s">
        <v>269</v>
      </c>
      <c r="I8278" s="105" t="str">
        <f t="array" ref="I8278">XLOOKUP('Joining Lists'!$H8278,'Joining Lists'!$D$4:$D$75,'Joining Lists'!$E$4:$E$75)</f>
        <v>MidWest</v>
      </c>
      <c r="J8278" s="105" t="s">
        <v>243</v>
      </c>
      <c r="K8278" s="105">
        <v>13.0</v>
      </c>
      <c r="L8278" s="104">
        <f t="array" ref="L8278">XLOOKUP('Joining Lists'!$J8278,'Joining Lists'!$A$4:$A$15,'Joining Lists'!$B$4:$B$15)</f>
        <v>25</v>
      </c>
      <c r="M8278" s="105">
        <f>'Joining Lists'!$K8278*'Joining Lists'!$L8278</f>
        <v>325</v>
      </c>
    </row>
    <row r="8279" ht="14.25" customHeight="1">
      <c r="G8279" s="111">
        <v>44140.0</v>
      </c>
      <c r="H8279" s="110" t="s">
        <v>264</v>
      </c>
      <c r="I8279" s="110" t="str">
        <f t="array" ref="I8279">XLOOKUP('Joining Lists'!$H8279,'Joining Lists'!$D$4:$D$75,'Joining Lists'!$E$4:$E$75)</f>
        <v>MidWest</v>
      </c>
      <c r="J8279" s="110" t="s">
        <v>240</v>
      </c>
      <c r="K8279" s="110">
        <v>3.0</v>
      </c>
      <c r="L8279" s="109">
        <f t="array" ref="L8279">XLOOKUP('Joining Lists'!$J8279,'Joining Lists'!$A$4:$A$15,'Joining Lists'!$B$4:$B$15)</f>
        <v>34</v>
      </c>
      <c r="M8279" s="110">
        <f>'Joining Lists'!$K8279*'Joining Lists'!$L8279</f>
        <v>102</v>
      </c>
    </row>
    <row r="8280" ht="14.25" customHeight="1">
      <c r="G8280" s="106">
        <v>44140.0</v>
      </c>
      <c r="H8280" s="105" t="s">
        <v>292</v>
      </c>
      <c r="I8280" s="105" t="str">
        <f t="array" ref="I8280">XLOOKUP('Joining Lists'!$H8280,'Joining Lists'!$D$4:$D$75,'Joining Lists'!$E$4:$E$75)</f>
        <v>East</v>
      </c>
      <c r="J8280" s="105" t="s">
        <v>240</v>
      </c>
      <c r="K8280" s="105">
        <v>2.0</v>
      </c>
      <c r="L8280" s="104">
        <f t="array" ref="L8280">XLOOKUP('Joining Lists'!$J8280,'Joining Lists'!$A$4:$A$15,'Joining Lists'!$B$4:$B$15)</f>
        <v>34</v>
      </c>
      <c r="M8280" s="105">
        <f>'Joining Lists'!$K8280*'Joining Lists'!$L8280</f>
        <v>68</v>
      </c>
    </row>
    <row r="8281" ht="14.25" customHeight="1">
      <c r="G8281" s="111">
        <v>44140.0</v>
      </c>
      <c r="H8281" s="110" t="s">
        <v>300</v>
      </c>
      <c r="I8281" s="110" t="str">
        <f t="array" ref="I8281">XLOOKUP('Joining Lists'!$H8281,'Joining Lists'!$D$4:$D$75,'Joining Lists'!$E$4:$E$75)</f>
        <v>MidWest</v>
      </c>
      <c r="J8281" s="110" t="s">
        <v>235</v>
      </c>
      <c r="K8281" s="110">
        <v>24.0</v>
      </c>
      <c r="L8281" s="109">
        <f t="array" ref="L8281">XLOOKUP('Joining Lists'!$J8281,'Joining Lists'!$A$4:$A$15,'Joining Lists'!$B$4:$B$15)</f>
        <v>19.95</v>
      </c>
      <c r="M8281" s="110">
        <f>'Joining Lists'!$K8281*'Joining Lists'!$L8281</f>
        <v>478.8</v>
      </c>
    </row>
    <row r="8282" ht="14.25" customHeight="1">
      <c r="G8282" s="106">
        <v>44140.0</v>
      </c>
      <c r="H8282" s="105" t="s">
        <v>255</v>
      </c>
      <c r="I8282" s="105" t="str">
        <f t="array" ref="I8282">XLOOKUP('Joining Lists'!$H8282,'Joining Lists'!$D$4:$D$75,'Joining Lists'!$E$4:$E$75)</f>
        <v>MidWest</v>
      </c>
      <c r="J8282" s="105" t="s">
        <v>243</v>
      </c>
      <c r="K8282" s="105">
        <v>2.0</v>
      </c>
      <c r="L8282" s="104">
        <f t="array" ref="L8282">XLOOKUP('Joining Lists'!$J8282,'Joining Lists'!$A$4:$A$15,'Joining Lists'!$B$4:$B$15)</f>
        <v>25</v>
      </c>
      <c r="M8282" s="105">
        <f>'Joining Lists'!$K8282*'Joining Lists'!$L8282</f>
        <v>50</v>
      </c>
    </row>
    <row r="8283" ht="14.25" customHeight="1">
      <c r="G8283" s="111">
        <v>44139.0</v>
      </c>
      <c r="H8283" s="110" t="s">
        <v>294</v>
      </c>
      <c r="I8283" s="110" t="str">
        <f t="array" ref="I8283">XLOOKUP('Joining Lists'!$H8283,'Joining Lists'!$D$4:$D$75,'Joining Lists'!$E$4:$E$75)</f>
        <v>West</v>
      </c>
      <c r="J8283" s="110" t="s">
        <v>235</v>
      </c>
      <c r="K8283" s="110">
        <v>2.0</v>
      </c>
      <c r="L8283" s="109">
        <f t="array" ref="L8283">XLOOKUP('Joining Lists'!$J8283,'Joining Lists'!$A$4:$A$15,'Joining Lists'!$B$4:$B$15)</f>
        <v>19.95</v>
      </c>
      <c r="M8283" s="110">
        <f>'Joining Lists'!$K8283*'Joining Lists'!$L8283</f>
        <v>39.9</v>
      </c>
    </row>
    <row r="8284" ht="14.25" customHeight="1">
      <c r="G8284" s="106">
        <v>44139.0</v>
      </c>
      <c r="H8284" s="105" t="s">
        <v>296</v>
      </c>
      <c r="I8284" s="105" t="str">
        <f t="array" ref="I8284">XLOOKUP('Joining Lists'!$H8284,'Joining Lists'!$D$4:$D$75,'Joining Lists'!$E$4:$E$75)</f>
        <v>West</v>
      </c>
      <c r="J8284" s="105" t="s">
        <v>236</v>
      </c>
      <c r="K8284" s="105">
        <v>1.0</v>
      </c>
      <c r="L8284" s="104">
        <f t="array" ref="L8284">XLOOKUP('Joining Lists'!$J8284,'Joining Lists'!$A$4:$A$15,'Joining Lists'!$B$4:$B$15)</f>
        <v>30</v>
      </c>
      <c r="M8284" s="105">
        <f>'Joining Lists'!$K8284*'Joining Lists'!$L8284</f>
        <v>30</v>
      </c>
    </row>
    <row r="8285" ht="14.25" customHeight="1">
      <c r="G8285" s="111">
        <v>44139.0</v>
      </c>
      <c r="H8285" s="110" t="s">
        <v>312</v>
      </c>
      <c r="I8285" s="110" t="str">
        <f t="array" ref="I8285">XLOOKUP('Joining Lists'!$H8285,'Joining Lists'!$D$4:$D$75,'Joining Lists'!$E$4:$E$75)</f>
        <v>East</v>
      </c>
      <c r="J8285" s="110" t="s">
        <v>235</v>
      </c>
      <c r="K8285" s="110">
        <v>3.0</v>
      </c>
      <c r="L8285" s="109">
        <f t="array" ref="L8285">XLOOKUP('Joining Lists'!$J8285,'Joining Lists'!$A$4:$A$15,'Joining Lists'!$B$4:$B$15)</f>
        <v>19.95</v>
      </c>
      <c r="M8285" s="110">
        <f>'Joining Lists'!$K8285*'Joining Lists'!$L8285</f>
        <v>59.85</v>
      </c>
    </row>
    <row r="8286" ht="14.25" customHeight="1">
      <c r="G8286" s="106">
        <v>44139.0</v>
      </c>
      <c r="H8286" s="105" t="s">
        <v>250</v>
      </c>
      <c r="I8286" s="105" t="str">
        <f t="array" ref="I8286">XLOOKUP('Joining Lists'!$H8286,'Joining Lists'!$D$4:$D$75,'Joining Lists'!$E$4:$E$75)</f>
        <v>West</v>
      </c>
      <c r="J8286" s="105" t="s">
        <v>233</v>
      </c>
      <c r="K8286" s="105">
        <v>1.0</v>
      </c>
      <c r="L8286" s="104">
        <f t="array" ref="L8286">XLOOKUP('Joining Lists'!$J8286,'Joining Lists'!$A$4:$A$15,'Joining Lists'!$B$4:$B$15)</f>
        <v>27.5</v>
      </c>
      <c r="M8286" s="105">
        <f>'Joining Lists'!$K8286*'Joining Lists'!$L8286</f>
        <v>27.5</v>
      </c>
    </row>
    <row r="8287" ht="14.25" customHeight="1">
      <c r="G8287" s="111">
        <v>44139.0</v>
      </c>
      <c r="H8287" s="110" t="s">
        <v>255</v>
      </c>
      <c r="I8287" s="110" t="str">
        <f t="array" ref="I8287">XLOOKUP('Joining Lists'!$H8287,'Joining Lists'!$D$4:$D$75,'Joining Lists'!$E$4:$E$75)</f>
        <v>MidWest</v>
      </c>
      <c r="J8287" s="110" t="s">
        <v>243</v>
      </c>
      <c r="K8287" s="110">
        <v>3.0</v>
      </c>
      <c r="L8287" s="109">
        <f t="array" ref="L8287">XLOOKUP('Joining Lists'!$J8287,'Joining Lists'!$A$4:$A$15,'Joining Lists'!$B$4:$B$15)</f>
        <v>25</v>
      </c>
      <c r="M8287" s="110">
        <f>'Joining Lists'!$K8287*'Joining Lists'!$L8287</f>
        <v>75</v>
      </c>
    </row>
    <row r="8288" ht="14.25" customHeight="1">
      <c r="G8288" s="106">
        <v>44139.0</v>
      </c>
      <c r="H8288" s="105" t="s">
        <v>303</v>
      </c>
      <c r="I8288" s="105" t="str">
        <f t="array" ref="I8288">XLOOKUP('Joining Lists'!$H8288,'Joining Lists'!$D$4:$D$75,'Joining Lists'!$E$4:$E$75)</f>
        <v>West</v>
      </c>
      <c r="J8288" s="105" t="s">
        <v>235</v>
      </c>
      <c r="K8288" s="105">
        <v>3.0</v>
      </c>
      <c r="L8288" s="104">
        <f t="array" ref="L8288">XLOOKUP('Joining Lists'!$J8288,'Joining Lists'!$A$4:$A$15,'Joining Lists'!$B$4:$B$15)</f>
        <v>19.95</v>
      </c>
      <c r="M8288" s="105">
        <f>'Joining Lists'!$K8288*'Joining Lists'!$L8288</f>
        <v>59.85</v>
      </c>
    </row>
    <row r="8289" ht="14.25" customHeight="1">
      <c r="G8289" s="111">
        <v>44139.0</v>
      </c>
      <c r="H8289" s="110" t="s">
        <v>289</v>
      </c>
      <c r="I8289" s="110" t="str">
        <f t="array" ref="I8289">XLOOKUP('Joining Lists'!$H8289,'Joining Lists'!$D$4:$D$75,'Joining Lists'!$E$4:$E$75)</f>
        <v>West</v>
      </c>
      <c r="J8289" s="110" t="s">
        <v>233</v>
      </c>
      <c r="K8289" s="110">
        <v>3.0</v>
      </c>
      <c r="L8289" s="109">
        <f t="array" ref="L8289">XLOOKUP('Joining Lists'!$J8289,'Joining Lists'!$A$4:$A$15,'Joining Lists'!$B$4:$B$15)</f>
        <v>27.5</v>
      </c>
      <c r="M8289" s="110">
        <f>'Joining Lists'!$K8289*'Joining Lists'!$L8289</f>
        <v>82.5</v>
      </c>
    </row>
    <row r="8290" ht="14.25" customHeight="1">
      <c r="G8290" s="106">
        <v>44139.0</v>
      </c>
      <c r="H8290" s="105" t="s">
        <v>280</v>
      </c>
      <c r="I8290" s="105" t="str">
        <f t="array" ref="I8290">XLOOKUP('Joining Lists'!$H8290,'Joining Lists'!$D$4:$D$75,'Joining Lists'!$E$4:$E$75)</f>
        <v>South</v>
      </c>
      <c r="J8290" s="105" t="s">
        <v>243</v>
      </c>
      <c r="K8290" s="105">
        <v>4.0</v>
      </c>
      <c r="L8290" s="104">
        <f t="array" ref="L8290">XLOOKUP('Joining Lists'!$J8290,'Joining Lists'!$A$4:$A$15,'Joining Lists'!$B$4:$B$15)</f>
        <v>25</v>
      </c>
      <c r="M8290" s="105">
        <f>'Joining Lists'!$K8290*'Joining Lists'!$L8290</f>
        <v>100</v>
      </c>
    </row>
    <row r="8291" ht="14.25" customHeight="1">
      <c r="G8291" s="111">
        <v>44139.0</v>
      </c>
      <c r="H8291" s="110" t="s">
        <v>238</v>
      </c>
      <c r="I8291" s="110" t="str">
        <f t="array" ref="I8291">XLOOKUP('Joining Lists'!$H8291,'Joining Lists'!$D$4:$D$75,'Joining Lists'!$E$4:$E$75)</f>
        <v>West</v>
      </c>
      <c r="J8291" s="110" t="s">
        <v>243</v>
      </c>
      <c r="K8291" s="110">
        <v>1.0</v>
      </c>
      <c r="L8291" s="109">
        <f t="array" ref="L8291">XLOOKUP('Joining Lists'!$J8291,'Joining Lists'!$A$4:$A$15,'Joining Lists'!$B$4:$B$15)</f>
        <v>25</v>
      </c>
      <c r="M8291" s="110">
        <f>'Joining Lists'!$K8291*'Joining Lists'!$L8291</f>
        <v>25</v>
      </c>
    </row>
    <row r="8292" ht="14.25" customHeight="1">
      <c r="G8292" s="106">
        <v>44139.0</v>
      </c>
      <c r="H8292" s="105" t="s">
        <v>280</v>
      </c>
      <c r="I8292" s="105" t="str">
        <f t="array" ref="I8292">XLOOKUP('Joining Lists'!$H8292,'Joining Lists'!$D$4:$D$75,'Joining Lists'!$E$4:$E$75)</f>
        <v>South</v>
      </c>
      <c r="J8292" s="105" t="s">
        <v>243</v>
      </c>
      <c r="K8292" s="105">
        <v>2.0</v>
      </c>
      <c r="L8292" s="104">
        <f t="array" ref="L8292">XLOOKUP('Joining Lists'!$J8292,'Joining Lists'!$A$4:$A$15,'Joining Lists'!$B$4:$B$15)</f>
        <v>25</v>
      </c>
      <c r="M8292" s="105">
        <f>'Joining Lists'!$K8292*'Joining Lists'!$L8292</f>
        <v>50</v>
      </c>
    </row>
    <row r="8293" ht="14.25" customHeight="1">
      <c r="G8293" s="111">
        <v>44139.0</v>
      </c>
      <c r="H8293" s="110" t="s">
        <v>268</v>
      </c>
      <c r="I8293" s="110" t="str">
        <f t="array" ref="I8293">XLOOKUP('Joining Lists'!$H8293,'Joining Lists'!$D$4:$D$75,'Joining Lists'!$E$4:$E$75)</f>
        <v>East</v>
      </c>
      <c r="J8293" s="110" t="s">
        <v>236</v>
      </c>
      <c r="K8293" s="110">
        <v>2.0</v>
      </c>
      <c r="L8293" s="109">
        <f t="array" ref="L8293">XLOOKUP('Joining Lists'!$J8293,'Joining Lists'!$A$4:$A$15,'Joining Lists'!$B$4:$B$15)</f>
        <v>30</v>
      </c>
      <c r="M8293" s="110">
        <f>'Joining Lists'!$K8293*'Joining Lists'!$L8293</f>
        <v>60</v>
      </c>
    </row>
    <row r="8294" ht="14.25" customHeight="1">
      <c r="G8294" s="106">
        <v>44139.0</v>
      </c>
      <c r="H8294" s="105" t="s">
        <v>251</v>
      </c>
      <c r="I8294" s="105" t="str">
        <f t="array" ref="I8294">XLOOKUP('Joining Lists'!$H8294,'Joining Lists'!$D$4:$D$75,'Joining Lists'!$E$4:$E$75)</f>
        <v>MidWest</v>
      </c>
      <c r="J8294" s="105" t="s">
        <v>240</v>
      </c>
      <c r="K8294" s="105">
        <v>1.0</v>
      </c>
      <c r="L8294" s="104">
        <f t="array" ref="L8294">XLOOKUP('Joining Lists'!$J8294,'Joining Lists'!$A$4:$A$15,'Joining Lists'!$B$4:$B$15)</f>
        <v>34</v>
      </c>
      <c r="M8294" s="105">
        <f>'Joining Lists'!$K8294*'Joining Lists'!$L8294</f>
        <v>34</v>
      </c>
    </row>
    <row r="8295" ht="14.25" customHeight="1">
      <c r="G8295" s="111">
        <v>44139.0</v>
      </c>
      <c r="H8295" s="110" t="s">
        <v>306</v>
      </c>
      <c r="I8295" s="110" t="str">
        <f t="array" ref="I8295">XLOOKUP('Joining Lists'!$H8295,'Joining Lists'!$D$4:$D$75,'Joining Lists'!$E$4:$E$75)</f>
        <v>West</v>
      </c>
      <c r="J8295" s="110" t="s">
        <v>236</v>
      </c>
      <c r="K8295" s="110">
        <v>1.0</v>
      </c>
      <c r="L8295" s="109">
        <f t="array" ref="L8295">XLOOKUP('Joining Lists'!$J8295,'Joining Lists'!$A$4:$A$15,'Joining Lists'!$B$4:$B$15)</f>
        <v>30</v>
      </c>
      <c r="M8295" s="110">
        <f>'Joining Lists'!$K8295*'Joining Lists'!$L8295</f>
        <v>30</v>
      </c>
    </row>
    <row r="8296" ht="14.25" customHeight="1">
      <c r="G8296" s="106">
        <v>44139.0</v>
      </c>
      <c r="H8296" s="105" t="s">
        <v>315</v>
      </c>
      <c r="I8296" s="105" t="str">
        <f t="array" ref="I8296">XLOOKUP('Joining Lists'!$H8296,'Joining Lists'!$D$4:$D$75,'Joining Lists'!$E$4:$E$75)</f>
        <v>MidWest</v>
      </c>
      <c r="J8296" s="105" t="s">
        <v>240</v>
      </c>
      <c r="K8296" s="105">
        <v>2.0</v>
      </c>
      <c r="L8296" s="104">
        <f t="array" ref="L8296">XLOOKUP('Joining Lists'!$J8296,'Joining Lists'!$A$4:$A$15,'Joining Lists'!$B$4:$B$15)</f>
        <v>34</v>
      </c>
      <c r="M8296" s="105">
        <f>'Joining Lists'!$K8296*'Joining Lists'!$L8296</f>
        <v>68</v>
      </c>
    </row>
    <row r="8297" ht="14.25" customHeight="1">
      <c r="G8297" s="111">
        <v>44139.0</v>
      </c>
      <c r="H8297" s="110" t="s">
        <v>307</v>
      </c>
      <c r="I8297" s="110" t="str">
        <f t="array" ref="I8297">XLOOKUP('Joining Lists'!$H8297,'Joining Lists'!$D$4:$D$75,'Joining Lists'!$E$4:$E$75)</f>
        <v>East</v>
      </c>
      <c r="J8297" s="110" t="s">
        <v>227</v>
      </c>
      <c r="K8297" s="110">
        <v>3.0</v>
      </c>
      <c r="L8297" s="109">
        <f t="array" ref="L8297">XLOOKUP('Joining Lists'!$J8297,'Joining Lists'!$A$4:$A$15,'Joining Lists'!$B$4:$B$15)</f>
        <v>25</v>
      </c>
      <c r="M8297" s="110">
        <f>'Joining Lists'!$K8297*'Joining Lists'!$L8297</f>
        <v>75</v>
      </c>
    </row>
    <row r="8298" ht="14.25" customHeight="1">
      <c r="G8298" s="106">
        <v>44139.0</v>
      </c>
      <c r="H8298" s="105" t="s">
        <v>292</v>
      </c>
      <c r="I8298" s="105" t="str">
        <f t="array" ref="I8298">XLOOKUP('Joining Lists'!$H8298,'Joining Lists'!$D$4:$D$75,'Joining Lists'!$E$4:$E$75)</f>
        <v>East</v>
      </c>
      <c r="J8298" s="105" t="s">
        <v>243</v>
      </c>
      <c r="K8298" s="105">
        <v>3.0</v>
      </c>
      <c r="L8298" s="104">
        <f t="array" ref="L8298">XLOOKUP('Joining Lists'!$J8298,'Joining Lists'!$A$4:$A$15,'Joining Lists'!$B$4:$B$15)</f>
        <v>25</v>
      </c>
      <c r="M8298" s="105">
        <f>'Joining Lists'!$K8298*'Joining Lists'!$L8298</f>
        <v>75</v>
      </c>
    </row>
    <row r="8299" ht="14.25" customHeight="1">
      <c r="G8299" s="111">
        <v>44139.0</v>
      </c>
      <c r="H8299" s="110" t="s">
        <v>292</v>
      </c>
      <c r="I8299" s="110" t="str">
        <f t="array" ref="I8299">XLOOKUP('Joining Lists'!$H8299,'Joining Lists'!$D$4:$D$75,'Joining Lists'!$E$4:$E$75)</f>
        <v>East</v>
      </c>
      <c r="J8299" s="110" t="s">
        <v>240</v>
      </c>
      <c r="K8299" s="110">
        <v>2.0</v>
      </c>
      <c r="L8299" s="109">
        <f t="array" ref="L8299">XLOOKUP('Joining Lists'!$J8299,'Joining Lists'!$A$4:$A$15,'Joining Lists'!$B$4:$B$15)</f>
        <v>34</v>
      </c>
      <c r="M8299" s="110">
        <f>'Joining Lists'!$K8299*'Joining Lists'!$L8299</f>
        <v>68</v>
      </c>
    </row>
    <row r="8300" ht="14.25" customHeight="1">
      <c r="G8300" s="106">
        <v>44139.0</v>
      </c>
      <c r="H8300" s="105" t="s">
        <v>260</v>
      </c>
      <c r="I8300" s="105" t="str">
        <f t="array" ref="I8300">XLOOKUP('Joining Lists'!$H8300,'Joining Lists'!$D$4:$D$75,'Joining Lists'!$E$4:$E$75)</f>
        <v>MidWest</v>
      </c>
      <c r="J8300" s="105" t="s">
        <v>233</v>
      </c>
      <c r="K8300" s="105">
        <v>2.0</v>
      </c>
      <c r="L8300" s="104">
        <f t="array" ref="L8300">XLOOKUP('Joining Lists'!$J8300,'Joining Lists'!$A$4:$A$15,'Joining Lists'!$B$4:$B$15)</f>
        <v>27.5</v>
      </c>
      <c r="M8300" s="105">
        <f>'Joining Lists'!$K8300*'Joining Lists'!$L8300</f>
        <v>55</v>
      </c>
    </row>
    <row r="8301" ht="14.25" customHeight="1">
      <c r="G8301" s="111">
        <v>44139.0</v>
      </c>
      <c r="H8301" s="110" t="s">
        <v>219</v>
      </c>
      <c r="I8301" s="110" t="str">
        <f t="array" ref="I8301">XLOOKUP('Joining Lists'!$H8301,'Joining Lists'!$D$4:$D$75,'Joining Lists'!$E$4:$E$75)</f>
        <v>West</v>
      </c>
      <c r="J8301" s="110" t="s">
        <v>235</v>
      </c>
      <c r="K8301" s="110">
        <v>1.0</v>
      </c>
      <c r="L8301" s="109">
        <f t="array" ref="L8301">XLOOKUP('Joining Lists'!$J8301,'Joining Lists'!$A$4:$A$15,'Joining Lists'!$B$4:$B$15)</f>
        <v>19.95</v>
      </c>
      <c r="M8301" s="110">
        <f>'Joining Lists'!$K8301*'Joining Lists'!$L8301</f>
        <v>19.95</v>
      </c>
    </row>
    <row r="8302" ht="14.25" customHeight="1">
      <c r="G8302" s="106">
        <v>44139.0</v>
      </c>
      <c r="H8302" s="105" t="s">
        <v>303</v>
      </c>
      <c r="I8302" s="105" t="str">
        <f t="array" ref="I8302">XLOOKUP('Joining Lists'!$H8302,'Joining Lists'!$D$4:$D$75,'Joining Lists'!$E$4:$E$75)</f>
        <v>West</v>
      </c>
      <c r="J8302" s="105" t="s">
        <v>243</v>
      </c>
      <c r="K8302" s="105">
        <v>2.0</v>
      </c>
      <c r="L8302" s="104">
        <f t="array" ref="L8302">XLOOKUP('Joining Lists'!$J8302,'Joining Lists'!$A$4:$A$15,'Joining Lists'!$B$4:$B$15)</f>
        <v>25</v>
      </c>
      <c r="M8302" s="105">
        <f>'Joining Lists'!$K8302*'Joining Lists'!$L8302</f>
        <v>50</v>
      </c>
    </row>
    <row r="8303" ht="14.25" customHeight="1">
      <c r="G8303" s="111">
        <v>44139.0</v>
      </c>
      <c r="H8303" s="110" t="s">
        <v>261</v>
      </c>
      <c r="I8303" s="110" t="str">
        <f t="array" ref="I8303">XLOOKUP('Joining Lists'!$H8303,'Joining Lists'!$D$4:$D$75,'Joining Lists'!$E$4:$E$75)</f>
        <v>South</v>
      </c>
      <c r="J8303" s="110" t="s">
        <v>240</v>
      </c>
      <c r="K8303" s="110">
        <v>1.0</v>
      </c>
      <c r="L8303" s="109">
        <f t="array" ref="L8303">XLOOKUP('Joining Lists'!$J8303,'Joining Lists'!$A$4:$A$15,'Joining Lists'!$B$4:$B$15)</f>
        <v>34</v>
      </c>
      <c r="M8303" s="110">
        <f>'Joining Lists'!$K8303*'Joining Lists'!$L8303</f>
        <v>34</v>
      </c>
    </row>
    <row r="8304" ht="14.25" customHeight="1">
      <c r="G8304" s="106">
        <v>44139.0</v>
      </c>
      <c r="H8304" s="105" t="s">
        <v>308</v>
      </c>
      <c r="I8304" s="105" t="str">
        <f t="array" ref="I8304">XLOOKUP('Joining Lists'!$H8304,'Joining Lists'!$D$4:$D$75,'Joining Lists'!$E$4:$E$75)</f>
        <v>West</v>
      </c>
      <c r="J8304" s="105" t="s">
        <v>218</v>
      </c>
      <c r="K8304" s="105">
        <v>2.0</v>
      </c>
      <c r="L8304" s="104">
        <f t="array" ref="L8304">XLOOKUP('Joining Lists'!$J8304,'Joining Lists'!$A$4:$A$15,'Joining Lists'!$B$4:$B$15)</f>
        <v>22.95</v>
      </c>
      <c r="M8304" s="105">
        <f>'Joining Lists'!$K8304*'Joining Lists'!$L8304</f>
        <v>45.9</v>
      </c>
    </row>
    <row r="8305" ht="14.25" customHeight="1">
      <c r="G8305" s="111">
        <v>44139.0</v>
      </c>
      <c r="H8305" s="110" t="s">
        <v>249</v>
      </c>
      <c r="I8305" s="110" t="str">
        <f t="array" ref="I8305">XLOOKUP('Joining Lists'!$H8305,'Joining Lists'!$D$4:$D$75,'Joining Lists'!$E$4:$E$75)</f>
        <v>East</v>
      </c>
      <c r="J8305" s="110" t="s">
        <v>230</v>
      </c>
      <c r="K8305" s="110">
        <v>1.0</v>
      </c>
      <c r="L8305" s="109">
        <f t="array" ref="L8305">XLOOKUP('Joining Lists'!$J8305,'Joining Lists'!$A$4:$A$15,'Joining Lists'!$B$4:$B$15)</f>
        <v>79.95</v>
      </c>
      <c r="M8305" s="110">
        <f>'Joining Lists'!$K8305*'Joining Lists'!$L8305</f>
        <v>79.95</v>
      </c>
    </row>
    <row r="8306" ht="14.25" customHeight="1">
      <c r="G8306" s="106">
        <v>44139.0</v>
      </c>
      <c r="H8306" s="105" t="s">
        <v>293</v>
      </c>
      <c r="I8306" s="105" t="str">
        <f t="array" ref="I8306">XLOOKUP('Joining Lists'!$H8306,'Joining Lists'!$D$4:$D$75,'Joining Lists'!$E$4:$E$75)</f>
        <v>West</v>
      </c>
      <c r="J8306" s="105" t="s">
        <v>236</v>
      </c>
      <c r="K8306" s="105">
        <v>4.0</v>
      </c>
      <c r="L8306" s="104">
        <f t="array" ref="L8306">XLOOKUP('Joining Lists'!$J8306,'Joining Lists'!$A$4:$A$15,'Joining Lists'!$B$4:$B$15)</f>
        <v>30</v>
      </c>
      <c r="M8306" s="105">
        <f>'Joining Lists'!$K8306*'Joining Lists'!$L8306</f>
        <v>120</v>
      </c>
    </row>
    <row r="8307" ht="14.25" customHeight="1">
      <c r="G8307" s="111">
        <v>44139.0</v>
      </c>
      <c r="H8307" s="110" t="s">
        <v>281</v>
      </c>
      <c r="I8307" s="110" t="str">
        <f t="array" ref="I8307">XLOOKUP('Joining Lists'!$H8307,'Joining Lists'!$D$4:$D$75,'Joining Lists'!$E$4:$E$75)</f>
        <v>MidWest</v>
      </c>
      <c r="J8307" s="110" t="s">
        <v>240</v>
      </c>
      <c r="K8307" s="110">
        <v>2.0</v>
      </c>
      <c r="L8307" s="109">
        <f t="array" ref="L8307">XLOOKUP('Joining Lists'!$J8307,'Joining Lists'!$A$4:$A$15,'Joining Lists'!$B$4:$B$15)</f>
        <v>34</v>
      </c>
      <c r="M8307" s="110">
        <f>'Joining Lists'!$K8307*'Joining Lists'!$L8307</f>
        <v>68</v>
      </c>
    </row>
    <row r="8308" ht="14.25" customHeight="1">
      <c r="G8308" s="106">
        <v>44139.0</v>
      </c>
      <c r="H8308" s="105" t="s">
        <v>276</v>
      </c>
      <c r="I8308" s="105" t="str">
        <f t="array" ref="I8308">XLOOKUP('Joining Lists'!$H8308,'Joining Lists'!$D$4:$D$75,'Joining Lists'!$E$4:$E$75)</f>
        <v>East</v>
      </c>
      <c r="J8308" s="105" t="s">
        <v>236</v>
      </c>
      <c r="K8308" s="105">
        <v>3.0</v>
      </c>
      <c r="L8308" s="104">
        <f t="array" ref="L8308">XLOOKUP('Joining Lists'!$J8308,'Joining Lists'!$A$4:$A$15,'Joining Lists'!$B$4:$B$15)</f>
        <v>30</v>
      </c>
      <c r="M8308" s="105">
        <f>'Joining Lists'!$K8308*'Joining Lists'!$L8308</f>
        <v>90</v>
      </c>
    </row>
    <row r="8309" ht="14.25" customHeight="1">
      <c r="G8309" s="111">
        <v>44139.0</v>
      </c>
      <c r="H8309" s="110" t="s">
        <v>305</v>
      </c>
      <c r="I8309" s="110" t="str">
        <f t="array" ref="I8309">XLOOKUP('Joining Lists'!$H8309,'Joining Lists'!$D$4:$D$75,'Joining Lists'!$E$4:$E$75)</f>
        <v>East</v>
      </c>
      <c r="J8309" s="110" t="s">
        <v>227</v>
      </c>
      <c r="K8309" s="110">
        <v>2.0</v>
      </c>
      <c r="L8309" s="109">
        <f t="array" ref="L8309">XLOOKUP('Joining Lists'!$J8309,'Joining Lists'!$A$4:$A$15,'Joining Lists'!$B$4:$B$15)</f>
        <v>25</v>
      </c>
      <c r="M8309" s="110">
        <f>'Joining Lists'!$K8309*'Joining Lists'!$L8309</f>
        <v>50</v>
      </c>
    </row>
    <row r="8310" ht="14.25" customHeight="1">
      <c r="G8310" s="106">
        <v>44139.0</v>
      </c>
      <c r="H8310" s="105" t="s">
        <v>246</v>
      </c>
      <c r="I8310" s="105" t="str">
        <f t="array" ref="I8310">XLOOKUP('Joining Lists'!$H8310,'Joining Lists'!$D$4:$D$75,'Joining Lists'!$E$4:$E$75)</f>
        <v>South</v>
      </c>
      <c r="J8310" s="105" t="s">
        <v>218</v>
      </c>
      <c r="K8310" s="105">
        <v>2.0</v>
      </c>
      <c r="L8310" s="104">
        <f t="array" ref="L8310">XLOOKUP('Joining Lists'!$J8310,'Joining Lists'!$A$4:$A$15,'Joining Lists'!$B$4:$B$15)</f>
        <v>22.95</v>
      </c>
      <c r="M8310" s="105">
        <f>'Joining Lists'!$K8310*'Joining Lists'!$L8310</f>
        <v>45.9</v>
      </c>
    </row>
    <row r="8311" ht="14.25" customHeight="1">
      <c r="G8311" s="111">
        <v>44139.0</v>
      </c>
      <c r="H8311" s="110" t="s">
        <v>273</v>
      </c>
      <c r="I8311" s="110" t="str">
        <f t="array" ref="I8311">XLOOKUP('Joining Lists'!$H8311,'Joining Lists'!$D$4:$D$75,'Joining Lists'!$E$4:$E$75)</f>
        <v>West</v>
      </c>
      <c r="J8311" s="110" t="s">
        <v>235</v>
      </c>
      <c r="K8311" s="110">
        <v>3.0</v>
      </c>
      <c r="L8311" s="109">
        <f t="array" ref="L8311">XLOOKUP('Joining Lists'!$J8311,'Joining Lists'!$A$4:$A$15,'Joining Lists'!$B$4:$B$15)</f>
        <v>19.95</v>
      </c>
      <c r="M8311" s="110">
        <f>'Joining Lists'!$K8311*'Joining Lists'!$L8311</f>
        <v>59.85</v>
      </c>
    </row>
    <row r="8312" ht="14.25" customHeight="1">
      <c r="G8312" s="106">
        <v>44139.0</v>
      </c>
      <c r="H8312" s="105" t="s">
        <v>301</v>
      </c>
      <c r="I8312" s="105" t="str">
        <f t="array" ref="I8312">XLOOKUP('Joining Lists'!$H8312,'Joining Lists'!$D$4:$D$75,'Joining Lists'!$E$4:$E$75)</f>
        <v>East</v>
      </c>
      <c r="J8312" s="105" t="s">
        <v>227</v>
      </c>
      <c r="K8312" s="105">
        <v>1.0</v>
      </c>
      <c r="L8312" s="104">
        <f t="array" ref="L8312">XLOOKUP('Joining Lists'!$J8312,'Joining Lists'!$A$4:$A$15,'Joining Lists'!$B$4:$B$15)</f>
        <v>25</v>
      </c>
      <c r="M8312" s="105">
        <f>'Joining Lists'!$K8312*'Joining Lists'!$L8312</f>
        <v>25</v>
      </c>
    </row>
    <row r="8313" ht="14.25" customHeight="1">
      <c r="G8313" s="111">
        <v>44139.0</v>
      </c>
      <c r="H8313" s="110" t="s">
        <v>291</v>
      </c>
      <c r="I8313" s="110" t="str">
        <f t="array" ref="I8313">XLOOKUP('Joining Lists'!$H8313,'Joining Lists'!$D$4:$D$75,'Joining Lists'!$E$4:$E$75)</f>
        <v>West</v>
      </c>
      <c r="J8313" s="110" t="s">
        <v>235</v>
      </c>
      <c r="K8313" s="110">
        <v>2.0</v>
      </c>
      <c r="L8313" s="109">
        <f t="array" ref="L8313">XLOOKUP('Joining Lists'!$J8313,'Joining Lists'!$A$4:$A$15,'Joining Lists'!$B$4:$B$15)</f>
        <v>19.95</v>
      </c>
      <c r="M8313" s="110">
        <f>'Joining Lists'!$K8313*'Joining Lists'!$L8313</f>
        <v>39.9</v>
      </c>
    </row>
    <row r="8314" ht="14.25" customHeight="1">
      <c r="G8314" s="106">
        <v>44139.0</v>
      </c>
      <c r="H8314" s="105" t="s">
        <v>314</v>
      </c>
      <c r="I8314" s="105" t="str">
        <f t="array" ref="I8314">XLOOKUP('Joining Lists'!$H8314,'Joining Lists'!$D$4:$D$75,'Joining Lists'!$E$4:$E$75)</f>
        <v>West</v>
      </c>
      <c r="J8314" s="105" t="s">
        <v>216</v>
      </c>
      <c r="K8314" s="105">
        <v>4.0</v>
      </c>
      <c r="L8314" s="104">
        <f t="array" ref="L8314">XLOOKUP('Joining Lists'!$J8314,'Joining Lists'!$A$4:$A$15,'Joining Lists'!$B$4:$B$15)</f>
        <v>22.95</v>
      </c>
      <c r="M8314" s="105">
        <f>'Joining Lists'!$K8314*'Joining Lists'!$L8314</f>
        <v>91.8</v>
      </c>
    </row>
    <row r="8315" ht="14.25" customHeight="1">
      <c r="G8315" s="111">
        <v>44139.0</v>
      </c>
      <c r="H8315" s="110" t="s">
        <v>284</v>
      </c>
      <c r="I8315" s="110" t="str">
        <f t="array" ref="I8315">XLOOKUP('Joining Lists'!$H8315,'Joining Lists'!$D$4:$D$75,'Joining Lists'!$E$4:$E$75)</f>
        <v>MidWest</v>
      </c>
      <c r="J8315" s="110" t="s">
        <v>235</v>
      </c>
      <c r="K8315" s="110">
        <v>3.0</v>
      </c>
      <c r="L8315" s="109">
        <f t="array" ref="L8315">XLOOKUP('Joining Lists'!$J8315,'Joining Lists'!$A$4:$A$15,'Joining Lists'!$B$4:$B$15)</f>
        <v>19.95</v>
      </c>
      <c r="M8315" s="110">
        <f>'Joining Lists'!$K8315*'Joining Lists'!$L8315</f>
        <v>59.85</v>
      </c>
    </row>
    <row r="8316" ht="14.25" customHeight="1">
      <c r="G8316" s="106">
        <v>44139.0</v>
      </c>
      <c r="H8316" s="105" t="s">
        <v>286</v>
      </c>
      <c r="I8316" s="105" t="str">
        <f t="array" ref="I8316">XLOOKUP('Joining Lists'!$H8316,'Joining Lists'!$D$4:$D$75,'Joining Lists'!$E$4:$E$75)</f>
        <v>South</v>
      </c>
      <c r="J8316" s="105" t="s">
        <v>227</v>
      </c>
      <c r="K8316" s="105">
        <v>5.0</v>
      </c>
      <c r="L8316" s="104">
        <f t="array" ref="L8316">XLOOKUP('Joining Lists'!$J8316,'Joining Lists'!$A$4:$A$15,'Joining Lists'!$B$4:$B$15)</f>
        <v>25</v>
      </c>
      <c r="M8316" s="105">
        <f>'Joining Lists'!$K8316*'Joining Lists'!$L8316</f>
        <v>125</v>
      </c>
    </row>
    <row r="8317" ht="14.25" customHeight="1">
      <c r="G8317" s="111">
        <v>44139.0</v>
      </c>
      <c r="H8317" s="110" t="s">
        <v>301</v>
      </c>
      <c r="I8317" s="110" t="str">
        <f t="array" ref="I8317">XLOOKUP('Joining Lists'!$H8317,'Joining Lists'!$D$4:$D$75,'Joining Lists'!$E$4:$E$75)</f>
        <v>East</v>
      </c>
      <c r="J8317" s="110" t="s">
        <v>236</v>
      </c>
      <c r="K8317" s="110">
        <v>18.0</v>
      </c>
      <c r="L8317" s="109">
        <f t="array" ref="L8317">XLOOKUP('Joining Lists'!$J8317,'Joining Lists'!$A$4:$A$15,'Joining Lists'!$B$4:$B$15)</f>
        <v>30</v>
      </c>
      <c r="M8317" s="110">
        <f>'Joining Lists'!$K8317*'Joining Lists'!$L8317</f>
        <v>540</v>
      </c>
    </row>
    <row r="8318" ht="14.25" customHeight="1">
      <c r="G8318" s="106">
        <v>44139.0</v>
      </c>
      <c r="H8318" s="105" t="s">
        <v>251</v>
      </c>
      <c r="I8318" s="105" t="str">
        <f t="array" ref="I8318">XLOOKUP('Joining Lists'!$H8318,'Joining Lists'!$D$4:$D$75,'Joining Lists'!$E$4:$E$75)</f>
        <v>MidWest</v>
      </c>
      <c r="J8318" s="105" t="s">
        <v>235</v>
      </c>
      <c r="K8318" s="105">
        <v>2.0</v>
      </c>
      <c r="L8318" s="104">
        <f t="array" ref="L8318">XLOOKUP('Joining Lists'!$J8318,'Joining Lists'!$A$4:$A$15,'Joining Lists'!$B$4:$B$15)</f>
        <v>19.95</v>
      </c>
      <c r="M8318" s="105">
        <f>'Joining Lists'!$K8318*'Joining Lists'!$L8318</f>
        <v>39.9</v>
      </c>
    </row>
    <row r="8319" ht="14.25" customHeight="1">
      <c r="G8319" s="111">
        <v>44139.0</v>
      </c>
      <c r="H8319" s="110" t="s">
        <v>269</v>
      </c>
      <c r="I8319" s="110" t="str">
        <f t="array" ref="I8319">XLOOKUP('Joining Lists'!$H8319,'Joining Lists'!$D$4:$D$75,'Joining Lists'!$E$4:$E$75)</f>
        <v>MidWest</v>
      </c>
      <c r="J8319" s="110" t="s">
        <v>235</v>
      </c>
      <c r="K8319" s="110">
        <v>3.0</v>
      </c>
      <c r="L8319" s="109">
        <f t="array" ref="L8319">XLOOKUP('Joining Lists'!$J8319,'Joining Lists'!$A$4:$A$15,'Joining Lists'!$B$4:$B$15)</f>
        <v>19.95</v>
      </c>
      <c r="M8319" s="110">
        <f>'Joining Lists'!$K8319*'Joining Lists'!$L8319</f>
        <v>59.85</v>
      </c>
    </row>
    <row r="8320" ht="14.25" customHeight="1">
      <c r="G8320" s="106">
        <v>44139.0</v>
      </c>
      <c r="H8320" s="105" t="s">
        <v>255</v>
      </c>
      <c r="I8320" s="105" t="str">
        <f t="array" ref="I8320">XLOOKUP('Joining Lists'!$H8320,'Joining Lists'!$D$4:$D$75,'Joining Lists'!$E$4:$E$75)</f>
        <v>MidWest</v>
      </c>
      <c r="J8320" s="105" t="s">
        <v>240</v>
      </c>
      <c r="K8320" s="105">
        <v>3.0</v>
      </c>
      <c r="L8320" s="104">
        <f t="array" ref="L8320">XLOOKUP('Joining Lists'!$J8320,'Joining Lists'!$A$4:$A$15,'Joining Lists'!$B$4:$B$15)</f>
        <v>34</v>
      </c>
      <c r="M8320" s="105">
        <f>'Joining Lists'!$K8320*'Joining Lists'!$L8320</f>
        <v>102</v>
      </c>
    </row>
    <row r="8321" ht="14.25" customHeight="1">
      <c r="G8321" s="111">
        <v>44139.0</v>
      </c>
      <c r="H8321" s="110" t="s">
        <v>219</v>
      </c>
      <c r="I8321" s="110" t="str">
        <f t="array" ref="I8321">XLOOKUP('Joining Lists'!$H8321,'Joining Lists'!$D$4:$D$75,'Joining Lists'!$E$4:$E$75)</f>
        <v>West</v>
      </c>
      <c r="J8321" s="110" t="s">
        <v>243</v>
      </c>
      <c r="K8321" s="110">
        <v>3.0</v>
      </c>
      <c r="L8321" s="109">
        <f t="array" ref="L8321">XLOOKUP('Joining Lists'!$J8321,'Joining Lists'!$A$4:$A$15,'Joining Lists'!$B$4:$B$15)</f>
        <v>25</v>
      </c>
      <c r="M8321" s="110">
        <f>'Joining Lists'!$K8321*'Joining Lists'!$L8321</f>
        <v>75</v>
      </c>
    </row>
    <row r="8322" ht="14.25" customHeight="1">
      <c r="G8322" s="106">
        <v>44139.0</v>
      </c>
      <c r="H8322" s="105" t="s">
        <v>294</v>
      </c>
      <c r="I8322" s="105" t="str">
        <f t="array" ref="I8322">XLOOKUP('Joining Lists'!$H8322,'Joining Lists'!$D$4:$D$75,'Joining Lists'!$E$4:$E$75)</f>
        <v>West</v>
      </c>
      <c r="J8322" s="105" t="s">
        <v>235</v>
      </c>
      <c r="K8322" s="105">
        <v>2.0</v>
      </c>
      <c r="L8322" s="104">
        <f t="array" ref="L8322">XLOOKUP('Joining Lists'!$J8322,'Joining Lists'!$A$4:$A$15,'Joining Lists'!$B$4:$B$15)</f>
        <v>19.95</v>
      </c>
      <c r="M8322" s="105">
        <f>'Joining Lists'!$K8322*'Joining Lists'!$L8322</f>
        <v>39.9</v>
      </c>
    </row>
    <row r="8323" ht="14.25" customHeight="1">
      <c r="G8323" s="111">
        <v>44139.0</v>
      </c>
      <c r="H8323" s="110" t="s">
        <v>221</v>
      </c>
      <c r="I8323" s="110" t="str">
        <f t="array" ref="I8323">XLOOKUP('Joining Lists'!$H8323,'Joining Lists'!$D$4:$D$75,'Joining Lists'!$E$4:$E$75)</f>
        <v>East</v>
      </c>
      <c r="J8323" s="110" t="s">
        <v>235</v>
      </c>
      <c r="K8323" s="110">
        <v>1.0</v>
      </c>
      <c r="L8323" s="109">
        <f t="array" ref="L8323">XLOOKUP('Joining Lists'!$J8323,'Joining Lists'!$A$4:$A$15,'Joining Lists'!$B$4:$B$15)</f>
        <v>19.95</v>
      </c>
      <c r="M8323" s="110">
        <f>'Joining Lists'!$K8323*'Joining Lists'!$L8323</f>
        <v>19.95</v>
      </c>
    </row>
    <row r="8324" ht="14.25" customHeight="1">
      <c r="G8324" s="106">
        <v>44139.0</v>
      </c>
      <c r="H8324" s="105" t="s">
        <v>254</v>
      </c>
      <c r="I8324" s="105" t="str">
        <f t="array" ref="I8324">XLOOKUP('Joining Lists'!$H8324,'Joining Lists'!$D$4:$D$75,'Joining Lists'!$E$4:$E$75)</f>
        <v>South</v>
      </c>
      <c r="J8324" s="105" t="s">
        <v>240</v>
      </c>
      <c r="K8324" s="105">
        <v>3.0</v>
      </c>
      <c r="L8324" s="104">
        <f t="array" ref="L8324">XLOOKUP('Joining Lists'!$J8324,'Joining Lists'!$A$4:$A$15,'Joining Lists'!$B$4:$B$15)</f>
        <v>34</v>
      </c>
      <c r="M8324" s="105">
        <f>'Joining Lists'!$K8324*'Joining Lists'!$L8324</f>
        <v>102</v>
      </c>
    </row>
    <row r="8325" ht="14.25" customHeight="1">
      <c r="G8325" s="111">
        <v>44139.0</v>
      </c>
      <c r="H8325" s="110" t="s">
        <v>299</v>
      </c>
      <c r="I8325" s="110" t="str">
        <f t="array" ref="I8325">XLOOKUP('Joining Lists'!$H8325,'Joining Lists'!$D$4:$D$75,'Joining Lists'!$E$4:$E$75)</f>
        <v>South</v>
      </c>
      <c r="J8325" s="110" t="s">
        <v>243</v>
      </c>
      <c r="K8325" s="110">
        <v>3.0</v>
      </c>
      <c r="L8325" s="109">
        <f t="array" ref="L8325">XLOOKUP('Joining Lists'!$J8325,'Joining Lists'!$A$4:$A$15,'Joining Lists'!$B$4:$B$15)</f>
        <v>25</v>
      </c>
      <c r="M8325" s="110">
        <f>'Joining Lists'!$K8325*'Joining Lists'!$L8325</f>
        <v>75</v>
      </c>
    </row>
    <row r="8326" ht="14.25" customHeight="1">
      <c r="G8326" s="106">
        <v>44139.0</v>
      </c>
      <c r="H8326" s="105" t="s">
        <v>293</v>
      </c>
      <c r="I8326" s="105" t="str">
        <f t="array" ref="I8326">XLOOKUP('Joining Lists'!$H8326,'Joining Lists'!$D$4:$D$75,'Joining Lists'!$E$4:$E$75)</f>
        <v>West</v>
      </c>
      <c r="J8326" s="105" t="s">
        <v>216</v>
      </c>
      <c r="K8326" s="105">
        <v>3.0</v>
      </c>
      <c r="L8326" s="104">
        <f t="array" ref="L8326">XLOOKUP('Joining Lists'!$J8326,'Joining Lists'!$A$4:$A$15,'Joining Lists'!$B$4:$B$15)</f>
        <v>22.95</v>
      </c>
      <c r="M8326" s="105">
        <f>'Joining Lists'!$K8326*'Joining Lists'!$L8326</f>
        <v>68.85</v>
      </c>
    </row>
    <row r="8327" ht="14.25" customHeight="1">
      <c r="G8327" s="111">
        <v>44139.0</v>
      </c>
      <c r="H8327" s="110" t="s">
        <v>297</v>
      </c>
      <c r="I8327" s="110" t="str">
        <f t="array" ref="I8327">XLOOKUP('Joining Lists'!$H8327,'Joining Lists'!$D$4:$D$75,'Joining Lists'!$E$4:$E$75)</f>
        <v>MidWest</v>
      </c>
      <c r="J8327" s="110" t="s">
        <v>235</v>
      </c>
      <c r="K8327" s="110">
        <v>3.0</v>
      </c>
      <c r="L8327" s="109">
        <f t="array" ref="L8327">XLOOKUP('Joining Lists'!$J8327,'Joining Lists'!$A$4:$A$15,'Joining Lists'!$B$4:$B$15)</f>
        <v>19.95</v>
      </c>
      <c r="M8327" s="110">
        <f>'Joining Lists'!$K8327*'Joining Lists'!$L8327</f>
        <v>59.85</v>
      </c>
    </row>
    <row r="8328" ht="14.25" customHeight="1">
      <c r="G8328" s="106">
        <v>44139.0</v>
      </c>
      <c r="H8328" s="105" t="s">
        <v>237</v>
      </c>
      <c r="I8328" s="105" t="str">
        <f t="array" ref="I8328">XLOOKUP('Joining Lists'!$H8328,'Joining Lists'!$D$4:$D$75,'Joining Lists'!$E$4:$E$75)</f>
        <v>West</v>
      </c>
      <c r="J8328" s="105" t="s">
        <v>216</v>
      </c>
      <c r="K8328" s="105">
        <v>3.0</v>
      </c>
      <c r="L8328" s="104">
        <f t="array" ref="L8328">XLOOKUP('Joining Lists'!$J8328,'Joining Lists'!$A$4:$A$15,'Joining Lists'!$B$4:$B$15)</f>
        <v>22.95</v>
      </c>
      <c r="M8328" s="105">
        <f>'Joining Lists'!$K8328*'Joining Lists'!$L8328</f>
        <v>68.85</v>
      </c>
    </row>
    <row r="8329" ht="14.25" customHeight="1">
      <c r="G8329" s="111">
        <v>44139.0</v>
      </c>
      <c r="H8329" s="110" t="s">
        <v>231</v>
      </c>
      <c r="I8329" s="110" t="str">
        <f t="array" ref="I8329">XLOOKUP('Joining Lists'!$H8329,'Joining Lists'!$D$4:$D$75,'Joining Lists'!$E$4:$E$75)</f>
        <v>West</v>
      </c>
      <c r="J8329" s="110" t="s">
        <v>216</v>
      </c>
      <c r="K8329" s="110">
        <v>1.0</v>
      </c>
      <c r="L8329" s="109">
        <f t="array" ref="L8329">XLOOKUP('Joining Lists'!$J8329,'Joining Lists'!$A$4:$A$15,'Joining Lists'!$B$4:$B$15)</f>
        <v>22.95</v>
      </c>
      <c r="M8329" s="110">
        <f>'Joining Lists'!$K8329*'Joining Lists'!$L8329</f>
        <v>22.95</v>
      </c>
    </row>
    <row r="8330" ht="14.25" customHeight="1">
      <c r="G8330" s="106">
        <v>44139.0</v>
      </c>
      <c r="H8330" s="105" t="s">
        <v>302</v>
      </c>
      <c r="I8330" s="105" t="str">
        <f t="array" ref="I8330">XLOOKUP('Joining Lists'!$H8330,'Joining Lists'!$D$4:$D$75,'Joining Lists'!$E$4:$E$75)</f>
        <v>MidWest</v>
      </c>
      <c r="J8330" s="105" t="s">
        <v>240</v>
      </c>
      <c r="K8330" s="105">
        <v>2.0</v>
      </c>
      <c r="L8330" s="104">
        <f t="array" ref="L8330">XLOOKUP('Joining Lists'!$J8330,'Joining Lists'!$A$4:$A$15,'Joining Lists'!$B$4:$B$15)</f>
        <v>34</v>
      </c>
      <c r="M8330" s="105">
        <f>'Joining Lists'!$K8330*'Joining Lists'!$L8330</f>
        <v>68</v>
      </c>
    </row>
    <row r="8331" ht="14.25" customHeight="1">
      <c r="G8331" s="111">
        <v>44139.0</v>
      </c>
      <c r="H8331" s="110" t="s">
        <v>251</v>
      </c>
      <c r="I8331" s="110" t="str">
        <f t="array" ref="I8331">XLOOKUP('Joining Lists'!$H8331,'Joining Lists'!$D$4:$D$75,'Joining Lists'!$E$4:$E$75)</f>
        <v>MidWest</v>
      </c>
      <c r="J8331" s="110" t="s">
        <v>243</v>
      </c>
      <c r="K8331" s="110">
        <v>1.0</v>
      </c>
      <c r="L8331" s="109">
        <f t="array" ref="L8331">XLOOKUP('Joining Lists'!$J8331,'Joining Lists'!$A$4:$A$15,'Joining Lists'!$B$4:$B$15)</f>
        <v>25</v>
      </c>
      <c r="M8331" s="110">
        <f>'Joining Lists'!$K8331*'Joining Lists'!$L8331</f>
        <v>25</v>
      </c>
    </row>
    <row r="8332" ht="14.25" customHeight="1">
      <c r="G8332" s="106">
        <v>44139.0</v>
      </c>
      <c r="H8332" s="105" t="s">
        <v>310</v>
      </c>
      <c r="I8332" s="105" t="str">
        <f t="array" ref="I8332">XLOOKUP('Joining Lists'!$H8332,'Joining Lists'!$D$4:$D$75,'Joining Lists'!$E$4:$E$75)</f>
        <v>West</v>
      </c>
      <c r="J8332" s="105" t="s">
        <v>239</v>
      </c>
      <c r="K8332" s="105">
        <v>3.0</v>
      </c>
      <c r="L8332" s="104">
        <f t="array" ref="L8332">XLOOKUP('Joining Lists'!$J8332,'Joining Lists'!$A$4:$A$15,'Joining Lists'!$B$4:$B$15)</f>
        <v>19</v>
      </c>
      <c r="M8332" s="105">
        <f>'Joining Lists'!$K8332*'Joining Lists'!$L8332</f>
        <v>57</v>
      </c>
    </row>
    <row r="8333" ht="14.25" customHeight="1">
      <c r="G8333" s="111">
        <v>44139.0</v>
      </c>
      <c r="H8333" s="110" t="s">
        <v>223</v>
      </c>
      <c r="I8333" s="110" t="str">
        <f t="array" ref="I8333">XLOOKUP('Joining Lists'!$H8333,'Joining Lists'!$D$4:$D$75,'Joining Lists'!$E$4:$E$75)</f>
        <v>East</v>
      </c>
      <c r="J8333" s="110" t="s">
        <v>240</v>
      </c>
      <c r="K8333" s="110">
        <v>2.0</v>
      </c>
      <c r="L8333" s="109">
        <f t="array" ref="L8333">XLOOKUP('Joining Lists'!$J8333,'Joining Lists'!$A$4:$A$15,'Joining Lists'!$B$4:$B$15)</f>
        <v>34</v>
      </c>
      <c r="M8333" s="110">
        <f>'Joining Lists'!$K8333*'Joining Lists'!$L8333</f>
        <v>68</v>
      </c>
    </row>
    <row r="8334" ht="14.25" customHeight="1">
      <c r="G8334" s="106">
        <v>44139.0</v>
      </c>
      <c r="H8334" s="105" t="s">
        <v>302</v>
      </c>
      <c r="I8334" s="105" t="str">
        <f t="array" ref="I8334">XLOOKUP('Joining Lists'!$H8334,'Joining Lists'!$D$4:$D$75,'Joining Lists'!$E$4:$E$75)</f>
        <v>MidWest</v>
      </c>
      <c r="J8334" s="105" t="s">
        <v>216</v>
      </c>
      <c r="K8334" s="105">
        <v>3.0</v>
      </c>
      <c r="L8334" s="104">
        <f t="array" ref="L8334">XLOOKUP('Joining Lists'!$J8334,'Joining Lists'!$A$4:$A$15,'Joining Lists'!$B$4:$B$15)</f>
        <v>22.95</v>
      </c>
      <c r="M8334" s="105">
        <f>'Joining Lists'!$K8334*'Joining Lists'!$L8334</f>
        <v>68.85</v>
      </c>
    </row>
    <row r="8335" ht="14.25" customHeight="1">
      <c r="G8335" s="111">
        <v>44139.0</v>
      </c>
      <c r="H8335" s="110" t="s">
        <v>295</v>
      </c>
      <c r="I8335" s="110" t="str">
        <f t="array" ref="I8335">XLOOKUP('Joining Lists'!$H8335,'Joining Lists'!$D$4:$D$75,'Joining Lists'!$E$4:$E$75)</f>
        <v>MidWest</v>
      </c>
      <c r="J8335" s="110" t="s">
        <v>212</v>
      </c>
      <c r="K8335" s="110">
        <v>3.0</v>
      </c>
      <c r="L8335" s="109">
        <f t="array" ref="L8335">XLOOKUP('Joining Lists'!$J8335,'Joining Lists'!$A$4:$A$15,'Joining Lists'!$B$4:$B$15)</f>
        <v>21</v>
      </c>
      <c r="M8335" s="110">
        <f>'Joining Lists'!$K8335*'Joining Lists'!$L8335</f>
        <v>63</v>
      </c>
    </row>
    <row r="8336" ht="14.25" customHeight="1">
      <c r="G8336" s="106">
        <v>44139.0</v>
      </c>
      <c r="H8336" s="105" t="s">
        <v>299</v>
      </c>
      <c r="I8336" s="105" t="str">
        <f t="array" ref="I8336">XLOOKUP('Joining Lists'!$H8336,'Joining Lists'!$D$4:$D$75,'Joining Lists'!$E$4:$E$75)</f>
        <v>South</v>
      </c>
      <c r="J8336" s="105" t="s">
        <v>243</v>
      </c>
      <c r="K8336" s="105">
        <v>2.0</v>
      </c>
      <c r="L8336" s="104">
        <f t="array" ref="L8336">XLOOKUP('Joining Lists'!$J8336,'Joining Lists'!$A$4:$A$15,'Joining Lists'!$B$4:$B$15)</f>
        <v>25</v>
      </c>
      <c r="M8336" s="105">
        <f>'Joining Lists'!$K8336*'Joining Lists'!$L8336</f>
        <v>50</v>
      </c>
    </row>
    <row r="8337" ht="14.25" customHeight="1">
      <c r="G8337" s="111">
        <v>44139.0</v>
      </c>
      <c r="H8337" s="110" t="s">
        <v>221</v>
      </c>
      <c r="I8337" s="110" t="str">
        <f t="array" ref="I8337">XLOOKUP('Joining Lists'!$H8337,'Joining Lists'!$D$4:$D$75,'Joining Lists'!$E$4:$E$75)</f>
        <v>East</v>
      </c>
      <c r="J8337" s="110" t="s">
        <v>240</v>
      </c>
      <c r="K8337" s="110">
        <v>2.0</v>
      </c>
      <c r="L8337" s="109">
        <f t="array" ref="L8337">XLOOKUP('Joining Lists'!$J8337,'Joining Lists'!$A$4:$A$15,'Joining Lists'!$B$4:$B$15)</f>
        <v>34</v>
      </c>
      <c r="M8337" s="110">
        <f>'Joining Lists'!$K8337*'Joining Lists'!$L8337</f>
        <v>68</v>
      </c>
    </row>
    <row r="8338" ht="14.25" customHeight="1">
      <c r="G8338" s="106">
        <v>44139.0</v>
      </c>
      <c r="H8338" s="105" t="s">
        <v>281</v>
      </c>
      <c r="I8338" s="105" t="str">
        <f t="array" ref="I8338">XLOOKUP('Joining Lists'!$H8338,'Joining Lists'!$D$4:$D$75,'Joining Lists'!$E$4:$E$75)</f>
        <v>MidWest</v>
      </c>
      <c r="J8338" s="105" t="s">
        <v>245</v>
      </c>
      <c r="K8338" s="105">
        <v>8.0</v>
      </c>
      <c r="L8338" s="104">
        <f t="array" ref="L8338">XLOOKUP('Joining Lists'!$J8338,'Joining Lists'!$A$4:$A$15,'Joining Lists'!$B$4:$B$15)</f>
        <v>23.5</v>
      </c>
      <c r="M8338" s="105">
        <f>'Joining Lists'!$K8338*'Joining Lists'!$L8338</f>
        <v>188</v>
      </c>
    </row>
    <row r="8339" ht="14.25" customHeight="1">
      <c r="G8339" s="111">
        <v>44139.0</v>
      </c>
      <c r="H8339" s="110" t="s">
        <v>289</v>
      </c>
      <c r="I8339" s="110" t="str">
        <f t="array" ref="I8339">XLOOKUP('Joining Lists'!$H8339,'Joining Lists'!$D$4:$D$75,'Joining Lists'!$E$4:$E$75)</f>
        <v>West</v>
      </c>
      <c r="J8339" s="110" t="s">
        <v>218</v>
      </c>
      <c r="K8339" s="110">
        <v>2.0</v>
      </c>
      <c r="L8339" s="109">
        <f t="array" ref="L8339">XLOOKUP('Joining Lists'!$J8339,'Joining Lists'!$A$4:$A$15,'Joining Lists'!$B$4:$B$15)</f>
        <v>22.95</v>
      </c>
      <c r="M8339" s="110">
        <f>'Joining Lists'!$K8339*'Joining Lists'!$L8339</f>
        <v>45.9</v>
      </c>
    </row>
    <row r="8340" ht="14.25" customHeight="1">
      <c r="G8340" s="106">
        <v>44139.0</v>
      </c>
      <c r="H8340" s="105" t="s">
        <v>228</v>
      </c>
      <c r="I8340" s="105" t="str">
        <f t="array" ref="I8340">XLOOKUP('Joining Lists'!$H8340,'Joining Lists'!$D$4:$D$75,'Joining Lists'!$E$4:$E$75)</f>
        <v>MidWest</v>
      </c>
      <c r="J8340" s="105" t="s">
        <v>236</v>
      </c>
      <c r="K8340" s="105">
        <v>2.0</v>
      </c>
      <c r="L8340" s="104">
        <f t="array" ref="L8340">XLOOKUP('Joining Lists'!$J8340,'Joining Lists'!$A$4:$A$15,'Joining Lists'!$B$4:$B$15)</f>
        <v>30</v>
      </c>
      <c r="M8340" s="105">
        <f>'Joining Lists'!$K8340*'Joining Lists'!$L8340</f>
        <v>60</v>
      </c>
    </row>
    <row r="8341" ht="14.25" customHeight="1">
      <c r="G8341" s="111">
        <v>44139.0</v>
      </c>
      <c r="H8341" s="110" t="s">
        <v>296</v>
      </c>
      <c r="I8341" s="110" t="str">
        <f t="array" ref="I8341">XLOOKUP('Joining Lists'!$H8341,'Joining Lists'!$D$4:$D$75,'Joining Lists'!$E$4:$E$75)</f>
        <v>West</v>
      </c>
      <c r="J8341" s="110" t="s">
        <v>239</v>
      </c>
      <c r="K8341" s="110">
        <v>2.0</v>
      </c>
      <c r="L8341" s="109">
        <f t="array" ref="L8341">XLOOKUP('Joining Lists'!$J8341,'Joining Lists'!$A$4:$A$15,'Joining Lists'!$B$4:$B$15)</f>
        <v>19</v>
      </c>
      <c r="M8341" s="110">
        <f>'Joining Lists'!$K8341*'Joining Lists'!$L8341</f>
        <v>38</v>
      </c>
    </row>
    <row r="8342" ht="14.25" customHeight="1">
      <c r="G8342" s="106">
        <v>44139.0</v>
      </c>
      <c r="H8342" s="105" t="s">
        <v>249</v>
      </c>
      <c r="I8342" s="105" t="str">
        <f t="array" ref="I8342">XLOOKUP('Joining Lists'!$H8342,'Joining Lists'!$D$4:$D$75,'Joining Lists'!$E$4:$E$75)</f>
        <v>East</v>
      </c>
      <c r="J8342" s="105" t="s">
        <v>212</v>
      </c>
      <c r="K8342" s="105">
        <v>2.0</v>
      </c>
      <c r="L8342" s="104">
        <f t="array" ref="L8342">XLOOKUP('Joining Lists'!$J8342,'Joining Lists'!$A$4:$A$15,'Joining Lists'!$B$4:$B$15)</f>
        <v>21</v>
      </c>
      <c r="M8342" s="105">
        <f>'Joining Lists'!$K8342*'Joining Lists'!$L8342</f>
        <v>42</v>
      </c>
    </row>
    <row r="8343" ht="14.25" customHeight="1">
      <c r="G8343" s="111">
        <v>44139.0</v>
      </c>
      <c r="H8343" s="110" t="s">
        <v>280</v>
      </c>
      <c r="I8343" s="110" t="str">
        <f t="array" ref="I8343">XLOOKUP('Joining Lists'!$H8343,'Joining Lists'!$D$4:$D$75,'Joining Lists'!$E$4:$E$75)</f>
        <v>South</v>
      </c>
      <c r="J8343" s="110" t="s">
        <v>216</v>
      </c>
      <c r="K8343" s="110">
        <v>3.0</v>
      </c>
      <c r="L8343" s="109">
        <f t="array" ref="L8343">XLOOKUP('Joining Lists'!$J8343,'Joining Lists'!$A$4:$A$15,'Joining Lists'!$B$4:$B$15)</f>
        <v>22.95</v>
      </c>
      <c r="M8343" s="110">
        <f>'Joining Lists'!$K8343*'Joining Lists'!$L8343</f>
        <v>68.85</v>
      </c>
    </row>
    <row r="8344" ht="14.25" customHeight="1">
      <c r="G8344" s="106">
        <v>44139.0</v>
      </c>
      <c r="H8344" s="105" t="s">
        <v>246</v>
      </c>
      <c r="I8344" s="105" t="str">
        <f t="array" ref="I8344">XLOOKUP('Joining Lists'!$H8344,'Joining Lists'!$D$4:$D$75,'Joining Lists'!$E$4:$E$75)</f>
        <v>South</v>
      </c>
      <c r="J8344" s="105" t="s">
        <v>216</v>
      </c>
      <c r="K8344" s="105">
        <v>3.0</v>
      </c>
      <c r="L8344" s="104">
        <f t="array" ref="L8344">XLOOKUP('Joining Lists'!$J8344,'Joining Lists'!$A$4:$A$15,'Joining Lists'!$B$4:$B$15)</f>
        <v>22.95</v>
      </c>
      <c r="M8344" s="105">
        <f>'Joining Lists'!$K8344*'Joining Lists'!$L8344</f>
        <v>68.85</v>
      </c>
    </row>
    <row r="8345" ht="14.25" customHeight="1">
      <c r="G8345" s="111">
        <v>44139.0</v>
      </c>
      <c r="H8345" s="110" t="s">
        <v>255</v>
      </c>
      <c r="I8345" s="110" t="str">
        <f t="array" ref="I8345">XLOOKUP('Joining Lists'!$H8345,'Joining Lists'!$D$4:$D$75,'Joining Lists'!$E$4:$E$75)</f>
        <v>MidWest</v>
      </c>
      <c r="J8345" s="110" t="s">
        <v>218</v>
      </c>
      <c r="K8345" s="110">
        <v>3.0</v>
      </c>
      <c r="L8345" s="109">
        <f t="array" ref="L8345">XLOOKUP('Joining Lists'!$J8345,'Joining Lists'!$A$4:$A$15,'Joining Lists'!$B$4:$B$15)</f>
        <v>22.95</v>
      </c>
      <c r="M8345" s="110">
        <f>'Joining Lists'!$K8345*'Joining Lists'!$L8345</f>
        <v>68.85</v>
      </c>
    </row>
    <row r="8346" ht="14.25" customHeight="1">
      <c r="G8346" s="106">
        <v>44139.0</v>
      </c>
      <c r="H8346" s="105" t="s">
        <v>280</v>
      </c>
      <c r="I8346" s="105" t="str">
        <f t="array" ref="I8346">XLOOKUP('Joining Lists'!$H8346,'Joining Lists'!$D$4:$D$75,'Joining Lists'!$E$4:$E$75)</f>
        <v>South</v>
      </c>
      <c r="J8346" s="105" t="s">
        <v>240</v>
      </c>
      <c r="K8346" s="105">
        <v>3.0</v>
      </c>
      <c r="L8346" s="104">
        <f t="array" ref="L8346">XLOOKUP('Joining Lists'!$J8346,'Joining Lists'!$A$4:$A$15,'Joining Lists'!$B$4:$B$15)</f>
        <v>34</v>
      </c>
      <c r="M8346" s="105">
        <f>'Joining Lists'!$K8346*'Joining Lists'!$L8346</f>
        <v>102</v>
      </c>
    </row>
    <row r="8347" ht="14.25" customHeight="1">
      <c r="G8347" s="111">
        <v>44139.0</v>
      </c>
      <c r="H8347" s="110" t="s">
        <v>306</v>
      </c>
      <c r="I8347" s="110" t="str">
        <f t="array" ref="I8347">XLOOKUP('Joining Lists'!$H8347,'Joining Lists'!$D$4:$D$75,'Joining Lists'!$E$4:$E$75)</f>
        <v>West</v>
      </c>
      <c r="J8347" s="110" t="s">
        <v>235</v>
      </c>
      <c r="K8347" s="110">
        <v>3.0</v>
      </c>
      <c r="L8347" s="109">
        <f t="array" ref="L8347">XLOOKUP('Joining Lists'!$J8347,'Joining Lists'!$A$4:$A$15,'Joining Lists'!$B$4:$B$15)</f>
        <v>19.95</v>
      </c>
      <c r="M8347" s="110">
        <f>'Joining Lists'!$K8347*'Joining Lists'!$L8347</f>
        <v>59.85</v>
      </c>
    </row>
    <row r="8348" ht="14.25" customHeight="1">
      <c r="G8348" s="106">
        <v>44139.0</v>
      </c>
      <c r="H8348" s="105" t="s">
        <v>228</v>
      </c>
      <c r="I8348" s="105" t="str">
        <f t="array" ref="I8348">XLOOKUP('Joining Lists'!$H8348,'Joining Lists'!$D$4:$D$75,'Joining Lists'!$E$4:$E$75)</f>
        <v>MidWest</v>
      </c>
      <c r="J8348" s="105" t="s">
        <v>245</v>
      </c>
      <c r="K8348" s="105">
        <v>1.0</v>
      </c>
      <c r="L8348" s="104">
        <f t="array" ref="L8348">XLOOKUP('Joining Lists'!$J8348,'Joining Lists'!$A$4:$A$15,'Joining Lists'!$B$4:$B$15)</f>
        <v>23.5</v>
      </c>
      <c r="M8348" s="105">
        <f>'Joining Lists'!$K8348*'Joining Lists'!$L8348</f>
        <v>23.5</v>
      </c>
    </row>
    <row r="8349" ht="14.25" customHeight="1">
      <c r="G8349" s="111">
        <v>44139.0</v>
      </c>
      <c r="H8349" s="110" t="s">
        <v>306</v>
      </c>
      <c r="I8349" s="110" t="str">
        <f t="array" ref="I8349">XLOOKUP('Joining Lists'!$H8349,'Joining Lists'!$D$4:$D$75,'Joining Lists'!$E$4:$E$75)</f>
        <v>West</v>
      </c>
      <c r="J8349" s="110" t="s">
        <v>239</v>
      </c>
      <c r="K8349" s="110">
        <v>3.0</v>
      </c>
      <c r="L8349" s="109">
        <f t="array" ref="L8349">XLOOKUP('Joining Lists'!$J8349,'Joining Lists'!$A$4:$A$15,'Joining Lists'!$B$4:$B$15)</f>
        <v>19</v>
      </c>
      <c r="M8349" s="110">
        <f>'Joining Lists'!$K8349*'Joining Lists'!$L8349</f>
        <v>57</v>
      </c>
    </row>
    <row r="8350" ht="14.25" customHeight="1">
      <c r="G8350" s="106">
        <v>44139.0</v>
      </c>
      <c r="H8350" s="105" t="s">
        <v>281</v>
      </c>
      <c r="I8350" s="105" t="str">
        <f t="array" ref="I8350">XLOOKUP('Joining Lists'!$H8350,'Joining Lists'!$D$4:$D$75,'Joining Lists'!$E$4:$E$75)</f>
        <v>MidWest</v>
      </c>
      <c r="J8350" s="105" t="s">
        <v>236</v>
      </c>
      <c r="K8350" s="105">
        <v>1.0</v>
      </c>
      <c r="L8350" s="104">
        <f t="array" ref="L8350">XLOOKUP('Joining Lists'!$J8350,'Joining Lists'!$A$4:$A$15,'Joining Lists'!$B$4:$B$15)</f>
        <v>30</v>
      </c>
      <c r="M8350" s="105">
        <f>'Joining Lists'!$K8350*'Joining Lists'!$L8350</f>
        <v>30</v>
      </c>
    </row>
    <row r="8351" ht="14.25" customHeight="1">
      <c r="G8351" s="111">
        <v>44139.0</v>
      </c>
      <c r="H8351" s="110" t="s">
        <v>242</v>
      </c>
      <c r="I8351" s="110" t="str">
        <f t="array" ref="I8351">XLOOKUP('Joining Lists'!$H8351,'Joining Lists'!$D$4:$D$75,'Joining Lists'!$E$4:$E$75)</f>
        <v>MidWest</v>
      </c>
      <c r="J8351" s="110" t="s">
        <v>240</v>
      </c>
      <c r="K8351" s="110">
        <v>3.0</v>
      </c>
      <c r="L8351" s="109">
        <f t="array" ref="L8351">XLOOKUP('Joining Lists'!$J8351,'Joining Lists'!$A$4:$A$15,'Joining Lists'!$B$4:$B$15)</f>
        <v>34</v>
      </c>
      <c r="M8351" s="110">
        <f>'Joining Lists'!$K8351*'Joining Lists'!$L8351</f>
        <v>102</v>
      </c>
    </row>
    <row r="8352" ht="14.25" customHeight="1">
      <c r="G8352" s="106">
        <v>44139.0</v>
      </c>
      <c r="H8352" s="105" t="s">
        <v>306</v>
      </c>
      <c r="I8352" s="105" t="str">
        <f t="array" ref="I8352">XLOOKUP('Joining Lists'!$H8352,'Joining Lists'!$D$4:$D$75,'Joining Lists'!$E$4:$E$75)</f>
        <v>West</v>
      </c>
      <c r="J8352" s="105" t="s">
        <v>218</v>
      </c>
      <c r="K8352" s="105">
        <v>3.0</v>
      </c>
      <c r="L8352" s="104">
        <f t="array" ref="L8352">XLOOKUP('Joining Lists'!$J8352,'Joining Lists'!$A$4:$A$15,'Joining Lists'!$B$4:$B$15)</f>
        <v>22.95</v>
      </c>
      <c r="M8352" s="105">
        <f>'Joining Lists'!$K8352*'Joining Lists'!$L8352</f>
        <v>68.85</v>
      </c>
    </row>
    <row r="8353" ht="14.25" customHeight="1">
      <c r="G8353" s="111">
        <v>44139.0</v>
      </c>
      <c r="H8353" s="110" t="s">
        <v>284</v>
      </c>
      <c r="I8353" s="110" t="str">
        <f t="array" ref="I8353">XLOOKUP('Joining Lists'!$H8353,'Joining Lists'!$D$4:$D$75,'Joining Lists'!$E$4:$E$75)</f>
        <v>MidWest</v>
      </c>
      <c r="J8353" s="110" t="s">
        <v>230</v>
      </c>
      <c r="K8353" s="110">
        <v>3.0</v>
      </c>
      <c r="L8353" s="109">
        <f t="array" ref="L8353">XLOOKUP('Joining Lists'!$J8353,'Joining Lists'!$A$4:$A$15,'Joining Lists'!$B$4:$B$15)</f>
        <v>79.95</v>
      </c>
      <c r="M8353" s="110">
        <f>'Joining Lists'!$K8353*'Joining Lists'!$L8353</f>
        <v>239.85</v>
      </c>
    </row>
    <row r="8354" ht="14.25" customHeight="1">
      <c r="G8354" s="106">
        <v>44139.0</v>
      </c>
      <c r="H8354" s="105" t="s">
        <v>311</v>
      </c>
      <c r="I8354" s="105" t="str">
        <f t="array" ref="I8354">XLOOKUP('Joining Lists'!$H8354,'Joining Lists'!$D$4:$D$75,'Joining Lists'!$E$4:$E$75)</f>
        <v>MidWest</v>
      </c>
      <c r="J8354" s="105" t="s">
        <v>218</v>
      </c>
      <c r="K8354" s="105">
        <v>3.0</v>
      </c>
      <c r="L8354" s="104">
        <f t="array" ref="L8354">XLOOKUP('Joining Lists'!$J8354,'Joining Lists'!$A$4:$A$15,'Joining Lists'!$B$4:$B$15)</f>
        <v>22.95</v>
      </c>
      <c r="M8354" s="105">
        <f>'Joining Lists'!$K8354*'Joining Lists'!$L8354</f>
        <v>68.85</v>
      </c>
    </row>
    <row r="8355" ht="14.25" customHeight="1">
      <c r="G8355" s="111">
        <v>44139.0</v>
      </c>
      <c r="H8355" s="110" t="s">
        <v>242</v>
      </c>
      <c r="I8355" s="110" t="str">
        <f t="array" ref="I8355">XLOOKUP('Joining Lists'!$H8355,'Joining Lists'!$D$4:$D$75,'Joining Lists'!$E$4:$E$75)</f>
        <v>MidWest</v>
      </c>
      <c r="J8355" s="110" t="s">
        <v>218</v>
      </c>
      <c r="K8355" s="110">
        <v>3.0</v>
      </c>
      <c r="L8355" s="109">
        <f t="array" ref="L8355">XLOOKUP('Joining Lists'!$J8355,'Joining Lists'!$A$4:$A$15,'Joining Lists'!$B$4:$B$15)</f>
        <v>22.95</v>
      </c>
      <c r="M8355" s="110">
        <f>'Joining Lists'!$K8355*'Joining Lists'!$L8355</f>
        <v>68.85</v>
      </c>
    </row>
    <row r="8356" ht="14.25" customHeight="1">
      <c r="G8356" s="106">
        <v>44139.0</v>
      </c>
      <c r="H8356" s="105" t="s">
        <v>225</v>
      </c>
      <c r="I8356" s="105" t="str">
        <f t="array" ref="I8356">XLOOKUP('Joining Lists'!$H8356,'Joining Lists'!$D$4:$D$75,'Joining Lists'!$E$4:$E$75)</f>
        <v>South</v>
      </c>
      <c r="J8356" s="105" t="s">
        <v>233</v>
      </c>
      <c r="K8356" s="105">
        <v>3.0</v>
      </c>
      <c r="L8356" s="104">
        <f t="array" ref="L8356">XLOOKUP('Joining Lists'!$J8356,'Joining Lists'!$A$4:$A$15,'Joining Lists'!$B$4:$B$15)</f>
        <v>27.5</v>
      </c>
      <c r="M8356" s="105">
        <f>'Joining Lists'!$K8356*'Joining Lists'!$L8356</f>
        <v>82.5</v>
      </c>
    </row>
    <row r="8357" ht="14.25" customHeight="1">
      <c r="G8357" s="111">
        <v>44139.0</v>
      </c>
      <c r="H8357" s="110" t="s">
        <v>249</v>
      </c>
      <c r="I8357" s="110" t="str">
        <f t="array" ref="I8357">XLOOKUP('Joining Lists'!$H8357,'Joining Lists'!$D$4:$D$75,'Joining Lists'!$E$4:$E$75)</f>
        <v>East</v>
      </c>
      <c r="J8357" s="110" t="s">
        <v>245</v>
      </c>
      <c r="K8357" s="110">
        <v>1.0</v>
      </c>
      <c r="L8357" s="109">
        <f t="array" ref="L8357">XLOOKUP('Joining Lists'!$J8357,'Joining Lists'!$A$4:$A$15,'Joining Lists'!$B$4:$B$15)</f>
        <v>23.5</v>
      </c>
      <c r="M8357" s="110">
        <f>'Joining Lists'!$K8357*'Joining Lists'!$L8357</f>
        <v>23.5</v>
      </c>
    </row>
    <row r="8358" ht="14.25" customHeight="1">
      <c r="G8358" s="106">
        <v>44139.0</v>
      </c>
      <c r="H8358" s="105" t="s">
        <v>306</v>
      </c>
      <c r="I8358" s="105" t="str">
        <f t="array" ref="I8358">XLOOKUP('Joining Lists'!$H8358,'Joining Lists'!$D$4:$D$75,'Joining Lists'!$E$4:$E$75)</f>
        <v>West</v>
      </c>
      <c r="J8358" s="105" t="s">
        <v>235</v>
      </c>
      <c r="K8358" s="105">
        <v>3.0</v>
      </c>
      <c r="L8358" s="104">
        <f t="array" ref="L8358">XLOOKUP('Joining Lists'!$J8358,'Joining Lists'!$A$4:$A$15,'Joining Lists'!$B$4:$B$15)</f>
        <v>19.95</v>
      </c>
      <c r="M8358" s="105">
        <f>'Joining Lists'!$K8358*'Joining Lists'!$L8358</f>
        <v>59.85</v>
      </c>
    </row>
    <row r="8359" ht="14.25" customHeight="1">
      <c r="G8359" s="111">
        <v>44139.0</v>
      </c>
      <c r="H8359" s="110" t="s">
        <v>309</v>
      </c>
      <c r="I8359" s="110" t="str">
        <f t="array" ref="I8359">XLOOKUP('Joining Lists'!$H8359,'Joining Lists'!$D$4:$D$75,'Joining Lists'!$E$4:$E$75)</f>
        <v>South</v>
      </c>
      <c r="J8359" s="110" t="s">
        <v>233</v>
      </c>
      <c r="K8359" s="110">
        <v>2.0</v>
      </c>
      <c r="L8359" s="109">
        <f t="array" ref="L8359">XLOOKUP('Joining Lists'!$J8359,'Joining Lists'!$A$4:$A$15,'Joining Lists'!$B$4:$B$15)</f>
        <v>27.5</v>
      </c>
      <c r="M8359" s="110">
        <f>'Joining Lists'!$K8359*'Joining Lists'!$L8359</f>
        <v>55</v>
      </c>
    </row>
    <row r="8360" ht="14.25" customHeight="1">
      <c r="G8360" s="106">
        <v>44138.0</v>
      </c>
      <c r="H8360" s="105" t="s">
        <v>295</v>
      </c>
      <c r="I8360" s="105" t="str">
        <f t="array" ref="I8360">XLOOKUP('Joining Lists'!$H8360,'Joining Lists'!$D$4:$D$75,'Joining Lists'!$E$4:$E$75)</f>
        <v>MidWest</v>
      </c>
      <c r="J8360" s="105" t="s">
        <v>218</v>
      </c>
      <c r="K8360" s="105">
        <v>2.0</v>
      </c>
      <c r="L8360" s="104">
        <f t="array" ref="L8360">XLOOKUP('Joining Lists'!$J8360,'Joining Lists'!$A$4:$A$15,'Joining Lists'!$B$4:$B$15)</f>
        <v>22.95</v>
      </c>
      <c r="M8360" s="105">
        <f>'Joining Lists'!$K8360*'Joining Lists'!$L8360</f>
        <v>45.9</v>
      </c>
    </row>
    <row r="8361" ht="14.25" customHeight="1">
      <c r="G8361" s="111">
        <v>44138.0</v>
      </c>
      <c r="H8361" s="110" t="s">
        <v>255</v>
      </c>
      <c r="I8361" s="110" t="str">
        <f t="array" ref="I8361">XLOOKUP('Joining Lists'!$H8361,'Joining Lists'!$D$4:$D$75,'Joining Lists'!$E$4:$E$75)</f>
        <v>MidWest</v>
      </c>
      <c r="J8361" s="110" t="s">
        <v>243</v>
      </c>
      <c r="K8361" s="110">
        <v>3.0</v>
      </c>
      <c r="L8361" s="109">
        <f t="array" ref="L8361">XLOOKUP('Joining Lists'!$J8361,'Joining Lists'!$A$4:$A$15,'Joining Lists'!$B$4:$B$15)</f>
        <v>25</v>
      </c>
      <c r="M8361" s="110">
        <f>'Joining Lists'!$K8361*'Joining Lists'!$L8361</f>
        <v>75</v>
      </c>
    </row>
    <row r="8362" ht="14.25" customHeight="1">
      <c r="G8362" s="106">
        <v>44138.0</v>
      </c>
      <c r="H8362" s="105" t="s">
        <v>238</v>
      </c>
      <c r="I8362" s="105" t="str">
        <f t="array" ref="I8362">XLOOKUP('Joining Lists'!$H8362,'Joining Lists'!$D$4:$D$75,'Joining Lists'!$E$4:$E$75)</f>
        <v>West</v>
      </c>
      <c r="J8362" s="105" t="s">
        <v>212</v>
      </c>
      <c r="K8362" s="105">
        <v>2.0</v>
      </c>
      <c r="L8362" s="104">
        <f t="array" ref="L8362">XLOOKUP('Joining Lists'!$J8362,'Joining Lists'!$A$4:$A$15,'Joining Lists'!$B$4:$B$15)</f>
        <v>21</v>
      </c>
      <c r="M8362" s="105">
        <f>'Joining Lists'!$K8362*'Joining Lists'!$L8362</f>
        <v>42</v>
      </c>
    </row>
    <row r="8363" ht="14.25" customHeight="1">
      <c r="G8363" s="111">
        <v>44138.0</v>
      </c>
      <c r="H8363" s="110" t="s">
        <v>264</v>
      </c>
      <c r="I8363" s="110" t="str">
        <f t="array" ref="I8363">XLOOKUP('Joining Lists'!$H8363,'Joining Lists'!$D$4:$D$75,'Joining Lists'!$E$4:$E$75)</f>
        <v>MidWest</v>
      </c>
      <c r="J8363" s="110" t="s">
        <v>243</v>
      </c>
      <c r="K8363" s="110">
        <v>17.0</v>
      </c>
      <c r="L8363" s="109">
        <f t="array" ref="L8363">XLOOKUP('Joining Lists'!$J8363,'Joining Lists'!$A$4:$A$15,'Joining Lists'!$B$4:$B$15)</f>
        <v>25</v>
      </c>
      <c r="M8363" s="110">
        <f>'Joining Lists'!$K8363*'Joining Lists'!$L8363</f>
        <v>425</v>
      </c>
    </row>
    <row r="8364" ht="14.25" customHeight="1">
      <c r="G8364" s="106">
        <v>44138.0</v>
      </c>
      <c r="H8364" s="105" t="s">
        <v>244</v>
      </c>
      <c r="I8364" s="105" t="str">
        <f t="array" ref="I8364">XLOOKUP('Joining Lists'!$H8364,'Joining Lists'!$D$4:$D$75,'Joining Lists'!$E$4:$E$75)</f>
        <v>MidWest</v>
      </c>
      <c r="J8364" s="105" t="s">
        <v>245</v>
      </c>
      <c r="K8364" s="105">
        <v>4.0</v>
      </c>
      <c r="L8364" s="104">
        <f t="array" ref="L8364">XLOOKUP('Joining Lists'!$J8364,'Joining Lists'!$A$4:$A$15,'Joining Lists'!$B$4:$B$15)</f>
        <v>23.5</v>
      </c>
      <c r="M8364" s="105">
        <f>'Joining Lists'!$K8364*'Joining Lists'!$L8364</f>
        <v>94</v>
      </c>
    </row>
    <row r="8365" ht="14.25" customHeight="1">
      <c r="G8365" s="111">
        <v>44138.0</v>
      </c>
      <c r="H8365" s="110" t="s">
        <v>292</v>
      </c>
      <c r="I8365" s="110" t="str">
        <f t="array" ref="I8365">XLOOKUP('Joining Lists'!$H8365,'Joining Lists'!$D$4:$D$75,'Joining Lists'!$E$4:$E$75)</f>
        <v>East</v>
      </c>
      <c r="J8365" s="110" t="s">
        <v>216</v>
      </c>
      <c r="K8365" s="110">
        <v>3.0</v>
      </c>
      <c r="L8365" s="109">
        <f t="array" ref="L8365">XLOOKUP('Joining Lists'!$J8365,'Joining Lists'!$A$4:$A$15,'Joining Lists'!$B$4:$B$15)</f>
        <v>22.95</v>
      </c>
      <c r="M8365" s="110">
        <f>'Joining Lists'!$K8365*'Joining Lists'!$L8365</f>
        <v>68.85</v>
      </c>
    </row>
    <row r="8366" ht="14.25" customHeight="1">
      <c r="G8366" s="106">
        <v>44138.0</v>
      </c>
      <c r="H8366" s="105" t="s">
        <v>303</v>
      </c>
      <c r="I8366" s="105" t="str">
        <f t="array" ref="I8366">XLOOKUP('Joining Lists'!$H8366,'Joining Lists'!$D$4:$D$75,'Joining Lists'!$E$4:$E$75)</f>
        <v>West</v>
      </c>
      <c r="J8366" s="105" t="s">
        <v>233</v>
      </c>
      <c r="K8366" s="105">
        <v>3.0</v>
      </c>
      <c r="L8366" s="104">
        <f t="array" ref="L8366">XLOOKUP('Joining Lists'!$J8366,'Joining Lists'!$A$4:$A$15,'Joining Lists'!$B$4:$B$15)</f>
        <v>27.5</v>
      </c>
      <c r="M8366" s="105">
        <f>'Joining Lists'!$K8366*'Joining Lists'!$L8366</f>
        <v>82.5</v>
      </c>
    </row>
    <row r="8367" ht="14.25" customHeight="1">
      <c r="G8367" s="111">
        <v>44138.0</v>
      </c>
      <c r="H8367" s="110" t="s">
        <v>305</v>
      </c>
      <c r="I8367" s="110" t="str">
        <f t="array" ref="I8367">XLOOKUP('Joining Lists'!$H8367,'Joining Lists'!$D$4:$D$75,'Joining Lists'!$E$4:$E$75)</f>
        <v>East</v>
      </c>
      <c r="J8367" s="110" t="s">
        <v>216</v>
      </c>
      <c r="K8367" s="110">
        <v>1.0</v>
      </c>
      <c r="L8367" s="109">
        <f t="array" ref="L8367">XLOOKUP('Joining Lists'!$J8367,'Joining Lists'!$A$4:$A$15,'Joining Lists'!$B$4:$B$15)</f>
        <v>22.95</v>
      </c>
      <c r="M8367" s="110">
        <f>'Joining Lists'!$K8367*'Joining Lists'!$L8367</f>
        <v>22.95</v>
      </c>
    </row>
    <row r="8368" ht="14.25" customHeight="1">
      <c r="G8368" s="106">
        <v>44138.0</v>
      </c>
      <c r="H8368" s="105" t="s">
        <v>269</v>
      </c>
      <c r="I8368" s="105" t="str">
        <f t="array" ref="I8368">XLOOKUP('Joining Lists'!$H8368,'Joining Lists'!$D$4:$D$75,'Joining Lists'!$E$4:$E$75)</f>
        <v>MidWest</v>
      </c>
      <c r="J8368" s="105" t="s">
        <v>243</v>
      </c>
      <c r="K8368" s="105">
        <v>2.0</v>
      </c>
      <c r="L8368" s="104">
        <f t="array" ref="L8368">XLOOKUP('Joining Lists'!$J8368,'Joining Lists'!$A$4:$A$15,'Joining Lists'!$B$4:$B$15)</f>
        <v>25</v>
      </c>
      <c r="M8368" s="105">
        <f>'Joining Lists'!$K8368*'Joining Lists'!$L8368</f>
        <v>50</v>
      </c>
    </row>
    <row r="8369" ht="14.25" customHeight="1">
      <c r="G8369" s="111">
        <v>44138.0</v>
      </c>
      <c r="H8369" s="110" t="s">
        <v>307</v>
      </c>
      <c r="I8369" s="110" t="str">
        <f t="array" ref="I8369">XLOOKUP('Joining Lists'!$H8369,'Joining Lists'!$D$4:$D$75,'Joining Lists'!$E$4:$E$75)</f>
        <v>East</v>
      </c>
      <c r="J8369" s="110" t="s">
        <v>218</v>
      </c>
      <c r="K8369" s="110">
        <v>2.0</v>
      </c>
      <c r="L8369" s="109">
        <f t="array" ref="L8369">XLOOKUP('Joining Lists'!$J8369,'Joining Lists'!$A$4:$A$15,'Joining Lists'!$B$4:$B$15)</f>
        <v>22.95</v>
      </c>
      <c r="M8369" s="110">
        <f>'Joining Lists'!$K8369*'Joining Lists'!$L8369</f>
        <v>45.9</v>
      </c>
    </row>
    <row r="8370" ht="14.25" customHeight="1">
      <c r="G8370" s="106">
        <v>44138.0</v>
      </c>
      <c r="H8370" s="105" t="s">
        <v>306</v>
      </c>
      <c r="I8370" s="105" t="str">
        <f t="array" ref="I8370">XLOOKUP('Joining Lists'!$H8370,'Joining Lists'!$D$4:$D$75,'Joining Lists'!$E$4:$E$75)</f>
        <v>West</v>
      </c>
      <c r="J8370" s="105" t="s">
        <v>240</v>
      </c>
      <c r="K8370" s="105">
        <v>2.0</v>
      </c>
      <c r="L8370" s="104">
        <f t="array" ref="L8370">XLOOKUP('Joining Lists'!$J8370,'Joining Lists'!$A$4:$A$15,'Joining Lists'!$B$4:$B$15)</f>
        <v>34</v>
      </c>
      <c r="M8370" s="105">
        <f>'Joining Lists'!$K8370*'Joining Lists'!$L8370</f>
        <v>68</v>
      </c>
    </row>
    <row r="8371" ht="14.25" customHeight="1">
      <c r="G8371" s="111">
        <v>44138.0</v>
      </c>
      <c r="H8371" s="110" t="s">
        <v>271</v>
      </c>
      <c r="I8371" s="110" t="str">
        <f t="array" ref="I8371">XLOOKUP('Joining Lists'!$H8371,'Joining Lists'!$D$4:$D$75,'Joining Lists'!$E$4:$E$75)</f>
        <v>South</v>
      </c>
      <c r="J8371" s="110" t="s">
        <v>243</v>
      </c>
      <c r="K8371" s="110">
        <v>1.0</v>
      </c>
      <c r="L8371" s="109">
        <f t="array" ref="L8371">XLOOKUP('Joining Lists'!$J8371,'Joining Lists'!$A$4:$A$15,'Joining Lists'!$B$4:$B$15)</f>
        <v>25</v>
      </c>
      <c r="M8371" s="110">
        <f>'Joining Lists'!$K8371*'Joining Lists'!$L8371</f>
        <v>25</v>
      </c>
    </row>
    <row r="8372" ht="14.25" customHeight="1">
      <c r="G8372" s="106">
        <v>44138.0</v>
      </c>
      <c r="H8372" s="105" t="s">
        <v>264</v>
      </c>
      <c r="I8372" s="105" t="str">
        <f t="array" ref="I8372">XLOOKUP('Joining Lists'!$H8372,'Joining Lists'!$D$4:$D$75,'Joining Lists'!$E$4:$E$75)</f>
        <v>MidWest</v>
      </c>
      <c r="J8372" s="105" t="s">
        <v>240</v>
      </c>
      <c r="K8372" s="105">
        <v>1.0</v>
      </c>
      <c r="L8372" s="104">
        <f t="array" ref="L8372">XLOOKUP('Joining Lists'!$J8372,'Joining Lists'!$A$4:$A$15,'Joining Lists'!$B$4:$B$15)</f>
        <v>34</v>
      </c>
      <c r="M8372" s="105">
        <f>'Joining Lists'!$K8372*'Joining Lists'!$L8372</f>
        <v>34</v>
      </c>
    </row>
    <row r="8373" ht="14.25" customHeight="1">
      <c r="G8373" s="111">
        <v>44138.0</v>
      </c>
      <c r="H8373" s="110" t="s">
        <v>281</v>
      </c>
      <c r="I8373" s="110" t="str">
        <f t="array" ref="I8373">XLOOKUP('Joining Lists'!$H8373,'Joining Lists'!$D$4:$D$75,'Joining Lists'!$E$4:$E$75)</f>
        <v>MidWest</v>
      </c>
      <c r="J8373" s="110" t="s">
        <v>240</v>
      </c>
      <c r="K8373" s="110">
        <v>1.0</v>
      </c>
      <c r="L8373" s="109">
        <f t="array" ref="L8373">XLOOKUP('Joining Lists'!$J8373,'Joining Lists'!$A$4:$A$15,'Joining Lists'!$B$4:$B$15)</f>
        <v>34</v>
      </c>
      <c r="M8373" s="110">
        <f>'Joining Lists'!$K8373*'Joining Lists'!$L8373</f>
        <v>34</v>
      </c>
    </row>
    <row r="8374" ht="14.25" customHeight="1">
      <c r="G8374" s="106">
        <v>44138.0</v>
      </c>
      <c r="H8374" s="105" t="s">
        <v>265</v>
      </c>
      <c r="I8374" s="105" t="str">
        <f t="array" ref="I8374">XLOOKUP('Joining Lists'!$H8374,'Joining Lists'!$D$4:$D$75,'Joining Lists'!$E$4:$E$75)</f>
        <v>MidWest</v>
      </c>
      <c r="J8374" s="105" t="s">
        <v>218</v>
      </c>
      <c r="K8374" s="105">
        <v>1.0</v>
      </c>
      <c r="L8374" s="104">
        <f t="array" ref="L8374">XLOOKUP('Joining Lists'!$J8374,'Joining Lists'!$A$4:$A$15,'Joining Lists'!$B$4:$B$15)</f>
        <v>22.95</v>
      </c>
      <c r="M8374" s="105">
        <f>'Joining Lists'!$K8374*'Joining Lists'!$L8374</f>
        <v>22.95</v>
      </c>
    </row>
    <row r="8375" ht="14.25" customHeight="1">
      <c r="G8375" s="111">
        <v>44138.0</v>
      </c>
      <c r="H8375" s="110" t="s">
        <v>268</v>
      </c>
      <c r="I8375" s="110" t="str">
        <f t="array" ref="I8375">XLOOKUP('Joining Lists'!$H8375,'Joining Lists'!$D$4:$D$75,'Joining Lists'!$E$4:$E$75)</f>
        <v>East</v>
      </c>
      <c r="J8375" s="110" t="s">
        <v>216</v>
      </c>
      <c r="K8375" s="110">
        <v>2.0</v>
      </c>
      <c r="L8375" s="109">
        <f t="array" ref="L8375">XLOOKUP('Joining Lists'!$J8375,'Joining Lists'!$A$4:$A$15,'Joining Lists'!$B$4:$B$15)</f>
        <v>22.95</v>
      </c>
      <c r="M8375" s="110">
        <f>'Joining Lists'!$K8375*'Joining Lists'!$L8375</f>
        <v>45.9</v>
      </c>
    </row>
    <row r="8376" ht="14.25" customHeight="1">
      <c r="G8376" s="106">
        <v>44138.0</v>
      </c>
      <c r="H8376" s="105" t="s">
        <v>309</v>
      </c>
      <c r="I8376" s="105" t="str">
        <f t="array" ref="I8376">XLOOKUP('Joining Lists'!$H8376,'Joining Lists'!$D$4:$D$75,'Joining Lists'!$E$4:$E$75)</f>
        <v>South</v>
      </c>
      <c r="J8376" s="105" t="s">
        <v>212</v>
      </c>
      <c r="K8376" s="105">
        <v>3.0</v>
      </c>
      <c r="L8376" s="104">
        <f t="array" ref="L8376">XLOOKUP('Joining Lists'!$J8376,'Joining Lists'!$A$4:$A$15,'Joining Lists'!$B$4:$B$15)</f>
        <v>21</v>
      </c>
      <c r="M8376" s="105">
        <f>'Joining Lists'!$K8376*'Joining Lists'!$L8376</f>
        <v>63</v>
      </c>
    </row>
    <row r="8377" ht="14.25" customHeight="1">
      <c r="G8377" s="111">
        <v>44138.0</v>
      </c>
      <c r="H8377" s="110" t="s">
        <v>255</v>
      </c>
      <c r="I8377" s="110" t="str">
        <f t="array" ref="I8377">XLOOKUP('Joining Lists'!$H8377,'Joining Lists'!$D$4:$D$75,'Joining Lists'!$E$4:$E$75)</f>
        <v>MidWest</v>
      </c>
      <c r="J8377" s="110" t="s">
        <v>240</v>
      </c>
      <c r="K8377" s="110">
        <v>2.0</v>
      </c>
      <c r="L8377" s="109">
        <f t="array" ref="L8377">XLOOKUP('Joining Lists'!$J8377,'Joining Lists'!$A$4:$A$15,'Joining Lists'!$B$4:$B$15)</f>
        <v>34</v>
      </c>
      <c r="M8377" s="110">
        <f>'Joining Lists'!$K8377*'Joining Lists'!$L8377</f>
        <v>68</v>
      </c>
    </row>
    <row r="8378" ht="14.25" customHeight="1">
      <c r="G8378" s="106">
        <v>44138.0</v>
      </c>
      <c r="H8378" s="105" t="s">
        <v>291</v>
      </c>
      <c r="I8378" s="105" t="str">
        <f t="array" ref="I8378">XLOOKUP('Joining Lists'!$H8378,'Joining Lists'!$D$4:$D$75,'Joining Lists'!$E$4:$E$75)</f>
        <v>West</v>
      </c>
      <c r="J8378" s="105" t="s">
        <v>236</v>
      </c>
      <c r="K8378" s="105">
        <v>2.0</v>
      </c>
      <c r="L8378" s="104">
        <f t="array" ref="L8378">XLOOKUP('Joining Lists'!$J8378,'Joining Lists'!$A$4:$A$15,'Joining Lists'!$B$4:$B$15)</f>
        <v>30</v>
      </c>
      <c r="M8378" s="105">
        <f>'Joining Lists'!$K8378*'Joining Lists'!$L8378</f>
        <v>60</v>
      </c>
    </row>
    <row r="8379" ht="14.25" customHeight="1">
      <c r="G8379" s="111">
        <v>44138.0</v>
      </c>
      <c r="H8379" s="110" t="s">
        <v>263</v>
      </c>
      <c r="I8379" s="110" t="str">
        <f t="array" ref="I8379">XLOOKUP('Joining Lists'!$H8379,'Joining Lists'!$D$4:$D$75,'Joining Lists'!$E$4:$E$75)</f>
        <v>West</v>
      </c>
      <c r="J8379" s="110" t="s">
        <v>240</v>
      </c>
      <c r="K8379" s="110">
        <v>2.0</v>
      </c>
      <c r="L8379" s="109">
        <f t="array" ref="L8379">XLOOKUP('Joining Lists'!$J8379,'Joining Lists'!$A$4:$A$15,'Joining Lists'!$B$4:$B$15)</f>
        <v>34</v>
      </c>
      <c r="M8379" s="110">
        <f>'Joining Lists'!$K8379*'Joining Lists'!$L8379</f>
        <v>68</v>
      </c>
    </row>
    <row r="8380" ht="14.25" customHeight="1">
      <c r="G8380" s="106">
        <v>44138.0</v>
      </c>
      <c r="H8380" s="105" t="s">
        <v>264</v>
      </c>
      <c r="I8380" s="105" t="str">
        <f t="array" ref="I8380">XLOOKUP('Joining Lists'!$H8380,'Joining Lists'!$D$4:$D$75,'Joining Lists'!$E$4:$E$75)</f>
        <v>MidWest</v>
      </c>
      <c r="J8380" s="105" t="s">
        <v>239</v>
      </c>
      <c r="K8380" s="105">
        <v>3.0</v>
      </c>
      <c r="L8380" s="104">
        <f t="array" ref="L8380">XLOOKUP('Joining Lists'!$J8380,'Joining Lists'!$A$4:$A$15,'Joining Lists'!$B$4:$B$15)</f>
        <v>19</v>
      </c>
      <c r="M8380" s="105">
        <f>'Joining Lists'!$K8380*'Joining Lists'!$L8380</f>
        <v>57</v>
      </c>
    </row>
    <row r="8381" ht="14.25" customHeight="1">
      <c r="G8381" s="111">
        <v>44138.0</v>
      </c>
      <c r="H8381" s="110" t="s">
        <v>223</v>
      </c>
      <c r="I8381" s="110" t="str">
        <f t="array" ref="I8381">XLOOKUP('Joining Lists'!$H8381,'Joining Lists'!$D$4:$D$75,'Joining Lists'!$E$4:$E$75)</f>
        <v>East</v>
      </c>
      <c r="J8381" s="110" t="s">
        <v>240</v>
      </c>
      <c r="K8381" s="110">
        <v>3.0</v>
      </c>
      <c r="L8381" s="109">
        <f t="array" ref="L8381">XLOOKUP('Joining Lists'!$J8381,'Joining Lists'!$A$4:$A$15,'Joining Lists'!$B$4:$B$15)</f>
        <v>34</v>
      </c>
      <c r="M8381" s="110">
        <f>'Joining Lists'!$K8381*'Joining Lists'!$L8381</f>
        <v>102</v>
      </c>
    </row>
    <row r="8382" ht="14.25" customHeight="1">
      <c r="G8382" s="106">
        <v>44138.0</v>
      </c>
      <c r="H8382" s="105" t="s">
        <v>269</v>
      </c>
      <c r="I8382" s="105" t="str">
        <f t="array" ref="I8382">XLOOKUP('Joining Lists'!$H8382,'Joining Lists'!$D$4:$D$75,'Joining Lists'!$E$4:$E$75)</f>
        <v>MidWest</v>
      </c>
      <c r="J8382" s="105" t="s">
        <v>243</v>
      </c>
      <c r="K8382" s="105">
        <v>25.0</v>
      </c>
      <c r="L8382" s="104">
        <f t="array" ref="L8382">XLOOKUP('Joining Lists'!$J8382,'Joining Lists'!$A$4:$A$15,'Joining Lists'!$B$4:$B$15)</f>
        <v>25</v>
      </c>
      <c r="M8382" s="105">
        <f>'Joining Lists'!$K8382*'Joining Lists'!$L8382</f>
        <v>625</v>
      </c>
    </row>
    <row r="8383" ht="14.25" customHeight="1">
      <c r="G8383" s="111">
        <v>44138.0</v>
      </c>
      <c r="H8383" s="110" t="s">
        <v>292</v>
      </c>
      <c r="I8383" s="110" t="str">
        <f t="array" ref="I8383">XLOOKUP('Joining Lists'!$H8383,'Joining Lists'!$D$4:$D$75,'Joining Lists'!$E$4:$E$75)</f>
        <v>East</v>
      </c>
      <c r="J8383" s="110" t="s">
        <v>240</v>
      </c>
      <c r="K8383" s="110">
        <v>25.0</v>
      </c>
      <c r="L8383" s="109">
        <f t="array" ref="L8383">XLOOKUP('Joining Lists'!$J8383,'Joining Lists'!$A$4:$A$15,'Joining Lists'!$B$4:$B$15)</f>
        <v>34</v>
      </c>
      <c r="M8383" s="110">
        <f>'Joining Lists'!$K8383*'Joining Lists'!$L8383</f>
        <v>850</v>
      </c>
    </row>
    <row r="8384" ht="14.25" customHeight="1">
      <c r="G8384" s="106">
        <v>44138.0</v>
      </c>
      <c r="H8384" s="105" t="s">
        <v>244</v>
      </c>
      <c r="I8384" s="105" t="str">
        <f t="array" ref="I8384">XLOOKUP('Joining Lists'!$H8384,'Joining Lists'!$D$4:$D$75,'Joining Lists'!$E$4:$E$75)</f>
        <v>MidWest</v>
      </c>
      <c r="J8384" s="105" t="s">
        <v>230</v>
      </c>
      <c r="K8384" s="105">
        <v>3.0</v>
      </c>
      <c r="L8384" s="104">
        <f t="array" ref="L8384">XLOOKUP('Joining Lists'!$J8384,'Joining Lists'!$A$4:$A$15,'Joining Lists'!$B$4:$B$15)</f>
        <v>79.95</v>
      </c>
      <c r="M8384" s="105">
        <f>'Joining Lists'!$K8384*'Joining Lists'!$L8384</f>
        <v>239.85</v>
      </c>
    </row>
    <row r="8385" ht="14.25" customHeight="1">
      <c r="G8385" s="111">
        <v>44138.0</v>
      </c>
      <c r="H8385" s="110" t="s">
        <v>253</v>
      </c>
      <c r="I8385" s="110" t="str">
        <f t="array" ref="I8385">XLOOKUP('Joining Lists'!$H8385,'Joining Lists'!$D$4:$D$75,'Joining Lists'!$E$4:$E$75)</f>
        <v>MidWest</v>
      </c>
      <c r="J8385" s="110" t="s">
        <v>236</v>
      </c>
      <c r="K8385" s="110">
        <v>3.0</v>
      </c>
      <c r="L8385" s="109">
        <f t="array" ref="L8385">XLOOKUP('Joining Lists'!$J8385,'Joining Lists'!$A$4:$A$15,'Joining Lists'!$B$4:$B$15)</f>
        <v>30</v>
      </c>
      <c r="M8385" s="110">
        <f>'Joining Lists'!$K8385*'Joining Lists'!$L8385</f>
        <v>90</v>
      </c>
    </row>
    <row r="8386" ht="14.25" customHeight="1">
      <c r="G8386" s="106">
        <v>44138.0</v>
      </c>
      <c r="H8386" s="105" t="s">
        <v>221</v>
      </c>
      <c r="I8386" s="105" t="str">
        <f t="array" ref="I8386">XLOOKUP('Joining Lists'!$H8386,'Joining Lists'!$D$4:$D$75,'Joining Lists'!$E$4:$E$75)</f>
        <v>East</v>
      </c>
      <c r="J8386" s="105" t="s">
        <v>230</v>
      </c>
      <c r="K8386" s="105">
        <v>2.0</v>
      </c>
      <c r="L8386" s="104">
        <f t="array" ref="L8386">XLOOKUP('Joining Lists'!$J8386,'Joining Lists'!$A$4:$A$15,'Joining Lists'!$B$4:$B$15)</f>
        <v>79.95</v>
      </c>
      <c r="M8386" s="105">
        <f>'Joining Lists'!$K8386*'Joining Lists'!$L8386</f>
        <v>159.9</v>
      </c>
    </row>
    <row r="8387" ht="14.25" customHeight="1">
      <c r="G8387" s="111">
        <v>44138.0</v>
      </c>
      <c r="H8387" s="110" t="s">
        <v>273</v>
      </c>
      <c r="I8387" s="110" t="str">
        <f t="array" ref="I8387">XLOOKUP('Joining Lists'!$H8387,'Joining Lists'!$D$4:$D$75,'Joining Lists'!$E$4:$E$75)</f>
        <v>West</v>
      </c>
      <c r="J8387" s="110" t="s">
        <v>216</v>
      </c>
      <c r="K8387" s="110">
        <v>2.0</v>
      </c>
      <c r="L8387" s="109">
        <f t="array" ref="L8387">XLOOKUP('Joining Lists'!$J8387,'Joining Lists'!$A$4:$A$15,'Joining Lists'!$B$4:$B$15)</f>
        <v>22.95</v>
      </c>
      <c r="M8387" s="110">
        <f>'Joining Lists'!$K8387*'Joining Lists'!$L8387</f>
        <v>45.9</v>
      </c>
    </row>
    <row r="8388" ht="14.25" customHeight="1">
      <c r="G8388" s="106">
        <v>44138.0</v>
      </c>
      <c r="H8388" s="105" t="s">
        <v>304</v>
      </c>
      <c r="I8388" s="105" t="str">
        <f t="array" ref="I8388">XLOOKUP('Joining Lists'!$H8388,'Joining Lists'!$D$4:$D$75,'Joining Lists'!$E$4:$E$75)</f>
        <v>South</v>
      </c>
      <c r="J8388" s="105" t="s">
        <v>212</v>
      </c>
      <c r="K8388" s="105">
        <v>1.0</v>
      </c>
      <c r="L8388" s="104">
        <f t="array" ref="L8388">XLOOKUP('Joining Lists'!$J8388,'Joining Lists'!$A$4:$A$15,'Joining Lists'!$B$4:$B$15)</f>
        <v>21</v>
      </c>
      <c r="M8388" s="105">
        <f>'Joining Lists'!$K8388*'Joining Lists'!$L8388</f>
        <v>21</v>
      </c>
    </row>
    <row r="8389" ht="14.25" customHeight="1">
      <c r="G8389" s="111">
        <v>44138.0</v>
      </c>
      <c r="H8389" s="110" t="s">
        <v>311</v>
      </c>
      <c r="I8389" s="110" t="str">
        <f t="array" ref="I8389">XLOOKUP('Joining Lists'!$H8389,'Joining Lists'!$D$4:$D$75,'Joining Lists'!$E$4:$E$75)</f>
        <v>MidWest</v>
      </c>
      <c r="J8389" s="110" t="s">
        <v>218</v>
      </c>
      <c r="K8389" s="110">
        <v>1.0</v>
      </c>
      <c r="L8389" s="109">
        <f t="array" ref="L8389">XLOOKUP('Joining Lists'!$J8389,'Joining Lists'!$A$4:$A$15,'Joining Lists'!$B$4:$B$15)</f>
        <v>22.95</v>
      </c>
      <c r="M8389" s="110">
        <f>'Joining Lists'!$K8389*'Joining Lists'!$L8389</f>
        <v>22.95</v>
      </c>
    </row>
    <row r="8390" ht="14.25" customHeight="1">
      <c r="G8390" s="106">
        <v>44138.0</v>
      </c>
      <c r="H8390" s="105" t="s">
        <v>228</v>
      </c>
      <c r="I8390" s="105" t="str">
        <f t="array" ref="I8390">XLOOKUP('Joining Lists'!$H8390,'Joining Lists'!$D$4:$D$75,'Joining Lists'!$E$4:$E$75)</f>
        <v>MidWest</v>
      </c>
      <c r="J8390" s="105" t="s">
        <v>236</v>
      </c>
      <c r="K8390" s="105">
        <v>3.0</v>
      </c>
      <c r="L8390" s="104">
        <f t="array" ref="L8390">XLOOKUP('Joining Lists'!$J8390,'Joining Lists'!$A$4:$A$15,'Joining Lists'!$B$4:$B$15)</f>
        <v>30</v>
      </c>
      <c r="M8390" s="105">
        <f>'Joining Lists'!$K8390*'Joining Lists'!$L8390</f>
        <v>90</v>
      </c>
    </row>
    <row r="8391" ht="14.25" customHeight="1">
      <c r="G8391" s="111">
        <v>44138.0</v>
      </c>
      <c r="H8391" s="110" t="s">
        <v>255</v>
      </c>
      <c r="I8391" s="110" t="str">
        <f t="array" ref="I8391">XLOOKUP('Joining Lists'!$H8391,'Joining Lists'!$D$4:$D$75,'Joining Lists'!$E$4:$E$75)</f>
        <v>MidWest</v>
      </c>
      <c r="J8391" s="110" t="s">
        <v>218</v>
      </c>
      <c r="K8391" s="110">
        <v>1.0</v>
      </c>
      <c r="L8391" s="109">
        <f t="array" ref="L8391">XLOOKUP('Joining Lists'!$J8391,'Joining Lists'!$A$4:$A$15,'Joining Lists'!$B$4:$B$15)</f>
        <v>22.95</v>
      </c>
      <c r="M8391" s="110">
        <f>'Joining Lists'!$K8391*'Joining Lists'!$L8391</f>
        <v>22.95</v>
      </c>
    </row>
    <row r="8392" ht="14.25" customHeight="1">
      <c r="G8392" s="106">
        <v>44138.0</v>
      </c>
      <c r="H8392" s="105" t="s">
        <v>280</v>
      </c>
      <c r="I8392" s="105" t="str">
        <f t="array" ref="I8392">XLOOKUP('Joining Lists'!$H8392,'Joining Lists'!$D$4:$D$75,'Joining Lists'!$E$4:$E$75)</f>
        <v>South</v>
      </c>
      <c r="J8392" s="105" t="s">
        <v>243</v>
      </c>
      <c r="K8392" s="105">
        <v>2.0</v>
      </c>
      <c r="L8392" s="104">
        <f t="array" ref="L8392">XLOOKUP('Joining Lists'!$J8392,'Joining Lists'!$A$4:$A$15,'Joining Lists'!$B$4:$B$15)</f>
        <v>25</v>
      </c>
      <c r="M8392" s="105">
        <f>'Joining Lists'!$K8392*'Joining Lists'!$L8392</f>
        <v>50</v>
      </c>
    </row>
    <row r="8393" ht="14.25" customHeight="1">
      <c r="G8393" s="111">
        <v>44138.0</v>
      </c>
      <c r="H8393" s="110" t="s">
        <v>303</v>
      </c>
      <c r="I8393" s="110" t="str">
        <f t="array" ref="I8393">XLOOKUP('Joining Lists'!$H8393,'Joining Lists'!$D$4:$D$75,'Joining Lists'!$E$4:$E$75)</f>
        <v>West</v>
      </c>
      <c r="J8393" s="110" t="s">
        <v>230</v>
      </c>
      <c r="K8393" s="110">
        <v>2.0</v>
      </c>
      <c r="L8393" s="109">
        <f t="array" ref="L8393">XLOOKUP('Joining Lists'!$J8393,'Joining Lists'!$A$4:$A$15,'Joining Lists'!$B$4:$B$15)</f>
        <v>79.95</v>
      </c>
      <c r="M8393" s="110">
        <f>'Joining Lists'!$K8393*'Joining Lists'!$L8393</f>
        <v>159.9</v>
      </c>
    </row>
    <row r="8394" ht="14.25" customHeight="1">
      <c r="G8394" s="106">
        <v>44138.0</v>
      </c>
      <c r="H8394" s="105" t="s">
        <v>264</v>
      </c>
      <c r="I8394" s="105" t="str">
        <f t="array" ref="I8394">XLOOKUP('Joining Lists'!$H8394,'Joining Lists'!$D$4:$D$75,'Joining Lists'!$E$4:$E$75)</f>
        <v>MidWest</v>
      </c>
      <c r="J8394" s="105" t="s">
        <v>236</v>
      </c>
      <c r="K8394" s="105">
        <v>3.0</v>
      </c>
      <c r="L8394" s="104">
        <f t="array" ref="L8394">XLOOKUP('Joining Lists'!$J8394,'Joining Lists'!$A$4:$A$15,'Joining Lists'!$B$4:$B$15)</f>
        <v>30</v>
      </c>
      <c r="M8394" s="105">
        <f>'Joining Lists'!$K8394*'Joining Lists'!$L8394</f>
        <v>90</v>
      </c>
    </row>
    <row r="8395" ht="14.25" customHeight="1">
      <c r="G8395" s="111">
        <v>44138.0</v>
      </c>
      <c r="H8395" s="110" t="s">
        <v>297</v>
      </c>
      <c r="I8395" s="110" t="str">
        <f t="array" ref="I8395">XLOOKUP('Joining Lists'!$H8395,'Joining Lists'!$D$4:$D$75,'Joining Lists'!$E$4:$E$75)</f>
        <v>MidWest</v>
      </c>
      <c r="J8395" s="110" t="s">
        <v>240</v>
      </c>
      <c r="K8395" s="110">
        <v>3.0</v>
      </c>
      <c r="L8395" s="109">
        <f t="array" ref="L8395">XLOOKUP('Joining Lists'!$J8395,'Joining Lists'!$A$4:$A$15,'Joining Lists'!$B$4:$B$15)</f>
        <v>34</v>
      </c>
      <c r="M8395" s="110">
        <f>'Joining Lists'!$K8395*'Joining Lists'!$L8395</f>
        <v>102</v>
      </c>
    </row>
    <row r="8396" ht="14.25" customHeight="1">
      <c r="G8396" s="106">
        <v>44138.0</v>
      </c>
      <c r="H8396" s="105" t="s">
        <v>299</v>
      </c>
      <c r="I8396" s="105" t="str">
        <f t="array" ref="I8396">XLOOKUP('Joining Lists'!$H8396,'Joining Lists'!$D$4:$D$75,'Joining Lists'!$E$4:$E$75)</f>
        <v>South</v>
      </c>
      <c r="J8396" s="105" t="s">
        <v>235</v>
      </c>
      <c r="K8396" s="105">
        <v>3.0</v>
      </c>
      <c r="L8396" s="104">
        <f t="array" ref="L8396">XLOOKUP('Joining Lists'!$J8396,'Joining Lists'!$A$4:$A$15,'Joining Lists'!$B$4:$B$15)</f>
        <v>19.95</v>
      </c>
      <c r="M8396" s="105">
        <f>'Joining Lists'!$K8396*'Joining Lists'!$L8396</f>
        <v>59.85</v>
      </c>
    </row>
    <row r="8397" ht="14.25" customHeight="1">
      <c r="G8397" s="111">
        <v>44138.0</v>
      </c>
      <c r="H8397" s="110" t="s">
        <v>283</v>
      </c>
      <c r="I8397" s="110" t="str">
        <f t="array" ref="I8397">XLOOKUP('Joining Lists'!$H8397,'Joining Lists'!$D$4:$D$75,'Joining Lists'!$E$4:$E$75)</f>
        <v>South</v>
      </c>
      <c r="J8397" s="110" t="s">
        <v>218</v>
      </c>
      <c r="K8397" s="110">
        <v>1.0</v>
      </c>
      <c r="L8397" s="109">
        <f t="array" ref="L8397">XLOOKUP('Joining Lists'!$J8397,'Joining Lists'!$A$4:$A$15,'Joining Lists'!$B$4:$B$15)</f>
        <v>22.95</v>
      </c>
      <c r="M8397" s="110">
        <f>'Joining Lists'!$K8397*'Joining Lists'!$L8397</f>
        <v>22.95</v>
      </c>
    </row>
    <row r="8398" ht="14.25" customHeight="1">
      <c r="G8398" s="106">
        <v>44138.0</v>
      </c>
      <c r="H8398" s="105" t="s">
        <v>261</v>
      </c>
      <c r="I8398" s="105" t="str">
        <f t="array" ref="I8398">XLOOKUP('Joining Lists'!$H8398,'Joining Lists'!$D$4:$D$75,'Joining Lists'!$E$4:$E$75)</f>
        <v>South</v>
      </c>
      <c r="J8398" s="105" t="s">
        <v>216</v>
      </c>
      <c r="K8398" s="105">
        <v>21.0</v>
      </c>
      <c r="L8398" s="104">
        <f t="array" ref="L8398">XLOOKUP('Joining Lists'!$J8398,'Joining Lists'!$A$4:$A$15,'Joining Lists'!$B$4:$B$15)</f>
        <v>22.95</v>
      </c>
      <c r="M8398" s="105">
        <f>'Joining Lists'!$K8398*'Joining Lists'!$L8398</f>
        <v>481.95</v>
      </c>
    </row>
    <row r="8399" ht="14.25" customHeight="1">
      <c r="G8399" s="111">
        <v>44138.0</v>
      </c>
      <c r="H8399" s="110" t="s">
        <v>219</v>
      </c>
      <c r="I8399" s="110" t="str">
        <f t="array" ref="I8399">XLOOKUP('Joining Lists'!$H8399,'Joining Lists'!$D$4:$D$75,'Joining Lists'!$E$4:$E$75)</f>
        <v>West</v>
      </c>
      <c r="J8399" s="110" t="s">
        <v>245</v>
      </c>
      <c r="K8399" s="110">
        <v>1.0</v>
      </c>
      <c r="L8399" s="109">
        <f t="array" ref="L8399">XLOOKUP('Joining Lists'!$J8399,'Joining Lists'!$A$4:$A$15,'Joining Lists'!$B$4:$B$15)</f>
        <v>23.5</v>
      </c>
      <c r="M8399" s="110">
        <f>'Joining Lists'!$K8399*'Joining Lists'!$L8399</f>
        <v>23.5</v>
      </c>
    </row>
    <row r="8400" ht="14.25" customHeight="1">
      <c r="G8400" s="106">
        <v>44138.0</v>
      </c>
      <c r="H8400" s="105" t="s">
        <v>306</v>
      </c>
      <c r="I8400" s="105" t="str">
        <f t="array" ref="I8400">XLOOKUP('Joining Lists'!$H8400,'Joining Lists'!$D$4:$D$75,'Joining Lists'!$E$4:$E$75)</f>
        <v>West</v>
      </c>
      <c r="J8400" s="105" t="s">
        <v>240</v>
      </c>
      <c r="K8400" s="105">
        <v>3.0</v>
      </c>
      <c r="L8400" s="104">
        <f t="array" ref="L8400">XLOOKUP('Joining Lists'!$J8400,'Joining Lists'!$A$4:$A$15,'Joining Lists'!$B$4:$B$15)</f>
        <v>34</v>
      </c>
      <c r="M8400" s="105">
        <f>'Joining Lists'!$K8400*'Joining Lists'!$L8400</f>
        <v>102</v>
      </c>
    </row>
    <row r="8401" ht="14.25" customHeight="1">
      <c r="G8401" s="111">
        <v>44138.0</v>
      </c>
      <c r="H8401" s="110" t="s">
        <v>316</v>
      </c>
      <c r="I8401" s="110" t="str">
        <f t="array" ref="I8401">XLOOKUP('Joining Lists'!$H8401,'Joining Lists'!$D$4:$D$75,'Joining Lists'!$E$4:$E$75)</f>
        <v>West</v>
      </c>
      <c r="J8401" s="110" t="s">
        <v>236</v>
      </c>
      <c r="K8401" s="110">
        <v>8.0</v>
      </c>
      <c r="L8401" s="109">
        <f t="array" ref="L8401">XLOOKUP('Joining Lists'!$J8401,'Joining Lists'!$A$4:$A$15,'Joining Lists'!$B$4:$B$15)</f>
        <v>30</v>
      </c>
      <c r="M8401" s="110">
        <f>'Joining Lists'!$K8401*'Joining Lists'!$L8401</f>
        <v>240</v>
      </c>
    </row>
    <row r="8402" ht="14.25" customHeight="1">
      <c r="G8402" s="106">
        <v>44138.0</v>
      </c>
      <c r="H8402" s="105" t="s">
        <v>307</v>
      </c>
      <c r="I8402" s="105" t="str">
        <f t="array" ref="I8402">XLOOKUP('Joining Lists'!$H8402,'Joining Lists'!$D$4:$D$75,'Joining Lists'!$E$4:$E$75)</f>
        <v>East</v>
      </c>
      <c r="J8402" s="105" t="s">
        <v>212</v>
      </c>
      <c r="K8402" s="105">
        <v>2.0</v>
      </c>
      <c r="L8402" s="104">
        <f t="array" ref="L8402">XLOOKUP('Joining Lists'!$J8402,'Joining Lists'!$A$4:$A$15,'Joining Lists'!$B$4:$B$15)</f>
        <v>21</v>
      </c>
      <c r="M8402" s="105">
        <f>'Joining Lists'!$K8402*'Joining Lists'!$L8402</f>
        <v>42</v>
      </c>
    </row>
    <row r="8403" ht="14.25" customHeight="1">
      <c r="G8403" s="111">
        <v>44138.0</v>
      </c>
      <c r="H8403" s="110" t="s">
        <v>269</v>
      </c>
      <c r="I8403" s="110" t="str">
        <f t="array" ref="I8403">XLOOKUP('Joining Lists'!$H8403,'Joining Lists'!$D$4:$D$75,'Joining Lists'!$E$4:$E$75)</f>
        <v>MidWest</v>
      </c>
      <c r="J8403" s="110" t="s">
        <v>227</v>
      </c>
      <c r="K8403" s="110">
        <v>1.0</v>
      </c>
      <c r="L8403" s="109">
        <f t="array" ref="L8403">XLOOKUP('Joining Lists'!$J8403,'Joining Lists'!$A$4:$A$15,'Joining Lists'!$B$4:$B$15)</f>
        <v>25</v>
      </c>
      <c r="M8403" s="110">
        <f>'Joining Lists'!$K8403*'Joining Lists'!$L8403</f>
        <v>25</v>
      </c>
    </row>
    <row r="8404" ht="14.25" customHeight="1">
      <c r="G8404" s="106">
        <v>44138.0</v>
      </c>
      <c r="H8404" s="105" t="s">
        <v>269</v>
      </c>
      <c r="I8404" s="105" t="str">
        <f t="array" ref="I8404">XLOOKUP('Joining Lists'!$H8404,'Joining Lists'!$D$4:$D$75,'Joining Lists'!$E$4:$E$75)</f>
        <v>MidWest</v>
      </c>
      <c r="J8404" s="105" t="s">
        <v>218</v>
      </c>
      <c r="K8404" s="105">
        <v>1.0</v>
      </c>
      <c r="L8404" s="104">
        <f t="array" ref="L8404">XLOOKUP('Joining Lists'!$J8404,'Joining Lists'!$A$4:$A$15,'Joining Lists'!$B$4:$B$15)</f>
        <v>22.95</v>
      </c>
      <c r="M8404" s="105">
        <f>'Joining Lists'!$K8404*'Joining Lists'!$L8404</f>
        <v>22.95</v>
      </c>
    </row>
    <row r="8405" ht="14.25" customHeight="1">
      <c r="G8405" s="111">
        <v>44138.0</v>
      </c>
      <c r="H8405" s="110" t="s">
        <v>271</v>
      </c>
      <c r="I8405" s="110" t="str">
        <f t="array" ref="I8405">XLOOKUP('Joining Lists'!$H8405,'Joining Lists'!$D$4:$D$75,'Joining Lists'!$E$4:$E$75)</f>
        <v>South</v>
      </c>
      <c r="J8405" s="110" t="s">
        <v>243</v>
      </c>
      <c r="K8405" s="110">
        <v>2.0</v>
      </c>
      <c r="L8405" s="109">
        <f t="array" ref="L8405">XLOOKUP('Joining Lists'!$J8405,'Joining Lists'!$A$4:$A$15,'Joining Lists'!$B$4:$B$15)</f>
        <v>25</v>
      </c>
      <c r="M8405" s="110">
        <f>'Joining Lists'!$K8405*'Joining Lists'!$L8405</f>
        <v>50</v>
      </c>
    </row>
    <row r="8406" ht="14.25" customHeight="1">
      <c r="G8406" s="106">
        <v>44138.0</v>
      </c>
      <c r="H8406" s="105" t="s">
        <v>258</v>
      </c>
      <c r="I8406" s="105" t="str">
        <f t="array" ref="I8406">XLOOKUP('Joining Lists'!$H8406,'Joining Lists'!$D$4:$D$75,'Joining Lists'!$E$4:$E$75)</f>
        <v>MidWest</v>
      </c>
      <c r="J8406" s="105" t="s">
        <v>235</v>
      </c>
      <c r="K8406" s="105">
        <v>3.0</v>
      </c>
      <c r="L8406" s="104">
        <f t="array" ref="L8406">XLOOKUP('Joining Lists'!$J8406,'Joining Lists'!$A$4:$A$15,'Joining Lists'!$B$4:$B$15)</f>
        <v>19.95</v>
      </c>
      <c r="M8406" s="105">
        <f>'Joining Lists'!$K8406*'Joining Lists'!$L8406</f>
        <v>59.85</v>
      </c>
    </row>
    <row r="8407" ht="14.25" customHeight="1">
      <c r="G8407" s="111">
        <v>44138.0</v>
      </c>
      <c r="H8407" s="110" t="s">
        <v>278</v>
      </c>
      <c r="I8407" s="110" t="str">
        <f t="array" ref="I8407">XLOOKUP('Joining Lists'!$H8407,'Joining Lists'!$D$4:$D$75,'Joining Lists'!$E$4:$E$75)</f>
        <v>MidWest</v>
      </c>
      <c r="J8407" s="110" t="s">
        <v>235</v>
      </c>
      <c r="K8407" s="110">
        <v>4.0</v>
      </c>
      <c r="L8407" s="109">
        <f t="array" ref="L8407">XLOOKUP('Joining Lists'!$J8407,'Joining Lists'!$A$4:$A$15,'Joining Lists'!$B$4:$B$15)</f>
        <v>19.95</v>
      </c>
      <c r="M8407" s="110">
        <f>'Joining Lists'!$K8407*'Joining Lists'!$L8407</f>
        <v>79.8</v>
      </c>
    </row>
    <row r="8408" ht="14.25" customHeight="1">
      <c r="G8408" s="106">
        <v>44138.0</v>
      </c>
      <c r="H8408" s="105" t="s">
        <v>307</v>
      </c>
      <c r="I8408" s="105" t="str">
        <f t="array" ref="I8408">XLOOKUP('Joining Lists'!$H8408,'Joining Lists'!$D$4:$D$75,'Joining Lists'!$E$4:$E$75)</f>
        <v>East</v>
      </c>
      <c r="J8408" s="105" t="s">
        <v>212</v>
      </c>
      <c r="K8408" s="105">
        <v>3.0</v>
      </c>
      <c r="L8408" s="104">
        <f t="array" ref="L8408">XLOOKUP('Joining Lists'!$J8408,'Joining Lists'!$A$4:$A$15,'Joining Lists'!$B$4:$B$15)</f>
        <v>21</v>
      </c>
      <c r="M8408" s="105">
        <f>'Joining Lists'!$K8408*'Joining Lists'!$L8408</f>
        <v>63</v>
      </c>
    </row>
    <row r="8409" ht="14.25" customHeight="1">
      <c r="G8409" s="111">
        <v>44138.0</v>
      </c>
      <c r="H8409" s="110" t="s">
        <v>248</v>
      </c>
      <c r="I8409" s="110" t="str">
        <f t="array" ref="I8409">XLOOKUP('Joining Lists'!$H8409,'Joining Lists'!$D$4:$D$75,'Joining Lists'!$E$4:$E$75)</f>
        <v>MidWest</v>
      </c>
      <c r="J8409" s="110" t="s">
        <v>230</v>
      </c>
      <c r="K8409" s="110">
        <v>2.0</v>
      </c>
      <c r="L8409" s="109">
        <f t="array" ref="L8409">XLOOKUP('Joining Lists'!$J8409,'Joining Lists'!$A$4:$A$15,'Joining Lists'!$B$4:$B$15)</f>
        <v>79.95</v>
      </c>
      <c r="M8409" s="110">
        <f>'Joining Lists'!$K8409*'Joining Lists'!$L8409</f>
        <v>159.9</v>
      </c>
    </row>
    <row r="8410" ht="14.25" customHeight="1">
      <c r="G8410" s="106">
        <v>44138.0</v>
      </c>
      <c r="H8410" s="105" t="s">
        <v>258</v>
      </c>
      <c r="I8410" s="105" t="str">
        <f t="array" ref="I8410">XLOOKUP('Joining Lists'!$H8410,'Joining Lists'!$D$4:$D$75,'Joining Lists'!$E$4:$E$75)</f>
        <v>MidWest</v>
      </c>
      <c r="J8410" s="105" t="s">
        <v>216</v>
      </c>
      <c r="K8410" s="105">
        <v>9.0</v>
      </c>
      <c r="L8410" s="104">
        <f t="array" ref="L8410">XLOOKUP('Joining Lists'!$J8410,'Joining Lists'!$A$4:$A$15,'Joining Lists'!$B$4:$B$15)</f>
        <v>22.95</v>
      </c>
      <c r="M8410" s="105">
        <f>'Joining Lists'!$K8410*'Joining Lists'!$L8410</f>
        <v>206.55</v>
      </c>
    </row>
    <row r="8411" ht="14.25" customHeight="1">
      <c r="G8411" s="111">
        <v>44138.0</v>
      </c>
      <c r="H8411" s="110" t="s">
        <v>269</v>
      </c>
      <c r="I8411" s="110" t="str">
        <f t="array" ref="I8411">XLOOKUP('Joining Lists'!$H8411,'Joining Lists'!$D$4:$D$75,'Joining Lists'!$E$4:$E$75)</f>
        <v>MidWest</v>
      </c>
      <c r="J8411" s="110" t="s">
        <v>235</v>
      </c>
      <c r="K8411" s="110">
        <v>5.0</v>
      </c>
      <c r="L8411" s="109">
        <f t="array" ref="L8411">XLOOKUP('Joining Lists'!$J8411,'Joining Lists'!$A$4:$A$15,'Joining Lists'!$B$4:$B$15)</f>
        <v>19.95</v>
      </c>
      <c r="M8411" s="110">
        <f>'Joining Lists'!$K8411*'Joining Lists'!$L8411</f>
        <v>99.75</v>
      </c>
    </row>
    <row r="8412" ht="14.25" customHeight="1">
      <c r="G8412" s="106">
        <v>44138.0</v>
      </c>
      <c r="H8412" s="105" t="s">
        <v>213</v>
      </c>
      <c r="I8412" s="105" t="str">
        <f t="array" ref="I8412">XLOOKUP('Joining Lists'!$H8412,'Joining Lists'!$D$4:$D$75,'Joining Lists'!$E$4:$E$75)</f>
        <v>MidWest</v>
      </c>
      <c r="J8412" s="105" t="s">
        <v>235</v>
      </c>
      <c r="K8412" s="105">
        <v>2.0</v>
      </c>
      <c r="L8412" s="104">
        <f t="array" ref="L8412">XLOOKUP('Joining Lists'!$J8412,'Joining Lists'!$A$4:$A$15,'Joining Lists'!$B$4:$B$15)</f>
        <v>19.95</v>
      </c>
      <c r="M8412" s="105">
        <f>'Joining Lists'!$K8412*'Joining Lists'!$L8412</f>
        <v>39.9</v>
      </c>
    </row>
    <row r="8413" ht="14.25" customHeight="1">
      <c r="G8413" s="111">
        <v>44138.0</v>
      </c>
      <c r="H8413" s="110" t="s">
        <v>255</v>
      </c>
      <c r="I8413" s="110" t="str">
        <f t="array" ref="I8413">XLOOKUP('Joining Lists'!$H8413,'Joining Lists'!$D$4:$D$75,'Joining Lists'!$E$4:$E$75)</f>
        <v>MidWest</v>
      </c>
      <c r="J8413" s="110" t="s">
        <v>216</v>
      </c>
      <c r="K8413" s="110">
        <v>3.0</v>
      </c>
      <c r="L8413" s="109">
        <f t="array" ref="L8413">XLOOKUP('Joining Lists'!$J8413,'Joining Lists'!$A$4:$A$15,'Joining Lists'!$B$4:$B$15)</f>
        <v>22.95</v>
      </c>
      <c r="M8413" s="110">
        <f>'Joining Lists'!$K8413*'Joining Lists'!$L8413</f>
        <v>68.85</v>
      </c>
    </row>
    <row r="8414" ht="14.25" customHeight="1">
      <c r="G8414" s="106">
        <v>44138.0</v>
      </c>
      <c r="H8414" s="105" t="s">
        <v>316</v>
      </c>
      <c r="I8414" s="105" t="str">
        <f t="array" ref="I8414">XLOOKUP('Joining Lists'!$H8414,'Joining Lists'!$D$4:$D$75,'Joining Lists'!$E$4:$E$75)</f>
        <v>West</v>
      </c>
      <c r="J8414" s="105" t="s">
        <v>243</v>
      </c>
      <c r="K8414" s="105">
        <v>2.0</v>
      </c>
      <c r="L8414" s="104">
        <f t="array" ref="L8414">XLOOKUP('Joining Lists'!$J8414,'Joining Lists'!$A$4:$A$15,'Joining Lists'!$B$4:$B$15)</f>
        <v>25</v>
      </c>
      <c r="M8414" s="105">
        <f>'Joining Lists'!$K8414*'Joining Lists'!$L8414</f>
        <v>50</v>
      </c>
    </row>
    <row r="8415" ht="14.25" customHeight="1">
      <c r="G8415" s="111">
        <v>44138.0</v>
      </c>
      <c r="H8415" s="110" t="s">
        <v>253</v>
      </c>
      <c r="I8415" s="110" t="str">
        <f t="array" ref="I8415">XLOOKUP('Joining Lists'!$H8415,'Joining Lists'!$D$4:$D$75,'Joining Lists'!$E$4:$E$75)</f>
        <v>MidWest</v>
      </c>
      <c r="J8415" s="110" t="s">
        <v>240</v>
      </c>
      <c r="K8415" s="110">
        <v>2.0</v>
      </c>
      <c r="L8415" s="109">
        <f t="array" ref="L8415">XLOOKUP('Joining Lists'!$J8415,'Joining Lists'!$A$4:$A$15,'Joining Lists'!$B$4:$B$15)</f>
        <v>34</v>
      </c>
      <c r="M8415" s="110">
        <f>'Joining Lists'!$K8415*'Joining Lists'!$L8415</f>
        <v>68</v>
      </c>
    </row>
    <row r="8416" ht="14.25" customHeight="1">
      <c r="G8416" s="106">
        <v>44137.0</v>
      </c>
      <c r="H8416" s="105" t="s">
        <v>292</v>
      </c>
      <c r="I8416" s="105" t="str">
        <f t="array" ref="I8416">XLOOKUP('Joining Lists'!$H8416,'Joining Lists'!$D$4:$D$75,'Joining Lists'!$E$4:$E$75)</f>
        <v>East</v>
      </c>
      <c r="J8416" s="105" t="s">
        <v>235</v>
      </c>
      <c r="K8416" s="105">
        <v>2.0</v>
      </c>
      <c r="L8416" s="104">
        <f t="array" ref="L8416">XLOOKUP('Joining Lists'!$J8416,'Joining Lists'!$A$4:$A$15,'Joining Lists'!$B$4:$B$15)</f>
        <v>19.95</v>
      </c>
      <c r="M8416" s="105">
        <f>'Joining Lists'!$K8416*'Joining Lists'!$L8416</f>
        <v>39.9</v>
      </c>
    </row>
    <row r="8417" ht="14.25" customHeight="1">
      <c r="G8417" s="111">
        <v>44137.0</v>
      </c>
      <c r="H8417" s="110" t="s">
        <v>264</v>
      </c>
      <c r="I8417" s="110" t="str">
        <f t="array" ref="I8417">XLOOKUP('Joining Lists'!$H8417,'Joining Lists'!$D$4:$D$75,'Joining Lists'!$E$4:$E$75)</f>
        <v>MidWest</v>
      </c>
      <c r="J8417" s="110" t="s">
        <v>216</v>
      </c>
      <c r="K8417" s="110">
        <v>2.0</v>
      </c>
      <c r="L8417" s="109">
        <f t="array" ref="L8417">XLOOKUP('Joining Lists'!$J8417,'Joining Lists'!$A$4:$A$15,'Joining Lists'!$B$4:$B$15)</f>
        <v>22.95</v>
      </c>
      <c r="M8417" s="110">
        <f>'Joining Lists'!$K8417*'Joining Lists'!$L8417</f>
        <v>45.9</v>
      </c>
    </row>
    <row r="8418" ht="14.25" customHeight="1">
      <c r="G8418" s="106">
        <v>44137.0</v>
      </c>
      <c r="H8418" s="105" t="s">
        <v>305</v>
      </c>
      <c r="I8418" s="105" t="str">
        <f t="array" ref="I8418">XLOOKUP('Joining Lists'!$H8418,'Joining Lists'!$D$4:$D$75,'Joining Lists'!$E$4:$E$75)</f>
        <v>East</v>
      </c>
      <c r="J8418" s="105" t="s">
        <v>240</v>
      </c>
      <c r="K8418" s="105">
        <v>24.0</v>
      </c>
      <c r="L8418" s="104">
        <f t="array" ref="L8418">XLOOKUP('Joining Lists'!$J8418,'Joining Lists'!$A$4:$A$15,'Joining Lists'!$B$4:$B$15)</f>
        <v>34</v>
      </c>
      <c r="M8418" s="105">
        <f>'Joining Lists'!$K8418*'Joining Lists'!$L8418</f>
        <v>816</v>
      </c>
    </row>
    <row r="8419" ht="14.25" customHeight="1">
      <c r="G8419" s="111">
        <v>44137.0</v>
      </c>
      <c r="H8419" s="110" t="s">
        <v>254</v>
      </c>
      <c r="I8419" s="110" t="str">
        <f t="array" ref="I8419">XLOOKUP('Joining Lists'!$H8419,'Joining Lists'!$D$4:$D$75,'Joining Lists'!$E$4:$E$75)</f>
        <v>South</v>
      </c>
      <c r="J8419" s="110" t="s">
        <v>243</v>
      </c>
      <c r="K8419" s="110">
        <v>2.0</v>
      </c>
      <c r="L8419" s="109">
        <f t="array" ref="L8419">XLOOKUP('Joining Lists'!$J8419,'Joining Lists'!$A$4:$A$15,'Joining Lists'!$B$4:$B$15)</f>
        <v>25</v>
      </c>
      <c r="M8419" s="110">
        <f>'Joining Lists'!$K8419*'Joining Lists'!$L8419</f>
        <v>50</v>
      </c>
    </row>
    <row r="8420" ht="14.25" customHeight="1">
      <c r="G8420" s="106">
        <v>44137.0</v>
      </c>
      <c r="H8420" s="105" t="s">
        <v>255</v>
      </c>
      <c r="I8420" s="105" t="str">
        <f t="array" ref="I8420">XLOOKUP('Joining Lists'!$H8420,'Joining Lists'!$D$4:$D$75,'Joining Lists'!$E$4:$E$75)</f>
        <v>MidWest</v>
      </c>
      <c r="J8420" s="105" t="s">
        <v>218</v>
      </c>
      <c r="K8420" s="105">
        <v>2.0</v>
      </c>
      <c r="L8420" s="104">
        <f t="array" ref="L8420">XLOOKUP('Joining Lists'!$J8420,'Joining Lists'!$A$4:$A$15,'Joining Lists'!$B$4:$B$15)</f>
        <v>22.95</v>
      </c>
      <c r="M8420" s="105">
        <f>'Joining Lists'!$K8420*'Joining Lists'!$L8420</f>
        <v>45.9</v>
      </c>
    </row>
    <row r="8421" ht="14.25" customHeight="1">
      <c r="G8421" s="111">
        <v>44137.0</v>
      </c>
      <c r="H8421" s="110" t="s">
        <v>263</v>
      </c>
      <c r="I8421" s="110" t="str">
        <f t="array" ref="I8421">XLOOKUP('Joining Lists'!$H8421,'Joining Lists'!$D$4:$D$75,'Joining Lists'!$E$4:$E$75)</f>
        <v>West</v>
      </c>
      <c r="J8421" s="110" t="s">
        <v>212</v>
      </c>
      <c r="K8421" s="110">
        <v>3.0</v>
      </c>
      <c r="L8421" s="109">
        <f t="array" ref="L8421">XLOOKUP('Joining Lists'!$J8421,'Joining Lists'!$A$4:$A$15,'Joining Lists'!$B$4:$B$15)</f>
        <v>21</v>
      </c>
      <c r="M8421" s="110">
        <f>'Joining Lists'!$K8421*'Joining Lists'!$L8421</f>
        <v>63</v>
      </c>
    </row>
    <row r="8422" ht="14.25" customHeight="1">
      <c r="G8422" s="106">
        <v>44137.0</v>
      </c>
      <c r="H8422" s="105" t="s">
        <v>258</v>
      </c>
      <c r="I8422" s="105" t="str">
        <f t="array" ref="I8422">XLOOKUP('Joining Lists'!$H8422,'Joining Lists'!$D$4:$D$75,'Joining Lists'!$E$4:$E$75)</f>
        <v>MidWest</v>
      </c>
      <c r="J8422" s="105" t="s">
        <v>218</v>
      </c>
      <c r="K8422" s="105">
        <v>2.0</v>
      </c>
      <c r="L8422" s="104">
        <f t="array" ref="L8422">XLOOKUP('Joining Lists'!$J8422,'Joining Lists'!$A$4:$A$15,'Joining Lists'!$B$4:$B$15)</f>
        <v>22.95</v>
      </c>
      <c r="M8422" s="105">
        <f>'Joining Lists'!$K8422*'Joining Lists'!$L8422</f>
        <v>45.9</v>
      </c>
    </row>
    <row r="8423" ht="14.25" customHeight="1">
      <c r="G8423" s="111">
        <v>44137.0</v>
      </c>
      <c r="H8423" s="110" t="s">
        <v>303</v>
      </c>
      <c r="I8423" s="110" t="str">
        <f t="array" ref="I8423">XLOOKUP('Joining Lists'!$H8423,'Joining Lists'!$D$4:$D$75,'Joining Lists'!$E$4:$E$75)</f>
        <v>West</v>
      </c>
      <c r="J8423" s="110" t="s">
        <v>245</v>
      </c>
      <c r="K8423" s="110">
        <v>19.0</v>
      </c>
      <c r="L8423" s="109">
        <f t="array" ref="L8423">XLOOKUP('Joining Lists'!$J8423,'Joining Lists'!$A$4:$A$15,'Joining Lists'!$B$4:$B$15)</f>
        <v>23.5</v>
      </c>
      <c r="M8423" s="110">
        <f>'Joining Lists'!$K8423*'Joining Lists'!$L8423</f>
        <v>446.5</v>
      </c>
    </row>
    <row r="8424" ht="14.25" customHeight="1">
      <c r="G8424" s="106">
        <v>44137.0</v>
      </c>
      <c r="H8424" s="105" t="s">
        <v>292</v>
      </c>
      <c r="I8424" s="105" t="str">
        <f t="array" ref="I8424">XLOOKUP('Joining Lists'!$H8424,'Joining Lists'!$D$4:$D$75,'Joining Lists'!$E$4:$E$75)</f>
        <v>East</v>
      </c>
      <c r="J8424" s="105" t="s">
        <v>243</v>
      </c>
      <c r="K8424" s="105">
        <v>8.0</v>
      </c>
      <c r="L8424" s="104">
        <f t="array" ref="L8424">XLOOKUP('Joining Lists'!$J8424,'Joining Lists'!$A$4:$A$15,'Joining Lists'!$B$4:$B$15)</f>
        <v>25</v>
      </c>
      <c r="M8424" s="105">
        <f>'Joining Lists'!$K8424*'Joining Lists'!$L8424</f>
        <v>200</v>
      </c>
    </row>
    <row r="8425" ht="14.25" customHeight="1">
      <c r="G8425" s="111">
        <v>44137.0</v>
      </c>
      <c r="H8425" s="110" t="s">
        <v>252</v>
      </c>
      <c r="I8425" s="110" t="str">
        <f t="array" ref="I8425">XLOOKUP('Joining Lists'!$H8425,'Joining Lists'!$D$4:$D$75,'Joining Lists'!$E$4:$E$75)</f>
        <v>West</v>
      </c>
      <c r="J8425" s="110" t="s">
        <v>218</v>
      </c>
      <c r="K8425" s="110">
        <v>3.0</v>
      </c>
      <c r="L8425" s="109">
        <f t="array" ref="L8425">XLOOKUP('Joining Lists'!$J8425,'Joining Lists'!$A$4:$A$15,'Joining Lists'!$B$4:$B$15)</f>
        <v>22.95</v>
      </c>
      <c r="M8425" s="110">
        <f>'Joining Lists'!$K8425*'Joining Lists'!$L8425</f>
        <v>68.85</v>
      </c>
    </row>
    <row r="8426" ht="14.25" customHeight="1">
      <c r="G8426" s="106">
        <v>44137.0</v>
      </c>
      <c r="H8426" s="105" t="s">
        <v>259</v>
      </c>
      <c r="I8426" s="105" t="str">
        <f t="array" ref="I8426">XLOOKUP('Joining Lists'!$H8426,'Joining Lists'!$D$4:$D$75,'Joining Lists'!$E$4:$E$75)</f>
        <v>West</v>
      </c>
      <c r="J8426" s="105" t="s">
        <v>233</v>
      </c>
      <c r="K8426" s="105">
        <v>3.0</v>
      </c>
      <c r="L8426" s="104">
        <f t="array" ref="L8426">XLOOKUP('Joining Lists'!$J8426,'Joining Lists'!$A$4:$A$15,'Joining Lists'!$B$4:$B$15)</f>
        <v>27.5</v>
      </c>
      <c r="M8426" s="105">
        <f>'Joining Lists'!$K8426*'Joining Lists'!$L8426</f>
        <v>82.5</v>
      </c>
    </row>
    <row r="8427" ht="14.25" customHeight="1">
      <c r="G8427" s="111">
        <v>44137.0</v>
      </c>
      <c r="H8427" s="110" t="s">
        <v>251</v>
      </c>
      <c r="I8427" s="110" t="str">
        <f t="array" ref="I8427">XLOOKUP('Joining Lists'!$H8427,'Joining Lists'!$D$4:$D$75,'Joining Lists'!$E$4:$E$75)</f>
        <v>MidWest</v>
      </c>
      <c r="J8427" s="110" t="s">
        <v>236</v>
      </c>
      <c r="K8427" s="110">
        <v>2.0</v>
      </c>
      <c r="L8427" s="109">
        <f t="array" ref="L8427">XLOOKUP('Joining Lists'!$J8427,'Joining Lists'!$A$4:$A$15,'Joining Lists'!$B$4:$B$15)</f>
        <v>30</v>
      </c>
      <c r="M8427" s="110">
        <f>'Joining Lists'!$K8427*'Joining Lists'!$L8427</f>
        <v>60</v>
      </c>
    </row>
    <row r="8428" ht="14.25" customHeight="1">
      <c r="G8428" s="106">
        <v>44137.0</v>
      </c>
      <c r="H8428" s="105" t="s">
        <v>268</v>
      </c>
      <c r="I8428" s="105" t="str">
        <f t="array" ref="I8428">XLOOKUP('Joining Lists'!$H8428,'Joining Lists'!$D$4:$D$75,'Joining Lists'!$E$4:$E$75)</f>
        <v>East</v>
      </c>
      <c r="J8428" s="105" t="s">
        <v>243</v>
      </c>
      <c r="K8428" s="105">
        <v>1.0</v>
      </c>
      <c r="L8428" s="104">
        <f t="array" ref="L8428">XLOOKUP('Joining Lists'!$J8428,'Joining Lists'!$A$4:$A$15,'Joining Lists'!$B$4:$B$15)</f>
        <v>25</v>
      </c>
      <c r="M8428" s="105">
        <f>'Joining Lists'!$K8428*'Joining Lists'!$L8428</f>
        <v>25</v>
      </c>
    </row>
    <row r="8429" ht="14.25" customHeight="1">
      <c r="G8429" s="111">
        <v>44137.0</v>
      </c>
      <c r="H8429" s="110" t="s">
        <v>231</v>
      </c>
      <c r="I8429" s="110" t="str">
        <f t="array" ref="I8429">XLOOKUP('Joining Lists'!$H8429,'Joining Lists'!$D$4:$D$75,'Joining Lists'!$E$4:$E$75)</f>
        <v>West</v>
      </c>
      <c r="J8429" s="110" t="s">
        <v>235</v>
      </c>
      <c r="K8429" s="110">
        <v>3.0</v>
      </c>
      <c r="L8429" s="109">
        <f t="array" ref="L8429">XLOOKUP('Joining Lists'!$J8429,'Joining Lists'!$A$4:$A$15,'Joining Lists'!$B$4:$B$15)</f>
        <v>19.95</v>
      </c>
      <c r="M8429" s="110">
        <f>'Joining Lists'!$K8429*'Joining Lists'!$L8429</f>
        <v>59.85</v>
      </c>
    </row>
    <row r="8430" ht="14.25" customHeight="1">
      <c r="G8430" s="106">
        <v>44137.0</v>
      </c>
      <c r="H8430" s="105" t="s">
        <v>215</v>
      </c>
      <c r="I8430" s="105" t="str">
        <f t="array" ref="I8430">XLOOKUP('Joining Lists'!$H8430,'Joining Lists'!$D$4:$D$75,'Joining Lists'!$E$4:$E$75)</f>
        <v>East</v>
      </c>
      <c r="J8430" s="105" t="s">
        <v>218</v>
      </c>
      <c r="K8430" s="105">
        <v>23.0</v>
      </c>
      <c r="L8430" s="104">
        <f t="array" ref="L8430">XLOOKUP('Joining Lists'!$J8430,'Joining Lists'!$A$4:$A$15,'Joining Lists'!$B$4:$B$15)</f>
        <v>22.95</v>
      </c>
      <c r="M8430" s="105">
        <f>'Joining Lists'!$K8430*'Joining Lists'!$L8430</f>
        <v>527.85</v>
      </c>
    </row>
    <row r="8431" ht="14.25" customHeight="1">
      <c r="G8431" s="111">
        <v>44137.0</v>
      </c>
      <c r="H8431" s="110" t="s">
        <v>273</v>
      </c>
      <c r="I8431" s="110" t="str">
        <f t="array" ref="I8431">XLOOKUP('Joining Lists'!$H8431,'Joining Lists'!$D$4:$D$75,'Joining Lists'!$E$4:$E$75)</f>
        <v>West</v>
      </c>
      <c r="J8431" s="110" t="s">
        <v>218</v>
      </c>
      <c r="K8431" s="110">
        <v>1.0</v>
      </c>
      <c r="L8431" s="109">
        <f t="array" ref="L8431">XLOOKUP('Joining Lists'!$J8431,'Joining Lists'!$A$4:$A$15,'Joining Lists'!$B$4:$B$15)</f>
        <v>22.95</v>
      </c>
      <c r="M8431" s="110">
        <f>'Joining Lists'!$K8431*'Joining Lists'!$L8431</f>
        <v>22.95</v>
      </c>
    </row>
    <row r="8432" ht="14.25" customHeight="1">
      <c r="G8432" s="106">
        <v>44137.0</v>
      </c>
      <c r="H8432" s="105" t="s">
        <v>306</v>
      </c>
      <c r="I8432" s="105" t="str">
        <f t="array" ref="I8432">XLOOKUP('Joining Lists'!$H8432,'Joining Lists'!$D$4:$D$75,'Joining Lists'!$E$4:$E$75)</f>
        <v>West</v>
      </c>
      <c r="J8432" s="105" t="s">
        <v>245</v>
      </c>
      <c r="K8432" s="105">
        <v>2.0</v>
      </c>
      <c r="L8432" s="104">
        <f t="array" ref="L8432">XLOOKUP('Joining Lists'!$J8432,'Joining Lists'!$A$4:$A$15,'Joining Lists'!$B$4:$B$15)</f>
        <v>23.5</v>
      </c>
      <c r="M8432" s="105">
        <f>'Joining Lists'!$K8432*'Joining Lists'!$L8432</f>
        <v>47</v>
      </c>
    </row>
    <row r="8433" ht="14.25" customHeight="1">
      <c r="G8433" s="111">
        <v>44137.0</v>
      </c>
      <c r="H8433" s="110" t="s">
        <v>292</v>
      </c>
      <c r="I8433" s="110" t="str">
        <f t="array" ref="I8433">XLOOKUP('Joining Lists'!$H8433,'Joining Lists'!$D$4:$D$75,'Joining Lists'!$E$4:$E$75)</f>
        <v>East</v>
      </c>
      <c r="J8433" s="110" t="s">
        <v>243</v>
      </c>
      <c r="K8433" s="110">
        <v>2.0</v>
      </c>
      <c r="L8433" s="109">
        <f t="array" ref="L8433">XLOOKUP('Joining Lists'!$J8433,'Joining Lists'!$A$4:$A$15,'Joining Lists'!$B$4:$B$15)</f>
        <v>25</v>
      </c>
      <c r="M8433" s="110">
        <f>'Joining Lists'!$K8433*'Joining Lists'!$L8433</f>
        <v>50</v>
      </c>
    </row>
    <row r="8434" ht="14.25" customHeight="1">
      <c r="G8434" s="106">
        <v>44137.0</v>
      </c>
      <c r="H8434" s="105" t="s">
        <v>261</v>
      </c>
      <c r="I8434" s="105" t="str">
        <f t="array" ref="I8434">XLOOKUP('Joining Lists'!$H8434,'Joining Lists'!$D$4:$D$75,'Joining Lists'!$E$4:$E$75)</f>
        <v>South</v>
      </c>
      <c r="J8434" s="105" t="s">
        <v>243</v>
      </c>
      <c r="K8434" s="105">
        <v>2.0</v>
      </c>
      <c r="L8434" s="104">
        <f t="array" ref="L8434">XLOOKUP('Joining Lists'!$J8434,'Joining Lists'!$A$4:$A$15,'Joining Lists'!$B$4:$B$15)</f>
        <v>25</v>
      </c>
      <c r="M8434" s="105">
        <f>'Joining Lists'!$K8434*'Joining Lists'!$L8434</f>
        <v>50</v>
      </c>
    </row>
    <row r="8435" ht="14.25" customHeight="1">
      <c r="G8435" s="111">
        <v>44137.0</v>
      </c>
      <c r="H8435" s="110" t="s">
        <v>252</v>
      </c>
      <c r="I8435" s="110" t="str">
        <f t="array" ref="I8435">XLOOKUP('Joining Lists'!$H8435,'Joining Lists'!$D$4:$D$75,'Joining Lists'!$E$4:$E$75)</f>
        <v>West</v>
      </c>
      <c r="J8435" s="110" t="s">
        <v>245</v>
      </c>
      <c r="K8435" s="110">
        <v>2.0</v>
      </c>
      <c r="L8435" s="109">
        <f t="array" ref="L8435">XLOOKUP('Joining Lists'!$J8435,'Joining Lists'!$A$4:$A$15,'Joining Lists'!$B$4:$B$15)</f>
        <v>23.5</v>
      </c>
      <c r="M8435" s="110">
        <f>'Joining Lists'!$K8435*'Joining Lists'!$L8435</f>
        <v>47</v>
      </c>
    </row>
    <row r="8436" ht="14.25" customHeight="1">
      <c r="G8436" s="106">
        <v>44137.0</v>
      </c>
      <c r="H8436" s="105" t="s">
        <v>257</v>
      </c>
      <c r="I8436" s="105" t="str">
        <f t="array" ref="I8436">XLOOKUP('Joining Lists'!$H8436,'Joining Lists'!$D$4:$D$75,'Joining Lists'!$E$4:$E$75)</f>
        <v>South</v>
      </c>
      <c r="J8436" s="105" t="s">
        <v>227</v>
      </c>
      <c r="K8436" s="105">
        <v>2.0</v>
      </c>
      <c r="L8436" s="104">
        <f t="array" ref="L8436">XLOOKUP('Joining Lists'!$J8436,'Joining Lists'!$A$4:$A$15,'Joining Lists'!$B$4:$B$15)</f>
        <v>25</v>
      </c>
      <c r="M8436" s="105">
        <f>'Joining Lists'!$K8436*'Joining Lists'!$L8436</f>
        <v>50</v>
      </c>
    </row>
    <row r="8437" ht="14.25" customHeight="1">
      <c r="G8437" s="111">
        <v>44137.0</v>
      </c>
      <c r="H8437" s="110" t="s">
        <v>268</v>
      </c>
      <c r="I8437" s="110" t="str">
        <f t="array" ref="I8437">XLOOKUP('Joining Lists'!$H8437,'Joining Lists'!$D$4:$D$75,'Joining Lists'!$E$4:$E$75)</f>
        <v>East</v>
      </c>
      <c r="J8437" s="110" t="s">
        <v>236</v>
      </c>
      <c r="K8437" s="110">
        <v>2.0</v>
      </c>
      <c r="L8437" s="109">
        <f t="array" ref="L8437">XLOOKUP('Joining Lists'!$J8437,'Joining Lists'!$A$4:$A$15,'Joining Lists'!$B$4:$B$15)</f>
        <v>30</v>
      </c>
      <c r="M8437" s="110">
        <f>'Joining Lists'!$K8437*'Joining Lists'!$L8437</f>
        <v>60</v>
      </c>
    </row>
    <row r="8438" ht="14.25" customHeight="1">
      <c r="G8438" s="106">
        <v>44137.0</v>
      </c>
      <c r="H8438" s="105" t="s">
        <v>311</v>
      </c>
      <c r="I8438" s="105" t="str">
        <f t="array" ref="I8438">XLOOKUP('Joining Lists'!$H8438,'Joining Lists'!$D$4:$D$75,'Joining Lists'!$E$4:$E$75)</f>
        <v>MidWest</v>
      </c>
      <c r="J8438" s="105" t="s">
        <v>233</v>
      </c>
      <c r="K8438" s="105">
        <v>3.0</v>
      </c>
      <c r="L8438" s="104">
        <f t="array" ref="L8438">XLOOKUP('Joining Lists'!$J8438,'Joining Lists'!$A$4:$A$15,'Joining Lists'!$B$4:$B$15)</f>
        <v>27.5</v>
      </c>
      <c r="M8438" s="105">
        <f>'Joining Lists'!$K8438*'Joining Lists'!$L8438</f>
        <v>82.5</v>
      </c>
    </row>
    <row r="8439" ht="14.25" customHeight="1">
      <c r="G8439" s="111">
        <v>44137.0</v>
      </c>
      <c r="H8439" s="110" t="s">
        <v>254</v>
      </c>
      <c r="I8439" s="110" t="str">
        <f t="array" ref="I8439">XLOOKUP('Joining Lists'!$H8439,'Joining Lists'!$D$4:$D$75,'Joining Lists'!$E$4:$E$75)</f>
        <v>South</v>
      </c>
      <c r="J8439" s="110" t="s">
        <v>230</v>
      </c>
      <c r="K8439" s="110">
        <v>2.0</v>
      </c>
      <c r="L8439" s="109">
        <f t="array" ref="L8439">XLOOKUP('Joining Lists'!$J8439,'Joining Lists'!$A$4:$A$15,'Joining Lists'!$B$4:$B$15)</f>
        <v>79.95</v>
      </c>
      <c r="M8439" s="110">
        <f>'Joining Lists'!$K8439*'Joining Lists'!$L8439</f>
        <v>159.9</v>
      </c>
    </row>
    <row r="8440" ht="14.25" customHeight="1">
      <c r="G8440" s="106">
        <v>44137.0</v>
      </c>
      <c r="H8440" s="105" t="s">
        <v>294</v>
      </c>
      <c r="I8440" s="105" t="str">
        <f t="array" ref="I8440">XLOOKUP('Joining Lists'!$H8440,'Joining Lists'!$D$4:$D$75,'Joining Lists'!$E$4:$E$75)</f>
        <v>West</v>
      </c>
      <c r="J8440" s="105" t="s">
        <v>216</v>
      </c>
      <c r="K8440" s="105">
        <v>2.0</v>
      </c>
      <c r="L8440" s="104">
        <f t="array" ref="L8440">XLOOKUP('Joining Lists'!$J8440,'Joining Lists'!$A$4:$A$15,'Joining Lists'!$B$4:$B$15)</f>
        <v>22.95</v>
      </c>
      <c r="M8440" s="105">
        <f>'Joining Lists'!$K8440*'Joining Lists'!$L8440</f>
        <v>45.9</v>
      </c>
    </row>
    <row r="8441" ht="14.25" customHeight="1">
      <c r="G8441" s="111">
        <v>44137.0</v>
      </c>
      <c r="H8441" s="110" t="s">
        <v>281</v>
      </c>
      <c r="I8441" s="110" t="str">
        <f t="array" ref="I8441">XLOOKUP('Joining Lists'!$H8441,'Joining Lists'!$D$4:$D$75,'Joining Lists'!$E$4:$E$75)</f>
        <v>MidWest</v>
      </c>
      <c r="J8441" s="110" t="s">
        <v>240</v>
      </c>
      <c r="K8441" s="110">
        <v>2.0</v>
      </c>
      <c r="L8441" s="109">
        <f t="array" ref="L8441">XLOOKUP('Joining Lists'!$J8441,'Joining Lists'!$A$4:$A$15,'Joining Lists'!$B$4:$B$15)</f>
        <v>34</v>
      </c>
      <c r="M8441" s="110">
        <f>'Joining Lists'!$K8441*'Joining Lists'!$L8441</f>
        <v>68</v>
      </c>
    </row>
    <row r="8442" ht="14.25" customHeight="1">
      <c r="G8442" s="106">
        <v>44137.0</v>
      </c>
      <c r="H8442" s="105" t="s">
        <v>304</v>
      </c>
      <c r="I8442" s="105" t="str">
        <f t="array" ref="I8442">XLOOKUP('Joining Lists'!$H8442,'Joining Lists'!$D$4:$D$75,'Joining Lists'!$E$4:$E$75)</f>
        <v>South</v>
      </c>
      <c r="J8442" s="105" t="s">
        <v>240</v>
      </c>
      <c r="K8442" s="105">
        <v>25.0</v>
      </c>
      <c r="L8442" s="104">
        <f t="array" ref="L8442">XLOOKUP('Joining Lists'!$J8442,'Joining Lists'!$A$4:$A$15,'Joining Lists'!$B$4:$B$15)</f>
        <v>34</v>
      </c>
      <c r="M8442" s="105">
        <f>'Joining Lists'!$K8442*'Joining Lists'!$L8442</f>
        <v>850</v>
      </c>
    </row>
    <row r="8443" ht="14.25" customHeight="1">
      <c r="G8443" s="111">
        <v>44137.0</v>
      </c>
      <c r="H8443" s="110" t="s">
        <v>299</v>
      </c>
      <c r="I8443" s="110" t="str">
        <f t="array" ref="I8443">XLOOKUP('Joining Lists'!$H8443,'Joining Lists'!$D$4:$D$75,'Joining Lists'!$E$4:$E$75)</f>
        <v>South</v>
      </c>
      <c r="J8443" s="110" t="s">
        <v>218</v>
      </c>
      <c r="K8443" s="110">
        <v>2.0</v>
      </c>
      <c r="L8443" s="109">
        <f t="array" ref="L8443">XLOOKUP('Joining Lists'!$J8443,'Joining Lists'!$A$4:$A$15,'Joining Lists'!$B$4:$B$15)</f>
        <v>22.95</v>
      </c>
      <c r="M8443" s="110">
        <f>'Joining Lists'!$K8443*'Joining Lists'!$L8443</f>
        <v>45.9</v>
      </c>
    </row>
    <row r="8444" ht="14.25" customHeight="1">
      <c r="G8444" s="106">
        <v>44137.0</v>
      </c>
      <c r="H8444" s="105" t="s">
        <v>281</v>
      </c>
      <c r="I8444" s="105" t="str">
        <f t="array" ref="I8444">XLOOKUP('Joining Lists'!$H8444,'Joining Lists'!$D$4:$D$75,'Joining Lists'!$E$4:$E$75)</f>
        <v>MidWest</v>
      </c>
      <c r="J8444" s="105" t="s">
        <v>227</v>
      </c>
      <c r="K8444" s="105">
        <v>3.0</v>
      </c>
      <c r="L8444" s="104">
        <f t="array" ref="L8444">XLOOKUP('Joining Lists'!$J8444,'Joining Lists'!$A$4:$A$15,'Joining Lists'!$B$4:$B$15)</f>
        <v>25</v>
      </c>
      <c r="M8444" s="105">
        <f>'Joining Lists'!$K8444*'Joining Lists'!$L8444</f>
        <v>75</v>
      </c>
    </row>
    <row r="8445" ht="14.25" customHeight="1">
      <c r="G8445" s="111">
        <v>44137.0</v>
      </c>
      <c r="H8445" s="110" t="s">
        <v>297</v>
      </c>
      <c r="I8445" s="110" t="str">
        <f t="array" ref="I8445">XLOOKUP('Joining Lists'!$H8445,'Joining Lists'!$D$4:$D$75,'Joining Lists'!$E$4:$E$75)</f>
        <v>MidWest</v>
      </c>
      <c r="J8445" s="110" t="s">
        <v>212</v>
      </c>
      <c r="K8445" s="110">
        <v>1.0</v>
      </c>
      <c r="L8445" s="109">
        <f t="array" ref="L8445">XLOOKUP('Joining Lists'!$J8445,'Joining Lists'!$A$4:$A$15,'Joining Lists'!$B$4:$B$15)</f>
        <v>21</v>
      </c>
      <c r="M8445" s="110">
        <f>'Joining Lists'!$K8445*'Joining Lists'!$L8445</f>
        <v>21</v>
      </c>
    </row>
    <row r="8446" ht="14.25" customHeight="1">
      <c r="G8446" s="106">
        <v>44137.0</v>
      </c>
      <c r="H8446" s="105" t="s">
        <v>281</v>
      </c>
      <c r="I8446" s="105" t="str">
        <f t="array" ref="I8446">XLOOKUP('Joining Lists'!$H8446,'Joining Lists'!$D$4:$D$75,'Joining Lists'!$E$4:$E$75)</f>
        <v>MidWest</v>
      </c>
      <c r="J8446" s="105" t="s">
        <v>227</v>
      </c>
      <c r="K8446" s="105">
        <v>2.0</v>
      </c>
      <c r="L8446" s="104">
        <f t="array" ref="L8446">XLOOKUP('Joining Lists'!$J8446,'Joining Lists'!$A$4:$A$15,'Joining Lists'!$B$4:$B$15)</f>
        <v>25</v>
      </c>
      <c r="M8446" s="105">
        <f>'Joining Lists'!$K8446*'Joining Lists'!$L8446</f>
        <v>50</v>
      </c>
    </row>
    <row r="8447" ht="14.25" customHeight="1">
      <c r="G8447" s="111">
        <v>44137.0</v>
      </c>
      <c r="H8447" s="110" t="s">
        <v>231</v>
      </c>
      <c r="I8447" s="110" t="str">
        <f t="array" ref="I8447">XLOOKUP('Joining Lists'!$H8447,'Joining Lists'!$D$4:$D$75,'Joining Lists'!$E$4:$E$75)</f>
        <v>West</v>
      </c>
      <c r="J8447" s="110" t="s">
        <v>230</v>
      </c>
      <c r="K8447" s="110">
        <v>1.0</v>
      </c>
      <c r="L8447" s="109">
        <f t="array" ref="L8447">XLOOKUP('Joining Lists'!$J8447,'Joining Lists'!$A$4:$A$15,'Joining Lists'!$B$4:$B$15)</f>
        <v>79.95</v>
      </c>
      <c r="M8447" s="110">
        <f>'Joining Lists'!$K8447*'Joining Lists'!$L8447</f>
        <v>79.95</v>
      </c>
    </row>
    <row r="8448" ht="14.25" customHeight="1">
      <c r="G8448" s="106">
        <v>44137.0</v>
      </c>
      <c r="H8448" s="105" t="s">
        <v>313</v>
      </c>
      <c r="I8448" s="105" t="str">
        <f t="array" ref="I8448">XLOOKUP('Joining Lists'!$H8448,'Joining Lists'!$D$4:$D$75,'Joining Lists'!$E$4:$E$75)</f>
        <v>West</v>
      </c>
      <c r="J8448" s="105" t="s">
        <v>216</v>
      </c>
      <c r="K8448" s="105">
        <v>1.0</v>
      </c>
      <c r="L8448" s="104">
        <f t="array" ref="L8448">XLOOKUP('Joining Lists'!$J8448,'Joining Lists'!$A$4:$A$15,'Joining Lists'!$B$4:$B$15)</f>
        <v>22.95</v>
      </c>
      <c r="M8448" s="105">
        <f>'Joining Lists'!$K8448*'Joining Lists'!$L8448</f>
        <v>22.95</v>
      </c>
    </row>
    <row r="8449" ht="14.25" customHeight="1">
      <c r="G8449" s="111">
        <v>44137.0</v>
      </c>
      <c r="H8449" s="110" t="s">
        <v>289</v>
      </c>
      <c r="I8449" s="110" t="str">
        <f t="array" ref="I8449">XLOOKUP('Joining Lists'!$H8449,'Joining Lists'!$D$4:$D$75,'Joining Lists'!$E$4:$E$75)</f>
        <v>West</v>
      </c>
      <c r="J8449" s="110" t="s">
        <v>235</v>
      </c>
      <c r="K8449" s="110">
        <v>2.0</v>
      </c>
      <c r="L8449" s="109">
        <f t="array" ref="L8449">XLOOKUP('Joining Lists'!$J8449,'Joining Lists'!$A$4:$A$15,'Joining Lists'!$B$4:$B$15)</f>
        <v>19.95</v>
      </c>
      <c r="M8449" s="110">
        <f>'Joining Lists'!$K8449*'Joining Lists'!$L8449</f>
        <v>39.9</v>
      </c>
    </row>
    <row r="8450" ht="14.25" customHeight="1">
      <c r="G8450" s="106">
        <v>44137.0</v>
      </c>
      <c r="H8450" s="105" t="s">
        <v>305</v>
      </c>
      <c r="I8450" s="105" t="str">
        <f t="array" ref="I8450">XLOOKUP('Joining Lists'!$H8450,'Joining Lists'!$D$4:$D$75,'Joining Lists'!$E$4:$E$75)</f>
        <v>East</v>
      </c>
      <c r="J8450" s="105" t="s">
        <v>240</v>
      </c>
      <c r="K8450" s="105">
        <v>3.0</v>
      </c>
      <c r="L8450" s="104">
        <f t="array" ref="L8450">XLOOKUP('Joining Lists'!$J8450,'Joining Lists'!$A$4:$A$15,'Joining Lists'!$B$4:$B$15)</f>
        <v>34</v>
      </c>
      <c r="M8450" s="105">
        <f>'Joining Lists'!$K8450*'Joining Lists'!$L8450</f>
        <v>102</v>
      </c>
    </row>
    <row r="8451" ht="14.25" customHeight="1">
      <c r="G8451" s="111">
        <v>44137.0</v>
      </c>
      <c r="H8451" s="110" t="s">
        <v>292</v>
      </c>
      <c r="I8451" s="110" t="str">
        <f t="array" ref="I8451">XLOOKUP('Joining Lists'!$H8451,'Joining Lists'!$D$4:$D$75,'Joining Lists'!$E$4:$E$75)</f>
        <v>East</v>
      </c>
      <c r="J8451" s="110" t="s">
        <v>218</v>
      </c>
      <c r="K8451" s="110">
        <v>1.0</v>
      </c>
      <c r="L8451" s="109">
        <f t="array" ref="L8451">XLOOKUP('Joining Lists'!$J8451,'Joining Lists'!$A$4:$A$15,'Joining Lists'!$B$4:$B$15)</f>
        <v>22.95</v>
      </c>
      <c r="M8451" s="110">
        <f>'Joining Lists'!$K8451*'Joining Lists'!$L8451</f>
        <v>22.95</v>
      </c>
    </row>
    <row r="8452" ht="14.25" customHeight="1">
      <c r="G8452" s="106">
        <v>44137.0</v>
      </c>
      <c r="H8452" s="105" t="s">
        <v>293</v>
      </c>
      <c r="I8452" s="105" t="str">
        <f t="array" ref="I8452">XLOOKUP('Joining Lists'!$H8452,'Joining Lists'!$D$4:$D$75,'Joining Lists'!$E$4:$E$75)</f>
        <v>West</v>
      </c>
      <c r="J8452" s="105" t="s">
        <v>243</v>
      </c>
      <c r="K8452" s="105">
        <v>1.0</v>
      </c>
      <c r="L8452" s="104">
        <f t="array" ref="L8452">XLOOKUP('Joining Lists'!$J8452,'Joining Lists'!$A$4:$A$15,'Joining Lists'!$B$4:$B$15)</f>
        <v>25</v>
      </c>
      <c r="M8452" s="105">
        <f>'Joining Lists'!$K8452*'Joining Lists'!$L8452</f>
        <v>25</v>
      </c>
    </row>
    <row r="8453" ht="14.25" customHeight="1">
      <c r="G8453" s="111">
        <v>44137.0</v>
      </c>
      <c r="H8453" s="110" t="s">
        <v>228</v>
      </c>
      <c r="I8453" s="110" t="str">
        <f t="array" ref="I8453">XLOOKUP('Joining Lists'!$H8453,'Joining Lists'!$D$4:$D$75,'Joining Lists'!$E$4:$E$75)</f>
        <v>MidWest</v>
      </c>
      <c r="J8453" s="110" t="s">
        <v>240</v>
      </c>
      <c r="K8453" s="110">
        <v>1.0</v>
      </c>
      <c r="L8453" s="109">
        <f t="array" ref="L8453">XLOOKUP('Joining Lists'!$J8453,'Joining Lists'!$A$4:$A$15,'Joining Lists'!$B$4:$B$15)</f>
        <v>34</v>
      </c>
      <c r="M8453" s="110">
        <f>'Joining Lists'!$K8453*'Joining Lists'!$L8453</f>
        <v>34</v>
      </c>
    </row>
    <row r="8454" ht="14.25" customHeight="1">
      <c r="G8454" s="106">
        <v>44137.0</v>
      </c>
      <c r="H8454" s="105" t="s">
        <v>219</v>
      </c>
      <c r="I8454" s="105" t="str">
        <f t="array" ref="I8454">XLOOKUP('Joining Lists'!$H8454,'Joining Lists'!$D$4:$D$75,'Joining Lists'!$E$4:$E$75)</f>
        <v>West</v>
      </c>
      <c r="J8454" s="105" t="s">
        <v>216</v>
      </c>
      <c r="K8454" s="105">
        <v>2.0</v>
      </c>
      <c r="L8454" s="104">
        <f t="array" ref="L8454">XLOOKUP('Joining Lists'!$J8454,'Joining Lists'!$A$4:$A$15,'Joining Lists'!$B$4:$B$15)</f>
        <v>22.95</v>
      </c>
      <c r="M8454" s="105">
        <f>'Joining Lists'!$K8454*'Joining Lists'!$L8454</f>
        <v>45.9</v>
      </c>
    </row>
    <row r="8455" ht="14.25" customHeight="1">
      <c r="G8455" s="111">
        <v>44137.0</v>
      </c>
      <c r="H8455" s="110" t="s">
        <v>292</v>
      </c>
      <c r="I8455" s="110" t="str">
        <f t="array" ref="I8455">XLOOKUP('Joining Lists'!$H8455,'Joining Lists'!$D$4:$D$75,'Joining Lists'!$E$4:$E$75)</f>
        <v>East</v>
      </c>
      <c r="J8455" s="110" t="s">
        <v>243</v>
      </c>
      <c r="K8455" s="110">
        <v>3.0</v>
      </c>
      <c r="L8455" s="109">
        <f t="array" ref="L8455">XLOOKUP('Joining Lists'!$J8455,'Joining Lists'!$A$4:$A$15,'Joining Lists'!$B$4:$B$15)</f>
        <v>25</v>
      </c>
      <c r="M8455" s="110">
        <f>'Joining Lists'!$K8455*'Joining Lists'!$L8455</f>
        <v>75</v>
      </c>
    </row>
    <row r="8456" ht="14.25" customHeight="1">
      <c r="G8456" s="106">
        <v>44137.0</v>
      </c>
      <c r="H8456" s="105" t="s">
        <v>251</v>
      </c>
      <c r="I8456" s="105" t="str">
        <f t="array" ref="I8456">XLOOKUP('Joining Lists'!$H8456,'Joining Lists'!$D$4:$D$75,'Joining Lists'!$E$4:$E$75)</f>
        <v>MidWest</v>
      </c>
      <c r="J8456" s="105" t="s">
        <v>218</v>
      </c>
      <c r="K8456" s="105">
        <v>3.0</v>
      </c>
      <c r="L8456" s="104">
        <f t="array" ref="L8456">XLOOKUP('Joining Lists'!$J8456,'Joining Lists'!$A$4:$A$15,'Joining Lists'!$B$4:$B$15)</f>
        <v>22.95</v>
      </c>
      <c r="M8456" s="105">
        <f>'Joining Lists'!$K8456*'Joining Lists'!$L8456</f>
        <v>68.85</v>
      </c>
    </row>
    <row r="8457" ht="14.25" customHeight="1">
      <c r="G8457" s="111">
        <v>44137.0</v>
      </c>
      <c r="H8457" s="110" t="s">
        <v>231</v>
      </c>
      <c r="I8457" s="110" t="str">
        <f t="array" ref="I8457">XLOOKUP('Joining Lists'!$H8457,'Joining Lists'!$D$4:$D$75,'Joining Lists'!$E$4:$E$75)</f>
        <v>West</v>
      </c>
      <c r="J8457" s="110" t="s">
        <v>236</v>
      </c>
      <c r="K8457" s="110">
        <v>1.0</v>
      </c>
      <c r="L8457" s="109">
        <f t="array" ref="L8457">XLOOKUP('Joining Lists'!$J8457,'Joining Lists'!$A$4:$A$15,'Joining Lists'!$B$4:$B$15)</f>
        <v>30</v>
      </c>
      <c r="M8457" s="110">
        <f>'Joining Lists'!$K8457*'Joining Lists'!$L8457</f>
        <v>30</v>
      </c>
    </row>
    <row r="8458" ht="14.25" customHeight="1">
      <c r="G8458" s="106">
        <v>44137.0</v>
      </c>
      <c r="H8458" s="105" t="s">
        <v>219</v>
      </c>
      <c r="I8458" s="105" t="str">
        <f t="array" ref="I8458">XLOOKUP('Joining Lists'!$H8458,'Joining Lists'!$D$4:$D$75,'Joining Lists'!$E$4:$E$75)</f>
        <v>West</v>
      </c>
      <c r="J8458" s="105" t="s">
        <v>235</v>
      </c>
      <c r="K8458" s="105">
        <v>3.0</v>
      </c>
      <c r="L8458" s="104">
        <f t="array" ref="L8458">XLOOKUP('Joining Lists'!$J8458,'Joining Lists'!$A$4:$A$15,'Joining Lists'!$B$4:$B$15)</f>
        <v>19.95</v>
      </c>
      <c r="M8458" s="105">
        <f>'Joining Lists'!$K8458*'Joining Lists'!$L8458</f>
        <v>59.85</v>
      </c>
    </row>
    <row r="8459" ht="14.25" customHeight="1">
      <c r="G8459" s="111">
        <v>44137.0</v>
      </c>
      <c r="H8459" s="110" t="s">
        <v>251</v>
      </c>
      <c r="I8459" s="110" t="str">
        <f t="array" ref="I8459">XLOOKUP('Joining Lists'!$H8459,'Joining Lists'!$D$4:$D$75,'Joining Lists'!$E$4:$E$75)</f>
        <v>MidWest</v>
      </c>
      <c r="J8459" s="110" t="s">
        <v>239</v>
      </c>
      <c r="K8459" s="110">
        <v>3.0</v>
      </c>
      <c r="L8459" s="109">
        <f t="array" ref="L8459">XLOOKUP('Joining Lists'!$J8459,'Joining Lists'!$A$4:$A$15,'Joining Lists'!$B$4:$B$15)</f>
        <v>19</v>
      </c>
      <c r="M8459" s="110">
        <f>'Joining Lists'!$K8459*'Joining Lists'!$L8459</f>
        <v>57</v>
      </c>
    </row>
    <row r="8460" ht="14.25" customHeight="1">
      <c r="G8460" s="106">
        <v>44137.0</v>
      </c>
      <c r="H8460" s="105" t="s">
        <v>251</v>
      </c>
      <c r="I8460" s="105" t="str">
        <f t="array" ref="I8460">XLOOKUP('Joining Lists'!$H8460,'Joining Lists'!$D$4:$D$75,'Joining Lists'!$E$4:$E$75)</f>
        <v>MidWest</v>
      </c>
      <c r="J8460" s="105" t="s">
        <v>240</v>
      </c>
      <c r="K8460" s="105">
        <v>2.0</v>
      </c>
      <c r="L8460" s="104">
        <f t="array" ref="L8460">XLOOKUP('Joining Lists'!$J8460,'Joining Lists'!$A$4:$A$15,'Joining Lists'!$B$4:$B$15)</f>
        <v>34</v>
      </c>
      <c r="M8460" s="105">
        <f>'Joining Lists'!$K8460*'Joining Lists'!$L8460</f>
        <v>68</v>
      </c>
    </row>
    <row r="8461" ht="14.25" customHeight="1">
      <c r="G8461" s="111">
        <v>44137.0</v>
      </c>
      <c r="H8461" s="110" t="s">
        <v>255</v>
      </c>
      <c r="I8461" s="110" t="str">
        <f t="array" ref="I8461">XLOOKUP('Joining Lists'!$H8461,'Joining Lists'!$D$4:$D$75,'Joining Lists'!$E$4:$E$75)</f>
        <v>MidWest</v>
      </c>
      <c r="J8461" s="110" t="s">
        <v>243</v>
      </c>
      <c r="K8461" s="110">
        <v>2.0</v>
      </c>
      <c r="L8461" s="109">
        <f t="array" ref="L8461">XLOOKUP('Joining Lists'!$J8461,'Joining Lists'!$A$4:$A$15,'Joining Lists'!$B$4:$B$15)</f>
        <v>25</v>
      </c>
      <c r="M8461" s="110">
        <f>'Joining Lists'!$K8461*'Joining Lists'!$L8461</f>
        <v>50</v>
      </c>
    </row>
    <row r="8462" ht="14.25" customHeight="1">
      <c r="G8462" s="106">
        <v>44137.0</v>
      </c>
      <c r="H8462" s="105" t="s">
        <v>254</v>
      </c>
      <c r="I8462" s="105" t="str">
        <f t="array" ref="I8462">XLOOKUP('Joining Lists'!$H8462,'Joining Lists'!$D$4:$D$75,'Joining Lists'!$E$4:$E$75)</f>
        <v>South</v>
      </c>
      <c r="J8462" s="105" t="s">
        <v>212</v>
      </c>
      <c r="K8462" s="105">
        <v>4.0</v>
      </c>
      <c r="L8462" s="104">
        <f t="array" ref="L8462">XLOOKUP('Joining Lists'!$J8462,'Joining Lists'!$A$4:$A$15,'Joining Lists'!$B$4:$B$15)</f>
        <v>21</v>
      </c>
      <c r="M8462" s="105">
        <f>'Joining Lists'!$K8462*'Joining Lists'!$L8462</f>
        <v>84</v>
      </c>
    </row>
    <row r="8463" ht="14.25" customHeight="1">
      <c r="G8463" s="111">
        <v>44137.0</v>
      </c>
      <c r="H8463" s="110" t="s">
        <v>296</v>
      </c>
      <c r="I8463" s="110" t="str">
        <f t="array" ref="I8463">XLOOKUP('Joining Lists'!$H8463,'Joining Lists'!$D$4:$D$75,'Joining Lists'!$E$4:$E$75)</f>
        <v>West</v>
      </c>
      <c r="J8463" s="110" t="s">
        <v>240</v>
      </c>
      <c r="K8463" s="110">
        <v>2.0</v>
      </c>
      <c r="L8463" s="109">
        <f t="array" ref="L8463">XLOOKUP('Joining Lists'!$J8463,'Joining Lists'!$A$4:$A$15,'Joining Lists'!$B$4:$B$15)</f>
        <v>34</v>
      </c>
      <c r="M8463" s="110">
        <f>'Joining Lists'!$K8463*'Joining Lists'!$L8463</f>
        <v>68</v>
      </c>
    </row>
    <row r="8464" ht="14.25" customHeight="1">
      <c r="G8464" s="106">
        <v>44137.0</v>
      </c>
      <c r="H8464" s="105" t="s">
        <v>213</v>
      </c>
      <c r="I8464" s="105" t="str">
        <f t="array" ref="I8464">XLOOKUP('Joining Lists'!$H8464,'Joining Lists'!$D$4:$D$75,'Joining Lists'!$E$4:$E$75)</f>
        <v>MidWest</v>
      </c>
      <c r="J8464" s="105" t="s">
        <v>233</v>
      </c>
      <c r="K8464" s="105">
        <v>3.0</v>
      </c>
      <c r="L8464" s="104">
        <f t="array" ref="L8464">XLOOKUP('Joining Lists'!$J8464,'Joining Lists'!$A$4:$A$15,'Joining Lists'!$B$4:$B$15)</f>
        <v>27.5</v>
      </c>
      <c r="M8464" s="105">
        <f>'Joining Lists'!$K8464*'Joining Lists'!$L8464</f>
        <v>82.5</v>
      </c>
    </row>
    <row r="8465" ht="14.25" customHeight="1">
      <c r="G8465" s="111">
        <v>44137.0</v>
      </c>
      <c r="H8465" s="110" t="s">
        <v>295</v>
      </c>
      <c r="I8465" s="110" t="str">
        <f t="array" ref="I8465">XLOOKUP('Joining Lists'!$H8465,'Joining Lists'!$D$4:$D$75,'Joining Lists'!$E$4:$E$75)</f>
        <v>MidWest</v>
      </c>
      <c r="J8465" s="110" t="s">
        <v>243</v>
      </c>
      <c r="K8465" s="110">
        <v>1.0</v>
      </c>
      <c r="L8465" s="109">
        <f t="array" ref="L8465">XLOOKUP('Joining Lists'!$J8465,'Joining Lists'!$A$4:$A$15,'Joining Lists'!$B$4:$B$15)</f>
        <v>25</v>
      </c>
      <c r="M8465" s="110">
        <f>'Joining Lists'!$K8465*'Joining Lists'!$L8465</f>
        <v>25</v>
      </c>
    </row>
    <row r="8466" ht="14.25" customHeight="1">
      <c r="G8466" s="106">
        <v>44137.0</v>
      </c>
      <c r="H8466" s="105" t="s">
        <v>242</v>
      </c>
      <c r="I8466" s="105" t="str">
        <f t="array" ref="I8466">XLOOKUP('Joining Lists'!$H8466,'Joining Lists'!$D$4:$D$75,'Joining Lists'!$E$4:$E$75)</f>
        <v>MidWest</v>
      </c>
      <c r="J8466" s="105" t="s">
        <v>230</v>
      </c>
      <c r="K8466" s="105">
        <v>2.0</v>
      </c>
      <c r="L8466" s="104">
        <f t="array" ref="L8466">XLOOKUP('Joining Lists'!$J8466,'Joining Lists'!$A$4:$A$15,'Joining Lists'!$B$4:$B$15)</f>
        <v>79.95</v>
      </c>
      <c r="M8466" s="105">
        <f>'Joining Lists'!$K8466*'Joining Lists'!$L8466</f>
        <v>159.9</v>
      </c>
    </row>
    <row r="8467" ht="14.25" customHeight="1">
      <c r="G8467" s="111">
        <v>44137.0</v>
      </c>
      <c r="H8467" s="110" t="s">
        <v>256</v>
      </c>
      <c r="I8467" s="110" t="str">
        <f t="array" ref="I8467">XLOOKUP('Joining Lists'!$H8467,'Joining Lists'!$D$4:$D$75,'Joining Lists'!$E$4:$E$75)</f>
        <v>MidWest</v>
      </c>
      <c r="J8467" s="110" t="s">
        <v>212</v>
      </c>
      <c r="K8467" s="110">
        <v>1.0</v>
      </c>
      <c r="L8467" s="109">
        <f t="array" ref="L8467">XLOOKUP('Joining Lists'!$J8467,'Joining Lists'!$A$4:$A$15,'Joining Lists'!$B$4:$B$15)</f>
        <v>21</v>
      </c>
      <c r="M8467" s="110">
        <f>'Joining Lists'!$K8467*'Joining Lists'!$L8467</f>
        <v>21</v>
      </c>
    </row>
    <row r="8468" ht="14.25" customHeight="1">
      <c r="G8468" s="106">
        <v>44137.0</v>
      </c>
      <c r="H8468" s="105" t="s">
        <v>301</v>
      </c>
      <c r="I8468" s="105" t="str">
        <f t="array" ref="I8468">XLOOKUP('Joining Lists'!$H8468,'Joining Lists'!$D$4:$D$75,'Joining Lists'!$E$4:$E$75)</f>
        <v>East</v>
      </c>
      <c r="J8468" s="105" t="s">
        <v>240</v>
      </c>
      <c r="K8468" s="105">
        <v>19.0</v>
      </c>
      <c r="L8468" s="104">
        <f t="array" ref="L8468">XLOOKUP('Joining Lists'!$J8468,'Joining Lists'!$A$4:$A$15,'Joining Lists'!$B$4:$B$15)</f>
        <v>34</v>
      </c>
      <c r="M8468" s="105">
        <f>'Joining Lists'!$K8468*'Joining Lists'!$L8468</f>
        <v>646</v>
      </c>
    </row>
    <row r="8469" ht="14.25" customHeight="1">
      <c r="G8469" s="111">
        <v>44137.0</v>
      </c>
      <c r="H8469" s="110" t="s">
        <v>304</v>
      </c>
      <c r="I8469" s="110" t="str">
        <f t="array" ref="I8469">XLOOKUP('Joining Lists'!$H8469,'Joining Lists'!$D$4:$D$75,'Joining Lists'!$E$4:$E$75)</f>
        <v>South</v>
      </c>
      <c r="J8469" s="110" t="s">
        <v>240</v>
      </c>
      <c r="K8469" s="110">
        <v>2.0</v>
      </c>
      <c r="L8469" s="109">
        <f t="array" ref="L8469">XLOOKUP('Joining Lists'!$J8469,'Joining Lists'!$A$4:$A$15,'Joining Lists'!$B$4:$B$15)</f>
        <v>34</v>
      </c>
      <c r="M8469" s="110">
        <f>'Joining Lists'!$K8469*'Joining Lists'!$L8469</f>
        <v>68</v>
      </c>
    </row>
    <row r="8470" ht="14.25" customHeight="1">
      <c r="G8470" s="106">
        <v>44137.0</v>
      </c>
      <c r="H8470" s="105" t="s">
        <v>309</v>
      </c>
      <c r="I8470" s="105" t="str">
        <f t="array" ref="I8470">XLOOKUP('Joining Lists'!$H8470,'Joining Lists'!$D$4:$D$75,'Joining Lists'!$E$4:$E$75)</f>
        <v>South</v>
      </c>
      <c r="J8470" s="105" t="s">
        <v>230</v>
      </c>
      <c r="K8470" s="105">
        <v>1.0</v>
      </c>
      <c r="L8470" s="104">
        <f t="array" ref="L8470">XLOOKUP('Joining Lists'!$J8470,'Joining Lists'!$A$4:$A$15,'Joining Lists'!$B$4:$B$15)</f>
        <v>79.95</v>
      </c>
      <c r="M8470" s="105">
        <f>'Joining Lists'!$K8470*'Joining Lists'!$L8470</f>
        <v>79.95</v>
      </c>
    </row>
    <row r="8471" ht="14.25" customHeight="1">
      <c r="G8471" s="111">
        <v>44137.0</v>
      </c>
      <c r="H8471" s="110" t="s">
        <v>271</v>
      </c>
      <c r="I8471" s="110" t="str">
        <f t="array" ref="I8471">XLOOKUP('Joining Lists'!$H8471,'Joining Lists'!$D$4:$D$75,'Joining Lists'!$E$4:$E$75)</f>
        <v>South</v>
      </c>
      <c r="J8471" s="110" t="s">
        <v>240</v>
      </c>
      <c r="K8471" s="110">
        <v>3.0</v>
      </c>
      <c r="L8471" s="109">
        <f t="array" ref="L8471">XLOOKUP('Joining Lists'!$J8471,'Joining Lists'!$A$4:$A$15,'Joining Lists'!$B$4:$B$15)</f>
        <v>34</v>
      </c>
      <c r="M8471" s="110">
        <f>'Joining Lists'!$K8471*'Joining Lists'!$L8471</f>
        <v>102</v>
      </c>
    </row>
    <row r="8472" ht="14.25" customHeight="1">
      <c r="G8472" s="106">
        <v>44137.0</v>
      </c>
      <c r="H8472" s="105" t="s">
        <v>234</v>
      </c>
      <c r="I8472" s="105" t="str">
        <f t="array" ref="I8472">XLOOKUP('Joining Lists'!$H8472,'Joining Lists'!$D$4:$D$75,'Joining Lists'!$E$4:$E$75)</f>
        <v>East</v>
      </c>
      <c r="J8472" s="105" t="s">
        <v>227</v>
      </c>
      <c r="K8472" s="105">
        <v>3.0</v>
      </c>
      <c r="L8472" s="104">
        <f t="array" ref="L8472">XLOOKUP('Joining Lists'!$J8472,'Joining Lists'!$A$4:$A$15,'Joining Lists'!$B$4:$B$15)</f>
        <v>25</v>
      </c>
      <c r="M8472" s="105">
        <f>'Joining Lists'!$K8472*'Joining Lists'!$L8472</f>
        <v>75</v>
      </c>
    </row>
    <row r="8473" ht="14.25" customHeight="1">
      <c r="G8473" s="111">
        <v>44137.0</v>
      </c>
      <c r="H8473" s="110" t="s">
        <v>311</v>
      </c>
      <c r="I8473" s="110" t="str">
        <f t="array" ref="I8473">XLOOKUP('Joining Lists'!$H8473,'Joining Lists'!$D$4:$D$75,'Joining Lists'!$E$4:$E$75)</f>
        <v>MidWest</v>
      </c>
      <c r="J8473" s="110" t="s">
        <v>245</v>
      </c>
      <c r="K8473" s="110">
        <v>2.0</v>
      </c>
      <c r="L8473" s="109">
        <f t="array" ref="L8473">XLOOKUP('Joining Lists'!$J8473,'Joining Lists'!$A$4:$A$15,'Joining Lists'!$B$4:$B$15)</f>
        <v>23.5</v>
      </c>
      <c r="M8473" s="110">
        <f>'Joining Lists'!$K8473*'Joining Lists'!$L8473</f>
        <v>47</v>
      </c>
    </row>
    <row r="8474" ht="14.25" customHeight="1">
      <c r="G8474" s="106">
        <v>44137.0</v>
      </c>
      <c r="H8474" s="105" t="s">
        <v>306</v>
      </c>
      <c r="I8474" s="105" t="str">
        <f t="array" ref="I8474">XLOOKUP('Joining Lists'!$H8474,'Joining Lists'!$D$4:$D$75,'Joining Lists'!$E$4:$E$75)</f>
        <v>West</v>
      </c>
      <c r="J8474" s="105" t="s">
        <v>235</v>
      </c>
      <c r="K8474" s="105">
        <v>2.0</v>
      </c>
      <c r="L8474" s="104">
        <f t="array" ref="L8474">XLOOKUP('Joining Lists'!$J8474,'Joining Lists'!$A$4:$A$15,'Joining Lists'!$B$4:$B$15)</f>
        <v>19.95</v>
      </c>
      <c r="M8474" s="105">
        <f>'Joining Lists'!$K8474*'Joining Lists'!$L8474</f>
        <v>39.9</v>
      </c>
    </row>
    <row r="8475" ht="14.25" customHeight="1">
      <c r="G8475" s="111">
        <v>44137.0</v>
      </c>
      <c r="H8475" s="110" t="s">
        <v>261</v>
      </c>
      <c r="I8475" s="110" t="str">
        <f t="array" ref="I8475">XLOOKUP('Joining Lists'!$H8475,'Joining Lists'!$D$4:$D$75,'Joining Lists'!$E$4:$E$75)</f>
        <v>South</v>
      </c>
      <c r="J8475" s="110" t="s">
        <v>240</v>
      </c>
      <c r="K8475" s="110">
        <v>1.0</v>
      </c>
      <c r="L8475" s="109">
        <f t="array" ref="L8475">XLOOKUP('Joining Lists'!$J8475,'Joining Lists'!$A$4:$A$15,'Joining Lists'!$B$4:$B$15)</f>
        <v>34</v>
      </c>
      <c r="M8475" s="110">
        <f>'Joining Lists'!$K8475*'Joining Lists'!$L8475</f>
        <v>34</v>
      </c>
    </row>
    <row r="8476" ht="14.25" customHeight="1">
      <c r="G8476" s="106">
        <v>44137.0</v>
      </c>
      <c r="H8476" s="105" t="s">
        <v>253</v>
      </c>
      <c r="I8476" s="105" t="str">
        <f t="array" ref="I8476">XLOOKUP('Joining Lists'!$H8476,'Joining Lists'!$D$4:$D$75,'Joining Lists'!$E$4:$E$75)</f>
        <v>MidWest</v>
      </c>
      <c r="J8476" s="105" t="s">
        <v>218</v>
      </c>
      <c r="K8476" s="105">
        <v>3.0</v>
      </c>
      <c r="L8476" s="104">
        <f t="array" ref="L8476">XLOOKUP('Joining Lists'!$J8476,'Joining Lists'!$A$4:$A$15,'Joining Lists'!$B$4:$B$15)</f>
        <v>22.95</v>
      </c>
      <c r="M8476" s="105">
        <f>'Joining Lists'!$K8476*'Joining Lists'!$L8476</f>
        <v>68.85</v>
      </c>
    </row>
    <row r="8477" ht="14.25" customHeight="1">
      <c r="G8477" s="111">
        <v>44136.0</v>
      </c>
      <c r="H8477" s="110" t="s">
        <v>223</v>
      </c>
      <c r="I8477" s="110" t="str">
        <f t="array" ref="I8477">XLOOKUP('Joining Lists'!$H8477,'Joining Lists'!$D$4:$D$75,'Joining Lists'!$E$4:$E$75)</f>
        <v>East</v>
      </c>
      <c r="J8477" s="110" t="s">
        <v>236</v>
      </c>
      <c r="K8477" s="110">
        <v>3.0</v>
      </c>
      <c r="L8477" s="109">
        <f t="array" ref="L8477">XLOOKUP('Joining Lists'!$J8477,'Joining Lists'!$A$4:$A$15,'Joining Lists'!$B$4:$B$15)</f>
        <v>30</v>
      </c>
      <c r="M8477" s="110">
        <f>'Joining Lists'!$K8477*'Joining Lists'!$L8477</f>
        <v>90</v>
      </c>
    </row>
    <row r="8478" ht="14.25" customHeight="1">
      <c r="G8478" s="106">
        <v>44136.0</v>
      </c>
      <c r="H8478" s="105" t="s">
        <v>306</v>
      </c>
      <c r="I8478" s="105" t="str">
        <f t="array" ref="I8478">XLOOKUP('Joining Lists'!$H8478,'Joining Lists'!$D$4:$D$75,'Joining Lists'!$E$4:$E$75)</f>
        <v>West</v>
      </c>
      <c r="J8478" s="105" t="s">
        <v>243</v>
      </c>
      <c r="K8478" s="105">
        <v>2.0</v>
      </c>
      <c r="L8478" s="104">
        <f t="array" ref="L8478">XLOOKUP('Joining Lists'!$J8478,'Joining Lists'!$A$4:$A$15,'Joining Lists'!$B$4:$B$15)</f>
        <v>25</v>
      </c>
      <c r="M8478" s="105">
        <f>'Joining Lists'!$K8478*'Joining Lists'!$L8478</f>
        <v>50</v>
      </c>
    </row>
    <row r="8479" ht="14.25" customHeight="1">
      <c r="G8479" s="111">
        <v>44136.0</v>
      </c>
      <c r="H8479" s="110" t="s">
        <v>225</v>
      </c>
      <c r="I8479" s="110" t="str">
        <f t="array" ref="I8479">XLOOKUP('Joining Lists'!$H8479,'Joining Lists'!$D$4:$D$75,'Joining Lists'!$E$4:$E$75)</f>
        <v>South</v>
      </c>
      <c r="J8479" s="110" t="s">
        <v>245</v>
      </c>
      <c r="K8479" s="110">
        <v>17.0</v>
      </c>
      <c r="L8479" s="109">
        <f t="array" ref="L8479">XLOOKUP('Joining Lists'!$J8479,'Joining Lists'!$A$4:$A$15,'Joining Lists'!$B$4:$B$15)</f>
        <v>23.5</v>
      </c>
      <c r="M8479" s="110">
        <f>'Joining Lists'!$K8479*'Joining Lists'!$L8479</f>
        <v>399.5</v>
      </c>
    </row>
    <row r="8480" ht="14.25" customHeight="1">
      <c r="G8480" s="106">
        <v>44136.0</v>
      </c>
      <c r="H8480" s="105" t="s">
        <v>313</v>
      </c>
      <c r="I8480" s="105" t="str">
        <f t="array" ref="I8480">XLOOKUP('Joining Lists'!$H8480,'Joining Lists'!$D$4:$D$75,'Joining Lists'!$E$4:$E$75)</f>
        <v>West</v>
      </c>
      <c r="J8480" s="105" t="s">
        <v>240</v>
      </c>
      <c r="K8480" s="105">
        <v>2.0</v>
      </c>
      <c r="L8480" s="104">
        <f t="array" ref="L8480">XLOOKUP('Joining Lists'!$J8480,'Joining Lists'!$A$4:$A$15,'Joining Lists'!$B$4:$B$15)</f>
        <v>34</v>
      </c>
      <c r="M8480" s="105">
        <f>'Joining Lists'!$K8480*'Joining Lists'!$L8480</f>
        <v>68</v>
      </c>
    </row>
    <row r="8481" ht="14.25" customHeight="1">
      <c r="G8481" s="111">
        <v>44136.0</v>
      </c>
      <c r="H8481" s="110" t="s">
        <v>292</v>
      </c>
      <c r="I8481" s="110" t="str">
        <f t="array" ref="I8481">XLOOKUP('Joining Lists'!$H8481,'Joining Lists'!$D$4:$D$75,'Joining Lists'!$E$4:$E$75)</f>
        <v>East</v>
      </c>
      <c r="J8481" s="110" t="s">
        <v>218</v>
      </c>
      <c r="K8481" s="110">
        <v>3.0</v>
      </c>
      <c r="L8481" s="109">
        <f t="array" ref="L8481">XLOOKUP('Joining Lists'!$J8481,'Joining Lists'!$A$4:$A$15,'Joining Lists'!$B$4:$B$15)</f>
        <v>22.95</v>
      </c>
      <c r="M8481" s="110">
        <f>'Joining Lists'!$K8481*'Joining Lists'!$L8481</f>
        <v>68.85</v>
      </c>
    </row>
    <row r="8482" ht="14.25" customHeight="1">
      <c r="G8482" s="106">
        <v>44136.0</v>
      </c>
      <c r="H8482" s="105" t="s">
        <v>228</v>
      </c>
      <c r="I8482" s="105" t="str">
        <f t="array" ref="I8482">XLOOKUP('Joining Lists'!$H8482,'Joining Lists'!$D$4:$D$75,'Joining Lists'!$E$4:$E$75)</f>
        <v>MidWest</v>
      </c>
      <c r="J8482" s="105" t="s">
        <v>236</v>
      </c>
      <c r="K8482" s="105">
        <v>2.0</v>
      </c>
      <c r="L8482" s="104">
        <f t="array" ref="L8482">XLOOKUP('Joining Lists'!$J8482,'Joining Lists'!$A$4:$A$15,'Joining Lists'!$B$4:$B$15)</f>
        <v>30</v>
      </c>
      <c r="M8482" s="105">
        <f>'Joining Lists'!$K8482*'Joining Lists'!$L8482</f>
        <v>60</v>
      </c>
    </row>
    <row r="8483" ht="14.25" customHeight="1">
      <c r="G8483" s="111">
        <v>44136.0</v>
      </c>
      <c r="H8483" s="110" t="s">
        <v>307</v>
      </c>
      <c r="I8483" s="110" t="str">
        <f t="array" ref="I8483">XLOOKUP('Joining Lists'!$H8483,'Joining Lists'!$D$4:$D$75,'Joining Lists'!$E$4:$E$75)</f>
        <v>East</v>
      </c>
      <c r="J8483" s="110" t="s">
        <v>235</v>
      </c>
      <c r="K8483" s="110">
        <v>3.0</v>
      </c>
      <c r="L8483" s="109">
        <f t="array" ref="L8483">XLOOKUP('Joining Lists'!$J8483,'Joining Lists'!$A$4:$A$15,'Joining Lists'!$B$4:$B$15)</f>
        <v>19.95</v>
      </c>
      <c r="M8483" s="110">
        <f>'Joining Lists'!$K8483*'Joining Lists'!$L8483</f>
        <v>59.85</v>
      </c>
    </row>
    <row r="8484" ht="14.25" customHeight="1">
      <c r="G8484" s="106">
        <v>44136.0</v>
      </c>
      <c r="H8484" s="105" t="s">
        <v>256</v>
      </c>
      <c r="I8484" s="105" t="str">
        <f t="array" ref="I8484">XLOOKUP('Joining Lists'!$H8484,'Joining Lists'!$D$4:$D$75,'Joining Lists'!$E$4:$E$75)</f>
        <v>MidWest</v>
      </c>
      <c r="J8484" s="105" t="s">
        <v>216</v>
      </c>
      <c r="K8484" s="105">
        <v>23.0</v>
      </c>
      <c r="L8484" s="104">
        <f t="array" ref="L8484">XLOOKUP('Joining Lists'!$J8484,'Joining Lists'!$A$4:$A$15,'Joining Lists'!$B$4:$B$15)</f>
        <v>22.95</v>
      </c>
      <c r="M8484" s="105">
        <f>'Joining Lists'!$K8484*'Joining Lists'!$L8484</f>
        <v>527.85</v>
      </c>
    </row>
    <row r="8485" ht="14.25" customHeight="1">
      <c r="G8485" s="111">
        <v>44136.0</v>
      </c>
      <c r="H8485" s="110" t="s">
        <v>251</v>
      </c>
      <c r="I8485" s="110" t="str">
        <f t="array" ref="I8485">XLOOKUP('Joining Lists'!$H8485,'Joining Lists'!$D$4:$D$75,'Joining Lists'!$E$4:$E$75)</f>
        <v>MidWest</v>
      </c>
      <c r="J8485" s="110" t="s">
        <v>216</v>
      </c>
      <c r="K8485" s="110">
        <v>3.0</v>
      </c>
      <c r="L8485" s="109">
        <f t="array" ref="L8485">XLOOKUP('Joining Lists'!$J8485,'Joining Lists'!$A$4:$A$15,'Joining Lists'!$B$4:$B$15)</f>
        <v>22.95</v>
      </c>
      <c r="M8485" s="110">
        <f>'Joining Lists'!$K8485*'Joining Lists'!$L8485</f>
        <v>68.85</v>
      </c>
    </row>
    <row r="8486" ht="14.25" customHeight="1">
      <c r="G8486" s="106">
        <v>44136.0</v>
      </c>
      <c r="H8486" s="105" t="s">
        <v>219</v>
      </c>
      <c r="I8486" s="105" t="str">
        <f t="array" ref="I8486">XLOOKUP('Joining Lists'!$H8486,'Joining Lists'!$D$4:$D$75,'Joining Lists'!$E$4:$E$75)</f>
        <v>West</v>
      </c>
      <c r="J8486" s="105" t="s">
        <v>212</v>
      </c>
      <c r="K8486" s="105">
        <v>2.0</v>
      </c>
      <c r="L8486" s="104">
        <f t="array" ref="L8486">XLOOKUP('Joining Lists'!$J8486,'Joining Lists'!$A$4:$A$15,'Joining Lists'!$B$4:$B$15)</f>
        <v>21</v>
      </c>
      <c r="M8486" s="105">
        <f>'Joining Lists'!$K8486*'Joining Lists'!$L8486</f>
        <v>42</v>
      </c>
    </row>
    <row r="8487" ht="14.25" customHeight="1">
      <c r="G8487" s="111">
        <v>44136.0</v>
      </c>
      <c r="H8487" s="110" t="s">
        <v>291</v>
      </c>
      <c r="I8487" s="110" t="str">
        <f t="array" ref="I8487">XLOOKUP('Joining Lists'!$H8487,'Joining Lists'!$D$4:$D$75,'Joining Lists'!$E$4:$E$75)</f>
        <v>West</v>
      </c>
      <c r="J8487" s="110" t="s">
        <v>218</v>
      </c>
      <c r="K8487" s="110">
        <v>3.0</v>
      </c>
      <c r="L8487" s="109">
        <f t="array" ref="L8487">XLOOKUP('Joining Lists'!$J8487,'Joining Lists'!$A$4:$A$15,'Joining Lists'!$B$4:$B$15)</f>
        <v>22.95</v>
      </c>
      <c r="M8487" s="110">
        <f>'Joining Lists'!$K8487*'Joining Lists'!$L8487</f>
        <v>68.85</v>
      </c>
    </row>
    <row r="8488" ht="14.25" customHeight="1">
      <c r="G8488" s="106">
        <v>44136.0</v>
      </c>
      <c r="H8488" s="105" t="s">
        <v>213</v>
      </c>
      <c r="I8488" s="105" t="str">
        <f t="array" ref="I8488">XLOOKUP('Joining Lists'!$H8488,'Joining Lists'!$D$4:$D$75,'Joining Lists'!$E$4:$E$75)</f>
        <v>MidWest</v>
      </c>
      <c r="J8488" s="105" t="s">
        <v>216</v>
      </c>
      <c r="K8488" s="105">
        <v>2.0</v>
      </c>
      <c r="L8488" s="104">
        <f t="array" ref="L8488">XLOOKUP('Joining Lists'!$J8488,'Joining Lists'!$A$4:$A$15,'Joining Lists'!$B$4:$B$15)</f>
        <v>22.95</v>
      </c>
      <c r="M8488" s="105">
        <f>'Joining Lists'!$K8488*'Joining Lists'!$L8488</f>
        <v>45.9</v>
      </c>
    </row>
    <row r="8489" ht="14.25" customHeight="1">
      <c r="G8489" s="111">
        <v>44136.0</v>
      </c>
      <c r="H8489" s="110" t="s">
        <v>251</v>
      </c>
      <c r="I8489" s="110" t="str">
        <f t="array" ref="I8489">XLOOKUP('Joining Lists'!$H8489,'Joining Lists'!$D$4:$D$75,'Joining Lists'!$E$4:$E$75)</f>
        <v>MidWest</v>
      </c>
      <c r="J8489" s="110" t="s">
        <v>233</v>
      </c>
      <c r="K8489" s="110">
        <v>1.0</v>
      </c>
      <c r="L8489" s="109">
        <f t="array" ref="L8489">XLOOKUP('Joining Lists'!$J8489,'Joining Lists'!$A$4:$A$15,'Joining Lists'!$B$4:$B$15)</f>
        <v>27.5</v>
      </c>
      <c r="M8489" s="110">
        <f>'Joining Lists'!$K8489*'Joining Lists'!$L8489</f>
        <v>27.5</v>
      </c>
    </row>
    <row r="8490" ht="14.25" customHeight="1">
      <c r="G8490" s="106">
        <v>44136.0</v>
      </c>
      <c r="H8490" s="105" t="s">
        <v>215</v>
      </c>
      <c r="I8490" s="105" t="str">
        <f t="array" ref="I8490">XLOOKUP('Joining Lists'!$H8490,'Joining Lists'!$D$4:$D$75,'Joining Lists'!$E$4:$E$75)</f>
        <v>East</v>
      </c>
      <c r="J8490" s="105" t="s">
        <v>236</v>
      </c>
      <c r="K8490" s="105">
        <v>2.0</v>
      </c>
      <c r="L8490" s="104">
        <f t="array" ref="L8490">XLOOKUP('Joining Lists'!$J8490,'Joining Lists'!$A$4:$A$15,'Joining Lists'!$B$4:$B$15)</f>
        <v>30</v>
      </c>
      <c r="M8490" s="105">
        <f>'Joining Lists'!$K8490*'Joining Lists'!$L8490</f>
        <v>60</v>
      </c>
    </row>
    <row r="8491" ht="14.25" customHeight="1">
      <c r="G8491" s="111">
        <v>44136.0</v>
      </c>
      <c r="H8491" s="110" t="s">
        <v>258</v>
      </c>
      <c r="I8491" s="110" t="str">
        <f t="array" ref="I8491">XLOOKUP('Joining Lists'!$H8491,'Joining Lists'!$D$4:$D$75,'Joining Lists'!$E$4:$E$75)</f>
        <v>MidWest</v>
      </c>
      <c r="J8491" s="110" t="s">
        <v>245</v>
      </c>
      <c r="K8491" s="110">
        <v>3.0</v>
      </c>
      <c r="L8491" s="109">
        <f t="array" ref="L8491">XLOOKUP('Joining Lists'!$J8491,'Joining Lists'!$A$4:$A$15,'Joining Lists'!$B$4:$B$15)</f>
        <v>23.5</v>
      </c>
      <c r="M8491" s="110">
        <f>'Joining Lists'!$K8491*'Joining Lists'!$L8491</f>
        <v>70.5</v>
      </c>
    </row>
    <row r="8492" ht="14.25" customHeight="1">
      <c r="G8492" s="106">
        <v>44136.0</v>
      </c>
      <c r="H8492" s="105" t="s">
        <v>268</v>
      </c>
      <c r="I8492" s="105" t="str">
        <f t="array" ref="I8492">XLOOKUP('Joining Lists'!$H8492,'Joining Lists'!$D$4:$D$75,'Joining Lists'!$E$4:$E$75)</f>
        <v>East</v>
      </c>
      <c r="J8492" s="105" t="s">
        <v>243</v>
      </c>
      <c r="K8492" s="105">
        <v>3.0</v>
      </c>
      <c r="L8492" s="104">
        <f t="array" ref="L8492">XLOOKUP('Joining Lists'!$J8492,'Joining Lists'!$A$4:$A$15,'Joining Lists'!$B$4:$B$15)</f>
        <v>25</v>
      </c>
      <c r="M8492" s="105">
        <f>'Joining Lists'!$K8492*'Joining Lists'!$L8492</f>
        <v>75</v>
      </c>
    </row>
    <row r="8493" ht="14.25" customHeight="1">
      <c r="G8493" s="111">
        <v>44136.0</v>
      </c>
      <c r="H8493" s="110" t="s">
        <v>257</v>
      </c>
      <c r="I8493" s="110" t="str">
        <f t="array" ref="I8493">XLOOKUP('Joining Lists'!$H8493,'Joining Lists'!$D$4:$D$75,'Joining Lists'!$E$4:$E$75)</f>
        <v>South</v>
      </c>
      <c r="J8493" s="110" t="s">
        <v>227</v>
      </c>
      <c r="K8493" s="110">
        <v>1.0</v>
      </c>
      <c r="L8493" s="109">
        <f t="array" ref="L8493">XLOOKUP('Joining Lists'!$J8493,'Joining Lists'!$A$4:$A$15,'Joining Lists'!$B$4:$B$15)</f>
        <v>25</v>
      </c>
      <c r="M8493" s="110">
        <f>'Joining Lists'!$K8493*'Joining Lists'!$L8493</f>
        <v>25</v>
      </c>
    </row>
    <row r="8494" ht="14.25" customHeight="1">
      <c r="G8494" s="106">
        <v>44136.0</v>
      </c>
      <c r="H8494" s="105" t="s">
        <v>284</v>
      </c>
      <c r="I8494" s="105" t="str">
        <f t="array" ref="I8494">XLOOKUP('Joining Lists'!$H8494,'Joining Lists'!$D$4:$D$75,'Joining Lists'!$E$4:$E$75)</f>
        <v>MidWest</v>
      </c>
      <c r="J8494" s="105" t="s">
        <v>218</v>
      </c>
      <c r="K8494" s="105">
        <v>2.0</v>
      </c>
      <c r="L8494" s="104">
        <f t="array" ref="L8494">XLOOKUP('Joining Lists'!$J8494,'Joining Lists'!$A$4:$A$15,'Joining Lists'!$B$4:$B$15)</f>
        <v>22.95</v>
      </c>
      <c r="M8494" s="105">
        <f>'Joining Lists'!$K8494*'Joining Lists'!$L8494</f>
        <v>45.9</v>
      </c>
    </row>
    <row r="8495" ht="14.25" customHeight="1">
      <c r="G8495" s="111">
        <v>44136.0</v>
      </c>
      <c r="H8495" s="110" t="s">
        <v>289</v>
      </c>
      <c r="I8495" s="110" t="str">
        <f t="array" ref="I8495">XLOOKUP('Joining Lists'!$H8495,'Joining Lists'!$D$4:$D$75,'Joining Lists'!$E$4:$E$75)</f>
        <v>West</v>
      </c>
      <c r="J8495" s="110" t="s">
        <v>245</v>
      </c>
      <c r="K8495" s="110">
        <v>5.0</v>
      </c>
      <c r="L8495" s="109">
        <f t="array" ref="L8495">XLOOKUP('Joining Lists'!$J8495,'Joining Lists'!$A$4:$A$15,'Joining Lists'!$B$4:$B$15)</f>
        <v>23.5</v>
      </c>
      <c r="M8495" s="110">
        <f>'Joining Lists'!$K8495*'Joining Lists'!$L8495</f>
        <v>117.5</v>
      </c>
    </row>
    <row r="8496" ht="14.25" customHeight="1">
      <c r="G8496" s="106">
        <v>44136.0</v>
      </c>
      <c r="H8496" s="105" t="s">
        <v>276</v>
      </c>
      <c r="I8496" s="105" t="str">
        <f t="array" ref="I8496">XLOOKUP('Joining Lists'!$H8496,'Joining Lists'!$D$4:$D$75,'Joining Lists'!$E$4:$E$75)</f>
        <v>East</v>
      </c>
      <c r="J8496" s="105" t="s">
        <v>240</v>
      </c>
      <c r="K8496" s="105">
        <v>1.0</v>
      </c>
      <c r="L8496" s="104">
        <f t="array" ref="L8496">XLOOKUP('Joining Lists'!$J8496,'Joining Lists'!$A$4:$A$15,'Joining Lists'!$B$4:$B$15)</f>
        <v>34</v>
      </c>
      <c r="M8496" s="105">
        <f>'Joining Lists'!$K8496*'Joining Lists'!$L8496</f>
        <v>34</v>
      </c>
    </row>
    <row r="8497" ht="14.25" customHeight="1">
      <c r="G8497" s="111">
        <v>44136.0</v>
      </c>
      <c r="H8497" s="110" t="s">
        <v>309</v>
      </c>
      <c r="I8497" s="110" t="str">
        <f t="array" ref="I8497">XLOOKUP('Joining Lists'!$H8497,'Joining Lists'!$D$4:$D$75,'Joining Lists'!$E$4:$E$75)</f>
        <v>South</v>
      </c>
      <c r="J8497" s="110" t="s">
        <v>218</v>
      </c>
      <c r="K8497" s="110">
        <v>2.0</v>
      </c>
      <c r="L8497" s="109">
        <f t="array" ref="L8497">XLOOKUP('Joining Lists'!$J8497,'Joining Lists'!$A$4:$A$15,'Joining Lists'!$B$4:$B$15)</f>
        <v>22.95</v>
      </c>
      <c r="M8497" s="110">
        <f>'Joining Lists'!$K8497*'Joining Lists'!$L8497</f>
        <v>45.9</v>
      </c>
    </row>
    <row r="8498" ht="14.25" customHeight="1">
      <c r="G8498" s="106">
        <v>44136.0</v>
      </c>
      <c r="H8498" s="105" t="s">
        <v>281</v>
      </c>
      <c r="I8498" s="105" t="str">
        <f t="array" ref="I8498">XLOOKUP('Joining Lists'!$H8498,'Joining Lists'!$D$4:$D$75,'Joining Lists'!$E$4:$E$75)</f>
        <v>MidWest</v>
      </c>
      <c r="J8498" s="105" t="s">
        <v>212</v>
      </c>
      <c r="K8498" s="105">
        <v>3.0</v>
      </c>
      <c r="L8498" s="104">
        <f t="array" ref="L8498">XLOOKUP('Joining Lists'!$J8498,'Joining Lists'!$A$4:$A$15,'Joining Lists'!$B$4:$B$15)</f>
        <v>21</v>
      </c>
      <c r="M8498" s="105">
        <f>'Joining Lists'!$K8498*'Joining Lists'!$L8498</f>
        <v>63</v>
      </c>
    </row>
    <row r="8499" ht="14.25" customHeight="1">
      <c r="G8499" s="111">
        <v>44136.0</v>
      </c>
      <c r="H8499" s="110" t="s">
        <v>264</v>
      </c>
      <c r="I8499" s="110" t="str">
        <f t="array" ref="I8499">XLOOKUP('Joining Lists'!$H8499,'Joining Lists'!$D$4:$D$75,'Joining Lists'!$E$4:$E$75)</f>
        <v>MidWest</v>
      </c>
      <c r="J8499" s="110" t="s">
        <v>245</v>
      </c>
      <c r="K8499" s="110">
        <v>1.0</v>
      </c>
      <c r="L8499" s="109">
        <f t="array" ref="L8499">XLOOKUP('Joining Lists'!$J8499,'Joining Lists'!$A$4:$A$15,'Joining Lists'!$B$4:$B$15)</f>
        <v>23.5</v>
      </c>
      <c r="M8499" s="110">
        <f>'Joining Lists'!$K8499*'Joining Lists'!$L8499</f>
        <v>23.5</v>
      </c>
    </row>
    <row r="8500" ht="14.25" customHeight="1">
      <c r="G8500" s="106">
        <v>44136.0</v>
      </c>
      <c r="H8500" s="105" t="s">
        <v>302</v>
      </c>
      <c r="I8500" s="105" t="str">
        <f t="array" ref="I8500">XLOOKUP('Joining Lists'!$H8500,'Joining Lists'!$D$4:$D$75,'Joining Lists'!$E$4:$E$75)</f>
        <v>MidWest</v>
      </c>
      <c r="J8500" s="105" t="s">
        <v>212</v>
      </c>
      <c r="K8500" s="105">
        <v>3.0</v>
      </c>
      <c r="L8500" s="104">
        <f t="array" ref="L8500">XLOOKUP('Joining Lists'!$J8500,'Joining Lists'!$A$4:$A$15,'Joining Lists'!$B$4:$B$15)</f>
        <v>21</v>
      </c>
      <c r="M8500" s="105">
        <f>'Joining Lists'!$K8500*'Joining Lists'!$L8500</f>
        <v>63</v>
      </c>
    </row>
    <row r="8501" ht="14.25" customHeight="1">
      <c r="G8501" s="111">
        <v>44136.0</v>
      </c>
      <c r="H8501" s="110" t="s">
        <v>266</v>
      </c>
      <c r="I8501" s="110" t="str">
        <f t="array" ref="I8501">XLOOKUP('Joining Lists'!$H8501,'Joining Lists'!$D$4:$D$75,'Joining Lists'!$E$4:$E$75)</f>
        <v>West</v>
      </c>
      <c r="J8501" s="110" t="s">
        <v>212</v>
      </c>
      <c r="K8501" s="110">
        <v>2.0</v>
      </c>
      <c r="L8501" s="109">
        <f t="array" ref="L8501">XLOOKUP('Joining Lists'!$J8501,'Joining Lists'!$A$4:$A$15,'Joining Lists'!$B$4:$B$15)</f>
        <v>21</v>
      </c>
      <c r="M8501" s="110">
        <f>'Joining Lists'!$K8501*'Joining Lists'!$L8501</f>
        <v>42</v>
      </c>
    </row>
    <row r="8502" ht="14.25" customHeight="1">
      <c r="G8502" s="106">
        <v>44136.0</v>
      </c>
      <c r="H8502" s="105" t="s">
        <v>219</v>
      </c>
      <c r="I8502" s="105" t="str">
        <f t="array" ref="I8502">XLOOKUP('Joining Lists'!$H8502,'Joining Lists'!$D$4:$D$75,'Joining Lists'!$E$4:$E$75)</f>
        <v>West</v>
      </c>
      <c r="J8502" s="105" t="s">
        <v>235</v>
      </c>
      <c r="K8502" s="105">
        <v>3.0</v>
      </c>
      <c r="L8502" s="104">
        <f t="array" ref="L8502">XLOOKUP('Joining Lists'!$J8502,'Joining Lists'!$A$4:$A$15,'Joining Lists'!$B$4:$B$15)</f>
        <v>19.95</v>
      </c>
      <c r="M8502" s="105">
        <f>'Joining Lists'!$K8502*'Joining Lists'!$L8502</f>
        <v>59.85</v>
      </c>
    </row>
    <row r="8503" ht="14.25" customHeight="1">
      <c r="G8503" s="111">
        <v>44136.0</v>
      </c>
      <c r="H8503" s="110" t="s">
        <v>293</v>
      </c>
      <c r="I8503" s="110" t="str">
        <f t="array" ref="I8503">XLOOKUP('Joining Lists'!$H8503,'Joining Lists'!$D$4:$D$75,'Joining Lists'!$E$4:$E$75)</f>
        <v>West</v>
      </c>
      <c r="J8503" s="110" t="s">
        <v>235</v>
      </c>
      <c r="K8503" s="110">
        <v>2.0</v>
      </c>
      <c r="L8503" s="109">
        <f t="array" ref="L8503">XLOOKUP('Joining Lists'!$J8503,'Joining Lists'!$A$4:$A$15,'Joining Lists'!$B$4:$B$15)</f>
        <v>19.95</v>
      </c>
      <c r="M8503" s="110">
        <f>'Joining Lists'!$K8503*'Joining Lists'!$L8503</f>
        <v>39.9</v>
      </c>
    </row>
    <row r="8504" ht="14.25" customHeight="1">
      <c r="G8504" s="106">
        <v>44136.0</v>
      </c>
      <c r="H8504" s="105" t="s">
        <v>219</v>
      </c>
      <c r="I8504" s="105" t="str">
        <f t="array" ref="I8504">XLOOKUP('Joining Lists'!$H8504,'Joining Lists'!$D$4:$D$75,'Joining Lists'!$E$4:$E$75)</f>
        <v>West</v>
      </c>
      <c r="J8504" s="105" t="s">
        <v>227</v>
      </c>
      <c r="K8504" s="105">
        <v>2.0</v>
      </c>
      <c r="L8504" s="104">
        <f t="array" ref="L8504">XLOOKUP('Joining Lists'!$J8504,'Joining Lists'!$A$4:$A$15,'Joining Lists'!$B$4:$B$15)</f>
        <v>25</v>
      </c>
      <c r="M8504" s="105">
        <f>'Joining Lists'!$K8504*'Joining Lists'!$L8504</f>
        <v>50</v>
      </c>
    </row>
    <row r="8505" ht="14.25" customHeight="1">
      <c r="G8505" s="111">
        <v>44136.0</v>
      </c>
      <c r="H8505" s="110" t="s">
        <v>288</v>
      </c>
      <c r="I8505" s="110" t="str">
        <f t="array" ref="I8505">XLOOKUP('Joining Lists'!$H8505,'Joining Lists'!$D$4:$D$75,'Joining Lists'!$E$4:$E$75)</f>
        <v>MidWest</v>
      </c>
      <c r="J8505" s="110" t="s">
        <v>245</v>
      </c>
      <c r="K8505" s="110">
        <v>2.0</v>
      </c>
      <c r="L8505" s="109">
        <f t="array" ref="L8505">XLOOKUP('Joining Lists'!$J8505,'Joining Lists'!$A$4:$A$15,'Joining Lists'!$B$4:$B$15)</f>
        <v>23.5</v>
      </c>
      <c r="M8505" s="110">
        <f>'Joining Lists'!$K8505*'Joining Lists'!$L8505</f>
        <v>47</v>
      </c>
    </row>
    <row r="8506" ht="14.25" customHeight="1">
      <c r="G8506" s="106">
        <v>44136.0</v>
      </c>
      <c r="H8506" s="105" t="s">
        <v>278</v>
      </c>
      <c r="I8506" s="105" t="str">
        <f t="array" ref="I8506">XLOOKUP('Joining Lists'!$H8506,'Joining Lists'!$D$4:$D$75,'Joining Lists'!$E$4:$E$75)</f>
        <v>MidWest</v>
      </c>
      <c r="J8506" s="105" t="s">
        <v>227</v>
      </c>
      <c r="K8506" s="105">
        <v>2.0</v>
      </c>
      <c r="L8506" s="104">
        <f t="array" ref="L8506">XLOOKUP('Joining Lists'!$J8506,'Joining Lists'!$A$4:$A$15,'Joining Lists'!$B$4:$B$15)</f>
        <v>25</v>
      </c>
      <c r="M8506" s="105">
        <f>'Joining Lists'!$K8506*'Joining Lists'!$L8506</f>
        <v>50</v>
      </c>
    </row>
    <row r="8507" ht="14.25" customHeight="1">
      <c r="G8507" s="111">
        <v>44136.0</v>
      </c>
      <c r="H8507" s="110" t="s">
        <v>264</v>
      </c>
      <c r="I8507" s="110" t="str">
        <f t="array" ref="I8507">XLOOKUP('Joining Lists'!$H8507,'Joining Lists'!$D$4:$D$75,'Joining Lists'!$E$4:$E$75)</f>
        <v>MidWest</v>
      </c>
      <c r="J8507" s="110" t="s">
        <v>240</v>
      </c>
      <c r="K8507" s="110">
        <v>2.0</v>
      </c>
      <c r="L8507" s="109">
        <f t="array" ref="L8507">XLOOKUP('Joining Lists'!$J8507,'Joining Lists'!$A$4:$A$15,'Joining Lists'!$B$4:$B$15)</f>
        <v>34</v>
      </c>
      <c r="M8507" s="110">
        <f>'Joining Lists'!$K8507*'Joining Lists'!$L8507</f>
        <v>68</v>
      </c>
    </row>
    <row r="8508" ht="14.25" customHeight="1">
      <c r="G8508" s="106">
        <v>44136.0</v>
      </c>
      <c r="H8508" s="105" t="s">
        <v>296</v>
      </c>
      <c r="I8508" s="105" t="str">
        <f t="array" ref="I8508">XLOOKUP('Joining Lists'!$H8508,'Joining Lists'!$D$4:$D$75,'Joining Lists'!$E$4:$E$75)</f>
        <v>West</v>
      </c>
      <c r="J8508" s="105" t="s">
        <v>235</v>
      </c>
      <c r="K8508" s="105">
        <v>1.0</v>
      </c>
      <c r="L8508" s="104">
        <f t="array" ref="L8508">XLOOKUP('Joining Lists'!$J8508,'Joining Lists'!$A$4:$A$15,'Joining Lists'!$B$4:$B$15)</f>
        <v>19.95</v>
      </c>
      <c r="M8508" s="105">
        <f>'Joining Lists'!$K8508*'Joining Lists'!$L8508</f>
        <v>19.95</v>
      </c>
    </row>
    <row r="8509" ht="14.25" customHeight="1">
      <c r="G8509" s="111">
        <v>44136.0</v>
      </c>
      <c r="H8509" s="110" t="s">
        <v>225</v>
      </c>
      <c r="I8509" s="110" t="str">
        <f t="array" ref="I8509">XLOOKUP('Joining Lists'!$H8509,'Joining Lists'!$D$4:$D$75,'Joining Lists'!$E$4:$E$75)</f>
        <v>South</v>
      </c>
      <c r="J8509" s="110" t="s">
        <v>212</v>
      </c>
      <c r="K8509" s="110">
        <v>1.0</v>
      </c>
      <c r="L8509" s="109">
        <f t="array" ref="L8509">XLOOKUP('Joining Lists'!$J8509,'Joining Lists'!$A$4:$A$15,'Joining Lists'!$B$4:$B$15)</f>
        <v>21</v>
      </c>
      <c r="M8509" s="110">
        <f>'Joining Lists'!$K8509*'Joining Lists'!$L8509</f>
        <v>21</v>
      </c>
    </row>
    <row r="8510" ht="14.25" customHeight="1">
      <c r="G8510" s="106">
        <v>44136.0</v>
      </c>
      <c r="H8510" s="105" t="s">
        <v>284</v>
      </c>
      <c r="I8510" s="105" t="str">
        <f t="array" ref="I8510">XLOOKUP('Joining Lists'!$H8510,'Joining Lists'!$D$4:$D$75,'Joining Lists'!$E$4:$E$75)</f>
        <v>MidWest</v>
      </c>
      <c r="J8510" s="105" t="s">
        <v>233</v>
      </c>
      <c r="K8510" s="105">
        <v>1.0</v>
      </c>
      <c r="L8510" s="104">
        <f t="array" ref="L8510">XLOOKUP('Joining Lists'!$J8510,'Joining Lists'!$A$4:$A$15,'Joining Lists'!$B$4:$B$15)</f>
        <v>27.5</v>
      </c>
      <c r="M8510" s="105">
        <f>'Joining Lists'!$K8510*'Joining Lists'!$L8510</f>
        <v>27.5</v>
      </c>
    </row>
    <row r="8511" ht="14.25" customHeight="1">
      <c r="G8511" s="111">
        <v>44136.0</v>
      </c>
      <c r="H8511" s="110" t="s">
        <v>284</v>
      </c>
      <c r="I8511" s="110" t="str">
        <f t="array" ref="I8511">XLOOKUP('Joining Lists'!$H8511,'Joining Lists'!$D$4:$D$75,'Joining Lists'!$E$4:$E$75)</f>
        <v>MidWest</v>
      </c>
      <c r="J8511" s="110" t="s">
        <v>216</v>
      </c>
      <c r="K8511" s="110">
        <v>2.0</v>
      </c>
      <c r="L8511" s="109">
        <f t="array" ref="L8511">XLOOKUP('Joining Lists'!$J8511,'Joining Lists'!$A$4:$A$15,'Joining Lists'!$B$4:$B$15)</f>
        <v>22.95</v>
      </c>
      <c r="M8511" s="110">
        <f>'Joining Lists'!$K8511*'Joining Lists'!$L8511</f>
        <v>45.9</v>
      </c>
    </row>
    <row r="8512" ht="14.25" customHeight="1">
      <c r="G8512" s="106">
        <v>44136.0</v>
      </c>
      <c r="H8512" s="105" t="s">
        <v>242</v>
      </c>
      <c r="I8512" s="105" t="str">
        <f t="array" ref="I8512">XLOOKUP('Joining Lists'!$H8512,'Joining Lists'!$D$4:$D$75,'Joining Lists'!$E$4:$E$75)</f>
        <v>MidWest</v>
      </c>
      <c r="J8512" s="105" t="s">
        <v>245</v>
      </c>
      <c r="K8512" s="105">
        <v>2.0</v>
      </c>
      <c r="L8512" s="104">
        <f t="array" ref="L8512">XLOOKUP('Joining Lists'!$J8512,'Joining Lists'!$A$4:$A$15,'Joining Lists'!$B$4:$B$15)</f>
        <v>23.5</v>
      </c>
      <c r="M8512" s="105">
        <f>'Joining Lists'!$K8512*'Joining Lists'!$L8512</f>
        <v>47</v>
      </c>
    </row>
    <row r="8513" ht="14.25" customHeight="1">
      <c r="G8513" s="111">
        <v>44136.0</v>
      </c>
      <c r="H8513" s="110" t="s">
        <v>273</v>
      </c>
      <c r="I8513" s="110" t="str">
        <f t="array" ref="I8513">XLOOKUP('Joining Lists'!$H8513,'Joining Lists'!$D$4:$D$75,'Joining Lists'!$E$4:$E$75)</f>
        <v>West</v>
      </c>
      <c r="J8513" s="110" t="s">
        <v>245</v>
      </c>
      <c r="K8513" s="110">
        <v>3.0</v>
      </c>
      <c r="L8513" s="109">
        <f t="array" ref="L8513">XLOOKUP('Joining Lists'!$J8513,'Joining Lists'!$A$4:$A$15,'Joining Lists'!$B$4:$B$15)</f>
        <v>23.5</v>
      </c>
      <c r="M8513" s="110">
        <f>'Joining Lists'!$K8513*'Joining Lists'!$L8513</f>
        <v>70.5</v>
      </c>
    </row>
    <row r="8514" ht="14.25" customHeight="1">
      <c r="G8514" s="106">
        <v>44136.0</v>
      </c>
      <c r="H8514" s="105" t="s">
        <v>269</v>
      </c>
      <c r="I8514" s="105" t="str">
        <f t="array" ref="I8514">XLOOKUP('Joining Lists'!$H8514,'Joining Lists'!$D$4:$D$75,'Joining Lists'!$E$4:$E$75)</f>
        <v>MidWest</v>
      </c>
      <c r="J8514" s="105" t="s">
        <v>212</v>
      </c>
      <c r="K8514" s="105">
        <v>2.0</v>
      </c>
      <c r="L8514" s="104">
        <f t="array" ref="L8514">XLOOKUP('Joining Lists'!$J8514,'Joining Lists'!$A$4:$A$15,'Joining Lists'!$B$4:$B$15)</f>
        <v>21</v>
      </c>
      <c r="M8514" s="105">
        <f>'Joining Lists'!$K8514*'Joining Lists'!$L8514</f>
        <v>42</v>
      </c>
    </row>
    <row r="8515" ht="14.25" customHeight="1">
      <c r="G8515" s="111">
        <v>44136.0</v>
      </c>
      <c r="H8515" s="110" t="s">
        <v>284</v>
      </c>
      <c r="I8515" s="110" t="str">
        <f t="array" ref="I8515">XLOOKUP('Joining Lists'!$H8515,'Joining Lists'!$D$4:$D$75,'Joining Lists'!$E$4:$E$75)</f>
        <v>MidWest</v>
      </c>
      <c r="J8515" s="110" t="s">
        <v>216</v>
      </c>
      <c r="K8515" s="110">
        <v>2.0</v>
      </c>
      <c r="L8515" s="109">
        <f t="array" ref="L8515">XLOOKUP('Joining Lists'!$J8515,'Joining Lists'!$A$4:$A$15,'Joining Lists'!$B$4:$B$15)</f>
        <v>22.95</v>
      </c>
      <c r="M8515" s="110">
        <f>'Joining Lists'!$K8515*'Joining Lists'!$L8515</f>
        <v>45.9</v>
      </c>
    </row>
    <row r="8516" ht="14.25" customHeight="1">
      <c r="G8516" s="106">
        <v>44136.0</v>
      </c>
      <c r="H8516" s="105" t="s">
        <v>268</v>
      </c>
      <c r="I8516" s="105" t="str">
        <f t="array" ref="I8516">XLOOKUP('Joining Lists'!$H8516,'Joining Lists'!$D$4:$D$75,'Joining Lists'!$E$4:$E$75)</f>
        <v>East</v>
      </c>
      <c r="J8516" s="105" t="s">
        <v>239</v>
      </c>
      <c r="K8516" s="105">
        <v>2.0</v>
      </c>
      <c r="L8516" s="104">
        <f t="array" ref="L8516">XLOOKUP('Joining Lists'!$J8516,'Joining Lists'!$A$4:$A$15,'Joining Lists'!$B$4:$B$15)</f>
        <v>19</v>
      </c>
      <c r="M8516" s="105">
        <f>'Joining Lists'!$K8516*'Joining Lists'!$L8516</f>
        <v>38</v>
      </c>
    </row>
    <row r="8517" ht="14.25" customHeight="1">
      <c r="G8517" s="111">
        <v>44136.0</v>
      </c>
      <c r="H8517" s="110" t="s">
        <v>315</v>
      </c>
      <c r="I8517" s="110" t="str">
        <f t="array" ref="I8517">XLOOKUP('Joining Lists'!$H8517,'Joining Lists'!$D$4:$D$75,'Joining Lists'!$E$4:$E$75)</f>
        <v>MidWest</v>
      </c>
      <c r="J8517" s="110" t="s">
        <v>240</v>
      </c>
      <c r="K8517" s="110">
        <v>2.0</v>
      </c>
      <c r="L8517" s="109">
        <f t="array" ref="L8517">XLOOKUP('Joining Lists'!$J8517,'Joining Lists'!$A$4:$A$15,'Joining Lists'!$B$4:$B$15)</f>
        <v>34</v>
      </c>
      <c r="M8517" s="110">
        <f>'Joining Lists'!$K8517*'Joining Lists'!$L8517</f>
        <v>68</v>
      </c>
    </row>
    <row r="8518" ht="14.25" customHeight="1">
      <c r="G8518" s="106">
        <v>44136.0</v>
      </c>
      <c r="H8518" s="105" t="s">
        <v>268</v>
      </c>
      <c r="I8518" s="105" t="str">
        <f t="array" ref="I8518">XLOOKUP('Joining Lists'!$H8518,'Joining Lists'!$D$4:$D$75,'Joining Lists'!$E$4:$E$75)</f>
        <v>East</v>
      </c>
      <c r="J8518" s="105" t="s">
        <v>243</v>
      </c>
      <c r="K8518" s="105">
        <v>4.0</v>
      </c>
      <c r="L8518" s="104">
        <f t="array" ref="L8518">XLOOKUP('Joining Lists'!$J8518,'Joining Lists'!$A$4:$A$15,'Joining Lists'!$B$4:$B$15)</f>
        <v>25</v>
      </c>
      <c r="M8518" s="105">
        <f>'Joining Lists'!$K8518*'Joining Lists'!$L8518</f>
        <v>100</v>
      </c>
    </row>
    <row r="8519" ht="14.25" customHeight="1">
      <c r="G8519" s="111">
        <v>44136.0</v>
      </c>
      <c r="H8519" s="110" t="s">
        <v>213</v>
      </c>
      <c r="I8519" s="110" t="str">
        <f t="array" ref="I8519">XLOOKUP('Joining Lists'!$H8519,'Joining Lists'!$D$4:$D$75,'Joining Lists'!$E$4:$E$75)</f>
        <v>MidWest</v>
      </c>
      <c r="J8519" s="110" t="s">
        <v>216</v>
      </c>
      <c r="K8519" s="110">
        <v>1.0</v>
      </c>
      <c r="L8519" s="109">
        <f t="array" ref="L8519">XLOOKUP('Joining Lists'!$J8519,'Joining Lists'!$A$4:$A$15,'Joining Lists'!$B$4:$B$15)</f>
        <v>22.95</v>
      </c>
      <c r="M8519" s="110">
        <f>'Joining Lists'!$K8519*'Joining Lists'!$L8519</f>
        <v>22.95</v>
      </c>
    </row>
    <row r="8520" ht="14.25" customHeight="1">
      <c r="G8520" s="106">
        <v>44136.0</v>
      </c>
      <c r="H8520" s="105" t="s">
        <v>260</v>
      </c>
      <c r="I8520" s="105" t="str">
        <f t="array" ref="I8520">XLOOKUP('Joining Lists'!$H8520,'Joining Lists'!$D$4:$D$75,'Joining Lists'!$E$4:$E$75)</f>
        <v>MidWest</v>
      </c>
      <c r="J8520" s="105" t="s">
        <v>240</v>
      </c>
      <c r="K8520" s="105">
        <v>3.0</v>
      </c>
      <c r="L8520" s="104">
        <f t="array" ref="L8520">XLOOKUP('Joining Lists'!$J8520,'Joining Lists'!$A$4:$A$15,'Joining Lists'!$B$4:$B$15)</f>
        <v>34</v>
      </c>
      <c r="M8520" s="105">
        <f>'Joining Lists'!$K8520*'Joining Lists'!$L8520</f>
        <v>102</v>
      </c>
    </row>
    <row r="8521" ht="14.25" customHeight="1">
      <c r="G8521" s="111">
        <v>44136.0</v>
      </c>
      <c r="H8521" s="110" t="s">
        <v>303</v>
      </c>
      <c r="I8521" s="110" t="str">
        <f t="array" ref="I8521">XLOOKUP('Joining Lists'!$H8521,'Joining Lists'!$D$4:$D$75,'Joining Lists'!$E$4:$E$75)</f>
        <v>West</v>
      </c>
      <c r="J8521" s="110" t="s">
        <v>236</v>
      </c>
      <c r="K8521" s="110">
        <v>1.0</v>
      </c>
      <c r="L8521" s="109">
        <f t="array" ref="L8521">XLOOKUP('Joining Lists'!$J8521,'Joining Lists'!$A$4:$A$15,'Joining Lists'!$B$4:$B$15)</f>
        <v>30</v>
      </c>
      <c r="M8521" s="110">
        <f>'Joining Lists'!$K8521*'Joining Lists'!$L8521</f>
        <v>30</v>
      </c>
    </row>
    <row r="8522" ht="14.25" customHeight="1">
      <c r="G8522" s="106">
        <v>44136.0</v>
      </c>
      <c r="H8522" s="105" t="s">
        <v>311</v>
      </c>
      <c r="I8522" s="105" t="str">
        <f t="array" ref="I8522">XLOOKUP('Joining Lists'!$H8522,'Joining Lists'!$D$4:$D$75,'Joining Lists'!$E$4:$E$75)</f>
        <v>MidWest</v>
      </c>
      <c r="J8522" s="105" t="s">
        <v>245</v>
      </c>
      <c r="K8522" s="105">
        <v>2.0</v>
      </c>
      <c r="L8522" s="104">
        <f t="array" ref="L8522">XLOOKUP('Joining Lists'!$J8522,'Joining Lists'!$A$4:$A$15,'Joining Lists'!$B$4:$B$15)</f>
        <v>23.5</v>
      </c>
      <c r="M8522" s="105">
        <f>'Joining Lists'!$K8522*'Joining Lists'!$L8522</f>
        <v>47</v>
      </c>
    </row>
    <row r="8523" ht="14.25" customHeight="1">
      <c r="G8523" s="111">
        <v>44136.0</v>
      </c>
      <c r="H8523" s="110" t="s">
        <v>269</v>
      </c>
      <c r="I8523" s="110" t="str">
        <f t="array" ref="I8523">XLOOKUP('Joining Lists'!$H8523,'Joining Lists'!$D$4:$D$75,'Joining Lists'!$E$4:$E$75)</f>
        <v>MidWest</v>
      </c>
      <c r="J8523" s="110" t="s">
        <v>243</v>
      </c>
      <c r="K8523" s="110">
        <v>2.0</v>
      </c>
      <c r="L8523" s="109">
        <f t="array" ref="L8523">XLOOKUP('Joining Lists'!$J8523,'Joining Lists'!$A$4:$A$15,'Joining Lists'!$B$4:$B$15)</f>
        <v>25</v>
      </c>
      <c r="M8523" s="110">
        <f>'Joining Lists'!$K8523*'Joining Lists'!$L8523</f>
        <v>50</v>
      </c>
    </row>
    <row r="8524" ht="14.25" customHeight="1">
      <c r="G8524" s="106">
        <v>44136.0</v>
      </c>
      <c r="H8524" s="105" t="s">
        <v>306</v>
      </c>
      <c r="I8524" s="105" t="str">
        <f t="array" ref="I8524">XLOOKUP('Joining Lists'!$H8524,'Joining Lists'!$D$4:$D$75,'Joining Lists'!$E$4:$E$75)</f>
        <v>West</v>
      </c>
      <c r="J8524" s="105" t="s">
        <v>243</v>
      </c>
      <c r="K8524" s="105">
        <v>1.0</v>
      </c>
      <c r="L8524" s="104">
        <f t="array" ref="L8524">XLOOKUP('Joining Lists'!$J8524,'Joining Lists'!$A$4:$A$15,'Joining Lists'!$B$4:$B$15)</f>
        <v>25</v>
      </c>
      <c r="M8524" s="105">
        <f>'Joining Lists'!$K8524*'Joining Lists'!$L8524</f>
        <v>25</v>
      </c>
    </row>
    <row r="8525" ht="14.25" customHeight="1">
      <c r="G8525" s="111">
        <v>44135.0</v>
      </c>
      <c r="H8525" s="110" t="s">
        <v>294</v>
      </c>
      <c r="I8525" s="110" t="str">
        <f t="array" ref="I8525">XLOOKUP('Joining Lists'!$H8525,'Joining Lists'!$D$4:$D$75,'Joining Lists'!$E$4:$E$75)</f>
        <v>West</v>
      </c>
      <c r="J8525" s="110" t="s">
        <v>216</v>
      </c>
      <c r="K8525" s="110">
        <v>1.0</v>
      </c>
      <c r="L8525" s="109">
        <f t="array" ref="L8525">XLOOKUP('Joining Lists'!$J8525,'Joining Lists'!$A$4:$A$15,'Joining Lists'!$B$4:$B$15)</f>
        <v>22.95</v>
      </c>
      <c r="M8525" s="110">
        <f>'Joining Lists'!$K8525*'Joining Lists'!$L8525</f>
        <v>22.95</v>
      </c>
    </row>
    <row r="8526" ht="14.25" customHeight="1">
      <c r="G8526" s="106">
        <v>44135.0</v>
      </c>
      <c r="H8526" s="105" t="s">
        <v>284</v>
      </c>
      <c r="I8526" s="105" t="str">
        <f t="array" ref="I8526">XLOOKUP('Joining Lists'!$H8526,'Joining Lists'!$D$4:$D$75,'Joining Lists'!$E$4:$E$75)</f>
        <v>MidWest</v>
      </c>
      <c r="J8526" s="105" t="s">
        <v>216</v>
      </c>
      <c r="K8526" s="105">
        <v>3.0</v>
      </c>
      <c r="L8526" s="104">
        <f t="array" ref="L8526">XLOOKUP('Joining Lists'!$J8526,'Joining Lists'!$A$4:$A$15,'Joining Lists'!$B$4:$B$15)</f>
        <v>22.95</v>
      </c>
      <c r="M8526" s="105">
        <f>'Joining Lists'!$K8526*'Joining Lists'!$L8526</f>
        <v>68.85</v>
      </c>
    </row>
    <row r="8527" ht="14.25" customHeight="1">
      <c r="G8527" s="111">
        <v>44135.0</v>
      </c>
      <c r="H8527" s="110" t="s">
        <v>292</v>
      </c>
      <c r="I8527" s="110" t="str">
        <f t="array" ref="I8527">XLOOKUP('Joining Lists'!$H8527,'Joining Lists'!$D$4:$D$75,'Joining Lists'!$E$4:$E$75)</f>
        <v>East</v>
      </c>
      <c r="J8527" s="110" t="s">
        <v>243</v>
      </c>
      <c r="K8527" s="110">
        <v>2.0</v>
      </c>
      <c r="L8527" s="109">
        <f t="array" ref="L8527">XLOOKUP('Joining Lists'!$J8527,'Joining Lists'!$A$4:$A$15,'Joining Lists'!$B$4:$B$15)</f>
        <v>25</v>
      </c>
      <c r="M8527" s="110">
        <f>'Joining Lists'!$K8527*'Joining Lists'!$L8527</f>
        <v>50</v>
      </c>
    </row>
    <row r="8528" ht="14.25" customHeight="1">
      <c r="G8528" s="106">
        <v>44135.0</v>
      </c>
      <c r="H8528" s="105" t="s">
        <v>294</v>
      </c>
      <c r="I8528" s="105" t="str">
        <f t="array" ref="I8528">XLOOKUP('Joining Lists'!$H8528,'Joining Lists'!$D$4:$D$75,'Joining Lists'!$E$4:$E$75)</f>
        <v>West</v>
      </c>
      <c r="J8528" s="105" t="s">
        <v>236</v>
      </c>
      <c r="K8528" s="105">
        <v>8.0</v>
      </c>
      <c r="L8528" s="104">
        <f t="array" ref="L8528">XLOOKUP('Joining Lists'!$J8528,'Joining Lists'!$A$4:$A$15,'Joining Lists'!$B$4:$B$15)</f>
        <v>30</v>
      </c>
      <c r="M8528" s="105">
        <f>'Joining Lists'!$K8528*'Joining Lists'!$L8528</f>
        <v>240</v>
      </c>
    </row>
    <row r="8529" ht="14.25" customHeight="1">
      <c r="G8529" s="111">
        <v>44135.0</v>
      </c>
      <c r="H8529" s="110" t="s">
        <v>252</v>
      </c>
      <c r="I8529" s="110" t="str">
        <f t="array" ref="I8529">XLOOKUP('Joining Lists'!$H8529,'Joining Lists'!$D$4:$D$75,'Joining Lists'!$E$4:$E$75)</f>
        <v>West</v>
      </c>
      <c r="J8529" s="110" t="s">
        <v>243</v>
      </c>
      <c r="K8529" s="110">
        <v>3.0</v>
      </c>
      <c r="L8529" s="109">
        <f t="array" ref="L8529">XLOOKUP('Joining Lists'!$J8529,'Joining Lists'!$A$4:$A$15,'Joining Lists'!$B$4:$B$15)</f>
        <v>25</v>
      </c>
      <c r="M8529" s="110">
        <f>'Joining Lists'!$K8529*'Joining Lists'!$L8529</f>
        <v>75</v>
      </c>
    </row>
    <row r="8530" ht="14.25" customHeight="1">
      <c r="G8530" s="106">
        <v>44135.0</v>
      </c>
      <c r="H8530" s="105" t="s">
        <v>289</v>
      </c>
      <c r="I8530" s="105" t="str">
        <f t="array" ref="I8530">XLOOKUP('Joining Lists'!$H8530,'Joining Lists'!$D$4:$D$75,'Joining Lists'!$E$4:$E$75)</f>
        <v>West</v>
      </c>
      <c r="J8530" s="105" t="s">
        <v>218</v>
      </c>
      <c r="K8530" s="105">
        <v>2.0</v>
      </c>
      <c r="L8530" s="104">
        <f t="array" ref="L8530">XLOOKUP('Joining Lists'!$J8530,'Joining Lists'!$A$4:$A$15,'Joining Lists'!$B$4:$B$15)</f>
        <v>22.95</v>
      </c>
      <c r="M8530" s="105">
        <f>'Joining Lists'!$K8530*'Joining Lists'!$L8530</f>
        <v>45.9</v>
      </c>
    </row>
    <row r="8531" ht="14.25" customHeight="1">
      <c r="G8531" s="111">
        <v>44135.0</v>
      </c>
      <c r="H8531" s="110" t="s">
        <v>269</v>
      </c>
      <c r="I8531" s="110" t="str">
        <f t="array" ref="I8531">XLOOKUP('Joining Lists'!$H8531,'Joining Lists'!$D$4:$D$75,'Joining Lists'!$E$4:$E$75)</f>
        <v>MidWest</v>
      </c>
      <c r="J8531" s="110" t="s">
        <v>212</v>
      </c>
      <c r="K8531" s="110">
        <v>4.0</v>
      </c>
      <c r="L8531" s="109">
        <f t="array" ref="L8531">XLOOKUP('Joining Lists'!$J8531,'Joining Lists'!$A$4:$A$15,'Joining Lists'!$B$4:$B$15)</f>
        <v>21</v>
      </c>
      <c r="M8531" s="110">
        <f>'Joining Lists'!$K8531*'Joining Lists'!$L8531</f>
        <v>84</v>
      </c>
    </row>
    <row r="8532" ht="14.25" customHeight="1">
      <c r="G8532" s="106">
        <v>44135.0</v>
      </c>
      <c r="H8532" s="105" t="s">
        <v>248</v>
      </c>
      <c r="I8532" s="105" t="str">
        <f t="array" ref="I8532">XLOOKUP('Joining Lists'!$H8532,'Joining Lists'!$D$4:$D$75,'Joining Lists'!$E$4:$E$75)</f>
        <v>MidWest</v>
      </c>
      <c r="J8532" s="105" t="s">
        <v>218</v>
      </c>
      <c r="K8532" s="105">
        <v>3.0</v>
      </c>
      <c r="L8532" s="104">
        <f t="array" ref="L8532">XLOOKUP('Joining Lists'!$J8532,'Joining Lists'!$A$4:$A$15,'Joining Lists'!$B$4:$B$15)</f>
        <v>22.95</v>
      </c>
      <c r="M8532" s="105">
        <f>'Joining Lists'!$K8532*'Joining Lists'!$L8532</f>
        <v>68.85</v>
      </c>
    </row>
    <row r="8533" ht="14.25" customHeight="1">
      <c r="G8533" s="111">
        <v>44135.0</v>
      </c>
      <c r="H8533" s="110" t="s">
        <v>268</v>
      </c>
      <c r="I8533" s="110" t="str">
        <f t="array" ref="I8533">XLOOKUP('Joining Lists'!$H8533,'Joining Lists'!$D$4:$D$75,'Joining Lists'!$E$4:$E$75)</f>
        <v>East</v>
      </c>
      <c r="J8533" s="110" t="s">
        <v>239</v>
      </c>
      <c r="K8533" s="110">
        <v>1.0</v>
      </c>
      <c r="L8533" s="109">
        <f t="array" ref="L8533">XLOOKUP('Joining Lists'!$J8533,'Joining Lists'!$A$4:$A$15,'Joining Lists'!$B$4:$B$15)</f>
        <v>19</v>
      </c>
      <c r="M8533" s="110">
        <f>'Joining Lists'!$K8533*'Joining Lists'!$L8533</f>
        <v>19</v>
      </c>
    </row>
    <row r="8534" ht="14.25" customHeight="1">
      <c r="G8534" s="106">
        <v>44135.0</v>
      </c>
      <c r="H8534" s="105" t="s">
        <v>225</v>
      </c>
      <c r="I8534" s="105" t="str">
        <f t="array" ref="I8534">XLOOKUP('Joining Lists'!$H8534,'Joining Lists'!$D$4:$D$75,'Joining Lists'!$E$4:$E$75)</f>
        <v>South</v>
      </c>
      <c r="J8534" s="105" t="s">
        <v>212</v>
      </c>
      <c r="K8534" s="105">
        <v>2.0</v>
      </c>
      <c r="L8534" s="104">
        <f t="array" ref="L8534">XLOOKUP('Joining Lists'!$J8534,'Joining Lists'!$A$4:$A$15,'Joining Lists'!$B$4:$B$15)</f>
        <v>21</v>
      </c>
      <c r="M8534" s="105">
        <f>'Joining Lists'!$K8534*'Joining Lists'!$L8534</f>
        <v>42</v>
      </c>
    </row>
    <row r="8535" ht="14.25" customHeight="1">
      <c r="G8535" s="111">
        <v>44135.0</v>
      </c>
      <c r="H8535" s="110" t="s">
        <v>244</v>
      </c>
      <c r="I8535" s="110" t="str">
        <f t="array" ref="I8535">XLOOKUP('Joining Lists'!$H8535,'Joining Lists'!$D$4:$D$75,'Joining Lists'!$E$4:$E$75)</f>
        <v>MidWest</v>
      </c>
      <c r="J8535" s="110" t="s">
        <v>216</v>
      </c>
      <c r="K8535" s="110">
        <v>2.0</v>
      </c>
      <c r="L8535" s="109">
        <f t="array" ref="L8535">XLOOKUP('Joining Lists'!$J8535,'Joining Lists'!$A$4:$A$15,'Joining Lists'!$B$4:$B$15)</f>
        <v>22.95</v>
      </c>
      <c r="M8535" s="110">
        <f>'Joining Lists'!$K8535*'Joining Lists'!$L8535</f>
        <v>45.9</v>
      </c>
    </row>
    <row r="8536" ht="14.25" customHeight="1">
      <c r="G8536" s="106">
        <v>44135.0</v>
      </c>
      <c r="H8536" s="105" t="s">
        <v>288</v>
      </c>
      <c r="I8536" s="105" t="str">
        <f t="array" ref="I8536">XLOOKUP('Joining Lists'!$H8536,'Joining Lists'!$D$4:$D$75,'Joining Lists'!$E$4:$E$75)</f>
        <v>MidWest</v>
      </c>
      <c r="J8536" s="105" t="s">
        <v>235</v>
      </c>
      <c r="K8536" s="105">
        <v>21.0</v>
      </c>
      <c r="L8536" s="104">
        <f t="array" ref="L8536">XLOOKUP('Joining Lists'!$J8536,'Joining Lists'!$A$4:$A$15,'Joining Lists'!$B$4:$B$15)</f>
        <v>19.95</v>
      </c>
      <c r="M8536" s="105">
        <f>'Joining Lists'!$K8536*'Joining Lists'!$L8536</f>
        <v>418.95</v>
      </c>
    </row>
    <row r="8537" ht="14.25" customHeight="1">
      <c r="G8537" s="111">
        <v>44135.0</v>
      </c>
      <c r="H8537" s="110" t="s">
        <v>257</v>
      </c>
      <c r="I8537" s="110" t="str">
        <f t="array" ref="I8537">XLOOKUP('Joining Lists'!$H8537,'Joining Lists'!$D$4:$D$75,'Joining Lists'!$E$4:$E$75)</f>
        <v>South</v>
      </c>
      <c r="J8537" s="110" t="s">
        <v>240</v>
      </c>
      <c r="K8537" s="110">
        <v>3.0</v>
      </c>
      <c r="L8537" s="109">
        <f t="array" ref="L8537">XLOOKUP('Joining Lists'!$J8537,'Joining Lists'!$A$4:$A$15,'Joining Lists'!$B$4:$B$15)</f>
        <v>34</v>
      </c>
      <c r="M8537" s="110">
        <f>'Joining Lists'!$K8537*'Joining Lists'!$L8537</f>
        <v>102</v>
      </c>
    </row>
    <row r="8538" ht="14.25" customHeight="1">
      <c r="G8538" s="106">
        <v>44135.0</v>
      </c>
      <c r="H8538" s="105" t="s">
        <v>259</v>
      </c>
      <c r="I8538" s="105" t="str">
        <f t="array" ref="I8538">XLOOKUP('Joining Lists'!$H8538,'Joining Lists'!$D$4:$D$75,'Joining Lists'!$E$4:$E$75)</f>
        <v>West</v>
      </c>
      <c r="J8538" s="105" t="s">
        <v>240</v>
      </c>
      <c r="K8538" s="105">
        <v>4.0</v>
      </c>
      <c r="L8538" s="104">
        <f t="array" ref="L8538">XLOOKUP('Joining Lists'!$J8538,'Joining Lists'!$A$4:$A$15,'Joining Lists'!$B$4:$B$15)</f>
        <v>34</v>
      </c>
      <c r="M8538" s="105">
        <f>'Joining Lists'!$K8538*'Joining Lists'!$L8538</f>
        <v>136</v>
      </c>
    </row>
    <row r="8539" ht="14.25" customHeight="1">
      <c r="G8539" s="111">
        <v>44135.0</v>
      </c>
      <c r="H8539" s="110" t="s">
        <v>255</v>
      </c>
      <c r="I8539" s="110" t="str">
        <f t="array" ref="I8539">XLOOKUP('Joining Lists'!$H8539,'Joining Lists'!$D$4:$D$75,'Joining Lists'!$E$4:$E$75)</f>
        <v>MidWest</v>
      </c>
      <c r="J8539" s="110" t="s">
        <v>218</v>
      </c>
      <c r="K8539" s="110">
        <v>2.0</v>
      </c>
      <c r="L8539" s="109">
        <f t="array" ref="L8539">XLOOKUP('Joining Lists'!$J8539,'Joining Lists'!$A$4:$A$15,'Joining Lists'!$B$4:$B$15)</f>
        <v>22.95</v>
      </c>
      <c r="M8539" s="110">
        <f>'Joining Lists'!$K8539*'Joining Lists'!$L8539</f>
        <v>45.9</v>
      </c>
    </row>
    <row r="8540" ht="14.25" customHeight="1">
      <c r="G8540" s="106">
        <v>44135.0</v>
      </c>
      <c r="H8540" s="105" t="s">
        <v>284</v>
      </c>
      <c r="I8540" s="105" t="str">
        <f t="array" ref="I8540">XLOOKUP('Joining Lists'!$H8540,'Joining Lists'!$D$4:$D$75,'Joining Lists'!$E$4:$E$75)</f>
        <v>MidWest</v>
      </c>
      <c r="J8540" s="105" t="s">
        <v>239</v>
      </c>
      <c r="K8540" s="105">
        <v>3.0</v>
      </c>
      <c r="L8540" s="104">
        <f t="array" ref="L8540">XLOOKUP('Joining Lists'!$J8540,'Joining Lists'!$A$4:$A$15,'Joining Lists'!$B$4:$B$15)</f>
        <v>19</v>
      </c>
      <c r="M8540" s="105">
        <f>'Joining Lists'!$K8540*'Joining Lists'!$L8540</f>
        <v>57</v>
      </c>
    </row>
    <row r="8541" ht="14.25" customHeight="1">
      <c r="G8541" s="111">
        <v>44135.0</v>
      </c>
      <c r="H8541" s="110" t="s">
        <v>316</v>
      </c>
      <c r="I8541" s="110" t="str">
        <f t="array" ref="I8541">XLOOKUP('Joining Lists'!$H8541,'Joining Lists'!$D$4:$D$75,'Joining Lists'!$E$4:$E$75)</f>
        <v>West</v>
      </c>
      <c r="J8541" s="110" t="s">
        <v>218</v>
      </c>
      <c r="K8541" s="110">
        <v>3.0</v>
      </c>
      <c r="L8541" s="109">
        <f t="array" ref="L8541">XLOOKUP('Joining Lists'!$J8541,'Joining Lists'!$A$4:$A$15,'Joining Lists'!$B$4:$B$15)</f>
        <v>22.95</v>
      </c>
      <c r="M8541" s="110">
        <f>'Joining Lists'!$K8541*'Joining Lists'!$L8541</f>
        <v>68.85</v>
      </c>
    </row>
    <row r="8542" ht="14.25" customHeight="1">
      <c r="G8542" s="106">
        <v>44135.0</v>
      </c>
      <c r="H8542" s="105" t="s">
        <v>284</v>
      </c>
      <c r="I8542" s="105" t="str">
        <f t="array" ref="I8542">XLOOKUP('Joining Lists'!$H8542,'Joining Lists'!$D$4:$D$75,'Joining Lists'!$E$4:$E$75)</f>
        <v>MidWest</v>
      </c>
      <c r="J8542" s="105" t="s">
        <v>240</v>
      </c>
      <c r="K8542" s="105">
        <v>3.0</v>
      </c>
      <c r="L8542" s="104">
        <f t="array" ref="L8542">XLOOKUP('Joining Lists'!$J8542,'Joining Lists'!$A$4:$A$15,'Joining Lists'!$B$4:$B$15)</f>
        <v>34</v>
      </c>
      <c r="M8542" s="105">
        <f>'Joining Lists'!$K8542*'Joining Lists'!$L8542</f>
        <v>102</v>
      </c>
    </row>
    <row r="8543" ht="14.25" customHeight="1">
      <c r="G8543" s="111">
        <v>44135.0</v>
      </c>
      <c r="H8543" s="110" t="s">
        <v>306</v>
      </c>
      <c r="I8543" s="110" t="str">
        <f t="array" ref="I8543">XLOOKUP('Joining Lists'!$H8543,'Joining Lists'!$D$4:$D$75,'Joining Lists'!$E$4:$E$75)</f>
        <v>West</v>
      </c>
      <c r="J8543" s="110" t="s">
        <v>230</v>
      </c>
      <c r="K8543" s="110">
        <v>1.0</v>
      </c>
      <c r="L8543" s="109">
        <f t="array" ref="L8543">XLOOKUP('Joining Lists'!$J8543,'Joining Lists'!$A$4:$A$15,'Joining Lists'!$B$4:$B$15)</f>
        <v>79.95</v>
      </c>
      <c r="M8543" s="110">
        <f>'Joining Lists'!$K8543*'Joining Lists'!$L8543</f>
        <v>79.95</v>
      </c>
    </row>
    <row r="8544" ht="14.25" customHeight="1">
      <c r="G8544" s="106">
        <v>44135.0</v>
      </c>
      <c r="H8544" s="105" t="s">
        <v>268</v>
      </c>
      <c r="I8544" s="105" t="str">
        <f t="array" ref="I8544">XLOOKUP('Joining Lists'!$H8544,'Joining Lists'!$D$4:$D$75,'Joining Lists'!$E$4:$E$75)</f>
        <v>East</v>
      </c>
      <c r="J8544" s="105" t="s">
        <v>243</v>
      </c>
      <c r="K8544" s="105">
        <v>2.0</v>
      </c>
      <c r="L8544" s="104">
        <f t="array" ref="L8544">XLOOKUP('Joining Lists'!$J8544,'Joining Lists'!$A$4:$A$15,'Joining Lists'!$B$4:$B$15)</f>
        <v>25</v>
      </c>
      <c r="M8544" s="105">
        <f>'Joining Lists'!$K8544*'Joining Lists'!$L8544</f>
        <v>50</v>
      </c>
    </row>
    <row r="8545" ht="14.25" customHeight="1">
      <c r="G8545" s="111">
        <v>44135.0</v>
      </c>
      <c r="H8545" s="110" t="s">
        <v>251</v>
      </c>
      <c r="I8545" s="110" t="str">
        <f t="array" ref="I8545">XLOOKUP('Joining Lists'!$H8545,'Joining Lists'!$D$4:$D$75,'Joining Lists'!$E$4:$E$75)</f>
        <v>MidWest</v>
      </c>
      <c r="J8545" s="110" t="s">
        <v>227</v>
      </c>
      <c r="K8545" s="110">
        <v>3.0</v>
      </c>
      <c r="L8545" s="109">
        <f t="array" ref="L8545">XLOOKUP('Joining Lists'!$J8545,'Joining Lists'!$A$4:$A$15,'Joining Lists'!$B$4:$B$15)</f>
        <v>25</v>
      </c>
      <c r="M8545" s="110">
        <f>'Joining Lists'!$K8545*'Joining Lists'!$L8545</f>
        <v>75</v>
      </c>
    </row>
    <row r="8546" ht="14.25" customHeight="1">
      <c r="G8546" s="106">
        <v>44135.0</v>
      </c>
      <c r="H8546" s="105" t="s">
        <v>311</v>
      </c>
      <c r="I8546" s="105" t="str">
        <f t="array" ref="I8546">XLOOKUP('Joining Lists'!$H8546,'Joining Lists'!$D$4:$D$75,'Joining Lists'!$E$4:$E$75)</f>
        <v>MidWest</v>
      </c>
      <c r="J8546" s="105" t="s">
        <v>235</v>
      </c>
      <c r="K8546" s="105">
        <v>2.0</v>
      </c>
      <c r="L8546" s="104">
        <f t="array" ref="L8546">XLOOKUP('Joining Lists'!$J8546,'Joining Lists'!$A$4:$A$15,'Joining Lists'!$B$4:$B$15)</f>
        <v>19.95</v>
      </c>
      <c r="M8546" s="105">
        <f>'Joining Lists'!$K8546*'Joining Lists'!$L8546</f>
        <v>39.9</v>
      </c>
    </row>
    <row r="8547" ht="14.25" customHeight="1">
      <c r="G8547" s="111">
        <v>44135.0</v>
      </c>
      <c r="H8547" s="110" t="s">
        <v>221</v>
      </c>
      <c r="I8547" s="110" t="str">
        <f t="array" ref="I8547">XLOOKUP('Joining Lists'!$H8547,'Joining Lists'!$D$4:$D$75,'Joining Lists'!$E$4:$E$75)</f>
        <v>East</v>
      </c>
      <c r="J8547" s="110" t="s">
        <v>235</v>
      </c>
      <c r="K8547" s="110">
        <v>9.0</v>
      </c>
      <c r="L8547" s="109">
        <f t="array" ref="L8547">XLOOKUP('Joining Lists'!$J8547,'Joining Lists'!$A$4:$A$15,'Joining Lists'!$B$4:$B$15)</f>
        <v>19.95</v>
      </c>
      <c r="M8547" s="110">
        <f>'Joining Lists'!$K8547*'Joining Lists'!$L8547</f>
        <v>179.55</v>
      </c>
    </row>
    <row r="8548" ht="14.25" customHeight="1">
      <c r="G8548" s="106">
        <v>44135.0</v>
      </c>
      <c r="H8548" s="105" t="s">
        <v>238</v>
      </c>
      <c r="I8548" s="105" t="str">
        <f t="array" ref="I8548">XLOOKUP('Joining Lists'!$H8548,'Joining Lists'!$D$4:$D$75,'Joining Lists'!$E$4:$E$75)</f>
        <v>West</v>
      </c>
      <c r="J8548" s="105" t="s">
        <v>212</v>
      </c>
      <c r="K8548" s="105">
        <v>3.0</v>
      </c>
      <c r="L8548" s="104">
        <f t="array" ref="L8548">XLOOKUP('Joining Lists'!$J8548,'Joining Lists'!$A$4:$A$15,'Joining Lists'!$B$4:$B$15)</f>
        <v>21</v>
      </c>
      <c r="M8548" s="105">
        <f>'Joining Lists'!$K8548*'Joining Lists'!$L8548</f>
        <v>63</v>
      </c>
    </row>
    <row r="8549" ht="14.25" customHeight="1">
      <c r="G8549" s="111">
        <v>44135.0</v>
      </c>
      <c r="H8549" s="110" t="s">
        <v>306</v>
      </c>
      <c r="I8549" s="110" t="str">
        <f t="array" ref="I8549">XLOOKUP('Joining Lists'!$H8549,'Joining Lists'!$D$4:$D$75,'Joining Lists'!$E$4:$E$75)</f>
        <v>West</v>
      </c>
      <c r="J8549" s="110" t="s">
        <v>243</v>
      </c>
      <c r="K8549" s="110">
        <v>3.0</v>
      </c>
      <c r="L8549" s="109">
        <f t="array" ref="L8549">XLOOKUP('Joining Lists'!$J8549,'Joining Lists'!$A$4:$A$15,'Joining Lists'!$B$4:$B$15)</f>
        <v>25</v>
      </c>
      <c r="M8549" s="110">
        <f>'Joining Lists'!$K8549*'Joining Lists'!$L8549</f>
        <v>75</v>
      </c>
    </row>
    <row r="8550" ht="14.25" customHeight="1">
      <c r="G8550" s="106">
        <v>44135.0</v>
      </c>
      <c r="H8550" s="105" t="s">
        <v>250</v>
      </c>
      <c r="I8550" s="105" t="str">
        <f t="array" ref="I8550">XLOOKUP('Joining Lists'!$H8550,'Joining Lists'!$D$4:$D$75,'Joining Lists'!$E$4:$E$75)</f>
        <v>West</v>
      </c>
      <c r="J8550" s="105" t="s">
        <v>216</v>
      </c>
      <c r="K8550" s="105">
        <v>2.0</v>
      </c>
      <c r="L8550" s="104">
        <f t="array" ref="L8550">XLOOKUP('Joining Lists'!$J8550,'Joining Lists'!$A$4:$A$15,'Joining Lists'!$B$4:$B$15)</f>
        <v>22.95</v>
      </c>
      <c r="M8550" s="105">
        <f>'Joining Lists'!$K8550*'Joining Lists'!$L8550</f>
        <v>45.9</v>
      </c>
    </row>
    <row r="8551" ht="14.25" customHeight="1">
      <c r="G8551" s="111">
        <v>44135.0</v>
      </c>
      <c r="H8551" s="110" t="s">
        <v>215</v>
      </c>
      <c r="I8551" s="110" t="str">
        <f t="array" ref="I8551">XLOOKUP('Joining Lists'!$H8551,'Joining Lists'!$D$4:$D$75,'Joining Lists'!$E$4:$E$75)</f>
        <v>East</v>
      </c>
      <c r="J8551" s="110" t="s">
        <v>216</v>
      </c>
      <c r="K8551" s="110">
        <v>3.0</v>
      </c>
      <c r="L8551" s="109">
        <f t="array" ref="L8551">XLOOKUP('Joining Lists'!$J8551,'Joining Lists'!$A$4:$A$15,'Joining Lists'!$B$4:$B$15)</f>
        <v>22.95</v>
      </c>
      <c r="M8551" s="110">
        <f>'Joining Lists'!$K8551*'Joining Lists'!$L8551</f>
        <v>68.85</v>
      </c>
    </row>
    <row r="8552" ht="14.25" customHeight="1">
      <c r="G8552" s="106">
        <v>44135.0</v>
      </c>
      <c r="H8552" s="105" t="s">
        <v>294</v>
      </c>
      <c r="I8552" s="105" t="str">
        <f t="array" ref="I8552">XLOOKUP('Joining Lists'!$H8552,'Joining Lists'!$D$4:$D$75,'Joining Lists'!$E$4:$E$75)</f>
        <v>West</v>
      </c>
      <c r="J8552" s="105" t="s">
        <v>235</v>
      </c>
      <c r="K8552" s="105">
        <v>2.0</v>
      </c>
      <c r="L8552" s="104">
        <f t="array" ref="L8552">XLOOKUP('Joining Lists'!$J8552,'Joining Lists'!$A$4:$A$15,'Joining Lists'!$B$4:$B$15)</f>
        <v>19.95</v>
      </c>
      <c r="M8552" s="105">
        <f>'Joining Lists'!$K8552*'Joining Lists'!$L8552</f>
        <v>39.9</v>
      </c>
    </row>
    <row r="8553" ht="14.25" customHeight="1">
      <c r="G8553" s="111">
        <v>44135.0</v>
      </c>
      <c r="H8553" s="110" t="s">
        <v>244</v>
      </c>
      <c r="I8553" s="110" t="str">
        <f t="array" ref="I8553">XLOOKUP('Joining Lists'!$H8553,'Joining Lists'!$D$4:$D$75,'Joining Lists'!$E$4:$E$75)</f>
        <v>MidWest</v>
      </c>
      <c r="J8553" s="110" t="s">
        <v>212</v>
      </c>
      <c r="K8553" s="110">
        <v>1.0</v>
      </c>
      <c r="L8553" s="109">
        <f t="array" ref="L8553">XLOOKUP('Joining Lists'!$J8553,'Joining Lists'!$A$4:$A$15,'Joining Lists'!$B$4:$B$15)</f>
        <v>21</v>
      </c>
      <c r="M8553" s="110">
        <f>'Joining Lists'!$K8553*'Joining Lists'!$L8553</f>
        <v>21</v>
      </c>
    </row>
    <row r="8554" ht="14.25" customHeight="1">
      <c r="G8554" s="106">
        <v>44135.0</v>
      </c>
      <c r="H8554" s="105" t="s">
        <v>260</v>
      </c>
      <c r="I8554" s="105" t="str">
        <f t="array" ref="I8554">XLOOKUP('Joining Lists'!$H8554,'Joining Lists'!$D$4:$D$75,'Joining Lists'!$E$4:$E$75)</f>
        <v>MidWest</v>
      </c>
      <c r="J8554" s="105" t="s">
        <v>216</v>
      </c>
      <c r="K8554" s="105">
        <v>2.0</v>
      </c>
      <c r="L8554" s="104">
        <f t="array" ref="L8554">XLOOKUP('Joining Lists'!$J8554,'Joining Lists'!$A$4:$A$15,'Joining Lists'!$B$4:$B$15)</f>
        <v>22.95</v>
      </c>
      <c r="M8554" s="105">
        <f>'Joining Lists'!$K8554*'Joining Lists'!$L8554</f>
        <v>45.9</v>
      </c>
    </row>
    <row r="8555" ht="14.25" customHeight="1">
      <c r="G8555" s="111">
        <v>44135.0</v>
      </c>
      <c r="H8555" s="110" t="s">
        <v>316</v>
      </c>
      <c r="I8555" s="110" t="str">
        <f t="array" ref="I8555">XLOOKUP('Joining Lists'!$H8555,'Joining Lists'!$D$4:$D$75,'Joining Lists'!$E$4:$E$75)</f>
        <v>West</v>
      </c>
      <c r="J8555" s="110" t="s">
        <v>243</v>
      </c>
      <c r="K8555" s="110">
        <v>3.0</v>
      </c>
      <c r="L8555" s="109">
        <f t="array" ref="L8555">XLOOKUP('Joining Lists'!$J8555,'Joining Lists'!$A$4:$A$15,'Joining Lists'!$B$4:$B$15)</f>
        <v>25</v>
      </c>
      <c r="M8555" s="110">
        <f>'Joining Lists'!$K8555*'Joining Lists'!$L8555</f>
        <v>75</v>
      </c>
    </row>
    <row r="8556" ht="14.25" customHeight="1">
      <c r="G8556" s="106">
        <v>44135.0</v>
      </c>
      <c r="H8556" s="105" t="s">
        <v>215</v>
      </c>
      <c r="I8556" s="105" t="str">
        <f t="array" ref="I8556">XLOOKUP('Joining Lists'!$H8556,'Joining Lists'!$D$4:$D$75,'Joining Lists'!$E$4:$E$75)</f>
        <v>East</v>
      </c>
      <c r="J8556" s="105" t="s">
        <v>218</v>
      </c>
      <c r="K8556" s="105">
        <v>3.0</v>
      </c>
      <c r="L8556" s="104">
        <f t="array" ref="L8556">XLOOKUP('Joining Lists'!$J8556,'Joining Lists'!$A$4:$A$15,'Joining Lists'!$B$4:$B$15)</f>
        <v>22.95</v>
      </c>
      <c r="M8556" s="105">
        <f>'Joining Lists'!$K8556*'Joining Lists'!$L8556</f>
        <v>68.85</v>
      </c>
    </row>
    <row r="8557" ht="14.25" customHeight="1">
      <c r="G8557" s="111">
        <v>44135.0</v>
      </c>
      <c r="H8557" s="110" t="s">
        <v>259</v>
      </c>
      <c r="I8557" s="110" t="str">
        <f t="array" ref="I8557">XLOOKUP('Joining Lists'!$H8557,'Joining Lists'!$D$4:$D$75,'Joining Lists'!$E$4:$E$75)</f>
        <v>West</v>
      </c>
      <c r="J8557" s="110" t="s">
        <v>243</v>
      </c>
      <c r="K8557" s="110">
        <v>3.0</v>
      </c>
      <c r="L8557" s="109">
        <f t="array" ref="L8557">XLOOKUP('Joining Lists'!$J8557,'Joining Lists'!$A$4:$A$15,'Joining Lists'!$B$4:$B$15)</f>
        <v>25</v>
      </c>
      <c r="M8557" s="110">
        <f>'Joining Lists'!$K8557*'Joining Lists'!$L8557</f>
        <v>75</v>
      </c>
    </row>
    <row r="8558" ht="14.25" customHeight="1">
      <c r="G8558" s="106">
        <v>44135.0</v>
      </c>
      <c r="H8558" s="105" t="s">
        <v>310</v>
      </c>
      <c r="I8558" s="105" t="str">
        <f t="array" ref="I8558">XLOOKUP('Joining Lists'!$H8558,'Joining Lists'!$D$4:$D$75,'Joining Lists'!$E$4:$E$75)</f>
        <v>West</v>
      </c>
      <c r="J8558" s="105" t="s">
        <v>240</v>
      </c>
      <c r="K8558" s="105">
        <v>3.0</v>
      </c>
      <c r="L8558" s="104">
        <f t="array" ref="L8558">XLOOKUP('Joining Lists'!$J8558,'Joining Lists'!$A$4:$A$15,'Joining Lists'!$B$4:$B$15)</f>
        <v>34</v>
      </c>
      <c r="M8558" s="105">
        <f>'Joining Lists'!$K8558*'Joining Lists'!$L8558</f>
        <v>102</v>
      </c>
    </row>
    <row r="8559" ht="14.25" customHeight="1">
      <c r="G8559" s="111">
        <v>44135.0</v>
      </c>
      <c r="H8559" s="110" t="s">
        <v>303</v>
      </c>
      <c r="I8559" s="110" t="str">
        <f t="array" ref="I8559">XLOOKUP('Joining Lists'!$H8559,'Joining Lists'!$D$4:$D$75,'Joining Lists'!$E$4:$E$75)</f>
        <v>West</v>
      </c>
      <c r="J8559" s="110" t="s">
        <v>236</v>
      </c>
      <c r="K8559" s="110">
        <v>3.0</v>
      </c>
      <c r="L8559" s="109">
        <f t="array" ref="L8559">XLOOKUP('Joining Lists'!$J8559,'Joining Lists'!$A$4:$A$15,'Joining Lists'!$B$4:$B$15)</f>
        <v>30</v>
      </c>
      <c r="M8559" s="110">
        <f>'Joining Lists'!$K8559*'Joining Lists'!$L8559</f>
        <v>90</v>
      </c>
    </row>
    <row r="8560" ht="14.25" customHeight="1">
      <c r="G8560" s="106">
        <v>44135.0</v>
      </c>
      <c r="H8560" s="105" t="s">
        <v>266</v>
      </c>
      <c r="I8560" s="105" t="str">
        <f t="array" ref="I8560">XLOOKUP('Joining Lists'!$H8560,'Joining Lists'!$D$4:$D$75,'Joining Lists'!$E$4:$E$75)</f>
        <v>West</v>
      </c>
      <c r="J8560" s="105" t="s">
        <v>218</v>
      </c>
      <c r="K8560" s="105">
        <v>3.0</v>
      </c>
      <c r="L8560" s="104">
        <f t="array" ref="L8560">XLOOKUP('Joining Lists'!$J8560,'Joining Lists'!$A$4:$A$15,'Joining Lists'!$B$4:$B$15)</f>
        <v>22.95</v>
      </c>
      <c r="M8560" s="105">
        <f>'Joining Lists'!$K8560*'Joining Lists'!$L8560</f>
        <v>68.85</v>
      </c>
    </row>
    <row r="8561" ht="14.25" customHeight="1">
      <c r="G8561" s="111">
        <v>44135.0</v>
      </c>
      <c r="H8561" s="110" t="s">
        <v>249</v>
      </c>
      <c r="I8561" s="110" t="str">
        <f t="array" ref="I8561">XLOOKUP('Joining Lists'!$H8561,'Joining Lists'!$D$4:$D$75,'Joining Lists'!$E$4:$E$75)</f>
        <v>East</v>
      </c>
      <c r="J8561" s="110" t="s">
        <v>236</v>
      </c>
      <c r="K8561" s="110">
        <v>1.0</v>
      </c>
      <c r="L8561" s="109">
        <f t="array" ref="L8561">XLOOKUP('Joining Lists'!$J8561,'Joining Lists'!$A$4:$A$15,'Joining Lists'!$B$4:$B$15)</f>
        <v>30</v>
      </c>
      <c r="M8561" s="110">
        <f>'Joining Lists'!$K8561*'Joining Lists'!$L8561</f>
        <v>30</v>
      </c>
    </row>
    <row r="8562" ht="14.25" customHeight="1">
      <c r="G8562" s="106">
        <v>44135.0</v>
      </c>
      <c r="H8562" s="105" t="s">
        <v>269</v>
      </c>
      <c r="I8562" s="105" t="str">
        <f t="array" ref="I8562">XLOOKUP('Joining Lists'!$H8562,'Joining Lists'!$D$4:$D$75,'Joining Lists'!$E$4:$E$75)</f>
        <v>MidWest</v>
      </c>
      <c r="J8562" s="105" t="s">
        <v>243</v>
      </c>
      <c r="K8562" s="105">
        <v>2.0</v>
      </c>
      <c r="L8562" s="104">
        <f t="array" ref="L8562">XLOOKUP('Joining Lists'!$J8562,'Joining Lists'!$A$4:$A$15,'Joining Lists'!$B$4:$B$15)</f>
        <v>25</v>
      </c>
      <c r="M8562" s="105">
        <f>'Joining Lists'!$K8562*'Joining Lists'!$L8562</f>
        <v>50</v>
      </c>
    </row>
    <row r="8563" ht="14.25" customHeight="1">
      <c r="G8563" s="111">
        <v>44135.0</v>
      </c>
      <c r="H8563" s="110" t="s">
        <v>306</v>
      </c>
      <c r="I8563" s="110" t="str">
        <f t="array" ref="I8563">XLOOKUP('Joining Lists'!$H8563,'Joining Lists'!$D$4:$D$75,'Joining Lists'!$E$4:$E$75)</f>
        <v>West</v>
      </c>
      <c r="J8563" s="110" t="s">
        <v>227</v>
      </c>
      <c r="K8563" s="110">
        <v>2.0</v>
      </c>
      <c r="L8563" s="109">
        <f t="array" ref="L8563">XLOOKUP('Joining Lists'!$J8563,'Joining Lists'!$A$4:$A$15,'Joining Lists'!$B$4:$B$15)</f>
        <v>25</v>
      </c>
      <c r="M8563" s="110">
        <f>'Joining Lists'!$K8563*'Joining Lists'!$L8563</f>
        <v>50</v>
      </c>
    </row>
    <row r="8564" ht="14.25" customHeight="1">
      <c r="G8564" s="106">
        <v>44135.0</v>
      </c>
      <c r="H8564" s="105" t="s">
        <v>292</v>
      </c>
      <c r="I8564" s="105" t="str">
        <f t="array" ref="I8564">XLOOKUP('Joining Lists'!$H8564,'Joining Lists'!$D$4:$D$75,'Joining Lists'!$E$4:$E$75)</f>
        <v>East</v>
      </c>
      <c r="J8564" s="105" t="s">
        <v>218</v>
      </c>
      <c r="K8564" s="105">
        <v>2.0</v>
      </c>
      <c r="L8564" s="104">
        <f t="array" ref="L8564">XLOOKUP('Joining Lists'!$J8564,'Joining Lists'!$A$4:$A$15,'Joining Lists'!$B$4:$B$15)</f>
        <v>22.95</v>
      </c>
      <c r="M8564" s="105">
        <f>'Joining Lists'!$K8564*'Joining Lists'!$L8564</f>
        <v>45.9</v>
      </c>
    </row>
    <row r="8565" ht="14.25" customHeight="1">
      <c r="G8565" s="111">
        <v>44135.0</v>
      </c>
      <c r="H8565" s="110" t="s">
        <v>308</v>
      </c>
      <c r="I8565" s="110" t="str">
        <f t="array" ref="I8565">XLOOKUP('Joining Lists'!$H8565,'Joining Lists'!$D$4:$D$75,'Joining Lists'!$E$4:$E$75)</f>
        <v>West</v>
      </c>
      <c r="J8565" s="110" t="s">
        <v>218</v>
      </c>
      <c r="K8565" s="110">
        <v>2.0</v>
      </c>
      <c r="L8565" s="109">
        <f t="array" ref="L8565">XLOOKUP('Joining Lists'!$J8565,'Joining Lists'!$A$4:$A$15,'Joining Lists'!$B$4:$B$15)</f>
        <v>22.95</v>
      </c>
      <c r="M8565" s="110">
        <f>'Joining Lists'!$K8565*'Joining Lists'!$L8565</f>
        <v>45.9</v>
      </c>
    </row>
    <row r="8566" ht="14.25" customHeight="1">
      <c r="G8566" s="106">
        <v>44135.0</v>
      </c>
      <c r="H8566" s="105" t="s">
        <v>308</v>
      </c>
      <c r="I8566" s="105" t="str">
        <f t="array" ref="I8566">XLOOKUP('Joining Lists'!$H8566,'Joining Lists'!$D$4:$D$75,'Joining Lists'!$E$4:$E$75)</f>
        <v>West</v>
      </c>
      <c r="J8566" s="105" t="s">
        <v>240</v>
      </c>
      <c r="K8566" s="105">
        <v>2.0</v>
      </c>
      <c r="L8566" s="104">
        <f t="array" ref="L8566">XLOOKUP('Joining Lists'!$J8566,'Joining Lists'!$A$4:$A$15,'Joining Lists'!$B$4:$B$15)</f>
        <v>34</v>
      </c>
      <c r="M8566" s="105">
        <f>'Joining Lists'!$K8566*'Joining Lists'!$L8566</f>
        <v>68</v>
      </c>
    </row>
    <row r="8567" ht="14.25" customHeight="1">
      <c r="G8567" s="111">
        <v>44135.0</v>
      </c>
      <c r="H8567" s="110" t="s">
        <v>228</v>
      </c>
      <c r="I8567" s="110" t="str">
        <f t="array" ref="I8567">XLOOKUP('Joining Lists'!$H8567,'Joining Lists'!$D$4:$D$75,'Joining Lists'!$E$4:$E$75)</f>
        <v>MidWest</v>
      </c>
      <c r="J8567" s="110" t="s">
        <v>216</v>
      </c>
      <c r="K8567" s="110">
        <v>3.0</v>
      </c>
      <c r="L8567" s="109">
        <f t="array" ref="L8567">XLOOKUP('Joining Lists'!$J8567,'Joining Lists'!$A$4:$A$15,'Joining Lists'!$B$4:$B$15)</f>
        <v>22.95</v>
      </c>
      <c r="M8567" s="110">
        <f>'Joining Lists'!$K8567*'Joining Lists'!$L8567</f>
        <v>68.85</v>
      </c>
    </row>
    <row r="8568" ht="14.25" customHeight="1">
      <c r="G8568" s="106">
        <v>44135.0</v>
      </c>
      <c r="H8568" s="105" t="s">
        <v>256</v>
      </c>
      <c r="I8568" s="105" t="str">
        <f t="array" ref="I8568">XLOOKUP('Joining Lists'!$H8568,'Joining Lists'!$D$4:$D$75,'Joining Lists'!$E$4:$E$75)</f>
        <v>MidWest</v>
      </c>
      <c r="J8568" s="105" t="s">
        <v>216</v>
      </c>
      <c r="K8568" s="105">
        <v>2.0</v>
      </c>
      <c r="L8568" s="104">
        <f t="array" ref="L8568">XLOOKUP('Joining Lists'!$J8568,'Joining Lists'!$A$4:$A$15,'Joining Lists'!$B$4:$B$15)</f>
        <v>22.95</v>
      </c>
      <c r="M8568" s="105">
        <f>'Joining Lists'!$K8568*'Joining Lists'!$L8568</f>
        <v>45.9</v>
      </c>
    </row>
    <row r="8569" ht="14.25" customHeight="1">
      <c r="G8569" s="111">
        <v>44135.0</v>
      </c>
      <c r="H8569" s="110" t="s">
        <v>261</v>
      </c>
      <c r="I8569" s="110" t="str">
        <f t="array" ref="I8569">XLOOKUP('Joining Lists'!$H8569,'Joining Lists'!$D$4:$D$75,'Joining Lists'!$E$4:$E$75)</f>
        <v>South</v>
      </c>
      <c r="J8569" s="110" t="s">
        <v>235</v>
      </c>
      <c r="K8569" s="110">
        <v>3.0</v>
      </c>
      <c r="L8569" s="109">
        <f t="array" ref="L8569">XLOOKUP('Joining Lists'!$J8569,'Joining Lists'!$A$4:$A$15,'Joining Lists'!$B$4:$B$15)</f>
        <v>19.95</v>
      </c>
      <c r="M8569" s="110">
        <f>'Joining Lists'!$K8569*'Joining Lists'!$L8569</f>
        <v>59.85</v>
      </c>
    </row>
    <row r="8570" ht="14.25" customHeight="1">
      <c r="G8570" s="106">
        <v>44135.0</v>
      </c>
      <c r="H8570" s="105" t="s">
        <v>308</v>
      </c>
      <c r="I8570" s="105" t="str">
        <f t="array" ref="I8570">XLOOKUP('Joining Lists'!$H8570,'Joining Lists'!$D$4:$D$75,'Joining Lists'!$E$4:$E$75)</f>
        <v>West</v>
      </c>
      <c r="J8570" s="105" t="s">
        <v>216</v>
      </c>
      <c r="K8570" s="105">
        <v>3.0</v>
      </c>
      <c r="L8570" s="104">
        <f t="array" ref="L8570">XLOOKUP('Joining Lists'!$J8570,'Joining Lists'!$A$4:$A$15,'Joining Lists'!$B$4:$B$15)</f>
        <v>22.95</v>
      </c>
      <c r="M8570" s="105">
        <f>'Joining Lists'!$K8570*'Joining Lists'!$L8570</f>
        <v>68.85</v>
      </c>
    </row>
    <row r="8571" ht="14.25" customHeight="1">
      <c r="G8571" s="111">
        <v>44135.0</v>
      </c>
      <c r="H8571" s="110" t="s">
        <v>307</v>
      </c>
      <c r="I8571" s="110" t="str">
        <f t="array" ref="I8571">XLOOKUP('Joining Lists'!$H8571,'Joining Lists'!$D$4:$D$75,'Joining Lists'!$E$4:$E$75)</f>
        <v>East</v>
      </c>
      <c r="J8571" s="110" t="s">
        <v>218</v>
      </c>
      <c r="K8571" s="110">
        <v>2.0</v>
      </c>
      <c r="L8571" s="109">
        <f t="array" ref="L8571">XLOOKUP('Joining Lists'!$J8571,'Joining Lists'!$A$4:$A$15,'Joining Lists'!$B$4:$B$15)</f>
        <v>22.95</v>
      </c>
      <c r="M8571" s="110">
        <f>'Joining Lists'!$K8571*'Joining Lists'!$L8571</f>
        <v>45.9</v>
      </c>
    </row>
    <row r="8572" ht="14.25" customHeight="1">
      <c r="G8572" s="106">
        <v>44135.0</v>
      </c>
      <c r="H8572" s="105" t="s">
        <v>302</v>
      </c>
      <c r="I8572" s="105" t="str">
        <f t="array" ref="I8572">XLOOKUP('Joining Lists'!$H8572,'Joining Lists'!$D$4:$D$75,'Joining Lists'!$E$4:$E$75)</f>
        <v>MidWest</v>
      </c>
      <c r="J8572" s="105" t="s">
        <v>235</v>
      </c>
      <c r="K8572" s="105">
        <v>3.0</v>
      </c>
      <c r="L8572" s="104">
        <f t="array" ref="L8572">XLOOKUP('Joining Lists'!$J8572,'Joining Lists'!$A$4:$A$15,'Joining Lists'!$B$4:$B$15)</f>
        <v>19.95</v>
      </c>
      <c r="M8572" s="105">
        <f>'Joining Lists'!$K8572*'Joining Lists'!$L8572</f>
        <v>59.85</v>
      </c>
    </row>
    <row r="8573" ht="14.25" customHeight="1">
      <c r="G8573" s="111">
        <v>44135.0</v>
      </c>
      <c r="H8573" s="110" t="s">
        <v>296</v>
      </c>
      <c r="I8573" s="110" t="str">
        <f t="array" ref="I8573">XLOOKUP('Joining Lists'!$H8573,'Joining Lists'!$D$4:$D$75,'Joining Lists'!$E$4:$E$75)</f>
        <v>West</v>
      </c>
      <c r="J8573" s="110" t="s">
        <v>230</v>
      </c>
      <c r="K8573" s="110">
        <v>3.0</v>
      </c>
      <c r="L8573" s="109">
        <f t="array" ref="L8573">XLOOKUP('Joining Lists'!$J8573,'Joining Lists'!$A$4:$A$15,'Joining Lists'!$B$4:$B$15)</f>
        <v>79.95</v>
      </c>
      <c r="M8573" s="110">
        <f>'Joining Lists'!$K8573*'Joining Lists'!$L8573</f>
        <v>239.85</v>
      </c>
    </row>
    <row r="8574" ht="14.25" customHeight="1">
      <c r="G8574" s="106">
        <v>44135.0</v>
      </c>
      <c r="H8574" s="105" t="s">
        <v>228</v>
      </c>
      <c r="I8574" s="105" t="str">
        <f t="array" ref="I8574">XLOOKUP('Joining Lists'!$H8574,'Joining Lists'!$D$4:$D$75,'Joining Lists'!$E$4:$E$75)</f>
        <v>MidWest</v>
      </c>
      <c r="J8574" s="105" t="s">
        <v>218</v>
      </c>
      <c r="K8574" s="105">
        <v>1.0</v>
      </c>
      <c r="L8574" s="104">
        <f t="array" ref="L8574">XLOOKUP('Joining Lists'!$J8574,'Joining Lists'!$A$4:$A$15,'Joining Lists'!$B$4:$B$15)</f>
        <v>22.95</v>
      </c>
      <c r="M8574" s="105">
        <f>'Joining Lists'!$K8574*'Joining Lists'!$L8574</f>
        <v>22.95</v>
      </c>
    </row>
    <row r="8575" ht="14.25" customHeight="1">
      <c r="G8575" s="111">
        <v>44135.0</v>
      </c>
      <c r="H8575" s="110" t="s">
        <v>215</v>
      </c>
      <c r="I8575" s="110" t="str">
        <f t="array" ref="I8575">XLOOKUP('Joining Lists'!$H8575,'Joining Lists'!$D$4:$D$75,'Joining Lists'!$E$4:$E$75)</f>
        <v>East</v>
      </c>
      <c r="J8575" s="110" t="s">
        <v>218</v>
      </c>
      <c r="K8575" s="110">
        <v>2.0</v>
      </c>
      <c r="L8575" s="109">
        <f t="array" ref="L8575">XLOOKUP('Joining Lists'!$J8575,'Joining Lists'!$A$4:$A$15,'Joining Lists'!$B$4:$B$15)</f>
        <v>22.95</v>
      </c>
      <c r="M8575" s="110">
        <f>'Joining Lists'!$K8575*'Joining Lists'!$L8575</f>
        <v>45.9</v>
      </c>
    </row>
    <row r="8576" ht="14.25" customHeight="1">
      <c r="G8576" s="106">
        <v>44135.0</v>
      </c>
      <c r="H8576" s="105" t="s">
        <v>312</v>
      </c>
      <c r="I8576" s="105" t="str">
        <f t="array" ref="I8576">XLOOKUP('Joining Lists'!$H8576,'Joining Lists'!$D$4:$D$75,'Joining Lists'!$E$4:$E$75)</f>
        <v>East</v>
      </c>
      <c r="J8576" s="105" t="s">
        <v>245</v>
      </c>
      <c r="K8576" s="105">
        <v>19.0</v>
      </c>
      <c r="L8576" s="104">
        <f t="array" ref="L8576">XLOOKUP('Joining Lists'!$J8576,'Joining Lists'!$A$4:$A$15,'Joining Lists'!$B$4:$B$15)</f>
        <v>23.5</v>
      </c>
      <c r="M8576" s="105">
        <f>'Joining Lists'!$K8576*'Joining Lists'!$L8576</f>
        <v>446.5</v>
      </c>
    </row>
    <row r="8577" ht="14.25" customHeight="1">
      <c r="G8577" s="111">
        <v>44135.0</v>
      </c>
      <c r="H8577" s="110" t="s">
        <v>305</v>
      </c>
      <c r="I8577" s="110" t="str">
        <f t="array" ref="I8577">XLOOKUP('Joining Lists'!$H8577,'Joining Lists'!$D$4:$D$75,'Joining Lists'!$E$4:$E$75)</f>
        <v>East</v>
      </c>
      <c r="J8577" s="110" t="s">
        <v>236</v>
      </c>
      <c r="K8577" s="110">
        <v>2.0</v>
      </c>
      <c r="L8577" s="109">
        <f t="array" ref="L8577">XLOOKUP('Joining Lists'!$J8577,'Joining Lists'!$A$4:$A$15,'Joining Lists'!$B$4:$B$15)</f>
        <v>30</v>
      </c>
      <c r="M8577" s="110">
        <f>'Joining Lists'!$K8577*'Joining Lists'!$L8577</f>
        <v>60</v>
      </c>
    </row>
    <row r="8578" ht="14.25" customHeight="1">
      <c r="G8578" s="106">
        <v>44135.0</v>
      </c>
      <c r="H8578" s="105" t="s">
        <v>269</v>
      </c>
      <c r="I8578" s="105" t="str">
        <f t="array" ref="I8578">XLOOKUP('Joining Lists'!$H8578,'Joining Lists'!$D$4:$D$75,'Joining Lists'!$E$4:$E$75)</f>
        <v>MidWest</v>
      </c>
      <c r="J8578" s="105" t="s">
        <v>218</v>
      </c>
      <c r="K8578" s="105">
        <v>1.0</v>
      </c>
      <c r="L8578" s="104">
        <f t="array" ref="L8578">XLOOKUP('Joining Lists'!$J8578,'Joining Lists'!$A$4:$A$15,'Joining Lists'!$B$4:$B$15)</f>
        <v>22.95</v>
      </c>
      <c r="M8578" s="105">
        <f>'Joining Lists'!$K8578*'Joining Lists'!$L8578</f>
        <v>22.95</v>
      </c>
    </row>
    <row r="8579" ht="14.25" customHeight="1">
      <c r="G8579" s="111">
        <v>44135.0</v>
      </c>
      <c r="H8579" s="110" t="s">
        <v>268</v>
      </c>
      <c r="I8579" s="110" t="str">
        <f t="array" ref="I8579">XLOOKUP('Joining Lists'!$H8579,'Joining Lists'!$D$4:$D$75,'Joining Lists'!$E$4:$E$75)</f>
        <v>East</v>
      </c>
      <c r="J8579" s="110" t="s">
        <v>240</v>
      </c>
      <c r="K8579" s="110">
        <v>3.0</v>
      </c>
      <c r="L8579" s="109">
        <f t="array" ref="L8579">XLOOKUP('Joining Lists'!$J8579,'Joining Lists'!$A$4:$A$15,'Joining Lists'!$B$4:$B$15)</f>
        <v>34</v>
      </c>
      <c r="M8579" s="110">
        <f>'Joining Lists'!$K8579*'Joining Lists'!$L8579</f>
        <v>102</v>
      </c>
    </row>
    <row r="8580" ht="14.25" customHeight="1">
      <c r="G8580" s="106">
        <v>44135.0</v>
      </c>
      <c r="H8580" s="105" t="s">
        <v>242</v>
      </c>
      <c r="I8580" s="105" t="str">
        <f t="array" ref="I8580">XLOOKUP('Joining Lists'!$H8580,'Joining Lists'!$D$4:$D$75,'Joining Lists'!$E$4:$E$75)</f>
        <v>MidWest</v>
      </c>
      <c r="J8580" s="105" t="s">
        <v>235</v>
      </c>
      <c r="K8580" s="105">
        <v>2.0</v>
      </c>
      <c r="L8580" s="104">
        <f t="array" ref="L8580">XLOOKUP('Joining Lists'!$J8580,'Joining Lists'!$A$4:$A$15,'Joining Lists'!$B$4:$B$15)</f>
        <v>19.95</v>
      </c>
      <c r="M8580" s="105">
        <f>'Joining Lists'!$K8580*'Joining Lists'!$L8580</f>
        <v>39.9</v>
      </c>
    </row>
    <row r="8581" ht="14.25" customHeight="1">
      <c r="G8581" s="111">
        <v>44135.0</v>
      </c>
      <c r="H8581" s="110" t="s">
        <v>284</v>
      </c>
      <c r="I8581" s="110" t="str">
        <f t="array" ref="I8581">XLOOKUP('Joining Lists'!$H8581,'Joining Lists'!$D$4:$D$75,'Joining Lists'!$E$4:$E$75)</f>
        <v>MidWest</v>
      </c>
      <c r="J8581" s="110" t="s">
        <v>243</v>
      </c>
      <c r="K8581" s="110">
        <v>1.0</v>
      </c>
      <c r="L8581" s="109">
        <f t="array" ref="L8581">XLOOKUP('Joining Lists'!$J8581,'Joining Lists'!$A$4:$A$15,'Joining Lists'!$B$4:$B$15)</f>
        <v>25</v>
      </c>
      <c r="M8581" s="110">
        <f>'Joining Lists'!$K8581*'Joining Lists'!$L8581</f>
        <v>25</v>
      </c>
    </row>
    <row r="8582" ht="14.25" customHeight="1">
      <c r="G8582" s="106">
        <v>44134.0</v>
      </c>
      <c r="H8582" s="105" t="s">
        <v>280</v>
      </c>
      <c r="I8582" s="105" t="str">
        <f t="array" ref="I8582">XLOOKUP('Joining Lists'!$H8582,'Joining Lists'!$D$4:$D$75,'Joining Lists'!$E$4:$E$75)</f>
        <v>South</v>
      </c>
      <c r="J8582" s="105" t="s">
        <v>216</v>
      </c>
      <c r="K8582" s="105">
        <v>2.0</v>
      </c>
      <c r="L8582" s="104">
        <f t="array" ref="L8582">XLOOKUP('Joining Lists'!$J8582,'Joining Lists'!$A$4:$A$15,'Joining Lists'!$B$4:$B$15)</f>
        <v>22.95</v>
      </c>
      <c r="M8582" s="105">
        <f>'Joining Lists'!$K8582*'Joining Lists'!$L8582</f>
        <v>45.9</v>
      </c>
    </row>
    <row r="8583" ht="14.25" customHeight="1">
      <c r="G8583" s="111">
        <v>44134.0</v>
      </c>
      <c r="H8583" s="110" t="s">
        <v>305</v>
      </c>
      <c r="I8583" s="110" t="str">
        <f t="array" ref="I8583">XLOOKUP('Joining Lists'!$H8583,'Joining Lists'!$D$4:$D$75,'Joining Lists'!$E$4:$E$75)</f>
        <v>East</v>
      </c>
      <c r="J8583" s="110" t="s">
        <v>235</v>
      </c>
      <c r="K8583" s="110">
        <v>3.0</v>
      </c>
      <c r="L8583" s="109">
        <f t="array" ref="L8583">XLOOKUP('Joining Lists'!$J8583,'Joining Lists'!$A$4:$A$15,'Joining Lists'!$B$4:$B$15)</f>
        <v>19.95</v>
      </c>
      <c r="M8583" s="110">
        <f>'Joining Lists'!$K8583*'Joining Lists'!$L8583</f>
        <v>59.85</v>
      </c>
    </row>
    <row r="8584" ht="14.25" customHeight="1">
      <c r="G8584" s="106">
        <v>44134.0</v>
      </c>
      <c r="H8584" s="105" t="s">
        <v>268</v>
      </c>
      <c r="I8584" s="105" t="str">
        <f t="array" ref="I8584">XLOOKUP('Joining Lists'!$H8584,'Joining Lists'!$D$4:$D$75,'Joining Lists'!$E$4:$E$75)</f>
        <v>East</v>
      </c>
      <c r="J8584" s="105" t="s">
        <v>235</v>
      </c>
      <c r="K8584" s="105">
        <v>2.0</v>
      </c>
      <c r="L8584" s="104">
        <f t="array" ref="L8584">XLOOKUP('Joining Lists'!$J8584,'Joining Lists'!$A$4:$A$15,'Joining Lists'!$B$4:$B$15)</f>
        <v>19.95</v>
      </c>
      <c r="M8584" s="105">
        <f>'Joining Lists'!$K8584*'Joining Lists'!$L8584</f>
        <v>39.9</v>
      </c>
    </row>
    <row r="8585" ht="14.25" customHeight="1">
      <c r="G8585" s="111">
        <v>44134.0</v>
      </c>
      <c r="H8585" s="110" t="s">
        <v>289</v>
      </c>
      <c r="I8585" s="110" t="str">
        <f t="array" ref="I8585">XLOOKUP('Joining Lists'!$H8585,'Joining Lists'!$D$4:$D$75,'Joining Lists'!$E$4:$E$75)</f>
        <v>West</v>
      </c>
      <c r="J8585" s="110" t="s">
        <v>218</v>
      </c>
      <c r="K8585" s="110">
        <v>1.0</v>
      </c>
      <c r="L8585" s="109">
        <f t="array" ref="L8585">XLOOKUP('Joining Lists'!$J8585,'Joining Lists'!$A$4:$A$15,'Joining Lists'!$B$4:$B$15)</f>
        <v>22.95</v>
      </c>
      <c r="M8585" s="110">
        <f>'Joining Lists'!$K8585*'Joining Lists'!$L8585</f>
        <v>22.95</v>
      </c>
    </row>
    <row r="8586" ht="14.25" customHeight="1">
      <c r="G8586" s="106">
        <v>44134.0</v>
      </c>
      <c r="H8586" s="105" t="s">
        <v>225</v>
      </c>
      <c r="I8586" s="105" t="str">
        <f t="array" ref="I8586">XLOOKUP('Joining Lists'!$H8586,'Joining Lists'!$D$4:$D$75,'Joining Lists'!$E$4:$E$75)</f>
        <v>South</v>
      </c>
      <c r="J8586" s="105" t="s">
        <v>240</v>
      </c>
      <c r="K8586" s="105">
        <v>2.0</v>
      </c>
      <c r="L8586" s="104">
        <f t="array" ref="L8586">XLOOKUP('Joining Lists'!$J8586,'Joining Lists'!$A$4:$A$15,'Joining Lists'!$B$4:$B$15)</f>
        <v>34</v>
      </c>
      <c r="M8586" s="105">
        <f>'Joining Lists'!$K8586*'Joining Lists'!$L8586</f>
        <v>68</v>
      </c>
    </row>
    <row r="8587" ht="14.25" customHeight="1">
      <c r="G8587" s="111">
        <v>44134.0</v>
      </c>
      <c r="H8587" s="110" t="s">
        <v>255</v>
      </c>
      <c r="I8587" s="110" t="str">
        <f t="array" ref="I8587">XLOOKUP('Joining Lists'!$H8587,'Joining Lists'!$D$4:$D$75,'Joining Lists'!$E$4:$E$75)</f>
        <v>MidWest</v>
      </c>
      <c r="J8587" s="110" t="s">
        <v>235</v>
      </c>
      <c r="K8587" s="110">
        <v>2.0</v>
      </c>
      <c r="L8587" s="109">
        <f t="array" ref="L8587">XLOOKUP('Joining Lists'!$J8587,'Joining Lists'!$A$4:$A$15,'Joining Lists'!$B$4:$B$15)</f>
        <v>19.95</v>
      </c>
      <c r="M8587" s="110">
        <f>'Joining Lists'!$K8587*'Joining Lists'!$L8587</f>
        <v>39.9</v>
      </c>
    </row>
    <row r="8588" ht="14.25" customHeight="1">
      <c r="G8588" s="106">
        <v>44134.0</v>
      </c>
      <c r="H8588" s="105" t="s">
        <v>225</v>
      </c>
      <c r="I8588" s="105" t="str">
        <f t="array" ref="I8588">XLOOKUP('Joining Lists'!$H8588,'Joining Lists'!$D$4:$D$75,'Joining Lists'!$E$4:$E$75)</f>
        <v>South</v>
      </c>
      <c r="J8588" s="105" t="s">
        <v>236</v>
      </c>
      <c r="K8588" s="105">
        <v>1.0</v>
      </c>
      <c r="L8588" s="104">
        <f t="array" ref="L8588">XLOOKUP('Joining Lists'!$J8588,'Joining Lists'!$A$4:$A$15,'Joining Lists'!$B$4:$B$15)</f>
        <v>30</v>
      </c>
      <c r="M8588" s="105">
        <f>'Joining Lists'!$K8588*'Joining Lists'!$L8588</f>
        <v>30</v>
      </c>
    </row>
    <row r="8589" ht="14.25" customHeight="1">
      <c r="G8589" s="111">
        <v>44134.0</v>
      </c>
      <c r="H8589" s="110" t="s">
        <v>308</v>
      </c>
      <c r="I8589" s="110" t="str">
        <f t="array" ref="I8589">XLOOKUP('Joining Lists'!$H8589,'Joining Lists'!$D$4:$D$75,'Joining Lists'!$E$4:$E$75)</f>
        <v>West</v>
      </c>
      <c r="J8589" s="110" t="s">
        <v>218</v>
      </c>
      <c r="K8589" s="110">
        <v>2.0</v>
      </c>
      <c r="L8589" s="109">
        <f t="array" ref="L8589">XLOOKUP('Joining Lists'!$J8589,'Joining Lists'!$A$4:$A$15,'Joining Lists'!$B$4:$B$15)</f>
        <v>22.95</v>
      </c>
      <c r="M8589" s="110">
        <f>'Joining Lists'!$K8589*'Joining Lists'!$L8589</f>
        <v>45.9</v>
      </c>
    </row>
    <row r="8590" ht="14.25" customHeight="1">
      <c r="G8590" s="106">
        <v>44134.0</v>
      </c>
      <c r="H8590" s="105" t="s">
        <v>293</v>
      </c>
      <c r="I8590" s="105" t="str">
        <f t="array" ref="I8590">XLOOKUP('Joining Lists'!$H8590,'Joining Lists'!$D$4:$D$75,'Joining Lists'!$E$4:$E$75)</f>
        <v>West</v>
      </c>
      <c r="J8590" s="105" t="s">
        <v>235</v>
      </c>
      <c r="K8590" s="105">
        <v>1.0</v>
      </c>
      <c r="L8590" s="104">
        <f t="array" ref="L8590">XLOOKUP('Joining Lists'!$J8590,'Joining Lists'!$A$4:$A$15,'Joining Lists'!$B$4:$B$15)</f>
        <v>19.95</v>
      </c>
      <c r="M8590" s="105">
        <f>'Joining Lists'!$K8590*'Joining Lists'!$L8590</f>
        <v>19.95</v>
      </c>
    </row>
    <row r="8591" ht="14.25" customHeight="1">
      <c r="G8591" s="111">
        <v>44134.0</v>
      </c>
      <c r="H8591" s="110" t="s">
        <v>316</v>
      </c>
      <c r="I8591" s="110" t="str">
        <f t="array" ref="I8591">XLOOKUP('Joining Lists'!$H8591,'Joining Lists'!$D$4:$D$75,'Joining Lists'!$E$4:$E$75)</f>
        <v>West</v>
      </c>
      <c r="J8591" s="110" t="s">
        <v>218</v>
      </c>
      <c r="K8591" s="110">
        <v>2.0</v>
      </c>
      <c r="L8591" s="109">
        <f t="array" ref="L8591">XLOOKUP('Joining Lists'!$J8591,'Joining Lists'!$A$4:$A$15,'Joining Lists'!$B$4:$B$15)</f>
        <v>22.95</v>
      </c>
      <c r="M8591" s="110">
        <f>'Joining Lists'!$K8591*'Joining Lists'!$L8591</f>
        <v>45.9</v>
      </c>
    </row>
    <row r="8592" ht="14.25" customHeight="1">
      <c r="G8592" s="106">
        <v>44134.0</v>
      </c>
      <c r="H8592" s="105" t="s">
        <v>219</v>
      </c>
      <c r="I8592" s="105" t="str">
        <f t="array" ref="I8592">XLOOKUP('Joining Lists'!$H8592,'Joining Lists'!$D$4:$D$75,'Joining Lists'!$E$4:$E$75)</f>
        <v>West</v>
      </c>
      <c r="J8592" s="105" t="s">
        <v>243</v>
      </c>
      <c r="K8592" s="105">
        <v>2.0</v>
      </c>
      <c r="L8592" s="104">
        <f t="array" ref="L8592">XLOOKUP('Joining Lists'!$J8592,'Joining Lists'!$A$4:$A$15,'Joining Lists'!$B$4:$B$15)</f>
        <v>25</v>
      </c>
      <c r="M8592" s="105">
        <f>'Joining Lists'!$K8592*'Joining Lists'!$L8592</f>
        <v>50</v>
      </c>
    </row>
    <row r="8593" ht="14.25" customHeight="1">
      <c r="G8593" s="111">
        <v>44134.0</v>
      </c>
      <c r="H8593" s="110" t="s">
        <v>268</v>
      </c>
      <c r="I8593" s="110" t="str">
        <f t="array" ref="I8593">XLOOKUP('Joining Lists'!$H8593,'Joining Lists'!$D$4:$D$75,'Joining Lists'!$E$4:$E$75)</f>
        <v>East</v>
      </c>
      <c r="J8593" s="110" t="s">
        <v>243</v>
      </c>
      <c r="K8593" s="110">
        <v>1.0</v>
      </c>
      <c r="L8593" s="109">
        <f t="array" ref="L8593">XLOOKUP('Joining Lists'!$J8593,'Joining Lists'!$A$4:$A$15,'Joining Lists'!$B$4:$B$15)</f>
        <v>25</v>
      </c>
      <c r="M8593" s="110">
        <f>'Joining Lists'!$K8593*'Joining Lists'!$L8593</f>
        <v>25</v>
      </c>
    </row>
    <row r="8594" ht="14.25" customHeight="1">
      <c r="G8594" s="106">
        <v>44134.0</v>
      </c>
      <c r="H8594" s="105" t="s">
        <v>311</v>
      </c>
      <c r="I8594" s="105" t="str">
        <f t="array" ref="I8594">XLOOKUP('Joining Lists'!$H8594,'Joining Lists'!$D$4:$D$75,'Joining Lists'!$E$4:$E$75)</f>
        <v>MidWest</v>
      </c>
      <c r="J8594" s="105" t="s">
        <v>216</v>
      </c>
      <c r="K8594" s="105">
        <v>3.0</v>
      </c>
      <c r="L8594" s="104">
        <f t="array" ref="L8594">XLOOKUP('Joining Lists'!$J8594,'Joining Lists'!$A$4:$A$15,'Joining Lists'!$B$4:$B$15)</f>
        <v>22.95</v>
      </c>
      <c r="M8594" s="105">
        <f>'Joining Lists'!$K8594*'Joining Lists'!$L8594</f>
        <v>68.85</v>
      </c>
    </row>
    <row r="8595" ht="14.25" customHeight="1">
      <c r="G8595" s="111">
        <v>44134.0</v>
      </c>
      <c r="H8595" s="110" t="s">
        <v>225</v>
      </c>
      <c r="I8595" s="110" t="str">
        <f t="array" ref="I8595">XLOOKUP('Joining Lists'!$H8595,'Joining Lists'!$D$4:$D$75,'Joining Lists'!$E$4:$E$75)</f>
        <v>South</v>
      </c>
      <c r="J8595" s="110" t="s">
        <v>212</v>
      </c>
      <c r="K8595" s="110">
        <v>1.0</v>
      </c>
      <c r="L8595" s="109">
        <f t="array" ref="L8595">XLOOKUP('Joining Lists'!$J8595,'Joining Lists'!$A$4:$A$15,'Joining Lists'!$B$4:$B$15)</f>
        <v>21</v>
      </c>
      <c r="M8595" s="110">
        <f>'Joining Lists'!$K8595*'Joining Lists'!$L8595</f>
        <v>21</v>
      </c>
    </row>
    <row r="8596" ht="14.25" customHeight="1">
      <c r="G8596" s="106">
        <v>44134.0</v>
      </c>
      <c r="H8596" s="105" t="s">
        <v>281</v>
      </c>
      <c r="I8596" s="105" t="str">
        <f t="array" ref="I8596">XLOOKUP('Joining Lists'!$H8596,'Joining Lists'!$D$4:$D$75,'Joining Lists'!$E$4:$E$75)</f>
        <v>MidWest</v>
      </c>
      <c r="J8596" s="105" t="s">
        <v>218</v>
      </c>
      <c r="K8596" s="105">
        <v>14.0</v>
      </c>
      <c r="L8596" s="104">
        <f t="array" ref="L8596">XLOOKUP('Joining Lists'!$J8596,'Joining Lists'!$A$4:$A$15,'Joining Lists'!$B$4:$B$15)</f>
        <v>22.95</v>
      </c>
      <c r="M8596" s="105">
        <f>'Joining Lists'!$K8596*'Joining Lists'!$L8596</f>
        <v>321.3</v>
      </c>
    </row>
    <row r="8597" ht="14.25" customHeight="1">
      <c r="G8597" s="111">
        <v>44134.0</v>
      </c>
      <c r="H8597" s="110" t="s">
        <v>225</v>
      </c>
      <c r="I8597" s="110" t="str">
        <f t="array" ref="I8597">XLOOKUP('Joining Lists'!$H8597,'Joining Lists'!$D$4:$D$75,'Joining Lists'!$E$4:$E$75)</f>
        <v>South</v>
      </c>
      <c r="J8597" s="110" t="s">
        <v>239</v>
      </c>
      <c r="K8597" s="110">
        <v>2.0</v>
      </c>
      <c r="L8597" s="109">
        <f t="array" ref="L8597">XLOOKUP('Joining Lists'!$J8597,'Joining Lists'!$A$4:$A$15,'Joining Lists'!$B$4:$B$15)</f>
        <v>19</v>
      </c>
      <c r="M8597" s="110">
        <f>'Joining Lists'!$K8597*'Joining Lists'!$L8597</f>
        <v>38</v>
      </c>
    </row>
    <row r="8598" ht="14.25" customHeight="1">
      <c r="G8598" s="106">
        <v>44134.0</v>
      </c>
      <c r="H8598" s="105" t="s">
        <v>296</v>
      </c>
      <c r="I8598" s="105" t="str">
        <f t="array" ref="I8598">XLOOKUP('Joining Lists'!$H8598,'Joining Lists'!$D$4:$D$75,'Joining Lists'!$E$4:$E$75)</f>
        <v>West</v>
      </c>
      <c r="J8598" s="105" t="s">
        <v>235</v>
      </c>
      <c r="K8598" s="105">
        <v>2.0</v>
      </c>
      <c r="L8598" s="104">
        <f t="array" ref="L8598">XLOOKUP('Joining Lists'!$J8598,'Joining Lists'!$A$4:$A$15,'Joining Lists'!$B$4:$B$15)</f>
        <v>19.95</v>
      </c>
      <c r="M8598" s="105">
        <f>'Joining Lists'!$K8598*'Joining Lists'!$L8598</f>
        <v>39.9</v>
      </c>
    </row>
    <row r="8599" ht="14.25" customHeight="1">
      <c r="G8599" s="111">
        <v>44134.0</v>
      </c>
      <c r="H8599" s="110" t="s">
        <v>284</v>
      </c>
      <c r="I8599" s="110" t="str">
        <f t="array" ref="I8599">XLOOKUP('Joining Lists'!$H8599,'Joining Lists'!$D$4:$D$75,'Joining Lists'!$E$4:$E$75)</f>
        <v>MidWest</v>
      </c>
      <c r="J8599" s="110" t="s">
        <v>230</v>
      </c>
      <c r="K8599" s="110">
        <v>2.0</v>
      </c>
      <c r="L8599" s="109">
        <f t="array" ref="L8599">XLOOKUP('Joining Lists'!$J8599,'Joining Lists'!$A$4:$A$15,'Joining Lists'!$B$4:$B$15)</f>
        <v>79.95</v>
      </c>
      <c r="M8599" s="110">
        <f>'Joining Lists'!$K8599*'Joining Lists'!$L8599</f>
        <v>159.9</v>
      </c>
    </row>
    <row r="8600" ht="14.25" customHeight="1">
      <c r="G8600" s="106">
        <v>44134.0</v>
      </c>
      <c r="H8600" s="105" t="s">
        <v>252</v>
      </c>
      <c r="I8600" s="105" t="str">
        <f t="array" ref="I8600">XLOOKUP('Joining Lists'!$H8600,'Joining Lists'!$D$4:$D$75,'Joining Lists'!$E$4:$E$75)</f>
        <v>West</v>
      </c>
      <c r="J8600" s="105" t="s">
        <v>235</v>
      </c>
      <c r="K8600" s="105">
        <v>2.0</v>
      </c>
      <c r="L8600" s="104">
        <f t="array" ref="L8600">XLOOKUP('Joining Lists'!$J8600,'Joining Lists'!$A$4:$A$15,'Joining Lists'!$B$4:$B$15)</f>
        <v>19.95</v>
      </c>
      <c r="M8600" s="105">
        <f>'Joining Lists'!$K8600*'Joining Lists'!$L8600</f>
        <v>39.9</v>
      </c>
    </row>
    <row r="8601" ht="14.25" customHeight="1">
      <c r="G8601" s="111">
        <v>44134.0</v>
      </c>
      <c r="H8601" s="110" t="s">
        <v>260</v>
      </c>
      <c r="I8601" s="110" t="str">
        <f t="array" ref="I8601">XLOOKUP('Joining Lists'!$H8601,'Joining Lists'!$D$4:$D$75,'Joining Lists'!$E$4:$E$75)</f>
        <v>MidWest</v>
      </c>
      <c r="J8601" s="110" t="s">
        <v>245</v>
      </c>
      <c r="K8601" s="110">
        <v>1.0</v>
      </c>
      <c r="L8601" s="109">
        <f t="array" ref="L8601">XLOOKUP('Joining Lists'!$J8601,'Joining Lists'!$A$4:$A$15,'Joining Lists'!$B$4:$B$15)</f>
        <v>23.5</v>
      </c>
      <c r="M8601" s="110">
        <f>'Joining Lists'!$K8601*'Joining Lists'!$L8601</f>
        <v>23.5</v>
      </c>
    </row>
    <row r="8602" ht="14.25" customHeight="1">
      <c r="G8602" s="106">
        <v>44134.0</v>
      </c>
      <c r="H8602" s="105" t="s">
        <v>296</v>
      </c>
      <c r="I8602" s="105" t="str">
        <f t="array" ref="I8602">XLOOKUP('Joining Lists'!$H8602,'Joining Lists'!$D$4:$D$75,'Joining Lists'!$E$4:$E$75)</f>
        <v>West</v>
      </c>
      <c r="J8602" s="105" t="s">
        <v>240</v>
      </c>
      <c r="K8602" s="105">
        <v>4.0</v>
      </c>
      <c r="L8602" s="104">
        <f t="array" ref="L8602">XLOOKUP('Joining Lists'!$J8602,'Joining Lists'!$A$4:$A$15,'Joining Lists'!$B$4:$B$15)</f>
        <v>34</v>
      </c>
      <c r="M8602" s="105">
        <f>'Joining Lists'!$K8602*'Joining Lists'!$L8602</f>
        <v>136</v>
      </c>
    </row>
    <row r="8603" ht="14.25" customHeight="1">
      <c r="G8603" s="111">
        <v>44134.0</v>
      </c>
      <c r="H8603" s="110" t="s">
        <v>260</v>
      </c>
      <c r="I8603" s="110" t="str">
        <f t="array" ref="I8603">XLOOKUP('Joining Lists'!$H8603,'Joining Lists'!$D$4:$D$75,'Joining Lists'!$E$4:$E$75)</f>
        <v>MidWest</v>
      </c>
      <c r="J8603" s="110" t="s">
        <v>240</v>
      </c>
      <c r="K8603" s="110">
        <v>1.0</v>
      </c>
      <c r="L8603" s="109">
        <f t="array" ref="L8603">XLOOKUP('Joining Lists'!$J8603,'Joining Lists'!$A$4:$A$15,'Joining Lists'!$B$4:$B$15)</f>
        <v>34</v>
      </c>
      <c r="M8603" s="110">
        <f>'Joining Lists'!$K8603*'Joining Lists'!$L8603</f>
        <v>34</v>
      </c>
    </row>
    <row r="8604" ht="14.25" customHeight="1">
      <c r="G8604" s="106">
        <v>44134.0</v>
      </c>
      <c r="H8604" s="105" t="s">
        <v>268</v>
      </c>
      <c r="I8604" s="105" t="str">
        <f t="array" ref="I8604">XLOOKUP('Joining Lists'!$H8604,'Joining Lists'!$D$4:$D$75,'Joining Lists'!$E$4:$E$75)</f>
        <v>East</v>
      </c>
      <c r="J8604" s="105" t="s">
        <v>240</v>
      </c>
      <c r="K8604" s="105">
        <v>1.0</v>
      </c>
      <c r="L8604" s="104">
        <f t="array" ref="L8604">XLOOKUP('Joining Lists'!$J8604,'Joining Lists'!$A$4:$A$15,'Joining Lists'!$B$4:$B$15)</f>
        <v>34</v>
      </c>
      <c r="M8604" s="105">
        <f>'Joining Lists'!$K8604*'Joining Lists'!$L8604</f>
        <v>34</v>
      </c>
    </row>
    <row r="8605" ht="14.25" customHeight="1">
      <c r="G8605" s="111">
        <v>44134.0</v>
      </c>
      <c r="H8605" s="110" t="s">
        <v>311</v>
      </c>
      <c r="I8605" s="110" t="str">
        <f t="array" ref="I8605">XLOOKUP('Joining Lists'!$H8605,'Joining Lists'!$D$4:$D$75,'Joining Lists'!$E$4:$E$75)</f>
        <v>MidWest</v>
      </c>
      <c r="J8605" s="110" t="s">
        <v>218</v>
      </c>
      <c r="K8605" s="110">
        <v>2.0</v>
      </c>
      <c r="L8605" s="109">
        <f t="array" ref="L8605">XLOOKUP('Joining Lists'!$J8605,'Joining Lists'!$A$4:$A$15,'Joining Lists'!$B$4:$B$15)</f>
        <v>22.95</v>
      </c>
      <c r="M8605" s="110">
        <f>'Joining Lists'!$K8605*'Joining Lists'!$L8605</f>
        <v>45.9</v>
      </c>
    </row>
    <row r="8606" ht="14.25" customHeight="1">
      <c r="G8606" s="106">
        <v>44134.0</v>
      </c>
      <c r="H8606" s="105" t="s">
        <v>296</v>
      </c>
      <c r="I8606" s="105" t="str">
        <f t="array" ref="I8606">XLOOKUP('Joining Lists'!$H8606,'Joining Lists'!$D$4:$D$75,'Joining Lists'!$E$4:$E$75)</f>
        <v>West</v>
      </c>
      <c r="J8606" s="105" t="s">
        <v>227</v>
      </c>
      <c r="K8606" s="105">
        <v>3.0</v>
      </c>
      <c r="L8606" s="104">
        <f t="array" ref="L8606">XLOOKUP('Joining Lists'!$J8606,'Joining Lists'!$A$4:$A$15,'Joining Lists'!$B$4:$B$15)</f>
        <v>25</v>
      </c>
      <c r="M8606" s="105">
        <f>'Joining Lists'!$K8606*'Joining Lists'!$L8606</f>
        <v>75</v>
      </c>
    </row>
    <row r="8607" ht="14.25" customHeight="1">
      <c r="G8607" s="111">
        <v>44134.0</v>
      </c>
      <c r="H8607" s="110" t="s">
        <v>304</v>
      </c>
      <c r="I8607" s="110" t="str">
        <f t="array" ref="I8607">XLOOKUP('Joining Lists'!$H8607,'Joining Lists'!$D$4:$D$75,'Joining Lists'!$E$4:$E$75)</f>
        <v>South</v>
      </c>
      <c r="J8607" s="110" t="s">
        <v>235</v>
      </c>
      <c r="K8607" s="110">
        <v>2.0</v>
      </c>
      <c r="L8607" s="109">
        <f t="array" ref="L8607">XLOOKUP('Joining Lists'!$J8607,'Joining Lists'!$A$4:$A$15,'Joining Lists'!$B$4:$B$15)</f>
        <v>19.95</v>
      </c>
      <c r="M8607" s="110">
        <f>'Joining Lists'!$K8607*'Joining Lists'!$L8607</f>
        <v>39.9</v>
      </c>
    </row>
    <row r="8608" ht="14.25" customHeight="1">
      <c r="G8608" s="106">
        <v>44134.0</v>
      </c>
      <c r="H8608" s="105" t="s">
        <v>295</v>
      </c>
      <c r="I8608" s="105" t="str">
        <f t="array" ref="I8608">XLOOKUP('Joining Lists'!$H8608,'Joining Lists'!$D$4:$D$75,'Joining Lists'!$E$4:$E$75)</f>
        <v>MidWest</v>
      </c>
      <c r="J8608" s="105" t="s">
        <v>216</v>
      </c>
      <c r="K8608" s="105">
        <v>1.0</v>
      </c>
      <c r="L8608" s="104">
        <f t="array" ref="L8608">XLOOKUP('Joining Lists'!$J8608,'Joining Lists'!$A$4:$A$15,'Joining Lists'!$B$4:$B$15)</f>
        <v>22.95</v>
      </c>
      <c r="M8608" s="105">
        <f>'Joining Lists'!$K8608*'Joining Lists'!$L8608</f>
        <v>22.95</v>
      </c>
    </row>
    <row r="8609" ht="14.25" customHeight="1">
      <c r="G8609" s="111">
        <v>44134.0</v>
      </c>
      <c r="H8609" s="110" t="s">
        <v>294</v>
      </c>
      <c r="I8609" s="110" t="str">
        <f t="array" ref="I8609">XLOOKUP('Joining Lists'!$H8609,'Joining Lists'!$D$4:$D$75,'Joining Lists'!$E$4:$E$75)</f>
        <v>West</v>
      </c>
      <c r="J8609" s="110" t="s">
        <v>235</v>
      </c>
      <c r="K8609" s="110">
        <v>3.0</v>
      </c>
      <c r="L8609" s="109">
        <f t="array" ref="L8609">XLOOKUP('Joining Lists'!$J8609,'Joining Lists'!$A$4:$A$15,'Joining Lists'!$B$4:$B$15)</f>
        <v>19.95</v>
      </c>
      <c r="M8609" s="110">
        <f>'Joining Lists'!$K8609*'Joining Lists'!$L8609</f>
        <v>59.85</v>
      </c>
    </row>
    <row r="8610" ht="14.25" customHeight="1">
      <c r="G8610" s="106">
        <v>44134.0</v>
      </c>
      <c r="H8610" s="105" t="s">
        <v>286</v>
      </c>
      <c r="I8610" s="105" t="str">
        <f t="array" ref="I8610">XLOOKUP('Joining Lists'!$H8610,'Joining Lists'!$D$4:$D$75,'Joining Lists'!$E$4:$E$75)</f>
        <v>South</v>
      </c>
      <c r="J8610" s="105" t="s">
        <v>235</v>
      </c>
      <c r="K8610" s="105">
        <v>22.0</v>
      </c>
      <c r="L8610" s="104">
        <f t="array" ref="L8610">XLOOKUP('Joining Lists'!$J8610,'Joining Lists'!$A$4:$A$15,'Joining Lists'!$B$4:$B$15)</f>
        <v>19.95</v>
      </c>
      <c r="M8610" s="105">
        <f>'Joining Lists'!$K8610*'Joining Lists'!$L8610</f>
        <v>438.9</v>
      </c>
    </row>
    <row r="8611" ht="14.25" customHeight="1">
      <c r="G8611" s="111">
        <v>44134.0</v>
      </c>
      <c r="H8611" s="110" t="s">
        <v>213</v>
      </c>
      <c r="I8611" s="110" t="str">
        <f t="array" ref="I8611">XLOOKUP('Joining Lists'!$H8611,'Joining Lists'!$D$4:$D$75,'Joining Lists'!$E$4:$E$75)</f>
        <v>MidWest</v>
      </c>
      <c r="J8611" s="110" t="s">
        <v>240</v>
      </c>
      <c r="K8611" s="110">
        <v>3.0</v>
      </c>
      <c r="L8611" s="109">
        <f t="array" ref="L8611">XLOOKUP('Joining Lists'!$J8611,'Joining Lists'!$A$4:$A$15,'Joining Lists'!$B$4:$B$15)</f>
        <v>34</v>
      </c>
      <c r="M8611" s="110">
        <f>'Joining Lists'!$K8611*'Joining Lists'!$L8611</f>
        <v>102</v>
      </c>
    </row>
    <row r="8612" ht="14.25" customHeight="1">
      <c r="G8612" s="106">
        <v>44134.0</v>
      </c>
      <c r="H8612" s="105" t="s">
        <v>261</v>
      </c>
      <c r="I8612" s="105" t="str">
        <f t="array" ref="I8612">XLOOKUP('Joining Lists'!$H8612,'Joining Lists'!$D$4:$D$75,'Joining Lists'!$E$4:$E$75)</f>
        <v>South</v>
      </c>
      <c r="J8612" s="105" t="s">
        <v>240</v>
      </c>
      <c r="K8612" s="105">
        <v>2.0</v>
      </c>
      <c r="L8612" s="104">
        <f t="array" ref="L8612">XLOOKUP('Joining Lists'!$J8612,'Joining Lists'!$A$4:$A$15,'Joining Lists'!$B$4:$B$15)</f>
        <v>34</v>
      </c>
      <c r="M8612" s="105">
        <f>'Joining Lists'!$K8612*'Joining Lists'!$L8612</f>
        <v>68</v>
      </c>
    </row>
    <row r="8613" ht="14.25" customHeight="1">
      <c r="G8613" s="111">
        <v>44134.0</v>
      </c>
      <c r="H8613" s="110" t="s">
        <v>246</v>
      </c>
      <c r="I8613" s="110" t="str">
        <f t="array" ref="I8613">XLOOKUP('Joining Lists'!$H8613,'Joining Lists'!$D$4:$D$75,'Joining Lists'!$E$4:$E$75)</f>
        <v>South</v>
      </c>
      <c r="J8613" s="110" t="s">
        <v>218</v>
      </c>
      <c r="K8613" s="110">
        <v>1.0</v>
      </c>
      <c r="L8613" s="109">
        <f t="array" ref="L8613">XLOOKUP('Joining Lists'!$J8613,'Joining Lists'!$A$4:$A$15,'Joining Lists'!$B$4:$B$15)</f>
        <v>22.95</v>
      </c>
      <c r="M8613" s="110">
        <f>'Joining Lists'!$K8613*'Joining Lists'!$L8613</f>
        <v>22.95</v>
      </c>
    </row>
    <row r="8614" ht="14.25" customHeight="1">
      <c r="G8614" s="106">
        <v>44134.0</v>
      </c>
      <c r="H8614" s="105" t="s">
        <v>276</v>
      </c>
      <c r="I8614" s="105" t="str">
        <f t="array" ref="I8614">XLOOKUP('Joining Lists'!$H8614,'Joining Lists'!$D$4:$D$75,'Joining Lists'!$E$4:$E$75)</f>
        <v>East</v>
      </c>
      <c r="J8614" s="105" t="s">
        <v>240</v>
      </c>
      <c r="K8614" s="105">
        <v>1.0</v>
      </c>
      <c r="L8614" s="104">
        <f t="array" ref="L8614">XLOOKUP('Joining Lists'!$J8614,'Joining Lists'!$A$4:$A$15,'Joining Lists'!$B$4:$B$15)</f>
        <v>34</v>
      </c>
      <c r="M8614" s="105">
        <f>'Joining Lists'!$K8614*'Joining Lists'!$L8614</f>
        <v>34</v>
      </c>
    </row>
    <row r="8615" ht="14.25" customHeight="1">
      <c r="G8615" s="111">
        <v>44134.0</v>
      </c>
      <c r="H8615" s="110" t="s">
        <v>251</v>
      </c>
      <c r="I8615" s="110" t="str">
        <f t="array" ref="I8615">XLOOKUP('Joining Lists'!$H8615,'Joining Lists'!$D$4:$D$75,'Joining Lists'!$E$4:$E$75)</f>
        <v>MidWest</v>
      </c>
      <c r="J8615" s="110" t="s">
        <v>216</v>
      </c>
      <c r="K8615" s="110">
        <v>2.0</v>
      </c>
      <c r="L8615" s="109">
        <f t="array" ref="L8615">XLOOKUP('Joining Lists'!$J8615,'Joining Lists'!$A$4:$A$15,'Joining Lists'!$B$4:$B$15)</f>
        <v>22.95</v>
      </c>
      <c r="M8615" s="110">
        <f>'Joining Lists'!$K8615*'Joining Lists'!$L8615</f>
        <v>45.9</v>
      </c>
    </row>
    <row r="8616" ht="14.25" customHeight="1">
      <c r="G8616" s="106">
        <v>44134.0</v>
      </c>
      <c r="H8616" s="105" t="s">
        <v>278</v>
      </c>
      <c r="I8616" s="105" t="str">
        <f t="array" ref="I8616">XLOOKUP('Joining Lists'!$H8616,'Joining Lists'!$D$4:$D$75,'Joining Lists'!$E$4:$E$75)</f>
        <v>MidWest</v>
      </c>
      <c r="J8616" s="105" t="s">
        <v>216</v>
      </c>
      <c r="K8616" s="105">
        <v>20.0</v>
      </c>
      <c r="L8616" s="104">
        <f t="array" ref="L8616">XLOOKUP('Joining Lists'!$J8616,'Joining Lists'!$A$4:$A$15,'Joining Lists'!$B$4:$B$15)</f>
        <v>22.95</v>
      </c>
      <c r="M8616" s="105">
        <f>'Joining Lists'!$K8616*'Joining Lists'!$L8616</f>
        <v>459</v>
      </c>
    </row>
    <row r="8617" ht="14.25" customHeight="1">
      <c r="G8617" s="111">
        <v>44134.0</v>
      </c>
      <c r="H8617" s="110" t="s">
        <v>255</v>
      </c>
      <c r="I8617" s="110" t="str">
        <f t="array" ref="I8617">XLOOKUP('Joining Lists'!$H8617,'Joining Lists'!$D$4:$D$75,'Joining Lists'!$E$4:$E$75)</f>
        <v>MidWest</v>
      </c>
      <c r="J8617" s="110" t="s">
        <v>216</v>
      </c>
      <c r="K8617" s="110">
        <v>1.0</v>
      </c>
      <c r="L8617" s="109">
        <f t="array" ref="L8617">XLOOKUP('Joining Lists'!$J8617,'Joining Lists'!$A$4:$A$15,'Joining Lists'!$B$4:$B$15)</f>
        <v>22.95</v>
      </c>
      <c r="M8617" s="110">
        <f>'Joining Lists'!$K8617*'Joining Lists'!$L8617</f>
        <v>22.95</v>
      </c>
    </row>
    <row r="8618" ht="14.25" customHeight="1">
      <c r="G8618" s="106">
        <v>44134.0</v>
      </c>
      <c r="H8618" s="105" t="s">
        <v>268</v>
      </c>
      <c r="I8618" s="105" t="str">
        <f t="array" ref="I8618">XLOOKUP('Joining Lists'!$H8618,'Joining Lists'!$D$4:$D$75,'Joining Lists'!$E$4:$E$75)</f>
        <v>East</v>
      </c>
      <c r="J8618" s="105" t="s">
        <v>216</v>
      </c>
      <c r="K8618" s="105">
        <v>24.0</v>
      </c>
      <c r="L8618" s="104">
        <f t="array" ref="L8618">XLOOKUP('Joining Lists'!$J8618,'Joining Lists'!$A$4:$A$15,'Joining Lists'!$B$4:$B$15)</f>
        <v>22.95</v>
      </c>
      <c r="M8618" s="105">
        <f>'Joining Lists'!$K8618*'Joining Lists'!$L8618</f>
        <v>550.8</v>
      </c>
    </row>
    <row r="8619" ht="14.25" customHeight="1">
      <c r="G8619" s="111">
        <v>44134.0</v>
      </c>
      <c r="H8619" s="110" t="s">
        <v>269</v>
      </c>
      <c r="I8619" s="110" t="str">
        <f t="array" ref="I8619">XLOOKUP('Joining Lists'!$H8619,'Joining Lists'!$D$4:$D$75,'Joining Lists'!$E$4:$E$75)</f>
        <v>MidWest</v>
      </c>
      <c r="J8619" s="110" t="s">
        <v>235</v>
      </c>
      <c r="K8619" s="110">
        <v>3.0</v>
      </c>
      <c r="L8619" s="109">
        <f t="array" ref="L8619">XLOOKUP('Joining Lists'!$J8619,'Joining Lists'!$A$4:$A$15,'Joining Lists'!$B$4:$B$15)</f>
        <v>19.95</v>
      </c>
      <c r="M8619" s="110">
        <f>'Joining Lists'!$K8619*'Joining Lists'!$L8619</f>
        <v>59.85</v>
      </c>
    </row>
    <row r="8620" ht="14.25" customHeight="1">
      <c r="G8620" s="106">
        <v>44134.0</v>
      </c>
      <c r="H8620" s="105" t="s">
        <v>264</v>
      </c>
      <c r="I8620" s="105" t="str">
        <f t="array" ref="I8620">XLOOKUP('Joining Lists'!$H8620,'Joining Lists'!$D$4:$D$75,'Joining Lists'!$E$4:$E$75)</f>
        <v>MidWest</v>
      </c>
      <c r="J8620" s="105" t="s">
        <v>212</v>
      </c>
      <c r="K8620" s="105">
        <v>2.0</v>
      </c>
      <c r="L8620" s="104">
        <f t="array" ref="L8620">XLOOKUP('Joining Lists'!$J8620,'Joining Lists'!$A$4:$A$15,'Joining Lists'!$B$4:$B$15)</f>
        <v>21</v>
      </c>
      <c r="M8620" s="105">
        <f>'Joining Lists'!$K8620*'Joining Lists'!$L8620</f>
        <v>42</v>
      </c>
    </row>
    <row r="8621" ht="14.25" customHeight="1">
      <c r="G8621" s="111">
        <v>44134.0</v>
      </c>
      <c r="H8621" s="110" t="s">
        <v>246</v>
      </c>
      <c r="I8621" s="110" t="str">
        <f t="array" ref="I8621">XLOOKUP('Joining Lists'!$H8621,'Joining Lists'!$D$4:$D$75,'Joining Lists'!$E$4:$E$75)</f>
        <v>South</v>
      </c>
      <c r="J8621" s="110" t="s">
        <v>240</v>
      </c>
      <c r="K8621" s="110">
        <v>2.0</v>
      </c>
      <c r="L8621" s="109">
        <f t="array" ref="L8621">XLOOKUP('Joining Lists'!$J8621,'Joining Lists'!$A$4:$A$15,'Joining Lists'!$B$4:$B$15)</f>
        <v>34</v>
      </c>
      <c r="M8621" s="110">
        <f>'Joining Lists'!$K8621*'Joining Lists'!$L8621</f>
        <v>68</v>
      </c>
    </row>
    <row r="8622" ht="14.25" customHeight="1">
      <c r="G8622" s="106">
        <v>44134.0</v>
      </c>
      <c r="H8622" s="105" t="s">
        <v>215</v>
      </c>
      <c r="I8622" s="105" t="str">
        <f t="array" ref="I8622">XLOOKUP('Joining Lists'!$H8622,'Joining Lists'!$D$4:$D$75,'Joining Lists'!$E$4:$E$75)</f>
        <v>East</v>
      </c>
      <c r="J8622" s="105" t="s">
        <v>235</v>
      </c>
      <c r="K8622" s="105">
        <v>1.0</v>
      </c>
      <c r="L8622" s="104">
        <f t="array" ref="L8622">XLOOKUP('Joining Lists'!$J8622,'Joining Lists'!$A$4:$A$15,'Joining Lists'!$B$4:$B$15)</f>
        <v>19.95</v>
      </c>
      <c r="M8622" s="105">
        <f>'Joining Lists'!$K8622*'Joining Lists'!$L8622</f>
        <v>19.95</v>
      </c>
    </row>
    <row r="8623" ht="14.25" customHeight="1">
      <c r="G8623" s="111">
        <v>44134.0</v>
      </c>
      <c r="H8623" s="110" t="s">
        <v>252</v>
      </c>
      <c r="I8623" s="110" t="str">
        <f t="array" ref="I8623">XLOOKUP('Joining Lists'!$H8623,'Joining Lists'!$D$4:$D$75,'Joining Lists'!$E$4:$E$75)</f>
        <v>West</v>
      </c>
      <c r="J8623" s="110" t="s">
        <v>243</v>
      </c>
      <c r="K8623" s="110">
        <v>1.0</v>
      </c>
      <c r="L8623" s="109">
        <f t="array" ref="L8623">XLOOKUP('Joining Lists'!$J8623,'Joining Lists'!$A$4:$A$15,'Joining Lists'!$B$4:$B$15)</f>
        <v>25</v>
      </c>
      <c r="M8623" s="110">
        <f>'Joining Lists'!$K8623*'Joining Lists'!$L8623</f>
        <v>25</v>
      </c>
    </row>
    <row r="8624" ht="14.25" customHeight="1">
      <c r="G8624" s="106">
        <v>44134.0</v>
      </c>
      <c r="H8624" s="105" t="s">
        <v>238</v>
      </c>
      <c r="I8624" s="105" t="str">
        <f t="array" ref="I8624">XLOOKUP('Joining Lists'!$H8624,'Joining Lists'!$D$4:$D$75,'Joining Lists'!$E$4:$E$75)</f>
        <v>West</v>
      </c>
      <c r="J8624" s="105" t="s">
        <v>218</v>
      </c>
      <c r="K8624" s="105">
        <v>1.0</v>
      </c>
      <c r="L8624" s="104">
        <f t="array" ref="L8624">XLOOKUP('Joining Lists'!$J8624,'Joining Lists'!$A$4:$A$15,'Joining Lists'!$B$4:$B$15)</f>
        <v>22.95</v>
      </c>
      <c r="M8624" s="105">
        <f>'Joining Lists'!$K8624*'Joining Lists'!$L8624</f>
        <v>22.95</v>
      </c>
    </row>
    <row r="8625" ht="14.25" customHeight="1">
      <c r="G8625" s="111">
        <v>44134.0</v>
      </c>
      <c r="H8625" s="110" t="s">
        <v>237</v>
      </c>
      <c r="I8625" s="110" t="str">
        <f t="array" ref="I8625">XLOOKUP('Joining Lists'!$H8625,'Joining Lists'!$D$4:$D$75,'Joining Lists'!$E$4:$E$75)</f>
        <v>West</v>
      </c>
      <c r="J8625" s="110" t="s">
        <v>243</v>
      </c>
      <c r="K8625" s="110">
        <v>3.0</v>
      </c>
      <c r="L8625" s="109">
        <f t="array" ref="L8625">XLOOKUP('Joining Lists'!$J8625,'Joining Lists'!$A$4:$A$15,'Joining Lists'!$B$4:$B$15)</f>
        <v>25</v>
      </c>
      <c r="M8625" s="110">
        <f>'Joining Lists'!$K8625*'Joining Lists'!$L8625</f>
        <v>75</v>
      </c>
    </row>
    <row r="8626" ht="14.25" customHeight="1">
      <c r="G8626" s="106">
        <v>44134.0</v>
      </c>
      <c r="H8626" s="105" t="s">
        <v>309</v>
      </c>
      <c r="I8626" s="105" t="str">
        <f t="array" ref="I8626">XLOOKUP('Joining Lists'!$H8626,'Joining Lists'!$D$4:$D$75,'Joining Lists'!$E$4:$E$75)</f>
        <v>South</v>
      </c>
      <c r="J8626" s="105" t="s">
        <v>239</v>
      </c>
      <c r="K8626" s="105">
        <v>1.0</v>
      </c>
      <c r="L8626" s="104">
        <f t="array" ref="L8626">XLOOKUP('Joining Lists'!$J8626,'Joining Lists'!$A$4:$A$15,'Joining Lists'!$B$4:$B$15)</f>
        <v>19</v>
      </c>
      <c r="M8626" s="105">
        <f>'Joining Lists'!$K8626*'Joining Lists'!$L8626</f>
        <v>19</v>
      </c>
    </row>
    <row r="8627" ht="14.25" customHeight="1">
      <c r="G8627" s="111">
        <v>44134.0</v>
      </c>
      <c r="H8627" s="110" t="s">
        <v>252</v>
      </c>
      <c r="I8627" s="110" t="str">
        <f t="array" ref="I8627">XLOOKUP('Joining Lists'!$H8627,'Joining Lists'!$D$4:$D$75,'Joining Lists'!$E$4:$E$75)</f>
        <v>West</v>
      </c>
      <c r="J8627" s="110" t="s">
        <v>212</v>
      </c>
      <c r="K8627" s="110">
        <v>2.0</v>
      </c>
      <c r="L8627" s="109">
        <f t="array" ref="L8627">XLOOKUP('Joining Lists'!$J8627,'Joining Lists'!$A$4:$A$15,'Joining Lists'!$B$4:$B$15)</f>
        <v>21</v>
      </c>
      <c r="M8627" s="110">
        <f>'Joining Lists'!$K8627*'Joining Lists'!$L8627</f>
        <v>42</v>
      </c>
    </row>
    <row r="8628" ht="14.25" customHeight="1">
      <c r="G8628" s="106">
        <v>44134.0</v>
      </c>
      <c r="H8628" s="105" t="s">
        <v>281</v>
      </c>
      <c r="I8628" s="105" t="str">
        <f t="array" ref="I8628">XLOOKUP('Joining Lists'!$H8628,'Joining Lists'!$D$4:$D$75,'Joining Lists'!$E$4:$E$75)</f>
        <v>MidWest</v>
      </c>
      <c r="J8628" s="105" t="s">
        <v>227</v>
      </c>
      <c r="K8628" s="105">
        <v>2.0</v>
      </c>
      <c r="L8628" s="104">
        <f t="array" ref="L8628">XLOOKUP('Joining Lists'!$J8628,'Joining Lists'!$A$4:$A$15,'Joining Lists'!$B$4:$B$15)</f>
        <v>25</v>
      </c>
      <c r="M8628" s="105">
        <f>'Joining Lists'!$K8628*'Joining Lists'!$L8628</f>
        <v>50</v>
      </c>
    </row>
    <row r="8629" ht="14.25" customHeight="1">
      <c r="G8629" s="111">
        <v>44134.0</v>
      </c>
      <c r="H8629" s="110" t="s">
        <v>238</v>
      </c>
      <c r="I8629" s="110" t="str">
        <f t="array" ref="I8629">XLOOKUP('Joining Lists'!$H8629,'Joining Lists'!$D$4:$D$75,'Joining Lists'!$E$4:$E$75)</f>
        <v>West</v>
      </c>
      <c r="J8629" s="110" t="s">
        <v>218</v>
      </c>
      <c r="K8629" s="110">
        <v>2.0</v>
      </c>
      <c r="L8629" s="109">
        <f t="array" ref="L8629">XLOOKUP('Joining Lists'!$J8629,'Joining Lists'!$A$4:$A$15,'Joining Lists'!$B$4:$B$15)</f>
        <v>22.95</v>
      </c>
      <c r="M8629" s="110">
        <f>'Joining Lists'!$K8629*'Joining Lists'!$L8629</f>
        <v>45.9</v>
      </c>
    </row>
    <row r="8630" ht="14.25" customHeight="1">
      <c r="G8630" s="106">
        <v>44134.0</v>
      </c>
      <c r="H8630" s="105" t="s">
        <v>263</v>
      </c>
      <c r="I8630" s="105" t="str">
        <f t="array" ref="I8630">XLOOKUP('Joining Lists'!$H8630,'Joining Lists'!$D$4:$D$75,'Joining Lists'!$E$4:$E$75)</f>
        <v>West</v>
      </c>
      <c r="J8630" s="105" t="s">
        <v>218</v>
      </c>
      <c r="K8630" s="105">
        <v>3.0</v>
      </c>
      <c r="L8630" s="104">
        <f t="array" ref="L8630">XLOOKUP('Joining Lists'!$J8630,'Joining Lists'!$A$4:$A$15,'Joining Lists'!$B$4:$B$15)</f>
        <v>22.95</v>
      </c>
      <c r="M8630" s="105">
        <f>'Joining Lists'!$K8630*'Joining Lists'!$L8630</f>
        <v>68.85</v>
      </c>
    </row>
    <row r="8631" ht="14.25" customHeight="1">
      <c r="G8631" s="111">
        <v>44134.0</v>
      </c>
      <c r="H8631" s="110" t="s">
        <v>263</v>
      </c>
      <c r="I8631" s="110" t="str">
        <f t="array" ref="I8631">XLOOKUP('Joining Lists'!$H8631,'Joining Lists'!$D$4:$D$75,'Joining Lists'!$E$4:$E$75)</f>
        <v>West</v>
      </c>
      <c r="J8631" s="110" t="s">
        <v>240</v>
      </c>
      <c r="K8631" s="110">
        <v>3.0</v>
      </c>
      <c r="L8631" s="109">
        <f t="array" ref="L8631">XLOOKUP('Joining Lists'!$J8631,'Joining Lists'!$A$4:$A$15,'Joining Lists'!$B$4:$B$15)</f>
        <v>34</v>
      </c>
      <c r="M8631" s="110">
        <f>'Joining Lists'!$K8631*'Joining Lists'!$L8631</f>
        <v>102</v>
      </c>
    </row>
    <row r="8632" ht="14.25" customHeight="1">
      <c r="G8632" s="106">
        <v>44134.0</v>
      </c>
      <c r="H8632" s="105" t="s">
        <v>261</v>
      </c>
      <c r="I8632" s="105" t="str">
        <f t="array" ref="I8632">XLOOKUP('Joining Lists'!$H8632,'Joining Lists'!$D$4:$D$75,'Joining Lists'!$E$4:$E$75)</f>
        <v>South</v>
      </c>
      <c r="J8632" s="105" t="s">
        <v>235</v>
      </c>
      <c r="K8632" s="105">
        <v>2.0</v>
      </c>
      <c r="L8632" s="104">
        <f t="array" ref="L8632">XLOOKUP('Joining Lists'!$J8632,'Joining Lists'!$A$4:$A$15,'Joining Lists'!$B$4:$B$15)</f>
        <v>19.95</v>
      </c>
      <c r="M8632" s="105">
        <f>'Joining Lists'!$K8632*'Joining Lists'!$L8632</f>
        <v>39.9</v>
      </c>
    </row>
    <row r="8633" ht="14.25" customHeight="1">
      <c r="G8633" s="111">
        <v>44134.0</v>
      </c>
      <c r="H8633" s="110" t="s">
        <v>315</v>
      </c>
      <c r="I8633" s="110" t="str">
        <f t="array" ref="I8633">XLOOKUP('Joining Lists'!$H8633,'Joining Lists'!$D$4:$D$75,'Joining Lists'!$E$4:$E$75)</f>
        <v>MidWest</v>
      </c>
      <c r="J8633" s="110" t="s">
        <v>245</v>
      </c>
      <c r="K8633" s="110">
        <v>4.0</v>
      </c>
      <c r="L8633" s="109">
        <f t="array" ref="L8633">XLOOKUP('Joining Lists'!$J8633,'Joining Lists'!$A$4:$A$15,'Joining Lists'!$B$4:$B$15)</f>
        <v>23.5</v>
      </c>
      <c r="M8633" s="110">
        <f>'Joining Lists'!$K8633*'Joining Lists'!$L8633</f>
        <v>94</v>
      </c>
    </row>
    <row r="8634" ht="14.25" customHeight="1">
      <c r="G8634" s="106">
        <v>44134.0</v>
      </c>
      <c r="H8634" s="105" t="s">
        <v>298</v>
      </c>
      <c r="I8634" s="105" t="str">
        <f t="array" ref="I8634">XLOOKUP('Joining Lists'!$H8634,'Joining Lists'!$D$4:$D$75,'Joining Lists'!$E$4:$E$75)</f>
        <v>West</v>
      </c>
      <c r="J8634" s="105" t="s">
        <v>240</v>
      </c>
      <c r="K8634" s="105">
        <v>2.0</v>
      </c>
      <c r="L8634" s="104">
        <f t="array" ref="L8634">XLOOKUP('Joining Lists'!$J8634,'Joining Lists'!$A$4:$A$15,'Joining Lists'!$B$4:$B$15)</f>
        <v>34</v>
      </c>
      <c r="M8634" s="105">
        <f>'Joining Lists'!$K8634*'Joining Lists'!$L8634</f>
        <v>68</v>
      </c>
    </row>
    <row r="8635" ht="14.25" customHeight="1">
      <c r="G8635" s="111">
        <v>44134.0</v>
      </c>
      <c r="H8635" s="110" t="s">
        <v>231</v>
      </c>
      <c r="I8635" s="110" t="str">
        <f t="array" ref="I8635">XLOOKUP('Joining Lists'!$H8635,'Joining Lists'!$D$4:$D$75,'Joining Lists'!$E$4:$E$75)</f>
        <v>West</v>
      </c>
      <c r="J8635" s="110" t="s">
        <v>230</v>
      </c>
      <c r="K8635" s="110">
        <v>4.0</v>
      </c>
      <c r="L8635" s="109">
        <f t="array" ref="L8635">XLOOKUP('Joining Lists'!$J8635,'Joining Lists'!$A$4:$A$15,'Joining Lists'!$B$4:$B$15)</f>
        <v>79.95</v>
      </c>
      <c r="M8635" s="110">
        <f>'Joining Lists'!$K8635*'Joining Lists'!$L8635</f>
        <v>319.8</v>
      </c>
    </row>
    <row r="8636" ht="14.25" customHeight="1">
      <c r="G8636" s="106">
        <v>44134.0</v>
      </c>
      <c r="H8636" s="105" t="s">
        <v>253</v>
      </c>
      <c r="I8636" s="105" t="str">
        <f t="array" ref="I8636">XLOOKUP('Joining Lists'!$H8636,'Joining Lists'!$D$4:$D$75,'Joining Lists'!$E$4:$E$75)</f>
        <v>MidWest</v>
      </c>
      <c r="J8636" s="105" t="s">
        <v>236</v>
      </c>
      <c r="K8636" s="105">
        <v>3.0</v>
      </c>
      <c r="L8636" s="104">
        <f t="array" ref="L8636">XLOOKUP('Joining Lists'!$J8636,'Joining Lists'!$A$4:$A$15,'Joining Lists'!$B$4:$B$15)</f>
        <v>30</v>
      </c>
      <c r="M8636" s="105">
        <f>'Joining Lists'!$K8636*'Joining Lists'!$L8636</f>
        <v>90</v>
      </c>
    </row>
    <row r="8637" ht="14.25" customHeight="1">
      <c r="G8637" s="111">
        <v>44134.0</v>
      </c>
      <c r="H8637" s="110" t="s">
        <v>258</v>
      </c>
      <c r="I8637" s="110" t="str">
        <f t="array" ref="I8637">XLOOKUP('Joining Lists'!$H8637,'Joining Lists'!$D$4:$D$75,'Joining Lists'!$E$4:$E$75)</f>
        <v>MidWest</v>
      </c>
      <c r="J8637" s="110" t="s">
        <v>243</v>
      </c>
      <c r="K8637" s="110">
        <v>2.0</v>
      </c>
      <c r="L8637" s="109">
        <f t="array" ref="L8637">XLOOKUP('Joining Lists'!$J8637,'Joining Lists'!$A$4:$A$15,'Joining Lists'!$B$4:$B$15)</f>
        <v>25</v>
      </c>
      <c r="M8637" s="110">
        <f>'Joining Lists'!$K8637*'Joining Lists'!$L8637</f>
        <v>50</v>
      </c>
    </row>
    <row r="8638" ht="14.25" customHeight="1">
      <c r="G8638" s="106">
        <v>44134.0</v>
      </c>
      <c r="H8638" s="105" t="s">
        <v>298</v>
      </c>
      <c r="I8638" s="105" t="str">
        <f t="array" ref="I8638">XLOOKUP('Joining Lists'!$H8638,'Joining Lists'!$D$4:$D$75,'Joining Lists'!$E$4:$E$75)</f>
        <v>West</v>
      </c>
      <c r="J8638" s="105" t="s">
        <v>235</v>
      </c>
      <c r="K8638" s="105">
        <v>2.0</v>
      </c>
      <c r="L8638" s="104">
        <f t="array" ref="L8638">XLOOKUP('Joining Lists'!$J8638,'Joining Lists'!$A$4:$A$15,'Joining Lists'!$B$4:$B$15)</f>
        <v>19.95</v>
      </c>
      <c r="M8638" s="105">
        <f>'Joining Lists'!$K8638*'Joining Lists'!$L8638</f>
        <v>39.9</v>
      </c>
    </row>
    <row r="8639" ht="14.25" customHeight="1">
      <c r="G8639" s="111">
        <v>44134.0</v>
      </c>
      <c r="H8639" s="110" t="s">
        <v>268</v>
      </c>
      <c r="I8639" s="110" t="str">
        <f t="array" ref="I8639">XLOOKUP('Joining Lists'!$H8639,'Joining Lists'!$D$4:$D$75,'Joining Lists'!$E$4:$E$75)</f>
        <v>East</v>
      </c>
      <c r="J8639" s="110" t="s">
        <v>245</v>
      </c>
      <c r="K8639" s="110">
        <v>3.0</v>
      </c>
      <c r="L8639" s="109">
        <f t="array" ref="L8639">XLOOKUP('Joining Lists'!$J8639,'Joining Lists'!$A$4:$A$15,'Joining Lists'!$B$4:$B$15)</f>
        <v>23.5</v>
      </c>
      <c r="M8639" s="110">
        <f>'Joining Lists'!$K8639*'Joining Lists'!$L8639</f>
        <v>70.5</v>
      </c>
    </row>
    <row r="8640" ht="14.25" customHeight="1">
      <c r="G8640" s="106">
        <v>44134.0</v>
      </c>
      <c r="H8640" s="105" t="s">
        <v>223</v>
      </c>
      <c r="I8640" s="105" t="str">
        <f t="array" ref="I8640">XLOOKUP('Joining Lists'!$H8640,'Joining Lists'!$D$4:$D$75,'Joining Lists'!$E$4:$E$75)</f>
        <v>East</v>
      </c>
      <c r="J8640" s="105" t="s">
        <v>212</v>
      </c>
      <c r="K8640" s="105">
        <v>2.0</v>
      </c>
      <c r="L8640" s="104">
        <f t="array" ref="L8640">XLOOKUP('Joining Lists'!$J8640,'Joining Lists'!$A$4:$A$15,'Joining Lists'!$B$4:$B$15)</f>
        <v>21</v>
      </c>
      <c r="M8640" s="105">
        <f>'Joining Lists'!$K8640*'Joining Lists'!$L8640</f>
        <v>42</v>
      </c>
    </row>
    <row r="8641" ht="14.25" customHeight="1">
      <c r="G8641" s="111">
        <v>44134.0</v>
      </c>
      <c r="H8641" s="110" t="s">
        <v>309</v>
      </c>
      <c r="I8641" s="110" t="str">
        <f t="array" ref="I8641">XLOOKUP('Joining Lists'!$H8641,'Joining Lists'!$D$4:$D$75,'Joining Lists'!$E$4:$E$75)</f>
        <v>South</v>
      </c>
      <c r="J8641" s="110" t="s">
        <v>235</v>
      </c>
      <c r="K8641" s="110">
        <v>2.0</v>
      </c>
      <c r="L8641" s="109">
        <f t="array" ref="L8641">XLOOKUP('Joining Lists'!$J8641,'Joining Lists'!$A$4:$A$15,'Joining Lists'!$B$4:$B$15)</f>
        <v>19.95</v>
      </c>
      <c r="M8641" s="110">
        <f>'Joining Lists'!$K8641*'Joining Lists'!$L8641</f>
        <v>39.9</v>
      </c>
    </row>
    <row r="8642" ht="14.25" customHeight="1">
      <c r="G8642" s="106">
        <v>44134.0</v>
      </c>
      <c r="H8642" s="105" t="s">
        <v>213</v>
      </c>
      <c r="I8642" s="105" t="str">
        <f t="array" ref="I8642">XLOOKUP('Joining Lists'!$H8642,'Joining Lists'!$D$4:$D$75,'Joining Lists'!$E$4:$E$75)</f>
        <v>MidWest</v>
      </c>
      <c r="J8642" s="105" t="s">
        <v>218</v>
      </c>
      <c r="K8642" s="105">
        <v>1.0</v>
      </c>
      <c r="L8642" s="104">
        <f t="array" ref="L8642">XLOOKUP('Joining Lists'!$J8642,'Joining Lists'!$A$4:$A$15,'Joining Lists'!$B$4:$B$15)</f>
        <v>22.95</v>
      </c>
      <c r="M8642" s="105">
        <f>'Joining Lists'!$K8642*'Joining Lists'!$L8642</f>
        <v>22.95</v>
      </c>
    </row>
    <row r="8643" ht="14.25" customHeight="1">
      <c r="G8643" s="111">
        <v>44134.0</v>
      </c>
      <c r="H8643" s="110" t="s">
        <v>296</v>
      </c>
      <c r="I8643" s="110" t="str">
        <f t="array" ref="I8643">XLOOKUP('Joining Lists'!$H8643,'Joining Lists'!$D$4:$D$75,'Joining Lists'!$E$4:$E$75)</f>
        <v>West</v>
      </c>
      <c r="J8643" s="110" t="s">
        <v>240</v>
      </c>
      <c r="K8643" s="110">
        <v>16.0</v>
      </c>
      <c r="L8643" s="109">
        <f t="array" ref="L8643">XLOOKUP('Joining Lists'!$J8643,'Joining Lists'!$A$4:$A$15,'Joining Lists'!$B$4:$B$15)</f>
        <v>34</v>
      </c>
      <c r="M8643" s="110">
        <f>'Joining Lists'!$K8643*'Joining Lists'!$L8643</f>
        <v>544</v>
      </c>
    </row>
    <row r="8644" ht="14.25" customHeight="1">
      <c r="G8644" s="106">
        <v>44134.0</v>
      </c>
      <c r="H8644" s="105" t="s">
        <v>316</v>
      </c>
      <c r="I8644" s="105" t="str">
        <f t="array" ref="I8644">XLOOKUP('Joining Lists'!$H8644,'Joining Lists'!$D$4:$D$75,'Joining Lists'!$E$4:$E$75)</f>
        <v>West</v>
      </c>
      <c r="J8644" s="105" t="s">
        <v>243</v>
      </c>
      <c r="K8644" s="105">
        <v>3.0</v>
      </c>
      <c r="L8644" s="104">
        <f t="array" ref="L8644">XLOOKUP('Joining Lists'!$J8644,'Joining Lists'!$A$4:$A$15,'Joining Lists'!$B$4:$B$15)</f>
        <v>25</v>
      </c>
      <c r="M8644" s="105">
        <f>'Joining Lists'!$K8644*'Joining Lists'!$L8644</f>
        <v>75</v>
      </c>
    </row>
    <row r="8645" ht="14.25" customHeight="1">
      <c r="G8645" s="111">
        <v>44134.0</v>
      </c>
      <c r="H8645" s="110" t="s">
        <v>261</v>
      </c>
      <c r="I8645" s="110" t="str">
        <f t="array" ref="I8645">XLOOKUP('Joining Lists'!$H8645,'Joining Lists'!$D$4:$D$75,'Joining Lists'!$E$4:$E$75)</f>
        <v>South</v>
      </c>
      <c r="J8645" s="110" t="s">
        <v>216</v>
      </c>
      <c r="K8645" s="110">
        <v>2.0</v>
      </c>
      <c r="L8645" s="109">
        <f t="array" ref="L8645">XLOOKUP('Joining Lists'!$J8645,'Joining Lists'!$A$4:$A$15,'Joining Lists'!$B$4:$B$15)</f>
        <v>22.95</v>
      </c>
      <c r="M8645" s="110">
        <f>'Joining Lists'!$K8645*'Joining Lists'!$L8645</f>
        <v>45.9</v>
      </c>
    </row>
    <row r="8646" ht="14.25" customHeight="1">
      <c r="G8646" s="106">
        <v>44134.0</v>
      </c>
      <c r="H8646" s="105" t="s">
        <v>215</v>
      </c>
      <c r="I8646" s="105" t="str">
        <f t="array" ref="I8646">XLOOKUP('Joining Lists'!$H8646,'Joining Lists'!$D$4:$D$75,'Joining Lists'!$E$4:$E$75)</f>
        <v>East</v>
      </c>
      <c r="J8646" s="105" t="s">
        <v>245</v>
      </c>
      <c r="K8646" s="105">
        <v>2.0</v>
      </c>
      <c r="L8646" s="104">
        <f t="array" ref="L8646">XLOOKUP('Joining Lists'!$J8646,'Joining Lists'!$A$4:$A$15,'Joining Lists'!$B$4:$B$15)</f>
        <v>23.5</v>
      </c>
      <c r="M8646" s="105">
        <f>'Joining Lists'!$K8646*'Joining Lists'!$L8646</f>
        <v>47</v>
      </c>
    </row>
    <row r="8647" ht="14.25" customHeight="1">
      <c r="G8647" s="111">
        <v>44134.0</v>
      </c>
      <c r="H8647" s="110" t="s">
        <v>297</v>
      </c>
      <c r="I8647" s="110" t="str">
        <f t="array" ref="I8647">XLOOKUP('Joining Lists'!$H8647,'Joining Lists'!$D$4:$D$75,'Joining Lists'!$E$4:$E$75)</f>
        <v>MidWest</v>
      </c>
      <c r="J8647" s="110" t="s">
        <v>236</v>
      </c>
      <c r="K8647" s="110">
        <v>3.0</v>
      </c>
      <c r="L8647" s="109">
        <f t="array" ref="L8647">XLOOKUP('Joining Lists'!$J8647,'Joining Lists'!$A$4:$A$15,'Joining Lists'!$B$4:$B$15)</f>
        <v>30</v>
      </c>
      <c r="M8647" s="110">
        <f>'Joining Lists'!$K8647*'Joining Lists'!$L8647</f>
        <v>90</v>
      </c>
    </row>
    <row r="8648" ht="14.25" customHeight="1">
      <c r="G8648" s="106">
        <v>44134.0</v>
      </c>
      <c r="H8648" s="105" t="s">
        <v>301</v>
      </c>
      <c r="I8648" s="105" t="str">
        <f t="array" ref="I8648">XLOOKUP('Joining Lists'!$H8648,'Joining Lists'!$D$4:$D$75,'Joining Lists'!$E$4:$E$75)</f>
        <v>East</v>
      </c>
      <c r="J8648" s="105" t="s">
        <v>243</v>
      </c>
      <c r="K8648" s="105">
        <v>1.0</v>
      </c>
      <c r="L8648" s="104">
        <f t="array" ref="L8648">XLOOKUP('Joining Lists'!$J8648,'Joining Lists'!$A$4:$A$15,'Joining Lists'!$B$4:$B$15)</f>
        <v>25</v>
      </c>
      <c r="M8648" s="105">
        <f>'Joining Lists'!$K8648*'Joining Lists'!$L8648</f>
        <v>25</v>
      </c>
    </row>
    <row r="8649" ht="14.25" customHeight="1">
      <c r="G8649" s="111">
        <v>44134.0</v>
      </c>
      <c r="H8649" s="110" t="s">
        <v>265</v>
      </c>
      <c r="I8649" s="110" t="str">
        <f t="array" ref="I8649">XLOOKUP('Joining Lists'!$H8649,'Joining Lists'!$D$4:$D$75,'Joining Lists'!$E$4:$E$75)</f>
        <v>MidWest</v>
      </c>
      <c r="J8649" s="110" t="s">
        <v>212</v>
      </c>
      <c r="K8649" s="110">
        <v>2.0</v>
      </c>
      <c r="L8649" s="109">
        <f t="array" ref="L8649">XLOOKUP('Joining Lists'!$J8649,'Joining Lists'!$A$4:$A$15,'Joining Lists'!$B$4:$B$15)</f>
        <v>21</v>
      </c>
      <c r="M8649" s="110">
        <f>'Joining Lists'!$K8649*'Joining Lists'!$L8649</f>
        <v>42</v>
      </c>
    </row>
    <row r="8650" ht="14.25" customHeight="1">
      <c r="G8650" s="106">
        <v>44134.0</v>
      </c>
      <c r="H8650" s="105" t="s">
        <v>296</v>
      </c>
      <c r="I8650" s="105" t="str">
        <f t="array" ref="I8650">XLOOKUP('Joining Lists'!$H8650,'Joining Lists'!$D$4:$D$75,'Joining Lists'!$E$4:$E$75)</f>
        <v>West</v>
      </c>
      <c r="J8650" s="105" t="s">
        <v>230</v>
      </c>
      <c r="K8650" s="105">
        <v>3.0</v>
      </c>
      <c r="L8650" s="104">
        <f t="array" ref="L8650">XLOOKUP('Joining Lists'!$J8650,'Joining Lists'!$A$4:$A$15,'Joining Lists'!$B$4:$B$15)</f>
        <v>79.95</v>
      </c>
      <c r="M8650" s="105">
        <f>'Joining Lists'!$K8650*'Joining Lists'!$L8650</f>
        <v>239.85</v>
      </c>
    </row>
    <row r="8651" ht="14.25" customHeight="1">
      <c r="G8651" s="111">
        <v>44134.0</v>
      </c>
      <c r="H8651" s="110" t="s">
        <v>309</v>
      </c>
      <c r="I8651" s="110" t="str">
        <f t="array" ref="I8651">XLOOKUP('Joining Lists'!$H8651,'Joining Lists'!$D$4:$D$75,'Joining Lists'!$E$4:$E$75)</f>
        <v>South</v>
      </c>
      <c r="J8651" s="110" t="s">
        <v>243</v>
      </c>
      <c r="K8651" s="110">
        <v>2.0</v>
      </c>
      <c r="L8651" s="109">
        <f t="array" ref="L8651">XLOOKUP('Joining Lists'!$J8651,'Joining Lists'!$A$4:$A$15,'Joining Lists'!$B$4:$B$15)</f>
        <v>25</v>
      </c>
      <c r="M8651" s="110">
        <f>'Joining Lists'!$K8651*'Joining Lists'!$L8651</f>
        <v>50</v>
      </c>
    </row>
    <row r="8652" ht="14.25" customHeight="1">
      <c r="G8652" s="106">
        <v>44134.0</v>
      </c>
      <c r="H8652" s="105" t="s">
        <v>306</v>
      </c>
      <c r="I8652" s="105" t="str">
        <f t="array" ref="I8652">XLOOKUP('Joining Lists'!$H8652,'Joining Lists'!$D$4:$D$75,'Joining Lists'!$E$4:$E$75)</f>
        <v>West</v>
      </c>
      <c r="J8652" s="105" t="s">
        <v>216</v>
      </c>
      <c r="K8652" s="105">
        <v>1.0</v>
      </c>
      <c r="L8652" s="104">
        <f t="array" ref="L8652">XLOOKUP('Joining Lists'!$J8652,'Joining Lists'!$A$4:$A$15,'Joining Lists'!$B$4:$B$15)</f>
        <v>22.95</v>
      </c>
      <c r="M8652" s="105">
        <f>'Joining Lists'!$K8652*'Joining Lists'!$L8652</f>
        <v>22.95</v>
      </c>
    </row>
    <row r="8653" ht="14.25" customHeight="1">
      <c r="G8653" s="111">
        <v>44134.0</v>
      </c>
      <c r="H8653" s="110" t="s">
        <v>308</v>
      </c>
      <c r="I8653" s="110" t="str">
        <f t="array" ref="I8653">XLOOKUP('Joining Lists'!$H8653,'Joining Lists'!$D$4:$D$75,'Joining Lists'!$E$4:$E$75)</f>
        <v>West</v>
      </c>
      <c r="J8653" s="110" t="s">
        <v>233</v>
      </c>
      <c r="K8653" s="110">
        <v>1.0</v>
      </c>
      <c r="L8653" s="109">
        <f t="array" ref="L8653">XLOOKUP('Joining Lists'!$J8653,'Joining Lists'!$A$4:$A$15,'Joining Lists'!$B$4:$B$15)</f>
        <v>27.5</v>
      </c>
      <c r="M8653" s="110">
        <f>'Joining Lists'!$K8653*'Joining Lists'!$L8653</f>
        <v>27.5</v>
      </c>
    </row>
    <row r="8654" ht="14.25" customHeight="1">
      <c r="G8654" s="106">
        <v>44134.0</v>
      </c>
      <c r="H8654" s="105" t="s">
        <v>308</v>
      </c>
      <c r="I8654" s="105" t="str">
        <f t="array" ref="I8654">XLOOKUP('Joining Lists'!$H8654,'Joining Lists'!$D$4:$D$75,'Joining Lists'!$E$4:$E$75)</f>
        <v>West</v>
      </c>
      <c r="J8654" s="105" t="s">
        <v>233</v>
      </c>
      <c r="K8654" s="105">
        <v>2.0</v>
      </c>
      <c r="L8654" s="104">
        <f t="array" ref="L8654">XLOOKUP('Joining Lists'!$J8654,'Joining Lists'!$A$4:$A$15,'Joining Lists'!$B$4:$B$15)</f>
        <v>27.5</v>
      </c>
      <c r="M8654" s="105">
        <f>'Joining Lists'!$K8654*'Joining Lists'!$L8654</f>
        <v>55</v>
      </c>
    </row>
    <row r="8655" ht="14.25" customHeight="1">
      <c r="G8655" s="111">
        <v>44134.0</v>
      </c>
      <c r="H8655" s="110" t="s">
        <v>213</v>
      </c>
      <c r="I8655" s="110" t="str">
        <f t="array" ref="I8655">XLOOKUP('Joining Lists'!$H8655,'Joining Lists'!$D$4:$D$75,'Joining Lists'!$E$4:$E$75)</f>
        <v>MidWest</v>
      </c>
      <c r="J8655" s="110" t="s">
        <v>212</v>
      </c>
      <c r="K8655" s="110">
        <v>1.0</v>
      </c>
      <c r="L8655" s="109">
        <f t="array" ref="L8655">XLOOKUP('Joining Lists'!$J8655,'Joining Lists'!$A$4:$A$15,'Joining Lists'!$B$4:$B$15)</f>
        <v>21</v>
      </c>
      <c r="M8655" s="110">
        <f>'Joining Lists'!$K8655*'Joining Lists'!$L8655</f>
        <v>21</v>
      </c>
    </row>
    <row r="8656" ht="14.25" customHeight="1">
      <c r="G8656" s="106">
        <v>44133.0</v>
      </c>
      <c r="H8656" s="105" t="s">
        <v>237</v>
      </c>
      <c r="I8656" s="105" t="str">
        <f t="array" ref="I8656">XLOOKUP('Joining Lists'!$H8656,'Joining Lists'!$D$4:$D$75,'Joining Lists'!$E$4:$E$75)</f>
        <v>West</v>
      </c>
      <c r="J8656" s="105" t="s">
        <v>212</v>
      </c>
      <c r="K8656" s="105">
        <v>24.0</v>
      </c>
      <c r="L8656" s="104">
        <f t="array" ref="L8656">XLOOKUP('Joining Lists'!$J8656,'Joining Lists'!$A$4:$A$15,'Joining Lists'!$B$4:$B$15)</f>
        <v>21</v>
      </c>
      <c r="M8656" s="105">
        <f>'Joining Lists'!$K8656*'Joining Lists'!$L8656</f>
        <v>504</v>
      </c>
    </row>
    <row r="8657" ht="14.25" customHeight="1">
      <c r="G8657" s="111">
        <v>44133.0</v>
      </c>
      <c r="H8657" s="110" t="s">
        <v>268</v>
      </c>
      <c r="I8657" s="110" t="str">
        <f t="array" ref="I8657">XLOOKUP('Joining Lists'!$H8657,'Joining Lists'!$D$4:$D$75,'Joining Lists'!$E$4:$E$75)</f>
        <v>East</v>
      </c>
      <c r="J8657" s="110" t="s">
        <v>212</v>
      </c>
      <c r="K8657" s="110">
        <v>1.0</v>
      </c>
      <c r="L8657" s="109">
        <f t="array" ref="L8657">XLOOKUP('Joining Lists'!$J8657,'Joining Lists'!$A$4:$A$15,'Joining Lists'!$B$4:$B$15)</f>
        <v>21</v>
      </c>
      <c r="M8657" s="110">
        <f>'Joining Lists'!$K8657*'Joining Lists'!$L8657</f>
        <v>21</v>
      </c>
    </row>
    <row r="8658" ht="14.25" customHeight="1">
      <c r="G8658" s="106">
        <v>44133.0</v>
      </c>
      <c r="H8658" s="105" t="s">
        <v>309</v>
      </c>
      <c r="I8658" s="105" t="str">
        <f t="array" ref="I8658">XLOOKUP('Joining Lists'!$H8658,'Joining Lists'!$D$4:$D$75,'Joining Lists'!$E$4:$E$75)</f>
        <v>South</v>
      </c>
      <c r="J8658" s="105" t="s">
        <v>236</v>
      </c>
      <c r="K8658" s="105">
        <v>3.0</v>
      </c>
      <c r="L8658" s="104">
        <f t="array" ref="L8658">XLOOKUP('Joining Lists'!$J8658,'Joining Lists'!$A$4:$A$15,'Joining Lists'!$B$4:$B$15)</f>
        <v>30</v>
      </c>
      <c r="M8658" s="105">
        <f>'Joining Lists'!$K8658*'Joining Lists'!$L8658</f>
        <v>90</v>
      </c>
    </row>
    <row r="8659" ht="14.25" customHeight="1">
      <c r="G8659" s="111">
        <v>44133.0</v>
      </c>
      <c r="H8659" s="110" t="s">
        <v>306</v>
      </c>
      <c r="I8659" s="110" t="str">
        <f t="array" ref="I8659">XLOOKUP('Joining Lists'!$H8659,'Joining Lists'!$D$4:$D$75,'Joining Lists'!$E$4:$E$75)</f>
        <v>West</v>
      </c>
      <c r="J8659" s="110" t="s">
        <v>245</v>
      </c>
      <c r="K8659" s="110">
        <v>3.0</v>
      </c>
      <c r="L8659" s="109">
        <f t="array" ref="L8659">XLOOKUP('Joining Lists'!$J8659,'Joining Lists'!$A$4:$A$15,'Joining Lists'!$B$4:$B$15)</f>
        <v>23.5</v>
      </c>
      <c r="M8659" s="110">
        <f>'Joining Lists'!$K8659*'Joining Lists'!$L8659</f>
        <v>70.5</v>
      </c>
    </row>
    <row r="8660" ht="14.25" customHeight="1">
      <c r="G8660" s="106">
        <v>44133.0</v>
      </c>
      <c r="H8660" s="105" t="s">
        <v>294</v>
      </c>
      <c r="I8660" s="105" t="str">
        <f t="array" ref="I8660">XLOOKUP('Joining Lists'!$H8660,'Joining Lists'!$D$4:$D$75,'Joining Lists'!$E$4:$E$75)</f>
        <v>West</v>
      </c>
      <c r="J8660" s="105" t="s">
        <v>245</v>
      </c>
      <c r="K8660" s="105">
        <v>2.0</v>
      </c>
      <c r="L8660" s="104">
        <f t="array" ref="L8660">XLOOKUP('Joining Lists'!$J8660,'Joining Lists'!$A$4:$A$15,'Joining Lists'!$B$4:$B$15)</f>
        <v>23.5</v>
      </c>
      <c r="M8660" s="105">
        <f>'Joining Lists'!$K8660*'Joining Lists'!$L8660</f>
        <v>47</v>
      </c>
    </row>
    <row r="8661" ht="14.25" customHeight="1">
      <c r="G8661" s="111">
        <v>44133.0</v>
      </c>
      <c r="H8661" s="110" t="s">
        <v>263</v>
      </c>
      <c r="I8661" s="110" t="str">
        <f t="array" ref="I8661">XLOOKUP('Joining Lists'!$H8661,'Joining Lists'!$D$4:$D$75,'Joining Lists'!$E$4:$E$75)</f>
        <v>West</v>
      </c>
      <c r="J8661" s="110" t="s">
        <v>236</v>
      </c>
      <c r="K8661" s="110">
        <v>3.0</v>
      </c>
      <c r="L8661" s="109">
        <f t="array" ref="L8661">XLOOKUP('Joining Lists'!$J8661,'Joining Lists'!$A$4:$A$15,'Joining Lists'!$B$4:$B$15)</f>
        <v>30</v>
      </c>
      <c r="M8661" s="110">
        <f>'Joining Lists'!$K8661*'Joining Lists'!$L8661</f>
        <v>90</v>
      </c>
    </row>
    <row r="8662" ht="14.25" customHeight="1">
      <c r="G8662" s="106">
        <v>44132.0</v>
      </c>
      <c r="H8662" s="105" t="s">
        <v>291</v>
      </c>
      <c r="I8662" s="105" t="str">
        <f t="array" ref="I8662">XLOOKUP('Joining Lists'!$H8662,'Joining Lists'!$D$4:$D$75,'Joining Lists'!$E$4:$E$75)</f>
        <v>West</v>
      </c>
      <c r="J8662" s="105" t="s">
        <v>236</v>
      </c>
      <c r="K8662" s="105">
        <v>2.0</v>
      </c>
      <c r="L8662" s="104">
        <f t="array" ref="L8662">XLOOKUP('Joining Lists'!$J8662,'Joining Lists'!$A$4:$A$15,'Joining Lists'!$B$4:$B$15)</f>
        <v>30</v>
      </c>
      <c r="M8662" s="105">
        <f>'Joining Lists'!$K8662*'Joining Lists'!$L8662</f>
        <v>60</v>
      </c>
    </row>
    <row r="8663" ht="14.25" customHeight="1">
      <c r="G8663" s="111">
        <v>44131.0</v>
      </c>
      <c r="H8663" s="110" t="s">
        <v>313</v>
      </c>
      <c r="I8663" s="110" t="str">
        <f t="array" ref="I8663">XLOOKUP('Joining Lists'!$H8663,'Joining Lists'!$D$4:$D$75,'Joining Lists'!$E$4:$E$75)</f>
        <v>West</v>
      </c>
      <c r="J8663" s="110" t="s">
        <v>227</v>
      </c>
      <c r="K8663" s="110">
        <v>22.0</v>
      </c>
      <c r="L8663" s="109">
        <f t="array" ref="L8663">XLOOKUP('Joining Lists'!$J8663,'Joining Lists'!$A$4:$A$15,'Joining Lists'!$B$4:$B$15)</f>
        <v>25</v>
      </c>
      <c r="M8663" s="110">
        <f>'Joining Lists'!$K8663*'Joining Lists'!$L8663</f>
        <v>550</v>
      </c>
    </row>
    <row r="8664" ht="14.25" customHeight="1">
      <c r="G8664" s="106">
        <v>44131.0</v>
      </c>
      <c r="H8664" s="105" t="s">
        <v>221</v>
      </c>
      <c r="I8664" s="105" t="str">
        <f t="array" ref="I8664">XLOOKUP('Joining Lists'!$H8664,'Joining Lists'!$D$4:$D$75,'Joining Lists'!$E$4:$E$75)</f>
        <v>East</v>
      </c>
      <c r="J8664" s="105" t="s">
        <v>216</v>
      </c>
      <c r="K8664" s="105">
        <v>2.0</v>
      </c>
      <c r="L8664" s="104">
        <f t="array" ref="L8664">XLOOKUP('Joining Lists'!$J8664,'Joining Lists'!$A$4:$A$15,'Joining Lists'!$B$4:$B$15)</f>
        <v>22.95</v>
      </c>
      <c r="M8664" s="105">
        <f>'Joining Lists'!$K8664*'Joining Lists'!$L8664</f>
        <v>45.9</v>
      </c>
    </row>
    <row r="8665" ht="14.25" customHeight="1">
      <c r="G8665" s="111">
        <v>44131.0</v>
      </c>
      <c r="H8665" s="110" t="s">
        <v>281</v>
      </c>
      <c r="I8665" s="110" t="str">
        <f t="array" ref="I8665">XLOOKUP('Joining Lists'!$H8665,'Joining Lists'!$D$4:$D$75,'Joining Lists'!$E$4:$E$75)</f>
        <v>MidWest</v>
      </c>
      <c r="J8665" s="110" t="s">
        <v>235</v>
      </c>
      <c r="K8665" s="110">
        <v>2.0</v>
      </c>
      <c r="L8665" s="109">
        <f t="array" ref="L8665">XLOOKUP('Joining Lists'!$J8665,'Joining Lists'!$A$4:$A$15,'Joining Lists'!$B$4:$B$15)</f>
        <v>19.95</v>
      </c>
      <c r="M8665" s="110">
        <f>'Joining Lists'!$K8665*'Joining Lists'!$L8665</f>
        <v>39.9</v>
      </c>
    </row>
    <row r="8666" ht="14.25" customHeight="1">
      <c r="G8666" s="106">
        <v>44131.0</v>
      </c>
      <c r="H8666" s="105" t="s">
        <v>215</v>
      </c>
      <c r="I8666" s="105" t="str">
        <f t="array" ref="I8666">XLOOKUP('Joining Lists'!$H8666,'Joining Lists'!$D$4:$D$75,'Joining Lists'!$E$4:$E$75)</f>
        <v>East</v>
      </c>
      <c r="J8666" s="105" t="s">
        <v>239</v>
      </c>
      <c r="K8666" s="105">
        <v>3.0</v>
      </c>
      <c r="L8666" s="104">
        <f t="array" ref="L8666">XLOOKUP('Joining Lists'!$J8666,'Joining Lists'!$A$4:$A$15,'Joining Lists'!$B$4:$B$15)</f>
        <v>19</v>
      </c>
      <c r="M8666" s="105">
        <f>'Joining Lists'!$K8666*'Joining Lists'!$L8666</f>
        <v>57</v>
      </c>
    </row>
    <row r="8667" ht="14.25" customHeight="1">
      <c r="G8667" s="111">
        <v>44130.0</v>
      </c>
      <c r="H8667" s="110" t="s">
        <v>268</v>
      </c>
      <c r="I8667" s="110" t="str">
        <f t="array" ref="I8667">XLOOKUP('Joining Lists'!$H8667,'Joining Lists'!$D$4:$D$75,'Joining Lists'!$E$4:$E$75)</f>
        <v>East</v>
      </c>
      <c r="J8667" s="110" t="s">
        <v>235</v>
      </c>
      <c r="K8667" s="110">
        <v>20.0</v>
      </c>
      <c r="L8667" s="109">
        <f t="array" ref="L8667">XLOOKUP('Joining Lists'!$J8667,'Joining Lists'!$A$4:$A$15,'Joining Lists'!$B$4:$B$15)</f>
        <v>19.95</v>
      </c>
      <c r="M8667" s="110">
        <f>'Joining Lists'!$K8667*'Joining Lists'!$L8667</f>
        <v>399</v>
      </c>
    </row>
    <row r="8668" ht="14.25" customHeight="1">
      <c r="G8668" s="106">
        <v>44130.0</v>
      </c>
      <c r="H8668" s="105" t="s">
        <v>283</v>
      </c>
      <c r="I8668" s="105" t="str">
        <f t="array" ref="I8668">XLOOKUP('Joining Lists'!$H8668,'Joining Lists'!$D$4:$D$75,'Joining Lists'!$E$4:$E$75)</f>
        <v>South</v>
      </c>
      <c r="J8668" s="105" t="s">
        <v>239</v>
      </c>
      <c r="K8668" s="105">
        <v>1.0</v>
      </c>
      <c r="L8668" s="104">
        <f t="array" ref="L8668">XLOOKUP('Joining Lists'!$J8668,'Joining Lists'!$A$4:$A$15,'Joining Lists'!$B$4:$B$15)</f>
        <v>19</v>
      </c>
      <c r="M8668" s="105">
        <f>'Joining Lists'!$K8668*'Joining Lists'!$L8668</f>
        <v>19</v>
      </c>
    </row>
    <row r="8669" ht="14.25" customHeight="1">
      <c r="G8669" s="111">
        <v>44130.0</v>
      </c>
      <c r="H8669" s="110" t="s">
        <v>289</v>
      </c>
      <c r="I8669" s="110" t="str">
        <f t="array" ref="I8669">XLOOKUP('Joining Lists'!$H8669,'Joining Lists'!$D$4:$D$75,'Joining Lists'!$E$4:$E$75)</f>
        <v>West</v>
      </c>
      <c r="J8669" s="110" t="s">
        <v>218</v>
      </c>
      <c r="K8669" s="110">
        <v>1.0</v>
      </c>
      <c r="L8669" s="109">
        <f t="array" ref="L8669">XLOOKUP('Joining Lists'!$J8669,'Joining Lists'!$A$4:$A$15,'Joining Lists'!$B$4:$B$15)</f>
        <v>22.95</v>
      </c>
      <c r="M8669" s="110">
        <f>'Joining Lists'!$K8669*'Joining Lists'!$L8669</f>
        <v>22.95</v>
      </c>
    </row>
    <row r="8670" ht="14.25" customHeight="1">
      <c r="G8670" s="106">
        <v>44130.0</v>
      </c>
      <c r="H8670" s="105" t="s">
        <v>305</v>
      </c>
      <c r="I8670" s="105" t="str">
        <f t="array" ref="I8670">XLOOKUP('Joining Lists'!$H8670,'Joining Lists'!$D$4:$D$75,'Joining Lists'!$E$4:$E$75)</f>
        <v>East</v>
      </c>
      <c r="J8670" s="105" t="s">
        <v>240</v>
      </c>
      <c r="K8670" s="105">
        <v>1.0</v>
      </c>
      <c r="L8670" s="104">
        <f t="array" ref="L8670">XLOOKUP('Joining Lists'!$J8670,'Joining Lists'!$A$4:$A$15,'Joining Lists'!$B$4:$B$15)</f>
        <v>34</v>
      </c>
      <c r="M8670" s="105">
        <f>'Joining Lists'!$K8670*'Joining Lists'!$L8670</f>
        <v>34</v>
      </c>
    </row>
    <row r="8671" ht="14.25" customHeight="1">
      <c r="G8671" s="111">
        <v>44130.0</v>
      </c>
      <c r="H8671" s="110" t="s">
        <v>313</v>
      </c>
      <c r="I8671" s="110" t="str">
        <f t="array" ref="I8671">XLOOKUP('Joining Lists'!$H8671,'Joining Lists'!$D$4:$D$75,'Joining Lists'!$E$4:$E$75)</f>
        <v>West</v>
      </c>
      <c r="J8671" s="110" t="s">
        <v>240</v>
      </c>
      <c r="K8671" s="110">
        <v>2.0</v>
      </c>
      <c r="L8671" s="109">
        <f t="array" ref="L8671">XLOOKUP('Joining Lists'!$J8671,'Joining Lists'!$A$4:$A$15,'Joining Lists'!$B$4:$B$15)</f>
        <v>34</v>
      </c>
      <c r="M8671" s="110">
        <f>'Joining Lists'!$K8671*'Joining Lists'!$L8671</f>
        <v>68</v>
      </c>
    </row>
    <row r="8672" ht="14.25" customHeight="1">
      <c r="G8672" s="106">
        <v>44130.0</v>
      </c>
      <c r="H8672" s="105" t="s">
        <v>258</v>
      </c>
      <c r="I8672" s="105" t="str">
        <f t="array" ref="I8672">XLOOKUP('Joining Lists'!$H8672,'Joining Lists'!$D$4:$D$75,'Joining Lists'!$E$4:$E$75)</f>
        <v>MidWest</v>
      </c>
      <c r="J8672" s="105" t="s">
        <v>240</v>
      </c>
      <c r="K8672" s="105">
        <v>14.0</v>
      </c>
      <c r="L8672" s="104">
        <f t="array" ref="L8672">XLOOKUP('Joining Lists'!$J8672,'Joining Lists'!$A$4:$A$15,'Joining Lists'!$B$4:$B$15)</f>
        <v>34</v>
      </c>
      <c r="M8672" s="105">
        <f>'Joining Lists'!$K8672*'Joining Lists'!$L8672</f>
        <v>476</v>
      </c>
    </row>
    <row r="8673" ht="14.25" customHeight="1">
      <c r="G8673" s="111">
        <v>44130.0</v>
      </c>
      <c r="H8673" s="110" t="s">
        <v>292</v>
      </c>
      <c r="I8673" s="110" t="str">
        <f t="array" ref="I8673">XLOOKUP('Joining Lists'!$H8673,'Joining Lists'!$D$4:$D$75,'Joining Lists'!$E$4:$E$75)</f>
        <v>East</v>
      </c>
      <c r="J8673" s="110" t="s">
        <v>240</v>
      </c>
      <c r="K8673" s="110">
        <v>2.0</v>
      </c>
      <c r="L8673" s="109">
        <f t="array" ref="L8673">XLOOKUP('Joining Lists'!$J8673,'Joining Lists'!$A$4:$A$15,'Joining Lists'!$B$4:$B$15)</f>
        <v>34</v>
      </c>
      <c r="M8673" s="110">
        <f>'Joining Lists'!$K8673*'Joining Lists'!$L8673</f>
        <v>68</v>
      </c>
    </row>
    <row r="8674" ht="14.25" customHeight="1">
      <c r="G8674" s="106">
        <v>44129.0</v>
      </c>
      <c r="H8674" s="105" t="s">
        <v>292</v>
      </c>
      <c r="I8674" s="105" t="str">
        <f t="array" ref="I8674">XLOOKUP('Joining Lists'!$H8674,'Joining Lists'!$D$4:$D$75,'Joining Lists'!$E$4:$E$75)</f>
        <v>East</v>
      </c>
      <c r="J8674" s="105" t="s">
        <v>218</v>
      </c>
      <c r="K8674" s="105">
        <v>2.0</v>
      </c>
      <c r="L8674" s="104">
        <f t="array" ref="L8674">XLOOKUP('Joining Lists'!$J8674,'Joining Lists'!$A$4:$A$15,'Joining Lists'!$B$4:$B$15)</f>
        <v>22.95</v>
      </c>
      <c r="M8674" s="105">
        <f>'Joining Lists'!$K8674*'Joining Lists'!$L8674</f>
        <v>45.9</v>
      </c>
    </row>
    <row r="8675" ht="14.25" customHeight="1">
      <c r="G8675" s="111">
        <v>44129.0</v>
      </c>
      <c r="H8675" s="110" t="s">
        <v>297</v>
      </c>
      <c r="I8675" s="110" t="str">
        <f t="array" ref="I8675">XLOOKUP('Joining Lists'!$H8675,'Joining Lists'!$D$4:$D$75,'Joining Lists'!$E$4:$E$75)</f>
        <v>MidWest</v>
      </c>
      <c r="J8675" s="110" t="s">
        <v>216</v>
      </c>
      <c r="K8675" s="110">
        <v>1.0</v>
      </c>
      <c r="L8675" s="109">
        <f t="array" ref="L8675">XLOOKUP('Joining Lists'!$J8675,'Joining Lists'!$A$4:$A$15,'Joining Lists'!$B$4:$B$15)</f>
        <v>22.95</v>
      </c>
      <c r="M8675" s="110">
        <f>'Joining Lists'!$K8675*'Joining Lists'!$L8675</f>
        <v>22.95</v>
      </c>
    </row>
    <row r="8676" ht="14.25" customHeight="1">
      <c r="G8676" s="106">
        <v>44129.0</v>
      </c>
      <c r="H8676" s="105" t="s">
        <v>307</v>
      </c>
      <c r="I8676" s="105" t="str">
        <f t="array" ref="I8676">XLOOKUP('Joining Lists'!$H8676,'Joining Lists'!$D$4:$D$75,'Joining Lists'!$E$4:$E$75)</f>
        <v>East</v>
      </c>
      <c r="J8676" s="105" t="s">
        <v>245</v>
      </c>
      <c r="K8676" s="105">
        <v>3.0</v>
      </c>
      <c r="L8676" s="104">
        <f t="array" ref="L8676">XLOOKUP('Joining Lists'!$J8676,'Joining Lists'!$A$4:$A$15,'Joining Lists'!$B$4:$B$15)</f>
        <v>23.5</v>
      </c>
      <c r="M8676" s="105">
        <f>'Joining Lists'!$K8676*'Joining Lists'!$L8676</f>
        <v>70.5</v>
      </c>
    </row>
    <row r="8677" ht="14.25" customHeight="1">
      <c r="G8677" s="111">
        <v>44129.0</v>
      </c>
      <c r="H8677" s="110" t="s">
        <v>264</v>
      </c>
      <c r="I8677" s="110" t="str">
        <f t="array" ref="I8677">XLOOKUP('Joining Lists'!$H8677,'Joining Lists'!$D$4:$D$75,'Joining Lists'!$E$4:$E$75)</f>
        <v>MidWest</v>
      </c>
      <c r="J8677" s="110" t="s">
        <v>235</v>
      </c>
      <c r="K8677" s="110">
        <v>2.0</v>
      </c>
      <c r="L8677" s="109">
        <f t="array" ref="L8677">XLOOKUP('Joining Lists'!$J8677,'Joining Lists'!$A$4:$A$15,'Joining Lists'!$B$4:$B$15)</f>
        <v>19.95</v>
      </c>
      <c r="M8677" s="110">
        <f>'Joining Lists'!$K8677*'Joining Lists'!$L8677</f>
        <v>39.9</v>
      </c>
    </row>
    <row r="8678" ht="14.25" customHeight="1">
      <c r="G8678" s="106">
        <v>44129.0</v>
      </c>
      <c r="H8678" s="105" t="s">
        <v>286</v>
      </c>
      <c r="I8678" s="105" t="str">
        <f t="array" ref="I8678">XLOOKUP('Joining Lists'!$H8678,'Joining Lists'!$D$4:$D$75,'Joining Lists'!$E$4:$E$75)</f>
        <v>South</v>
      </c>
      <c r="J8678" s="105" t="s">
        <v>233</v>
      </c>
      <c r="K8678" s="105">
        <v>3.0</v>
      </c>
      <c r="L8678" s="104">
        <f t="array" ref="L8678">XLOOKUP('Joining Lists'!$J8678,'Joining Lists'!$A$4:$A$15,'Joining Lists'!$B$4:$B$15)</f>
        <v>27.5</v>
      </c>
      <c r="M8678" s="105">
        <f>'Joining Lists'!$K8678*'Joining Lists'!$L8678</f>
        <v>82.5</v>
      </c>
    </row>
    <row r="8679" ht="14.25" customHeight="1">
      <c r="G8679" s="111">
        <v>44129.0</v>
      </c>
      <c r="H8679" s="110" t="s">
        <v>261</v>
      </c>
      <c r="I8679" s="110" t="str">
        <f t="array" ref="I8679">XLOOKUP('Joining Lists'!$H8679,'Joining Lists'!$D$4:$D$75,'Joining Lists'!$E$4:$E$75)</f>
        <v>South</v>
      </c>
      <c r="J8679" s="110" t="s">
        <v>212</v>
      </c>
      <c r="K8679" s="110">
        <v>3.0</v>
      </c>
      <c r="L8679" s="109">
        <f t="array" ref="L8679">XLOOKUP('Joining Lists'!$J8679,'Joining Lists'!$A$4:$A$15,'Joining Lists'!$B$4:$B$15)</f>
        <v>21</v>
      </c>
      <c r="M8679" s="110">
        <f>'Joining Lists'!$K8679*'Joining Lists'!$L8679</f>
        <v>63</v>
      </c>
    </row>
    <row r="8680" ht="14.25" customHeight="1">
      <c r="G8680" s="106">
        <v>44129.0</v>
      </c>
      <c r="H8680" s="105" t="s">
        <v>225</v>
      </c>
      <c r="I8680" s="105" t="str">
        <f t="array" ref="I8680">XLOOKUP('Joining Lists'!$H8680,'Joining Lists'!$D$4:$D$75,'Joining Lists'!$E$4:$E$75)</f>
        <v>South</v>
      </c>
      <c r="J8680" s="105" t="s">
        <v>235</v>
      </c>
      <c r="K8680" s="105">
        <v>23.0</v>
      </c>
      <c r="L8680" s="104">
        <f t="array" ref="L8680">XLOOKUP('Joining Lists'!$J8680,'Joining Lists'!$A$4:$A$15,'Joining Lists'!$B$4:$B$15)</f>
        <v>19.95</v>
      </c>
      <c r="M8680" s="105">
        <f>'Joining Lists'!$K8680*'Joining Lists'!$L8680</f>
        <v>458.85</v>
      </c>
    </row>
    <row r="8681" ht="14.25" customHeight="1">
      <c r="G8681" s="111">
        <v>44129.0</v>
      </c>
      <c r="H8681" s="110" t="s">
        <v>244</v>
      </c>
      <c r="I8681" s="110" t="str">
        <f t="array" ref="I8681">XLOOKUP('Joining Lists'!$H8681,'Joining Lists'!$D$4:$D$75,'Joining Lists'!$E$4:$E$75)</f>
        <v>MidWest</v>
      </c>
      <c r="J8681" s="110" t="s">
        <v>243</v>
      </c>
      <c r="K8681" s="110">
        <v>1.0</v>
      </c>
      <c r="L8681" s="109">
        <f t="array" ref="L8681">XLOOKUP('Joining Lists'!$J8681,'Joining Lists'!$A$4:$A$15,'Joining Lists'!$B$4:$B$15)</f>
        <v>25</v>
      </c>
      <c r="M8681" s="110">
        <f>'Joining Lists'!$K8681*'Joining Lists'!$L8681</f>
        <v>25</v>
      </c>
    </row>
    <row r="8682" ht="14.25" customHeight="1">
      <c r="G8682" s="106">
        <v>44129.0</v>
      </c>
      <c r="H8682" s="105" t="s">
        <v>278</v>
      </c>
      <c r="I8682" s="105" t="str">
        <f t="array" ref="I8682">XLOOKUP('Joining Lists'!$H8682,'Joining Lists'!$D$4:$D$75,'Joining Lists'!$E$4:$E$75)</f>
        <v>MidWest</v>
      </c>
      <c r="J8682" s="105" t="s">
        <v>212</v>
      </c>
      <c r="K8682" s="105">
        <v>21.0</v>
      </c>
      <c r="L8682" s="104">
        <f t="array" ref="L8682">XLOOKUP('Joining Lists'!$J8682,'Joining Lists'!$A$4:$A$15,'Joining Lists'!$B$4:$B$15)</f>
        <v>21</v>
      </c>
      <c r="M8682" s="105">
        <f>'Joining Lists'!$K8682*'Joining Lists'!$L8682</f>
        <v>441</v>
      </c>
    </row>
    <row r="8683" ht="14.25" customHeight="1">
      <c r="G8683" s="111">
        <v>44129.0</v>
      </c>
      <c r="H8683" s="110" t="s">
        <v>292</v>
      </c>
      <c r="I8683" s="110" t="str">
        <f t="array" ref="I8683">XLOOKUP('Joining Lists'!$H8683,'Joining Lists'!$D$4:$D$75,'Joining Lists'!$E$4:$E$75)</f>
        <v>East</v>
      </c>
      <c r="J8683" s="110" t="s">
        <v>243</v>
      </c>
      <c r="K8683" s="110">
        <v>1.0</v>
      </c>
      <c r="L8683" s="109">
        <f t="array" ref="L8683">XLOOKUP('Joining Lists'!$J8683,'Joining Lists'!$A$4:$A$15,'Joining Lists'!$B$4:$B$15)</f>
        <v>25</v>
      </c>
      <c r="M8683" s="110">
        <f>'Joining Lists'!$K8683*'Joining Lists'!$L8683</f>
        <v>25</v>
      </c>
    </row>
    <row r="8684" ht="14.25" customHeight="1">
      <c r="G8684" s="106">
        <v>44128.0</v>
      </c>
      <c r="H8684" s="105" t="s">
        <v>292</v>
      </c>
      <c r="I8684" s="105" t="str">
        <f t="array" ref="I8684">XLOOKUP('Joining Lists'!$H8684,'Joining Lists'!$D$4:$D$75,'Joining Lists'!$E$4:$E$75)</f>
        <v>East</v>
      </c>
      <c r="J8684" s="105" t="s">
        <v>230</v>
      </c>
      <c r="K8684" s="105">
        <v>2.0</v>
      </c>
      <c r="L8684" s="104">
        <f t="array" ref="L8684">XLOOKUP('Joining Lists'!$J8684,'Joining Lists'!$A$4:$A$15,'Joining Lists'!$B$4:$B$15)</f>
        <v>79.95</v>
      </c>
      <c r="M8684" s="105">
        <f>'Joining Lists'!$K8684*'Joining Lists'!$L8684</f>
        <v>159.9</v>
      </c>
    </row>
    <row r="8685" ht="14.25" customHeight="1">
      <c r="G8685" s="111">
        <v>44128.0</v>
      </c>
      <c r="H8685" s="110" t="s">
        <v>291</v>
      </c>
      <c r="I8685" s="110" t="str">
        <f t="array" ref="I8685">XLOOKUP('Joining Lists'!$H8685,'Joining Lists'!$D$4:$D$75,'Joining Lists'!$E$4:$E$75)</f>
        <v>West</v>
      </c>
      <c r="J8685" s="110" t="s">
        <v>218</v>
      </c>
      <c r="K8685" s="110">
        <v>1.0</v>
      </c>
      <c r="L8685" s="109">
        <f t="array" ref="L8685">XLOOKUP('Joining Lists'!$J8685,'Joining Lists'!$A$4:$A$15,'Joining Lists'!$B$4:$B$15)</f>
        <v>22.95</v>
      </c>
      <c r="M8685" s="110">
        <f>'Joining Lists'!$K8685*'Joining Lists'!$L8685</f>
        <v>22.95</v>
      </c>
    </row>
    <row r="8686" ht="14.25" customHeight="1">
      <c r="G8686" s="106">
        <v>44128.0</v>
      </c>
      <c r="H8686" s="105" t="s">
        <v>308</v>
      </c>
      <c r="I8686" s="105" t="str">
        <f t="array" ref="I8686">XLOOKUP('Joining Lists'!$H8686,'Joining Lists'!$D$4:$D$75,'Joining Lists'!$E$4:$E$75)</f>
        <v>West</v>
      </c>
      <c r="J8686" s="105" t="s">
        <v>235</v>
      </c>
      <c r="K8686" s="105">
        <v>3.0</v>
      </c>
      <c r="L8686" s="104">
        <f t="array" ref="L8686">XLOOKUP('Joining Lists'!$J8686,'Joining Lists'!$A$4:$A$15,'Joining Lists'!$B$4:$B$15)</f>
        <v>19.95</v>
      </c>
      <c r="M8686" s="105">
        <f>'Joining Lists'!$K8686*'Joining Lists'!$L8686</f>
        <v>59.85</v>
      </c>
    </row>
    <row r="8687" ht="14.25" customHeight="1">
      <c r="G8687" s="111">
        <v>44128.0</v>
      </c>
      <c r="H8687" s="110" t="s">
        <v>258</v>
      </c>
      <c r="I8687" s="110" t="str">
        <f t="array" ref="I8687">XLOOKUP('Joining Lists'!$H8687,'Joining Lists'!$D$4:$D$75,'Joining Lists'!$E$4:$E$75)</f>
        <v>MidWest</v>
      </c>
      <c r="J8687" s="110" t="s">
        <v>227</v>
      </c>
      <c r="K8687" s="110">
        <v>2.0</v>
      </c>
      <c r="L8687" s="109">
        <f t="array" ref="L8687">XLOOKUP('Joining Lists'!$J8687,'Joining Lists'!$A$4:$A$15,'Joining Lists'!$B$4:$B$15)</f>
        <v>25</v>
      </c>
      <c r="M8687" s="110">
        <f>'Joining Lists'!$K8687*'Joining Lists'!$L8687</f>
        <v>50</v>
      </c>
    </row>
    <row r="8688" ht="14.25" customHeight="1">
      <c r="G8688" s="106">
        <v>44127.0</v>
      </c>
      <c r="H8688" s="105" t="s">
        <v>231</v>
      </c>
      <c r="I8688" s="105" t="str">
        <f t="array" ref="I8688">XLOOKUP('Joining Lists'!$H8688,'Joining Lists'!$D$4:$D$75,'Joining Lists'!$E$4:$E$75)</f>
        <v>West</v>
      </c>
      <c r="J8688" s="105" t="s">
        <v>245</v>
      </c>
      <c r="K8688" s="105">
        <v>21.0</v>
      </c>
      <c r="L8688" s="104">
        <f t="array" ref="L8688">XLOOKUP('Joining Lists'!$J8688,'Joining Lists'!$A$4:$A$15,'Joining Lists'!$B$4:$B$15)</f>
        <v>23.5</v>
      </c>
      <c r="M8688" s="105">
        <f>'Joining Lists'!$K8688*'Joining Lists'!$L8688</f>
        <v>493.5</v>
      </c>
    </row>
    <row r="8689" ht="14.25" customHeight="1">
      <c r="G8689" s="111">
        <v>44127.0</v>
      </c>
      <c r="H8689" s="110" t="s">
        <v>299</v>
      </c>
      <c r="I8689" s="110" t="str">
        <f t="array" ref="I8689">XLOOKUP('Joining Lists'!$H8689,'Joining Lists'!$D$4:$D$75,'Joining Lists'!$E$4:$E$75)</f>
        <v>South</v>
      </c>
      <c r="J8689" s="110" t="s">
        <v>212</v>
      </c>
      <c r="K8689" s="110">
        <v>9.0</v>
      </c>
      <c r="L8689" s="109">
        <f t="array" ref="L8689">XLOOKUP('Joining Lists'!$J8689,'Joining Lists'!$A$4:$A$15,'Joining Lists'!$B$4:$B$15)</f>
        <v>21</v>
      </c>
      <c r="M8689" s="110">
        <f>'Joining Lists'!$K8689*'Joining Lists'!$L8689</f>
        <v>189</v>
      </c>
    </row>
    <row r="8690" ht="14.25" customHeight="1">
      <c r="G8690" s="106">
        <v>44127.0</v>
      </c>
      <c r="H8690" s="105" t="s">
        <v>313</v>
      </c>
      <c r="I8690" s="105" t="str">
        <f t="array" ref="I8690">XLOOKUP('Joining Lists'!$H8690,'Joining Lists'!$D$4:$D$75,'Joining Lists'!$E$4:$E$75)</f>
        <v>West</v>
      </c>
      <c r="J8690" s="105" t="s">
        <v>235</v>
      </c>
      <c r="K8690" s="105">
        <v>1.0</v>
      </c>
      <c r="L8690" s="104">
        <f t="array" ref="L8690">XLOOKUP('Joining Lists'!$J8690,'Joining Lists'!$A$4:$A$15,'Joining Lists'!$B$4:$B$15)</f>
        <v>19.95</v>
      </c>
      <c r="M8690" s="105">
        <f>'Joining Lists'!$K8690*'Joining Lists'!$L8690</f>
        <v>19.95</v>
      </c>
    </row>
    <row r="8691" ht="14.25" customHeight="1">
      <c r="G8691" s="111">
        <v>44127.0</v>
      </c>
      <c r="H8691" s="110" t="s">
        <v>265</v>
      </c>
      <c r="I8691" s="110" t="str">
        <f t="array" ref="I8691">XLOOKUP('Joining Lists'!$H8691,'Joining Lists'!$D$4:$D$75,'Joining Lists'!$E$4:$E$75)</f>
        <v>MidWest</v>
      </c>
      <c r="J8691" s="110" t="s">
        <v>235</v>
      </c>
      <c r="K8691" s="110">
        <v>2.0</v>
      </c>
      <c r="L8691" s="109">
        <f t="array" ref="L8691">XLOOKUP('Joining Lists'!$J8691,'Joining Lists'!$A$4:$A$15,'Joining Lists'!$B$4:$B$15)</f>
        <v>19.95</v>
      </c>
      <c r="M8691" s="110">
        <f>'Joining Lists'!$K8691*'Joining Lists'!$L8691</f>
        <v>39.9</v>
      </c>
    </row>
    <row r="8692" ht="14.25" customHeight="1">
      <c r="G8692" s="106">
        <v>44127.0</v>
      </c>
      <c r="H8692" s="105" t="s">
        <v>238</v>
      </c>
      <c r="I8692" s="105" t="str">
        <f t="array" ref="I8692">XLOOKUP('Joining Lists'!$H8692,'Joining Lists'!$D$4:$D$75,'Joining Lists'!$E$4:$E$75)</f>
        <v>West</v>
      </c>
      <c r="J8692" s="105" t="s">
        <v>235</v>
      </c>
      <c r="K8692" s="105">
        <v>3.0</v>
      </c>
      <c r="L8692" s="104">
        <f t="array" ref="L8692">XLOOKUP('Joining Lists'!$J8692,'Joining Lists'!$A$4:$A$15,'Joining Lists'!$B$4:$B$15)</f>
        <v>19.95</v>
      </c>
      <c r="M8692" s="105">
        <f>'Joining Lists'!$K8692*'Joining Lists'!$L8692</f>
        <v>59.85</v>
      </c>
    </row>
    <row r="8693" ht="14.25" customHeight="1">
      <c r="G8693" s="111">
        <v>44127.0</v>
      </c>
      <c r="H8693" s="110" t="s">
        <v>263</v>
      </c>
      <c r="I8693" s="110" t="str">
        <f t="array" ref="I8693">XLOOKUP('Joining Lists'!$H8693,'Joining Lists'!$D$4:$D$75,'Joining Lists'!$E$4:$E$75)</f>
        <v>West</v>
      </c>
      <c r="J8693" s="110" t="s">
        <v>216</v>
      </c>
      <c r="K8693" s="110">
        <v>1.0</v>
      </c>
      <c r="L8693" s="109">
        <f t="array" ref="L8693">XLOOKUP('Joining Lists'!$J8693,'Joining Lists'!$A$4:$A$15,'Joining Lists'!$B$4:$B$15)</f>
        <v>22.95</v>
      </c>
      <c r="M8693" s="110">
        <f>'Joining Lists'!$K8693*'Joining Lists'!$L8693</f>
        <v>22.95</v>
      </c>
    </row>
    <row r="8694" ht="14.25" customHeight="1">
      <c r="G8694" s="106">
        <v>44127.0</v>
      </c>
      <c r="H8694" s="105" t="s">
        <v>303</v>
      </c>
      <c r="I8694" s="105" t="str">
        <f t="array" ref="I8694">XLOOKUP('Joining Lists'!$H8694,'Joining Lists'!$D$4:$D$75,'Joining Lists'!$E$4:$E$75)</f>
        <v>West</v>
      </c>
      <c r="J8694" s="105" t="s">
        <v>216</v>
      </c>
      <c r="K8694" s="105">
        <v>3.0</v>
      </c>
      <c r="L8694" s="104">
        <f t="array" ref="L8694">XLOOKUP('Joining Lists'!$J8694,'Joining Lists'!$A$4:$A$15,'Joining Lists'!$B$4:$B$15)</f>
        <v>22.95</v>
      </c>
      <c r="M8694" s="105">
        <f>'Joining Lists'!$K8694*'Joining Lists'!$L8694</f>
        <v>68.85</v>
      </c>
    </row>
    <row r="8695" ht="14.25" customHeight="1">
      <c r="G8695" s="111">
        <v>44126.0</v>
      </c>
      <c r="H8695" s="110" t="s">
        <v>234</v>
      </c>
      <c r="I8695" s="110" t="str">
        <f t="array" ref="I8695">XLOOKUP('Joining Lists'!$H8695,'Joining Lists'!$D$4:$D$75,'Joining Lists'!$E$4:$E$75)</f>
        <v>East</v>
      </c>
      <c r="J8695" s="110" t="s">
        <v>243</v>
      </c>
      <c r="K8695" s="110">
        <v>3.0</v>
      </c>
      <c r="L8695" s="109">
        <f t="array" ref="L8695">XLOOKUP('Joining Lists'!$J8695,'Joining Lists'!$A$4:$A$15,'Joining Lists'!$B$4:$B$15)</f>
        <v>25</v>
      </c>
      <c r="M8695" s="110">
        <f>'Joining Lists'!$K8695*'Joining Lists'!$L8695</f>
        <v>75</v>
      </c>
    </row>
    <row r="8696" ht="14.25" customHeight="1">
      <c r="G8696" s="106">
        <v>44126.0</v>
      </c>
      <c r="H8696" s="105" t="s">
        <v>255</v>
      </c>
      <c r="I8696" s="105" t="str">
        <f t="array" ref="I8696">XLOOKUP('Joining Lists'!$H8696,'Joining Lists'!$D$4:$D$75,'Joining Lists'!$E$4:$E$75)</f>
        <v>MidWest</v>
      </c>
      <c r="J8696" s="105" t="s">
        <v>243</v>
      </c>
      <c r="K8696" s="105">
        <v>3.0</v>
      </c>
      <c r="L8696" s="104">
        <f t="array" ref="L8696">XLOOKUP('Joining Lists'!$J8696,'Joining Lists'!$A$4:$A$15,'Joining Lists'!$B$4:$B$15)</f>
        <v>25</v>
      </c>
      <c r="M8696" s="105">
        <f>'Joining Lists'!$K8696*'Joining Lists'!$L8696</f>
        <v>75</v>
      </c>
    </row>
    <row r="8697" ht="14.25" customHeight="1">
      <c r="G8697" s="111">
        <v>44126.0</v>
      </c>
      <c r="H8697" s="110" t="s">
        <v>238</v>
      </c>
      <c r="I8697" s="110" t="str">
        <f t="array" ref="I8697">XLOOKUP('Joining Lists'!$H8697,'Joining Lists'!$D$4:$D$75,'Joining Lists'!$E$4:$E$75)</f>
        <v>West</v>
      </c>
      <c r="J8697" s="110" t="s">
        <v>245</v>
      </c>
      <c r="K8697" s="110">
        <v>3.0</v>
      </c>
      <c r="L8697" s="109">
        <f t="array" ref="L8697">XLOOKUP('Joining Lists'!$J8697,'Joining Lists'!$A$4:$A$15,'Joining Lists'!$B$4:$B$15)</f>
        <v>23.5</v>
      </c>
      <c r="M8697" s="110">
        <f>'Joining Lists'!$K8697*'Joining Lists'!$L8697</f>
        <v>70.5</v>
      </c>
    </row>
    <row r="8698" ht="14.25" customHeight="1">
      <c r="G8698" s="106">
        <v>44125.0</v>
      </c>
      <c r="H8698" s="105" t="s">
        <v>292</v>
      </c>
      <c r="I8698" s="105" t="str">
        <f t="array" ref="I8698">XLOOKUP('Joining Lists'!$H8698,'Joining Lists'!$D$4:$D$75,'Joining Lists'!$E$4:$E$75)</f>
        <v>East</v>
      </c>
      <c r="J8698" s="105" t="s">
        <v>212</v>
      </c>
      <c r="K8698" s="105">
        <v>4.0</v>
      </c>
      <c r="L8698" s="104">
        <f t="array" ref="L8698">XLOOKUP('Joining Lists'!$J8698,'Joining Lists'!$A$4:$A$15,'Joining Lists'!$B$4:$B$15)</f>
        <v>21</v>
      </c>
      <c r="M8698" s="105">
        <f>'Joining Lists'!$K8698*'Joining Lists'!$L8698</f>
        <v>84</v>
      </c>
    </row>
    <row r="8699" ht="14.25" customHeight="1">
      <c r="G8699" s="111">
        <v>44125.0</v>
      </c>
      <c r="H8699" s="110" t="s">
        <v>291</v>
      </c>
      <c r="I8699" s="110" t="str">
        <f t="array" ref="I8699">XLOOKUP('Joining Lists'!$H8699,'Joining Lists'!$D$4:$D$75,'Joining Lists'!$E$4:$E$75)</f>
        <v>West</v>
      </c>
      <c r="J8699" s="110" t="s">
        <v>235</v>
      </c>
      <c r="K8699" s="110">
        <v>2.0</v>
      </c>
      <c r="L8699" s="109">
        <f t="array" ref="L8699">XLOOKUP('Joining Lists'!$J8699,'Joining Lists'!$A$4:$A$15,'Joining Lists'!$B$4:$B$15)</f>
        <v>19.95</v>
      </c>
      <c r="M8699" s="110">
        <f>'Joining Lists'!$K8699*'Joining Lists'!$L8699</f>
        <v>39.9</v>
      </c>
    </row>
    <row r="8700" ht="14.25" customHeight="1">
      <c r="G8700" s="106">
        <v>44125.0</v>
      </c>
      <c r="H8700" s="105" t="s">
        <v>213</v>
      </c>
      <c r="I8700" s="105" t="str">
        <f t="array" ref="I8700">XLOOKUP('Joining Lists'!$H8700,'Joining Lists'!$D$4:$D$75,'Joining Lists'!$E$4:$E$75)</f>
        <v>MidWest</v>
      </c>
      <c r="J8700" s="105" t="s">
        <v>240</v>
      </c>
      <c r="K8700" s="105">
        <v>2.0</v>
      </c>
      <c r="L8700" s="104">
        <f t="array" ref="L8700">XLOOKUP('Joining Lists'!$J8700,'Joining Lists'!$A$4:$A$15,'Joining Lists'!$B$4:$B$15)</f>
        <v>34</v>
      </c>
      <c r="M8700" s="105">
        <f>'Joining Lists'!$K8700*'Joining Lists'!$L8700</f>
        <v>68</v>
      </c>
    </row>
    <row r="8701" ht="14.25" customHeight="1">
      <c r="G8701" s="111">
        <v>44124.0</v>
      </c>
      <c r="H8701" s="110" t="s">
        <v>213</v>
      </c>
      <c r="I8701" s="110" t="str">
        <f t="array" ref="I8701">XLOOKUP('Joining Lists'!$H8701,'Joining Lists'!$D$4:$D$75,'Joining Lists'!$E$4:$E$75)</f>
        <v>MidWest</v>
      </c>
      <c r="J8701" s="110" t="s">
        <v>212</v>
      </c>
      <c r="K8701" s="110">
        <v>2.0</v>
      </c>
      <c r="L8701" s="109">
        <f t="array" ref="L8701">XLOOKUP('Joining Lists'!$J8701,'Joining Lists'!$A$4:$A$15,'Joining Lists'!$B$4:$B$15)</f>
        <v>21</v>
      </c>
      <c r="M8701" s="110">
        <f>'Joining Lists'!$K8701*'Joining Lists'!$L8701</f>
        <v>42</v>
      </c>
    </row>
    <row r="8702" ht="14.25" customHeight="1">
      <c r="G8702" s="106">
        <v>44124.0</v>
      </c>
      <c r="H8702" s="105" t="s">
        <v>297</v>
      </c>
      <c r="I8702" s="105" t="str">
        <f t="array" ref="I8702">XLOOKUP('Joining Lists'!$H8702,'Joining Lists'!$D$4:$D$75,'Joining Lists'!$E$4:$E$75)</f>
        <v>MidWest</v>
      </c>
      <c r="J8702" s="105" t="s">
        <v>212</v>
      </c>
      <c r="K8702" s="105">
        <v>3.0</v>
      </c>
      <c r="L8702" s="104">
        <f t="array" ref="L8702">XLOOKUP('Joining Lists'!$J8702,'Joining Lists'!$A$4:$A$15,'Joining Lists'!$B$4:$B$15)</f>
        <v>21</v>
      </c>
      <c r="M8702" s="105">
        <f>'Joining Lists'!$K8702*'Joining Lists'!$L8702</f>
        <v>63</v>
      </c>
    </row>
    <row r="8703" ht="14.25" customHeight="1">
      <c r="G8703" s="111">
        <v>44124.0</v>
      </c>
      <c r="H8703" s="110" t="s">
        <v>259</v>
      </c>
      <c r="I8703" s="110" t="str">
        <f t="array" ref="I8703">XLOOKUP('Joining Lists'!$H8703,'Joining Lists'!$D$4:$D$75,'Joining Lists'!$E$4:$E$75)</f>
        <v>West</v>
      </c>
      <c r="J8703" s="110" t="s">
        <v>218</v>
      </c>
      <c r="K8703" s="110">
        <v>1.0</v>
      </c>
      <c r="L8703" s="109">
        <f t="array" ref="L8703">XLOOKUP('Joining Lists'!$J8703,'Joining Lists'!$A$4:$A$15,'Joining Lists'!$B$4:$B$15)</f>
        <v>22.95</v>
      </c>
      <c r="M8703" s="110">
        <f>'Joining Lists'!$K8703*'Joining Lists'!$L8703</f>
        <v>22.95</v>
      </c>
    </row>
    <row r="8704" ht="14.25" customHeight="1">
      <c r="G8704" s="106">
        <v>44124.0</v>
      </c>
      <c r="H8704" s="105" t="s">
        <v>281</v>
      </c>
      <c r="I8704" s="105" t="str">
        <f t="array" ref="I8704">XLOOKUP('Joining Lists'!$H8704,'Joining Lists'!$D$4:$D$75,'Joining Lists'!$E$4:$E$75)</f>
        <v>MidWest</v>
      </c>
      <c r="J8704" s="105" t="s">
        <v>235</v>
      </c>
      <c r="K8704" s="105">
        <v>2.0</v>
      </c>
      <c r="L8704" s="104">
        <f t="array" ref="L8704">XLOOKUP('Joining Lists'!$J8704,'Joining Lists'!$A$4:$A$15,'Joining Lists'!$B$4:$B$15)</f>
        <v>19.95</v>
      </c>
      <c r="M8704" s="105">
        <f>'Joining Lists'!$K8704*'Joining Lists'!$L8704</f>
        <v>39.9</v>
      </c>
    </row>
    <row r="8705" ht="14.25" customHeight="1">
      <c r="G8705" s="111">
        <v>44124.0</v>
      </c>
      <c r="H8705" s="110" t="s">
        <v>297</v>
      </c>
      <c r="I8705" s="110" t="str">
        <f t="array" ref="I8705">XLOOKUP('Joining Lists'!$H8705,'Joining Lists'!$D$4:$D$75,'Joining Lists'!$E$4:$E$75)</f>
        <v>MidWest</v>
      </c>
      <c r="J8705" s="110" t="s">
        <v>245</v>
      </c>
      <c r="K8705" s="110">
        <v>2.0</v>
      </c>
      <c r="L8705" s="109">
        <f t="array" ref="L8705">XLOOKUP('Joining Lists'!$J8705,'Joining Lists'!$A$4:$A$15,'Joining Lists'!$B$4:$B$15)</f>
        <v>23.5</v>
      </c>
      <c r="M8705" s="110">
        <f>'Joining Lists'!$K8705*'Joining Lists'!$L8705</f>
        <v>47</v>
      </c>
    </row>
    <row r="8706" ht="14.25" customHeight="1">
      <c r="G8706" s="106">
        <v>44124.0</v>
      </c>
      <c r="H8706" s="105" t="s">
        <v>244</v>
      </c>
      <c r="I8706" s="105" t="str">
        <f t="array" ref="I8706">XLOOKUP('Joining Lists'!$H8706,'Joining Lists'!$D$4:$D$75,'Joining Lists'!$E$4:$E$75)</f>
        <v>MidWest</v>
      </c>
      <c r="J8706" s="105" t="s">
        <v>240</v>
      </c>
      <c r="K8706" s="105">
        <v>8.0</v>
      </c>
      <c r="L8706" s="104">
        <f t="array" ref="L8706">XLOOKUP('Joining Lists'!$J8706,'Joining Lists'!$A$4:$A$15,'Joining Lists'!$B$4:$B$15)</f>
        <v>34</v>
      </c>
      <c r="M8706" s="105">
        <f>'Joining Lists'!$K8706*'Joining Lists'!$L8706</f>
        <v>272</v>
      </c>
    </row>
    <row r="8707" ht="14.25" customHeight="1">
      <c r="G8707" s="111">
        <v>44123.0</v>
      </c>
      <c r="H8707" s="110" t="s">
        <v>219</v>
      </c>
      <c r="I8707" s="110" t="str">
        <f t="array" ref="I8707">XLOOKUP('Joining Lists'!$H8707,'Joining Lists'!$D$4:$D$75,'Joining Lists'!$E$4:$E$75)</f>
        <v>West</v>
      </c>
      <c r="J8707" s="110" t="s">
        <v>218</v>
      </c>
      <c r="K8707" s="110">
        <v>2.0</v>
      </c>
      <c r="L8707" s="109">
        <f t="array" ref="L8707">XLOOKUP('Joining Lists'!$J8707,'Joining Lists'!$A$4:$A$15,'Joining Lists'!$B$4:$B$15)</f>
        <v>22.95</v>
      </c>
      <c r="M8707" s="110">
        <f>'Joining Lists'!$K8707*'Joining Lists'!$L8707</f>
        <v>45.9</v>
      </c>
    </row>
    <row r="8708" ht="14.25" customHeight="1">
      <c r="G8708" s="106">
        <v>44123.0</v>
      </c>
      <c r="H8708" s="105" t="s">
        <v>306</v>
      </c>
      <c r="I8708" s="105" t="str">
        <f t="array" ref="I8708">XLOOKUP('Joining Lists'!$H8708,'Joining Lists'!$D$4:$D$75,'Joining Lists'!$E$4:$E$75)</f>
        <v>West</v>
      </c>
      <c r="J8708" s="105" t="s">
        <v>245</v>
      </c>
      <c r="K8708" s="105">
        <v>1.0</v>
      </c>
      <c r="L8708" s="104">
        <f t="array" ref="L8708">XLOOKUP('Joining Lists'!$J8708,'Joining Lists'!$A$4:$A$15,'Joining Lists'!$B$4:$B$15)</f>
        <v>23.5</v>
      </c>
      <c r="M8708" s="105">
        <f>'Joining Lists'!$K8708*'Joining Lists'!$L8708</f>
        <v>23.5</v>
      </c>
    </row>
    <row r="8709" ht="14.25" customHeight="1">
      <c r="G8709" s="111">
        <v>44122.0</v>
      </c>
      <c r="H8709" s="110" t="s">
        <v>315</v>
      </c>
      <c r="I8709" s="110" t="str">
        <f t="array" ref="I8709">XLOOKUP('Joining Lists'!$H8709,'Joining Lists'!$D$4:$D$75,'Joining Lists'!$E$4:$E$75)</f>
        <v>MidWest</v>
      </c>
      <c r="J8709" s="110" t="s">
        <v>218</v>
      </c>
      <c r="K8709" s="110">
        <v>2.0</v>
      </c>
      <c r="L8709" s="109">
        <f t="array" ref="L8709">XLOOKUP('Joining Lists'!$J8709,'Joining Lists'!$A$4:$A$15,'Joining Lists'!$B$4:$B$15)</f>
        <v>22.95</v>
      </c>
      <c r="M8709" s="110">
        <f>'Joining Lists'!$K8709*'Joining Lists'!$L8709</f>
        <v>45.9</v>
      </c>
    </row>
    <row r="8710" ht="14.25" customHeight="1">
      <c r="G8710" s="106">
        <v>44122.0</v>
      </c>
      <c r="H8710" s="105" t="s">
        <v>292</v>
      </c>
      <c r="I8710" s="105" t="str">
        <f t="array" ref="I8710">XLOOKUP('Joining Lists'!$H8710,'Joining Lists'!$D$4:$D$75,'Joining Lists'!$E$4:$E$75)</f>
        <v>East</v>
      </c>
      <c r="J8710" s="105" t="s">
        <v>212</v>
      </c>
      <c r="K8710" s="105">
        <v>3.0</v>
      </c>
      <c r="L8710" s="104">
        <f t="array" ref="L8710">XLOOKUP('Joining Lists'!$J8710,'Joining Lists'!$A$4:$A$15,'Joining Lists'!$B$4:$B$15)</f>
        <v>21</v>
      </c>
      <c r="M8710" s="105">
        <f>'Joining Lists'!$K8710*'Joining Lists'!$L8710</f>
        <v>63</v>
      </c>
    </row>
    <row r="8711" ht="14.25" customHeight="1">
      <c r="G8711" s="111">
        <v>44122.0</v>
      </c>
      <c r="H8711" s="110" t="s">
        <v>252</v>
      </c>
      <c r="I8711" s="110" t="str">
        <f t="array" ref="I8711">XLOOKUP('Joining Lists'!$H8711,'Joining Lists'!$D$4:$D$75,'Joining Lists'!$E$4:$E$75)</f>
        <v>West</v>
      </c>
      <c r="J8711" s="110" t="s">
        <v>240</v>
      </c>
      <c r="K8711" s="110">
        <v>23.0</v>
      </c>
      <c r="L8711" s="109">
        <f t="array" ref="L8711">XLOOKUP('Joining Lists'!$J8711,'Joining Lists'!$A$4:$A$15,'Joining Lists'!$B$4:$B$15)</f>
        <v>34</v>
      </c>
      <c r="M8711" s="110">
        <f>'Joining Lists'!$K8711*'Joining Lists'!$L8711</f>
        <v>782</v>
      </c>
    </row>
    <row r="8712" ht="14.25" customHeight="1">
      <c r="G8712" s="106">
        <v>44121.0</v>
      </c>
      <c r="H8712" s="105" t="s">
        <v>292</v>
      </c>
      <c r="I8712" s="105" t="str">
        <f t="array" ref="I8712">XLOOKUP('Joining Lists'!$H8712,'Joining Lists'!$D$4:$D$75,'Joining Lists'!$E$4:$E$75)</f>
        <v>East</v>
      </c>
      <c r="J8712" s="105" t="s">
        <v>216</v>
      </c>
      <c r="K8712" s="105">
        <v>1.0</v>
      </c>
      <c r="L8712" s="104">
        <f t="array" ref="L8712">XLOOKUP('Joining Lists'!$J8712,'Joining Lists'!$A$4:$A$15,'Joining Lists'!$B$4:$B$15)</f>
        <v>22.95</v>
      </c>
      <c r="M8712" s="105">
        <f>'Joining Lists'!$K8712*'Joining Lists'!$L8712</f>
        <v>22.95</v>
      </c>
    </row>
    <row r="8713" ht="14.25" customHeight="1">
      <c r="G8713" s="111">
        <v>44121.0</v>
      </c>
      <c r="H8713" s="110" t="s">
        <v>292</v>
      </c>
      <c r="I8713" s="110" t="str">
        <f t="array" ref="I8713">XLOOKUP('Joining Lists'!$H8713,'Joining Lists'!$D$4:$D$75,'Joining Lists'!$E$4:$E$75)</f>
        <v>East</v>
      </c>
      <c r="J8713" s="110" t="s">
        <v>230</v>
      </c>
      <c r="K8713" s="110">
        <v>3.0</v>
      </c>
      <c r="L8713" s="109">
        <f t="array" ref="L8713">XLOOKUP('Joining Lists'!$J8713,'Joining Lists'!$A$4:$A$15,'Joining Lists'!$B$4:$B$15)</f>
        <v>79.95</v>
      </c>
      <c r="M8713" s="110">
        <f>'Joining Lists'!$K8713*'Joining Lists'!$L8713</f>
        <v>239.85</v>
      </c>
    </row>
    <row r="8714" ht="14.25" customHeight="1">
      <c r="G8714" s="106">
        <v>44121.0</v>
      </c>
      <c r="H8714" s="105" t="s">
        <v>312</v>
      </c>
      <c r="I8714" s="105" t="str">
        <f t="array" ref="I8714">XLOOKUP('Joining Lists'!$H8714,'Joining Lists'!$D$4:$D$75,'Joining Lists'!$E$4:$E$75)</f>
        <v>East</v>
      </c>
      <c r="J8714" s="105" t="s">
        <v>212</v>
      </c>
      <c r="K8714" s="105">
        <v>2.0</v>
      </c>
      <c r="L8714" s="104">
        <f t="array" ref="L8714">XLOOKUP('Joining Lists'!$J8714,'Joining Lists'!$A$4:$A$15,'Joining Lists'!$B$4:$B$15)</f>
        <v>21</v>
      </c>
      <c r="M8714" s="105">
        <f>'Joining Lists'!$K8714*'Joining Lists'!$L8714</f>
        <v>42</v>
      </c>
    </row>
    <row r="8715" ht="14.25" customHeight="1">
      <c r="G8715" s="111">
        <v>44121.0</v>
      </c>
      <c r="H8715" s="110" t="s">
        <v>303</v>
      </c>
      <c r="I8715" s="110" t="str">
        <f t="array" ref="I8715">XLOOKUP('Joining Lists'!$H8715,'Joining Lists'!$D$4:$D$75,'Joining Lists'!$E$4:$E$75)</f>
        <v>West</v>
      </c>
      <c r="J8715" s="110" t="s">
        <v>245</v>
      </c>
      <c r="K8715" s="110">
        <v>3.0</v>
      </c>
      <c r="L8715" s="109">
        <f t="array" ref="L8715">XLOOKUP('Joining Lists'!$J8715,'Joining Lists'!$A$4:$A$15,'Joining Lists'!$B$4:$B$15)</f>
        <v>23.5</v>
      </c>
      <c r="M8715" s="110">
        <f>'Joining Lists'!$K8715*'Joining Lists'!$L8715</f>
        <v>70.5</v>
      </c>
    </row>
    <row r="8716" ht="14.25" customHeight="1">
      <c r="G8716" s="106">
        <v>44120.0</v>
      </c>
      <c r="H8716" s="105" t="s">
        <v>252</v>
      </c>
      <c r="I8716" s="105" t="str">
        <f t="array" ref="I8716">XLOOKUP('Joining Lists'!$H8716,'Joining Lists'!$D$4:$D$75,'Joining Lists'!$E$4:$E$75)</f>
        <v>West</v>
      </c>
      <c r="J8716" s="105" t="s">
        <v>236</v>
      </c>
      <c r="K8716" s="105">
        <v>3.0</v>
      </c>
      <c r="L8716" s="104">
        <f t="array" ref="L8716">XLOOKUP('Joining Lists'!$J8716,'Joining Lists'!$A$4:$A$15,'Joining Lists'!$B$4:$B$15)</f>
        <v>30</v>
      </c>
      <c r="M8716" s="105">
        <f>'Joining Lists'!$K8716*'Joining Lists'!$L8716</f>
        <v>90</v>
      </c>
    </row>
    <row r="8717" ht="14.25" customHeight="1">
      <c r="G8717" s="111">
        <v>44120.0</v>
      </c>
      <c r="H8717" s="110" t="s">
        <v>273</v>
      </c>
      <c r="I8717" s="110" t="str">
        <f t="array" ref="I8717">XLOOKUP('Joining Lists'!$H8717,'Joining Lists'!$D$4:$D$75,'Joining Lists'!$E$4:$E$75)</f>
        <v>West</v>
      </c>
      <c r="J8717" s="110" t="s">
        <v>218</v>
      </c>
      <c r="K8717" s="110">
        <v>1.0</v>
      </c>
      <c r="L8717" s="109">
        <f t="array" ref="L8717">XLOOKUP('Joining Lists'!$J8717,'Joining Lists'!$A$4:$A$15,'Joining Lists'!$B$4:$B$15)</f>
        <v>22.95</v>
      </c>
      <c r="M8717" s="110">
        <f>'Joining Lists'!$K8717*'Joining Lists'!$L8717</f>
        <v>22.95</v>
      </c>
    </row>
    <row r="8718" ht="14.25" customHeight="1">
      <c r="G8718" s="106">
        <v>44119.0</v>
      </c>
      <c r="H8718" s="105" t="s">
        <v>264</v>
      </c>
      <c r="I8718" s="105" t="str">
        <f t="array" ref="I8718">XLOOKUP('Joining Lists'!$H8718,'Joining Lists'!$D$4:$D$75,'Joining Lists'!$E$4:$E$75)</f>
        <v>MidWest</v>
      </c>
      <c r="J8718" s="105" t="s">
        <v>236</v>
      </c>
      <c r="K8718" s="105">
        <v>7.0</v>
      </c>
      <c r="L8718" s="104">
        <f t="array" ref="L8718">XLOOKUP('Joining Lists'!$J8718,'Joining Lists'!$A$4:$A$15,'Joining Lists'!$B$4:$B$15)</f>
        <v>30</v>
      </c>
      <c r="M8718" s="105">
        <f>'Joining Lists'!$K8718*'Joining Lists'!$L8718</f>
        <v>210</v>
      </c>
    </row>
    <row r="8719" ht="14.25" customHeight="1">
      <c r="G8719" s="111">
        <v>44119.0</v>
      </c>
      <c r="H8719" s="110" t="s">
        <v>306</v>
      </c>
      <c r="I8719" s="110" t="str">
        <f t="array" ref="I8719">XLOOKUP('Joining Lists'!$H8719,'Joining Lists'!$D$4:$D$75,'Joining Lists'!$E$4:$E$75)</f>
        <v>West</v>
      </c>
      <c r="J8719" s="110" t="s">
        <v>245</v>
      </c>
      <c r="K8719" s="110">
        <v>15.0</v>
      </c>
      <c r="L8719" s="109">
        <f t="array" ref="L8719">XLOOKUP('Joining Lists'!$J8719,'Joining Lists'!$A$4:$A$15,'Joining Lists'!$B$4:$B$15)</f>
        <v>23.5</v>
      </c>
      <c r="M8719" s="110">
        <f>'Joining Lists'!$K8719*'Joining Lists'!$L8719</f>
        <v>352.5</v>
      </c>
    </row>
    <row r="8720" ht="14.25" customHeight="1">
      <c r="G8720" s="106">
        <v>44119.0</v>
      </c>
      <c r="H8720" s="105" t="s">
        <v>260</v>
      </c>
      <c r="I8720" s="105" t="str">
        <f t="array" ref="I8720">XLOOKUP('Joining Lists'!$H8720,'Joining Lists'!$D$4:$D$75,'Joining Lists'!$E$4:$E$75)</f>
        <v>MidWest</v>
      </c>
      <c r="J8720" s="105" t="s">
        <v>243</v>
      </c>
      <c r="K8720" s="105">
        <v>4.0</v>
      </c>
      <c r="L8720" s="104">
        <f t="array" ref="L8720">XLOOKUP('Joining Lists'!$J8720,'Joining Lists'!$A$4:$A$15,'Joining Lists'!$B$4:$B$15)</f>
        <v>25</v>
      </c>
      <c r="M8720" s="105">
        <f>'Joining Lists'!$K8720*'Joining Lists'!$L8720</f>
        <v>100</v>
      </c>
    </row>
    <row r="8721" ht="14.25" customHeight="1">
      <c r="G8721" s="111">
        <v>44119.0</v>
      </c>
      <c r="H8721" s="110" t="s">
        <v>268</v>
      </c>
      <c r="I8721" s="110" t="str">
        <f t="array" ref="I8721">XLOOKUP('Joining Lists'!$H8721,'Joining Lists'!$D$4:$D$75,'Joining Lists'!$E$4:$E$75)</f>
        <v>East</v>
      </c>
      <c r="J8721" s="110" t="s">
        <v>212</v>
      </c>
      <c r="K8721" s="110">
        <v>3.0</v>
      </c>
      <c r="L8721" s="109">
        <f t="array" ref="L8721">XLOOKUP('Joining Lists'!$J8721,'Joining Lists'!$A$4:$A$15,'Joining Lists'!$B$4:$B$15)</f>
        <v>21</v>
      </c>
      <c r="M8721" s="110">
        <f>'Joining Lists'!$K8721*'Joining Lists'!$L8721</f>
        <v>63</v>
      </c>
    </row>
    <row r="8722" ht="14.25" customHeight="1">
      <c r="G8722" s="106">
        <v>44119.0</v>
      </c>
      <c r="H8722" s="105" t="s">
        <v>261</v>
      </c>
      <c r="I8722" s="105" t="str">
        <f t="array" ref="I8722">XLOOKUP('Joining Lists'!$H8722,'Joining Lists'!$D$4:$D$75,'Joining Lists'!$E$4:$E$75)</f>
        <v>South</v>
      </c>
      <c r="J8722" s="105" t="s">
        <v>230</v>
      </c>
      <c r="K8722" s="105">
        <v>2.0</v>
      </c>
      <c r="L8722" s="104">
        <f t="array" ref="L8722">XLOOKUP('Joining Lists'!$J8722,'Joining Lists'!$A$4:$A$15,'Joining Lists'!$B$4:$B$15)</f>
        <v>79.95</v>
      </c>
      <c r="M8722" s="105">
        <f>'Joining Lists'!$K8722*'Joining Lists'!$L8722</f>
        <v>159.9</v>
      </c>
    </row>
    <row r="8723" ht="14.25" customHeight="1">
      <c r="G8723" s="111">
        <v>44119.0</v>
      </c>
      <c r="H8723" s="110" t="s">
        <v>215</v>
      </c>
      <c r="I8723" s="110" t="str">
        <f t="array" ref="I8723">XLOOKUP('Joining Lists'!$H8723,'Joining Lists'!$D$4:$D$75,'Joining Lists'!$E$4:$E$75)</f>
        <v>East</v>
      </c>
      <c r="J8723" s="110" t="s">
        <v>218</v>
      </c>
      <c r="K8723" s="110">
        <v>2.0</v>
      </c>
      <c r="L8723" s="109">
        <f t="array" ref="L8723">XLOOKUP('Joining Lists'!$J8723,'Joining Lists'!$A$4:$A$15,'Joining Lists'!$B$4:$B$15)</f>
        <v>22.95</v>
      </c>
      <c r="M8723" s="110">
        <f>'Joining Lists'!$K8723*'Joining Lists'!$L8723</f>
        <v>45.9</v>
      </c>
    </row>
    <row r="8724" ht="14.25" customHeight="1">
      <c r="G8724" s="106">
        <v>44118.0</v>
      </c>
      <c r="H8724" s="105" t="s">
        <v>297</v>
      </c>
      <c r="I8724" s="105" t="str">
        <f t="array" ref="I8724">XLOOKUP('Joining Lists'!$H8724,'Joining Lists'!$D$4:$D$75,'Joining Lists'!$E$4:$E$75)</f>
        <v>MidWest</v>
      </c>
      <c r="J8724" s="105" t="s">
        <v>216</v>
      </c>
      <c r="K8724" s="105">
        <v>2.0</v>
      </c>
      <c r="L8724" s="104">
        <f t="array" ref="L8724">XLOOKUP('Joining Lists'!$J8724,'Joining Lists'!$A$4:$A$15,'Joining Lists'!$B$4:$B$15)</f>
        <v>22.95</v>
      </c>
      <c r="M8724" s="105">
        <f>'Joining Lists'!$K8724*'Joining Lists'!$L8724</f>
        <v>45.9</v>
      </c>
    </row>
    <row r="8725" ht="14.25" customHeight="1">
      <c r="G8725" s="111">
        <v>44118.0</v>
      </c>
      <c r="H8725" s="110" t="s">
        <v>269</v>
      </c>
      <c r="I8725" s="110" t="str">
        <f t="array" ref="I8725">XLOOKUP('Joining Lists'!$H8725,'Joining Lists'!$D$4:$D$75,'Joining Lists'!$E$4:$E$75)</f>
        <v>MidWest</v>
      </c>
      <c r="J8725" s="110" t="s">
        <v>212</v>
      </c>
      <c r="K8725" s="110">
        <v>3.0</v>
      </c>
      <c r="L8725" s="109">
        <f t="array" ref="L8725">XLOOKUP('Joining Lists'!$J8725,'Joining Lists'!$A$4:$A$15,'Joining Lists'!$B$4:$B$15)</f>
        <v>21</v>
      </c>
      <c r="M8725" s="110">
        <f>'Joining Lists'!$K8725*'Joining Lists'!$L8725</f>
        <v>63</v>
      </c>
    </row>
    <row r="8726" ht="14.25" customHeight="1">
      <c r="G8726" s="106">
        <v>44118.0</v>
      </c>
      <c r="H8726" s="105" t="s">
        <v>315</v>
      </c>
      <c r="I8726" s="105" t="str">
        <f t="array" ref="I8726">XLOOKUP('Joining Lists'!$H8726,'Joining Lists'!$D$4:$D$75,'Joining Lists'!$E$4:$E$75)</f>
        <v>MidWest</v>
      </c>
      <c r="J8726" s="105" t="s">
        <v>230</v>
      </c>
      <c r="K8726" s="105">
        <v>1.0</v>
      </c>
      <c r="L8726" s="104">
        <f t="array" ref="L8726">XLOOKUP('Joining Lists'!$J8726,'Joining Lists'!$A$4:$A$15,'Joining Lists'!$B$4:$B$15)</f>
        <v>79.95</v>
      </c>
      <c r="M8726" s="105">
        <f>'Joining Lists'!$K8726*'Joining Lists'!$L8726</f>
        <v>79.95</v>
      </c>
    </row>
    <row r="8727" ht="14.25" customHeight="1">
      <c r="G8727" s="111">
        <v>44118.0</v>
      </c>
      <c r="H8727" s="110" t="s">
        <v>231</v>
      </c>
      <c r="I8727" s="110" t="str">
        <f t="array" ref="I8727">XLOOKUP('Joining Lists'!$H8727,'Joining Lists'!$D$4:$D$75,'Joining Lists'!$E$4:$E$75)</f>
        <v>West</v>
      </c>
      <c r="J8727" s="110" t="s">
        <v>245</v>
      </c>
      <c r="K8727" s="110">
        <v>1.0</v>
      </c>
      <c r="L8727" s="109">
        <f t="array" ref="L8727">XLOOKUP('Joining Lists'!$J8727,'Joining Lists'!$A$4:$A$15,'Joining Lists'!$B$4:$B$15)</f>
        <v>23.5</v>
      </c>
      <c r="M8727" s="110">
        <f>'Joining Lists'!$K8727*'Joining Lists'!$L8727</f>
        <v>23.5</v>
      </c>
    </row>
    <row r="8728" ht="14.25" customHeight="1">
      <c r="G8728" s="106">
        <v>44117.0</v>
      </c>
      <c r="H8728" s="105" t="s">
        <v>294</v>
      </c>
      <c r="I8728" s="105" t="str">
        <f t="array" ref="I8728">XLOOKUP('Joining Lists'!$H8728,'Joining Lists'!$D$4:$D$75,'Joining Lists'!$E$4:$E$75)</f>
        <v>West</v>
      </c>
      <c r="J8728" s="105" t="s">
        <v>218</v>
      </c>
      <c r="K8728" s="105">
        <v>1.0</v>
      </c>
      <c r="L8728" s="104">
        <f t="array" ref="L8728">XLOOKUP('Joining Lists'!$J8728,'Joining Lists'!$A$4:$A$15,'Joining Lists'!$B$4:$B$15)</f>
        <v>22.95</v>
      </c>
      <c r="M8728" s="105">
        <f>'Joining Lists'!$K8728*'Joining Lists'!$L8728</f>
        <v>22.95</v>
      </c>
    </row>
    <row r="8729" ht="14.25" customHeight="1">
      <c r="G8729" s="111">
        <v>44117.0</v>
      </c>
      <c r="H8729" s="110" t="s">
        <v>289</v>
      </c>
      <c r="I8729" s="110" t="str">
        <f t="array" ref="I8729">XLOOKUP('Joining Lists'!$H8729,'Joining Lists'!$D$4:$D$75,'Joining Lists'!$E$4:$E$75)</f>
        <v>West</v>
      </c>
      <c r="J8729" s="110" t="s">
        <v>218</v>
      </c>
      <c r="K8729" s="110">
        <v>1.0</v>
      </c>
      <c r="L8729" s="109">
        <f t="array" ref="L8729">XLOOKUP('Joining Lists'!$J8729,'Joining Lists'!$A$4:$A$15,'Joining Lists'!$B$4:$B$15)</f>
        <v>22.95</v>
      </c>
      <c r="M8729" s="110">
        <f>'Joining Lists'!$K8729*'Joining Lists'!$L8729</f>
        <v>22.95</v>
      </c>
    </row>
    <row r="8730" ht="14.25" customHeight="1">
      <c r="G8730" s="106">
        <v>44117.0</v>
      </c>
      <c r="H8730" s="105" t="s">
        <v>258</v>
      </c>
      <c r="I8730" s="105" t="str">
        <f t="array" ref="I8730">XLOOKUP('Joining Lists'!$H8730,'Joining Lists'!$D$4:$D$75,'Joining Lists'!$E$4:$E$75)</f>
        <v>MidWest</v>
      </c>
      <c r="J8730" s="105" t="s">
        <v>218</v>
      </c>
      <c r="K8730" s="105">
        <v>3.0</v>
      </c>
      <c r="L8730" s="104">
        <f t="array" ref="L8730">XLOOKUP('Joining Lists'!$J8730,'Joining Lists'!$A$4:$A$15,'Joining Lists'!$B$4:$B$15)</f>
        <v>22.95</v>
      </c>
      <c r="M8730" s="105">
        <f>'Joining Lists'!$K8730*'Joining Lists'!$L8730</f>
        <v>68.85</v>
      </c>
    </row>
    <row r="8731" ht="14.25" customHeight="1">
      <c r="G8731" s="111">
        <v>44117.0</v>
      </c>
      <c r="H8731" s="110" t="s">
        <v>281</v>
      </c>
      <c r="I8731" s="110" t="str">
        <f t="array" ref="I8731">XLOOKUP('Joining Lists'!$H8731,'Joining Lists'!$D$4:$D$75,'Joining Lists'!$E$4:$E$75)</f>
        <v>MidWest</v>
      </c>
      <c r="J8731" s="110" t="s">
        <v>235</v>
      </c>
      <c r="K8731" s="110">
        <v>3.0</v>
      </c>
      <c r="L8731" s="109">
        <f t="array" ref="L8731">XLOOKUP('Joining Lists'!$J8731,'Joining Lists'!$A$4:$A$15,'Joining Lists'!$B$4:$B$15)</f>
        <v>19.95</v>
      </c>
      <c r="M8731" s="110">
        <f>'Joining Lists'!$K8731*'Joining Lists'!$L8731</f>
        <v>59.85</v>
      </c>
    </row>
    <row r="8732" ht="14.25" customHeight="1">
      <c r="G8732" s="106">
        <v>44116.0</v>
      </c>
      <c r="H8732" s="105" t="s">
        <v>281</v>
      </c>
      <c r="I8732" s="105" t="str">
        <f t="array" ref="I8732">XLOOKUP('Joining Lists'!$H8732,'Joining Lists'!$D$4:$D$75,'Joining Lists'!$E$4:$E$75)</f>
        <v>MidWest</v>
      </c>
      <c r="J8732" s="105" t="s">
        <v>212</v>
      </c>
      <c r="K8732" s="105">
        <v>1.0</v>
      </c>
      <c r="L8732" s="104">
        <f t="array" ref="L8732">XLOOKUP('Joining Lists'!$J8732,'Joining Lists'!$A$4:$A$15,'Joining Lists'!$B$4:$B$15)</f>
        <v>21</v>
      </c>
      <c r="M8732" s="105">
        <f>'Joining Lists'!$K8732*'Joining Lists'!$L8732</f>
        <v>21</v>
      </c>
    </row>
    <row r="8733" ht="14.25" customHeight="1">
      <c r="G8733" s="111">
        <v>44116.0</v>
      </c>
      <c r="H8733" s="110" t="s">
        <v>256</v>
      </c>
      <c r="I8733" s="110" t="str">
        <f t="array" ref="I8733">XLOOKUP('Joining Lists'!$H8733,'Joining Lists'!$D$4:$D$75,'Joining Lists'!$E$4:$E$75)</f>
        <v>MidWest</v>
      </c>
      <c r="J8733" s="110" t="s">
        <v>236</v>
      </c>
      <c r="K8733" s="110">
        <v>2.0</v>
      </c>
      <c r="L8733" s="109">
        <f t="array" ref="L8733">XLOOKUP('Joining Lists'!$J8733,'Joining Lists'!$A$4:$A$15,'Joining Lists'!$B$4:$B$15)</f>
        <v>30</v>
      </c>
      <c r="M8733" s="110">
        <f>'Joining Lists'!$K8733*'Joining Lists'!$L8733</f>
        <v>60</v>
      </c>
    </row>
    <row r="8734" ht="14.25" customHeight="1">
      <c r="G8734" s="106">
        <v>44116.0</v>
      </c>
      <c r="H8734" s="105" t="s">
        <v>305</v>
      </c>
      <c r="I8734" s="105" t="str">
        <f t="array" ref="I8734">XLOOKUP('Joining Lists'!$H8734,'Joining Lists'!$D$4:$D$75,'Joining Lists'!$E$4:$E$75)</f>
        <v>East</v>
      </c>
      <c r="J8734" s="105" t="s">
        <v>216</v>
      </c>
      <c r="K8734" s="105">
        <v>1.0</v>
      </c>
      <c r="L8734" s="104">
        <f t="array" ref="L8734">XLOOKUP('Joining Lists'!$J8734,'Joining Lists'!$A$4:$A$15,'Joining Lists'!$B$4:$B$15)</f>
        <v>22.95</v>
      </c>
      <c r="M8734" s="105">
        <f>'Joining Lists'!$K8734*'Joining Lists'!$L8734</f>
        <v>22.95</v>
      </c>
    </row>
    <row r="8735" ht="14.25" customHeight="1">
      <c r="G8735" s="111">
        <v>44115.0</v>
      </c>
      <c r="H8735" s="110" t="s">
        <v>246</v>
      </c>
      <c r="I8735" s="110" t="str">
        <f t="array" ref="I8735">XLOOKUP('Joining Lists'!$H8735,'Joining Lists'!$D$4:$D$75,'Joining Lists'!$E$4:$E$75)</f>
        <v>South</v>
      </c>
      <c r="J8735" s="110" t="s">
        <v>235</v>
      </c>
      <c r="K8735" s="110">
        <v>1.0</v>
      </c>
      <c r="L8735" s="109">
        <f t="array" ref="L8735">XLOOKUP('Joining Lists'!$J8735,'Joining Lists'!$A$4:$A$15,'Joining Lists'!$B$4:$B$15)</f>
        <v>19.95</v>
      </c>
      <c r="M8735" s="110">
        <f>'Joining Lists'!$K8735*'Joining Lists'!$L8735</f>
        <v>19.95</v>
      </c>
    </row>
    <row r="8736" ht="14.25" customHeight="1">
      <c r="G8736" s="106">
        <v>44115.0</v>
      </c>
      <c r="H8736" s="105" t="s">
        <v>246</v>
      </c>
      <c r="I8736" s="105" t="str">
        <f t="array" ref="I8736">XLOOKUP('Joining Lists'!$H8736,'Joining Lists'!$D$4:$D$75,'Joining Lists'!$E$4:$E$75)</f>
        <v>South</v>
      </c>
      <c r="J8736" s="105" t="s">
        <v>240</v>
      </c>
      <c r="K8736" s="105">
        <v>2.0</v>
      </c>
      <c r="L8736" s="104">
        <f t="array" ref="L8736">XLOOKUP('Joining Lists'!$J8736,'Joining Lists'!$A$4:$A$15,'Joining Lists'!$B$4:$B$15)</f>
        <v>34</v>
      </c>
      <c r="M8736" s="105">
        <f>'Joining Lists'!$K8736*'Joining Lists'!$L8736</f>
        <v>68</v>
      </c>
    </row>
    <row r="8737" ht="14.25" customHeight="1">
      <c r="G8737" s="111">
        <v>44115.0</v>
      </c>
      <c r="H8737" s="110" t="s">
        <v>268</v>
      </c>
      <c r="I8737" s="110" t="str">
        <f t="array" ref="I8737">XLOOKUP('Joining Lists'!$H8737,'Joining Lists'!$D$4:$D$75,'Joining Lists'!$E$4:$E$75)</f>
        <v>East</v>
      </c>
      <c r="J8737" s="110" t="s">
        <v>240</v>
      </c>
      <c r="K8737" s="110">
        <v>2.0</v>
      </c>
      <c r="L8737" s="109">
        <f t="array" ref="L8737">XLOOKUP('Joining Lists'!$J8737,'Joining Lists'!$A$4:$A$15,'Joining Lists'!$B$4:$B$15)</f>
        <v>34</v>
      </c>
      <c r="M8737" s="110">
        <f>'Joining Lists'!$K8737*'Joining Lists'!$L8737</f>
        <v>68</v>
      </c>
    </row>
    <row r="8738" ht="14.25" customHeight="1">
      <c r="G8738" s="106">
        <v>44115.0</v>
      </c>
      <c r="H8738" s="105" t="s">
        <v>293</v>
      </c>
      <c r="I8738" s="105" t="str">
        <f t="array" ref="I8738">XLOOKUP('Joining Lists'!$H8738,'Joining Lists'!$D$4:$D$75,'Joining Lists'!$E$4:$E$75)</f>
        <v>West</v>
      </c>
      <c r="J8738" s="105" t="s">
        <v>212</v>
      </c>
      <c r="K8738" s="105">
        <v>3.0</v>
      </c>
      <c r="L8738" s="104">
        <f t="array" ref="L8738">XLOOKUP('Joining Lists'!$J8738,'Joining Lists'!$A$4:$A$15,'Joining Lists'!$B$4:$B$15)</f>
        <v>21</v>
      </c>
      <c r="M8738" s="105">
        <f>'Joining Lists'!$K8738*'Joining Lists'!$L8738</f>
        <v>63</v>
      </c>
    </row>
    <row r="8739" ht="14.25" customHeight="1">
      <c r="G8739" s="111">
        <v>44115.0</v>
      </c>
      <c r="H8739" s="110" t="s">
        <v>297</v>
      </c>
      <c r="I8739" s="110" t="str">
        <f t="array" ref="I8739">XLOOKUP('Joining Lists'!$H8739,'Joining Lists'!$D$4:$D$75,'Joining Lists'!$E$4:$E$75)</f>
        <v>MidWest</v>
      </c>
      <c r="J8739" s="110" t="s">
        <v>216</v>
      </c>
      <c r="K8739" s="110">
        <v>1.0</v>
      </c>
      <c r="L8739" s="109">
        <f t="array" ref="L8739">XLOOKUP('Joining Lists'!$J8739,'Joining Lists'!$A$4:$A$15,'Joining Lists'!$B$4:$B$15)</f>
        <v>22.95</v>
      </c>
      <c r="M8739" s="110">
        <f>'Joining Lists'!$K8739*'Joining Lists'!$L8739</f>
        <v>22.95</v>
      </c>
    </row>
    <row r="8740" ht="14.25" customHeight="1">
      <c r="G8740" s="106">
        <v>44115.0</v>
      </c>
      <c r="H8740" s="105" t="s">
        <v>221</v>
      </c>
      <c r="I8740" s="105" t="str">
        <f t="array" ref="I8740">XLOOKUP('Joining Lists'!$H8740,'Joining Lists'!$D$4:$D$75,'Joining Lists'!$E$4:$E$75)</f>
        <v>East</v>
      </c>
      <c r="J8740" s="105" t="s">
        <v>236</v>
      </c>
      <c r="K8740" s="105">
        <v>1.0</v>
      </c>
      <c r="L8740" s="104">
        <f t="array" ref="L8740">XLOOKUP('Joining Lists'!$J8740,'Joining Lists'!$A$4:$A$15,'Joining Lists'!$B$4:$B$15)</f>
        <v>30</v>
      </c>
      <c r="M8740" s="105">
        <f>'Joining Lists'!$K8740*'Joining Lists'!$L8740</f>
        <v>30</v>
      </c>
    </row>
    <row r="8741" ht="14.25" customHeight="1">
      <c r="G8741" s="111">
        <v>44114.0</v>
      </c>
      <c r="H8741" s="110" t="s">
        <v>289</v>
      </c>
      <c r="I8741" s="110" t="str">
        <f t="array" ref="I8741">XLOOKUP('Joining Lists'!$H8741,'Joining Lists'!$D$4:$D$75,'Joining Lists'!$E$4:$E$75)</f>
        <v>West</v>
      </c>
      <c r="J8741" s="110" t="s">
        <v>240</v>
      </c>
      <c r="K8741" s="110">
        <v>3.0</v>
      </c>
      <c r="L8741" s="109">
        <f t="array" ref="L8741">XLOOKUP('Joining Lists'!$J8741,'Joining Lists'!$A$4:$A$15,'Joining Lists'!$B$4:$B$15)</f>
        <v>34</v>
      </c>
      <c r="M8741" s="110">
        <f>'Joining Lists'!$K8741*'Joining Lists'!$L8741</f>
        <v>102</v>
      </c>
    </row>
    <row r="8742" ht="14.25" customHeight="1">
      <c r="G8742" s="106">
        <v>44114.0</v>
      </c>
      <c r="H8742" s="105" t="s">
        <v>306</v>
      </c>
      <c r="I8742" s="105" t="str">
        <f t="array" ref="I8742">XLOOKUP('Joining Lists'!$H8742,'Joining Lists'!$D$4:$D$75,'Joining Lists'!$E$4:$E$75)</f>
        <v>West</v>
      </c>
      <c r="J8742" s="105" t="s">
        <v>240</v>
      </c>
      <c r="K8742" s="105">
        <v>3.0</v>
      </c>
      <c r="L8742" s="104">
        <f t="array" ref="L8742">XLOOKUP('Joining Lists'!$J8742,'Joining Lists'!$A$4:$A$15,'Joining Lists'!$B$4:$B$15)</f>
        <v>34</v>
      </c>
      <c r="M8742" s="105">
        <f>'Joining Lists'!$K8742*'Joining Lists'!$L8742</f>
        <v>102</v>
      </c>
    </row>
    <row r="8743" ht="14.25" customHeight="1">
      <c r="G8743" s="111">
        <v>44114.0</v>
      </c>
      <c r="H8743" s="110" t="s">
        <v>309</v>
      </c>
      <c r="I8743" s="110" t="str">
        <f t="array" ref="I8743">XLOOKUP('Joining Lists'!$H8743,'Joining Lists'!$D$4:$D$75,'Joining Lists'!$E$4:$E$75)</f>
        <v>South</v>
      </c>
      <c r="J8743" s="110" t="s">
        <v>233</v>
      </c>
      <c r="K8743" s="110">
        <v>1.0</v>
      </c>
      <c r="L8743" s="109">
        <f t="array" ref="L8743">XLOOKUP('Joining Lists'!$J8743,'Joining Lists'!$A$4:$A$15,'Joining Lists'!$B$4:$B$15)</f>
        <v>27.5</v>
      </c>
      <c r="M8743" s="110">
        <f>'Joining Lists'!$K8743*'Joining Lists'!$L8743</f>
        <v>27.5</v>
      </c>
    </row>
    <row r="8744" ht="14.25" customHeight="1">
      <c r="G8744" s="106">
        <v>44114.0</v>
      </c>
      <c r="H8744" s="105" t="s">
        <v>268</v>
      </c>
      <c r="I8744" s="105" t="str">
        <f t="array" ref="I8744">XLOOKUP('Joining Lists'!$H8744,'Joining Lists'!$D$4:$D$75,'Joining Lists'!$E$4:$E$75)</f>
        <v>East</v>
      </c>
      <c r="J8744" s="105" t="s">
        <v>240</v>
      </c>
      <c r="K8744" s="105">
        <v>12.0</v>
      </c>
      <c r="L8744" s="104">
        <f t="array" ref="L8744">XLOOKUP('Joining Lists'!$J8744,'Joining Lists'!$A$4:$A$15,'Joining Lists'!$B$4:$B$15)</f>
        <v>34</v>
      </c>
      <c r="M8744" s="105">
        <f>'Joining Lists'!$K8744*'Joining Lists'!$L8744</f>
        <v>408</v>
      </c>
    </row>
    <row r="8745" ht="14.25" customHeight="1">
      <c r="G8745" s="111">
        <v>44113.0</v>
      </c>
      <c r="H8745" s="110" t="s">
        <v>237</v>
      </c>
      <c r="I8745" s="110" t="str">
        <f t="array" ref="I8745">XLOOKUP('Joining Lists'!$H8745,'Joining Lists'!$D$4:$D$75,'Joining Lists'!$E$4:$E$75)</f>
        <v>West</v>
      </c>
      <c r="J8745" s="110" t="s">
        <v>216</v>
      </c>
      <c r="K8745" s="110">
        <v>1.0</v>
      </c>
      <c r="L8745" s="109">
        <f t="array" ref="L8745">XLOOKUP('Joining Lists'!$J8745,'Joining Lists'!$A$4:$A$15,'Joining Lists'!$B$4:$B$15)</f>
        <v>22.95</v>
      </c>
      <c r="M8745" s="110">
        <f>'Joining Lists'!$K8745*'Joining Lists'!$L8745</f>
        <v>22.95</v>
      </c>
    </row>
    <row r="8746" ht="14.25" customHeight="1">
      <c r="G8746" s="106">
        <v>44113.0</v>
      </c>
      <c r="H8746" s="105" t="s">
        <v>276</v>
      </c>
      <c r="I8746" s="105" t="str">
        <f t="array" ref="I8746">XLOOKUP('Joining Lists'!$H8746,'Joining Lists'!$D$4:$D$75,'Joining Lists'!$E$4:$E$75)</f>
        <v>East</v>
      </c>
      <c r="J8746" s="105" t="s">
        <v>236</v>
      </c>
      <c r="K8746" s="105">
        <v>3.0</v>
      </c>
      <c r="L8746" s="104">
        <f t="array" ref="L8746">XLOOKUP('Joining Lists'!$J8746,'Joining Lists'!$A$4:$A$15,'Joining Lists'!$B$4:$B$15)</f>
        <v>30</v>
      </c>
      <c r="M8746" s="105">
        <f>'Joining Lists'!$K8746*'Joining Lists'!$L8746</f>
        <v>90</v>
      </c>
    </row>
    <row r="8747" ht="14.25" customHeight="1">
      <c r="G8747" s="111">
        <v>44113.0</v>
      </c>
      <c r="H8747" s="110" t="s">
        <v>303</v>
      </c>
      <c r="I8747" s="110" t="str">
        <f t="array" ref="I8747">XLOOKUP('Joining Lists'!$H8747,'Joining Lists'!$D$4:$D$75,'Joining Lists'!$E$4:$E$75)</f>
        <v>West</v>
      </c>
      <c r="J8747" s="110" t="s">
        <v>235</v>
      </c>
      <c r="K8747" s="110">
        <v>2.0</v>
      </c>
      <c r="L8747" s="109">
        <f t="array" ref="L8747">XLOOKUP('Joining Lists'!$J8747,'Joining Lists'!$A$4:$A$15,'Joining Lists'!$B$4:$B$15)</f>
        <v>19.95</v>
      </c>
      <c r="M8747" s="110">
        <f>'Joining Lists'!$K8747*'Joining Lists'!$L8747</f>
        <v>39.9</v>
      </c>
    </row>
    <row r="8748" ht="14.25" customHeight="1">
      <c r="G8748" s="106">
        <v>44113.0</v>
      </c>
      <c r="H8748" s="105" t="s">
        <v>301</v>
      </c>
      <c r="I8748" s="105" t="str">
        <f t="array" ref="I8748">XLOOKUP('Joining Lists'!$H8748,'Joining Lists'!$D$4:$D$75,'Joining Lists'!$E$4:$E$75)</f>
        <v>East</v>
      </c>
      <c r="J8748" s="105" t="s">
        <v>243</v>
      </c>
      <c r="K8748" s="105">
        <v>2.0</v>
      </c>
      <c r="L8748" s="104">
        <f t="array" ref="L8748">XLOOKUP('Joining Lists'!$J8748,'Joining Lists'!$A$4:$A$15,'Joining Lists'!$B$4:$B$15)</f>
        <v>25</v>
      </c>
      <c r="M8748" s="105">
        <f>'Joining Lists'!$K8748*'Joining Lists'!$L8748</f>
        <v>50</v>
      </c>
    </row>
    <row r="8749" ht="14.25" customHeight="1">
      <c r="G8749" s="111">
        <v>44112.0</v>
      </c>
      <c r="H8749" s="110" t="s">
        <v>273</v>
      </c>
      <c r="I8749" s="110" t="str">
        <f t="array" ref="I8749">XLOOKUP('Joining Lists'!$H8749,'Joining Lists'!$D$4:$D$75,'Joining Lists'!$E$4:$E$75)</f>
        <v>West</v>
      </c>
      <c r="J8749" s="110" t="s">
        <v>218</v>
      </c>
      <c r="K8749" s="110">
        <v>2.0</v>
      </c>
      <c r="L8749" s="109">
        <f t="array" ref="L8749">XLOOKUP('Joining Lists'!$J8749,'Joining Lists'!$A$4:$A$15,'Joining Lists'!$B$4:$B$15)</f>
        <v>22.95</v>
      </c>
      <c r="M8749" s="110">
        <f>'Joining Lists'!$K8749*'Joining Lists'!$L8749</f>
        <v>45.9</v>
      </c>
    </row>
    <row r="8750" ht="14.25" customHeight="1">
      <c r="G8750" s="106">
        <v>44112.0</v>
      </c>
      <c r="H8750" s="105" t="s">
        <v>292</v>
      </c>
      <c r="I8750" s="105" t="str">
        <f t="array" ref="I8750">XLOOKUP('Joining Lists'!$H8750,'Joining Lists'!$D$4:$D$75,'Joining Lists'!$E$4:$E$75)</f>
        <v>East</v>
      </c>
      <c r="J8750" s="105" t="s">
        <v>235</v>
      </c>
      <c r="K8750" s="105">
        <v>1.0</v>
      </c>
      <c r="L8750" s="104">
        <f t="array" ref="L8750">XLOOKUP('Joining Lists'!$J8750,'Joining Lists'!$A$4:$A$15,'Joining Lists'!$B$4:$B$15)</f>
        <v>19.95</v>
      </c>
      <c r="M8750" s="105">
        <f>'Joining Lists'!$K8750*'Joining Lists'!$L8750</f>
        <v>19.95</v>
      </c>
    </row>
    <row r="8751" ht="14.25" customHeight="1">
      <c r="G8751" s="111">
        <v>44112.0</v>
      </c>
      <c r="H8751" s="110" t="s">
        <v>251</v>
      </c>
      <c r="I8751" s="110" t="str">
        <f t="array" ref="I8751">XLOOKUP('Joining Lists'!$H8751,'Joining Lists'!$D$4:$D$75,'Joining Lists'!$E$4:$E$75)</f>
        <v>MidWest</v>
      </c>
      <c r="J8751" s="110" t="s">
        <v>245</v>
      </c>
      <c r="K8751" s="110">
        <v>3.0</v>
      </c>
      <c r="L8751" s="109">
        <f t="array" ref="L8751">XLOOKUP('Joining Lists'!$J8751,'Joining Lists'!$A$4:$A$15,'Joining Lists'!$B$4:$B$15)</f>
        <v>23.5</v>
      </c>
      <c r="M8751" s="110">
        <f>'Joining Lists'!$K8751*'Joining Lists'!$L8751</f>
        <v>70.5</v>
      </c>
    </row>
    <row r="8752" ht="14.25" customHeight="1">
      <c r="G8752" s="106">
        <v>44112.0</v>
      </c>
      <c r="H8752" s="105" t="s">
        <v>299</v>
      </c>
      <c r="I8752" s="105" t="str">
        <f t="array" ref="I8752">XLOOKUP('Joining Lists'!$H8752,'Joining Lists'!$D$4:$D$75,'Joining Lists'!$E$4:$E$75)</f>
        <v>South</v>
      </c>
      <c r="J8752" s="105" t="s">
        <v>243</v>
      </c>
      <c r="K8752" s="105">
        <v>3.0</v>
      </c>
      <c r="L8752" s="104">
        <f t="array" ref="L8752">XLOOKUP('Joining Lists'!$J8752,'Joining Lists'!$A$4:$A$15,'Joining Lists'!$B$4:$B$15)</f>
        <v>25</v>
      </c>
      <c r="M8752" s="105">
        <f>'Joining Lists'!$K8752*'Joining Lists'!$L8752</f>
        <v>75</v>
      </c>
    </row>
    <row r="8753" ht="14.25" customHeight="1">
      <c r="G8753" s="111">
        <v>44111.0</v>
      </c>
      <c r="H8753" s="110" t="s">
        <v>276</v>
      </c>
      <c r="I8753" s="110" t="str">
        <f t="array" ref="I8753">XLOOKUP('Joining Lists'!$H8753,'Joining Lists'!$D$4:$D$75,'Joining Lists'!$E$4:$E$75)</f>
        <v>East</v>
      </c>
      <c r="J8753" s="110" t="s">
        <v>236</v>
      </c>
      <c r="K8753" s="110">
        <v>25.0</v>
      </c>
      <c r="L8753" s="109">
        <f t="array" ref="L8753">XLOOKUP('Joining Lists'!$J8753,'Joining Lists'!$A$4:$A$15,'Joining Lists'!$B$4:$B$15)</f>
        <v>30</v>
      </c>
      <c r="M8753" s="110">
        <f>'Joining Lists'!$K8753*'Joining Lists'!$L8753</f>
        <v>750</v>
      </c>
    </row>
    <row r="8754" ht="14.25" customHeight="1">
      <c r="G8754" s="106">
        <v>44111.0</v>
      </c>
      <c r="H8754" s="105" t="s">
        <v>281</v>
      </c>
      <c r="I8754" s="105" t="str">
        <f t="array" ref="I8754">XLOOKUP('Joining Lists'!$H8754,'Joining Lists'!$D$4:$D$75,'Joining Lists'!$E$4:$E$75)</f>
        <v>MidWest</v>
      </c>
      <c r="J8754" s="105" t="s">
        <v>216</v>
      </c>
      <c r="K8754" s="105">
        <v>3.0</v>
      </c>
      <c r="L8754" s="104">
        <f t="array" ref="L8754">XLOOKUP('Joining Lists'!$J8754,'Joining Lists'!$A$4:$A$15,'Joining Lists'!$B$4:$B$15)</f>
        <v>22.95</v>
      </c>
      <c r="M8754" s="105">
        <f>'Joining Lists'!$K8754*'Joining Lists'!$L8754</f>
        <v>68.85</v>
      </c>
    </row>
    <row r="8755" ht="14.25" customHeight="1">
      <c r="G8755" s="111">
        <v>44110.0</v>
      </c>
      <c r="H8755" s="110" t="s">
        <v>281</v>
      </c>
      <c r="I8755" s="110" t="str">
        <f t="array" ref="I8755">XLOOKUP('Joining Lists'!$H8755,'Joining Lists'!$D$4:$D$75,'Joining Lists'!$E$4:$E$75)</f>
        <v>MidWest</v>
      </c>
      <c r="J8755" s="110" t="s">
        <v>218</v>
      </c>
      <c r="K8755" s="110">
        <v>1.0</v>
      </c>
      <c r="L8755" s="109">
        <f t="array" ref="L8755">XLOOKUP('Joining Lists'!$J8755,'Joining Lists'!$A$4:$A$15,'Joining Lists'!$B$4:$B$15)</f>
        <v>22.95</v>
      </c>
      <c r="M8755" s="110">
        <f>'Joining Lists'!$K8755*'Joining Lists'!$L8755</f>
        <v>22.95</v>
      </c>
    </row>
    <row r="8756" ht="14.25" customHeight="1">
      <c r="G8756" s="106">
        <v>44110.0</v>
      </c>
      <c r="H8756" s="105" t="s">
        <v>261</v>
      </c>
      <c r="I8756" s="105" t="str">
        <f t="array" ref="I8756">XLOOKUP('Joining Lists'!$H8756,'Joining Lists'!$D$4:$D$75,'Joining Lists'!$E$4:$E$75)</f>
        <v>South</v>
      </c>
      <c r="J8756" s="105" t="s">
        <v>218</v>
      </c>
      <c r="K8756" s="105">
        <v>10.0</v>
      </c>
      <c r="L8756" s="104">
        <f t="array" ref="L8756">XLOOKUP('Joining Lists'!$J8756,'Joining Lists'!$A$4:$A$15,'Joining Lists'!$B$4:$B$15)</f>
        <v>22.95</v>
      </c>
      <c r="M8756" s="105">
        <f>'Joining Lists'!$K8756*'Joining Lists'!$L8756</f>
        <v>229.5</v>
      </c>
    </row>
    <row r="8757" ht="14.25" customHeight="1">
      <c r="G8757" s="111">
        <v>44110.0</v>
      </c>
      <c r="H8757" s="110" t="s">
        <v>249</v>
      </c>
      <c r="I8757" s="110" t="str">
        <f t="array" ref="I8757">XLOOKUP('Joining Lists'!$H8757,'Joining Lists'!$D$4:$D$75,'Joining Lists'!$E$4:$E$75)</f>
        <v>East</v>
      </c>
      <c r="J8757" s="110" t="s">
        <v>233</v>
      </c>
      <c r="K8757" s="110">
        <v>3.0</v>
      </c>
      <c r="L8757" s="109">
        <f t="array" ref="L8757">XLOOKUP('Joining Lists'!$J8757,'Joining Lists'!$A$4:$A$15,'Joining Lists'!$B$4:$B$15)</f>
        <v>27.5</v>
      </c>
      <c r="M8757" s="110">
        <f>'Joining Lists'!$K8757*'Joining Lists'!$L8757</f>
        <v>82.5</v>
      </c>
    </row>
    <row r="8758" ht="14.25" customHeight="1">
      <c r="G8758" s="106">
        <v>44110.0</v>
      </c>
      <c r="H8758" s="105" t="s">
        <v>255</v>
      </c>
      <c r="I8758" s="105" t="str">
        <f t="array" ref="I8758">XLOOKUP('Joining Lists'!$H8758,'Joining Lists'!$D$4:$D$75,'Joining Lists'!$E$4:$E$75)</f>
        <v>MidWest</v>
      </c>
      <c r="J8758" s="105" t="s">
        <v>218</v>
      </c>
      <c r="K8758" s="105">
        <v>3.0</v>
      </c>
      <c r="L8758" s="104">
        <f t="array" ref="L8758">XLOOKUP('Joining Lists'!$J8758,'Joining Lists'!$A$4:$A$15,'Joining Lists'!$B$4:$B$15)</f>
        <v>22.95</v>
      </c>
      <c r="M8758" s="105">
        <f>'Joining Lists'!$K8758*'Joining Lists'!$L8758</f>
        <v>68.85</v>
      </c>
    </row>
    <row r="8759" ht="14.25" customHeight="1">
      <c r="G8759" s="111">
        <v>44110.0</v>
      </c>
      <c r="H8759" s="110" t="s">
        <v>266</v>
      </c>
      <c r="I8759" s="110" t="str">
        <f t="array" ref="I8759">XLOOKUP('Joining Lists'!$H8759,'Joining Lists'!$D$4:$D$75,'Joining Lists'!$E$4:$E$75)</f>
        <v>West</v>
      </c>
      <c r="J8759" s="110" t="s">
        <v>218</v>
      </c>
      <c r="K8759" s="110">
        <v>1.0</v>
      </c>
      <c r="L8759" s="109">
        <f t="array" ref="L8759">XLOOKUP('Joining Lists'!$J8759,'Joining Lists'!$A$4:$A$15,'Joining Lists'!$B$4:$B$15)</f>
        <v>22.95</v>
      </c>
      <c r="M8759" s="110">
        <f>'Joining Lists'!$K8759*'Joining Lists'!$L8759</f>
        <v>22.95</v>
      </c>
    </row>
    <row r="8760" ht="14.25" customHeight="1">
      <c r="G8760" s="106">
        <v>44110.0</v>
      </c>
      <c r="H8760" s="105" t="s">
        <v>268</v>
      </c>
      <c r="I8760" s="105" t="str">
        <f t="array" ref="I8760">XLOOKUP('Joining Lists'!$H8760,'Joining Lists'!$D$4:$D$75,'Joining Lists'!$E$4:$E$75)</f>
        <v>East</v>
      </c>
      <c r="J8760" s="105" t="s">
        <v>233</v>
      </c>
      <c r="K8760" s="105">
        <v>2.0</v>
      </c>
      <c r="L8760" s="104">
        <f t="array" ref="L8760">XLOOKUP('Joining Lists'!$J8760,'Joining Lists'!$A$4:$A$15,'Joining Lists'!$B$4:$B$15)</f>
        <v>27.5</v>
      </c>
      <c r="M8760" s="105">
        <f>'Joining Lists'!$K8760*'Joining Lists'!$L8760</f>
        <v>55</v>
      </c>
    </row>
    <row r="8761" ht="14.25" customHeight="1">
      <c r="G8761" s="111">
        <v>44110.0</v>
      </c>
      <c r="H8761" s="110" t="s">
        <v>296</v>
      </c>
      <c r="I8761" s="110" t="str">
        <f t="array" ref="I8761">XLOOKUP('Joining Lists'!$H8761,'Joining Lists'!$D$4:$D$75,'Joining Lists'!$E$4:$E$75)</f>
        <v>West</v>
      </c>
      <c r="J8761" s="110" t="s">
        <v>236</v>
      </c>
      <c r="K8761" s="110">
        <v>1.0</v>
      </c>
      <c r="L8761" s="109">
        <f t="array" ref="L8761">XLOOKUP('Joining Lists'!$J8761,'Joining Lists'!$A$4:$A$15,'Joining Lists'!$B$4:$B$15)</f>
        <v>30</v>
      </c>
      <c r="M8761" s="110">
        <f>'Joining Lists'!$K8761*'Joining Lists'!$L8761</f>
        <v>30</v>
      </c>
    </row>
    <row r="8762" ht="14.25" customHeight="1">
      <c r="G8762" s="106">
        <v>44110.0</v>
      </c>
      <c r="H8762" s="105" t="s">
        <v>256</v>
      </c>
      <c r="I8762" s="105" t="str">
        <f t="array" ref="I8762">XLOOKUP('Joining Lists'!$H8762,'Joining Lists'!$D$4:$D$75,'Joining Lists'!$E$4:$E$75)</f>
        <v>MidWest</v>
      </c>
      <c r="J8762" s="105" t="s">
        <v>240</v>
      </c>
      <c r="K8762" s="105">
        <v>2.0</v>
      </c>
      <c r="L8762" s="104">
        <f t="array" ref="L8762">XLOOKUP('Joining Lists'!$J8762,'Joining Lists'!$A$4:$A$15,'Joining Lists'!$B$4:$B$15)</f>
        <v>34</v>
      </c>
      <c r="M8762" s="105">
        <f>'Joining Lists'!$K8762*'Joining Lists'!$L8762</f>
        <v>68</v>
      </c>
    </row>
    <row r="8763" ht="14.25" customHeight="1">
      <c r="G8763" s="111">
        <v>44109.0</v>
      </c>
      <c r="H8763" s="110" t="s">
        <v>215</v>
      </c>
      <c r="I8763" s="110" t="str">
        <f t="array" ref="I8763">XLOOKUP('Joining Lists'!$H8763,'Joining Lists'!$D$4:$D$75,'Joining Lists'!$E$4:$E$75)</f>
        <v>East</v>
      </c>
      <c r="J8763" s="110" t="s">
        <v>240</v>
      </c>
      <c r="K8763" s="110">
        <v>3.0</v>
      </c>
      <c r="L8763" s="109">
        <f t="array" ref="L8763">XLOOKUP('Joining Lists'!$J8763,'Joining Lists'!$A$4:$A$15,'Joining Lists'!$B$4:$B$15)</f>
        <v>34</v>
      </c>
      <c r="M8763" s="110">
        <f>'Joining Lists'!$K8763*'Joining Lists'!$L8763</f>
        <v>102</v>
      </c>
    </row>
    <row r="8764" ht="14.25" customHeight="1">
      <c r="G8764" s="106">
        <v>44109.0</v>
      </c>
      <c r="H8764" s="105" t="s">
        <v>294</v>
      </c>
      <c r="I8764" s="105" t="str">
        <f t="array" ref="I8764">XLOOKUP('Joining Lists'!$H8764,'Joining Lists'!$D$4:$D$75,'Joining Lists'!$E$4:$E$75)</f>
        <v>West</v>
      </c>
      <c r="J8764" s="105" t="s">
        <v>243</v>
      </c>
      <c r="K8764" s="105">
        <v>2.0</v>
      </c>
      <c r="L8764" s="104">
        <f t="array" ref="L8764">XLOOKUP('Joining Lists'!$J8764,'Joining Lists'!$A$4:$A$15,'Joining Lists'!$B$4:$B$15)</f>
        <v>25</v>
      </c>
      <c r="M8764" s="105">
        <f>'Joining Lists'!$K8764*'Joining Lists'!$L8764</f>
        <v>50</v>
      </c>
    </row>
    <row r="8765" ht="14.25" customHeight="1">
      <c r="G8765" s="111">
        <v>44109.0</v>
      </c>
      <c r="H8765" s="110" t="s">
        <v>280</v>
      </c>
      <c r="I8765" s="110" t="str">
        <f t="array" ref="I8765">XLOOKUP('Joining Lists'!$H8765,'Joining Lists'!$D$4:$D$75,'Joining Lists'!$E$4:$E$75)</f>
        <v>South</v>
      </c>
      <c r="J8765" s="110" t="s">
        <v>227</v>
      </c>
      <c r="K8765" s="110">
        <v>1.0</v>
      </c>
      <c r="L8765" s="109">
        <f t="array" ref="L8765">XLOOKUP('Joining Lists'!$J8765,'Joining Lists'!$A$4:$A$15,'Joining Lists'!$B$4:$B$15)</f>
        <v>25</v>
      </c>
      <c r="M8765" s="110">
        <f>'Joining Lists'!$K8765*'Joining Lists'!$L8765</f>
        <v>25</v>
      </c>
    </row>
    <row r="8766" ht="14.25" customHeight="1">
      <c r="G8766" s="106">
        <v>44108.0</v>
      </c>
      <c r="H8766" s="105" t="s">
        <v>219</v>
      </c>
      <c r="I8766" s="105" t="str">
        <f t="array" ref="I8766">XLOOKUP('Joining Lists'!$H8766,'Joining Lists'!$D$4:$D$75,'Joining Lists'!$E$4:$E$75)</f>
        <v>West</v>
      </c>
      <c r="J8766" s="105" t="s">
        <v>235</v>
      </c>
      <c r="K8766" s="105">
        <v>3.0</v>
      </c>
      <c r="L8766" s="104">
        <f t="array" ref="L8766">XLOOKUP('Joining Lists'!$J8766,'Joining Lists'!$A$4:$A$15,'Joining Lists'!$B$4:$B$15)</f>
        <v>19.95</v>
      </c>
      <c r="M8766" s="105">
        <f>'Joining Lists'!$K8766*'Joining Lists'!$L8766</f>
        <v>59.85</v>
      </c>
    </row>
    <row r="8767" ht="14.25" customHeight="1">
      <c r="G8767" s="111">
        <v>44108.0</v>
      </c>
      <c r="H8767" s="110" t="s">
        <v>258</v>
      </c>
      <c r="I8767" s="110" t="str">
        <f t="array" ref="I8767">XLOOKUP('Joining Lists'!$H8767,'Joining Lists'!$D$4:$D$75,'Joining Lists'!$E$4:$E$75)</f>
        <v>MidWest</v>
      </c>
      <c r="J8767" s="110" t="s">
        <v>235</v>
      </c>
      <c r="K8767" s="110">
        <v>1.0</v>
      </c>
      <c r="L8767" s="109">
        <f t="array" ref="L8767">XLOOKUP('Joining Lists'!$J8767,'Joining Lists'!$A$4:$A$15,'Joining Lists'!$B$4:$B$15)</f>
        <v>19.95</v>
      </c>
      <c r="M8767" s="110">
        <f>'Joining Lists'!$K8767*'Joining Lists'!$L8767</f>
        <v>19.95</v>
      </c>
    </row>
    <row r="8768" ht="14.25" customHeight="1">
      <c r="G8768" s="106">
        <v>44108.0</v>
      </c>
      <c r="H8768" s="105" t="s">
        <v>308</v>
      </c>
      <c r="I8768" s="105" t="str">
        <f t="array" ref="I8768">XLOOKUP('Joining Lists'!$H8768,'Joining Lists'!$D$4:$D$75,'Joining Lists'!$E$4:$E$75)</f>
        <v>West</v>
      </c>
      <c r="J8768" s="105" t="s">
        <v>227</v>
      </c>
      <c r="K8768" s="105">
        <v>3.0</v>
      </c>
      <c r="L8768" s="104">
        <f t="array" ref="L8768">XLOOKUP('Joining Lists'!$J8768,'Joining Lists'!$A$4:$A$15,'Joining Lists'!$B$4:$B$15)</f>
        <v>25</v>
      </c>
      <c r="M8768" s="105">
        <f>'Joining Lists'!$K8768*'Joining Lists'!$L8768</f>
        <v>75</v>
      </c>
    </row>
    <row r="8769" ht="14.25" customHeight="1">
      <c r="G8769" s="111">
        <v>44108.0</v>
      </c>
      <c r="H8769" s="110" t="s">
        <v>241</v>
      </c>
      <c r="I8769" s="110" t="str">
        <f t="array" ref="I8769">XLOOKUP('Joining Lists'!$H8769,'Joining Lists'!$D$4:$D$75,'Joining Lists'!$E$4:$E$75)</f>
        <v>MidWest</v>
      </c>
      <c r="J8769" s="110" t="s">
        <v>218</v>
      </c>
      <c r="K8769" s="110">
        <v>2.0</v>
      </c>
      <c r="L8769" s="109">
        <f t="array" ref="L8769">XLOOKUP('Joining Lists'!$J8769,'Joining Lists'!$A$4:$A$15,'Joining Lists'!$B$4:$B$15)</f>
        <v>22.95</v>
      </c>
      <c r="M8769" s="110">
        <f>'Joining Lists'!$K8769*'Joining Lists'!$L8769</f>
        <v>45.9</v>
      </c>
    </row>
    <row r="8770" ht="14.25" customHeight="1">
      <c r="G8770" s="106">
        <v>44108.0</v>
      </c>
      <c r="H8770" s="105" t="s">
        <v>253</v>
      </c>
      <c r="I8770" s="105" t="str">
        <f t="array" ref="I8770">XLOOKUP('Joining Lists'!$H8770,'Joining Lists'!$D$4:$D$75,'Joining Lists'!$E$4:$E$75)</f>
        <v>MidWest</v>
      </c>
      <c r="J8770" s="105" t="s">
        <v>218</v>
      </c>
      <c r="K8770" s="105">
        <v>2.0</v>
      </c>
      <c r="L8770" s="104">
        <f t="array" ref="L8770">XLOOKUP('Joining Lists'!$J8770,'Joining Lists'!$A$4:$A$15,'Joining Lists'!$B$4:$B$15)</f>
        <v>22.95</v>
      </c>
      <c r="M8770" s="105">
        <f>'Joining Lists'!$K8770*'Joining Lists'!$L8770</f>
        <v>45.9</v>
      </c>
    </row>
    <row r="8771" ht="14.25" customHeight="1">
      <c r="G8771" s="111">
        <v>44107.0</v>
      </c>
      <c r="H8771" s="110" t="s">
        <v>259</v>
      </c>
      <c r="I8771" s="110" t="str">
        <f t="array" ref="I8771">XLOOKUP('Joining Lists'!$H8771,'Joining Lists'!$D$4:$D$75,'Joining Lists'!$E$4:$E$75)</f>
        <v>West</v>
      </c>
      <c r="J8771" s="110" t="s">
        <v>245</v>
      </c>
      <c r="K8771" s="110">
        <v>2.0</v>
      </c>
      <c r="L8771" s="109">
        <f t="array" ref="L8771">XLOOKUP('Joining Lists'!$J8771,'Joining Lists'!$A$4:$A$15,'Joining Lists'!$B$4:$B$15)</f>
        <v>23.5</v>
      </c>
      <c r="M8771" s="110">
        <f>'Joining Lists'!$K8771*'Joining Lists'!$L8771</f>
        <v>47</v>
      </c>
    </row>
    <row r="8772" ht="14.25" customHeight="1">
      <c r="G8772" s="106">
        <v>44107.0</v>
      </c>
      <c r="H8772" s="105" t="s">
        <v>309</v>
      </c>
      <c r="I8772" s="105" t="str">
        <f t="array" ref="I8772">XLOOKUP('Joining Lists'!$H8772,'Joining Lists'!$D$4:$D$75,'Joining Lists'!$E$4:$E$75)</f>
        <v>South</v>
      </c>
      <c r="J8772" s="105" t="s">
        <v>230</v>
      </c>
      <c r="K8772" s="105">
        <v>3.0</v>
      </c>
      <c r="L8772" s="104">
        <f t="array" ref="L8772">XLOOKUP('Joining Lists'!$J8772,'Joining Lists'!$A$4:$A$15,'Joining Lists'!$B$4:$B$15)</f>
        <v>79.95</v>
      </c>
      <c r="M8772" s="105">
        <f>'Joining Lists'!$K8772*'Joining Lists'!$L8772</f>
        <v>239.85</v>
      </c>
    </row>
    <row r="8773" ht="14.25" customHeight="1">
      <c r="G8773" s="111">
        <v>44107.0</v>
      </c>
      <c r="H8773" s="110" t="s">
        <v>225</v>
      </c>
      <c r="I8773" s="110" t="str">
        <f t="array" ref="I8773">XLOOKUP('Joining Lists'!$H8773,'Joining Lists'!$D$4:$D$75,'Joining Lists'!$E$4:$E$75)</f>
        <v>South</v>
      </c>
      <c r="J8773" s="110" t="s">
        <v>218</v>
      </c>
      <c r="K8773" s="110">
        <v>15.0</v>
      </c>
      <c r="L8773" s="109">
        <f t="array" ref="L8773">XLOOKUP('Joining Lists'!$J8773,'Joining Lists'!$A$4:$A$15,'Joining Lists'!$B$4:$B$15)</f>
        <v>22.95</v>
      </c>
      <c r="M8773" s="110">
        <f>'Joining Lists'!$K8773*'Joining Lists'!$L8773</f>
        <v>344.25</v>
      </c>
    </row>
    <row r="8774" ht="14.25" customHeight="1">
      <c r="G8774" s="106">
        <v>44107.0</v>
      </c>
      <c r="H8774" s="105" t="s">
        <v>283</v>
      </c>
      <c r="I8774" s="105" t="str">
        <f t="array" ref="I8774">XLOOKUP('Joining Lists'!$H8774,'Joining Lists'!$D$4:$D$75,'Joining Lists'!$E$4:$E$75)</f>
        <v>South</v>
      </c>
      <c r="J8774" s="105" t="s">
        <v>240</v>
      </c>
      <c r="K8774" s="105">
        <v>1.0</v>
      </c>
      <c r="L8774" s="104">
        <f t="array" ref="L8774">XLOOKUP('Joining Lists'!$J8774,'Joining Lists'!$A$4:$A$15,'Joining Lists'!$B$4:$B$15)</f>
        <v>34</v>
      </c>
      <c r="M8774" s="105">
        <f>'Joining Lists'!$K8774*'Joining Lists'!$L8774</f>
        <v>34</v>
      </c>
    </row>
    <row r="8775" ht="14.25" customHeight="1">
      <c r="G8775" s="111">
        <v>44107.0</v>
      </c>
      <c r="H8775" s="110" t="s">
        <v>293</v>
      </c>
      <c r="I8775" s="110" t="str">
        <f t="array" ref="I8775">XLOOKUP('Joining Lists'!$H8775,'Joining Lists'!$D$4:$D$75,'Joining Lists'!$E$4:$E$75)</f>
        <v>West</v>
      </c>
      <c r="J8775" s="110" t="s">
        <v>235</v>
      </c>
      <c r="K8775" s="110">
        <v>2.0</v>
      </c>
      <c r="L8775" s="109">
        <f t="array" ref="L8775">XLOOKUP('Joining Lists'!$J8775,'Joining Lists'!$A$4:$A$15,'Joining Lists'!$B$4:$B$15)</f>
        <v>19.95</v>
      </c>
      <c r="M8775" s="110">
        <f>'Joining Lists'!$K8775*'Joining Lists'!$L8775</f>
        <v>39.9</v>
      </c>
    </row>
    <row r="8776" ht="14.25" customHeight="1">
      <c r="G8776" s="106">
        <v>44106.0</v>
      </c>
      <c r="H8776" s="105" t="s">
        <v>316</v>
      </c>
      <c r="I8776" s="105" t="str">
        <f t="array" ref="I8776">XLOOKUP('Joining Lists'!$H8776,'Joining Lists'!$D$4:$D$75,'Joining Lists'!$E$4:$E$75)</f>
        <v>West</v>
      </c>
      <c r="J8776" s="105" t="s">
        <v>240</v>
      </c>
      <c r="K8776" s="105">
        <v>3.0</v>
      </c>
      <c r="L8776" s="104">
        <f t="array" ref="L8776">XLOOKUP('Joining Lists'!$J8776,'Joining Lists'!$A$4:$A$15,'Joining Lists'!$B$4:$B$15)</f>
        <v>34</v>
      </c>
      <c r="M8776" s="105">
        <f>'Joining Lists'!$K8776*'Joining Lists'!$L8776</f>
        <v>102</v>
      </c>
    </row>
    <row r="8777" ht="14.25" customHeight="1">
      <c r="G8777" s="111">
        <v>44105.0</v>
      </c>
      <c r="H8777" s="110" t="s">
        <v>255</v>
      </c>
      <c r="I8777" s="110" t="str">
        <f t="array" ref="I8777">XLOOKUP('Joining Lists'!$H8777,'Joining Lists'!$D$4:$D$75,'Joining Lists'!$E$4:$E$75)</f>
        <v>MidWest</v>
      </c>
      <c r="J8777" s="110" t="s">
        <v>243</v>
      </c>
      <c r="K8777" s="110">
        <v>2.0</v>
      </c>
      <c r="L8777" s="109">
        <f t="array" ref="L8777">XLOOKUP('Joining Lists'!$J8777,'Joining Lists'!$A$4:$A$15,'Joining Lists'!$B$4:$B$15)</f>
        <v>25</v>
      </c>
      <c r="M8777" s="110">
        <f>'Joining Lists'!$K8777*'Joining Lists'!$L8777</f>
        <v>50</v>
      </c>
    </row>
    <row r="8778" ht="14.25" customHeight="1">
      <c r="G8778" s="106">
        <v>44104.0</v>
      </c>
      <c r="H8778" s="105" t="s">
        <v>213</v>
      </c>
      <c r="I8778" s="105" t="str">
        <f t="array" ref="I8778">XLOOKUP('Joining Lists'!$H8778,'Joining Lists'!$D$4:$D$75,'Joining Lists'!$E$4:$E$75)</f>
        <v>MidWest</v>
      </c>
      <c r="J8778" s="105" t="s">
        <v>245</v>
      </c>
      <c r="K8778" s="105">
        <v>1.0</v>
      </c>
      <c r="L8778" s="104">
        <f t="array" ref="L8778">XLOOKUP('Joining Lists'!$J8778,'Joining Lists'!$A$4:$A$15,'Joining Lists'!$B$4:$B$15)</f>
        <v>23.5</v>
      </c>
      <c r="M8778" s="105">
        <f>'Joining Lists'!$K8778*'Joining Lists'!$L8778</f>
        <v>23.5</v>
      </c>
    </row>
    <row r="8779" ht="14.25" customHeight="1">
      <c r="G8779" s="111">
        <v>44104.0</v>
      </c>
      <c r="H8779" s="110" t="s">
        <v>269</v>
      </c>
      <c r="I8779" s="110" t="str">
        <f t="array" ref="I8779">XLOOKUP('Joining Lists'!$H8779,'Joining Lists'!$D$4:$D$75,'Joining Lists'!$E$4:$E$75)</f>
        <v>MidWest</v>
      </c>
      <c r="J8779" s="110" t="s">
        <v>216</v>
      </c>
      <c r="K8779" s="110">
        <v>2.0</v>
      </c>
      <c r="L8779" s="109">
        <f t="array" ref="L8779">XLOOKUP('Joining Lists'!$J8779,'Joining Lists'!$A$4:$A$15,'Joining Lists'!$B$4:$B$15)</f>
        <v>22.95</v>
      </c>
      <c r="M8779" s="110">
        <f>'Joining Lists'!$K8779*'Joining Lists'!$L8779</f>
        <v>45.9</v>
      </c>
    </row>
    <row r="8780" ht="14.25" customHeight="1">
      <c r="G8780" s="106">
        <v>44104.0</v>
      </c>
      <c r="H8780" s="105" t="s">
        <v>225</v>
      </c>
      <c r="I8780" s="105" t="str">
        <f t="array" ref="I8780">XLOOKUP('Joining Lists'!$H8780,'Joining Lists'!$D$4:$D$75,'Joining Lists'!$E$4:$E$75)</f>
        <v>South</v>
      </c>
      <c r="J8780" s="105" t="s">
        <v>218</v>
      </c>
      <c r="K8780" s="105">
        <v>2.0</v>
      </c>
      <c r="L8780" s="104">
        <f t="array" ref="L8780">XLOOKUP('Joining Lists'!$J8780,'Joining Lists'!$A$4:$A$15,'Joining Lists'!$B$4:$B$15)</f>
        <v>22.95</v>
      </c>
      <c r="M8780" s="105">
        <f>'Joining Lists'!$K8780*'Joining Lists'!$L8780</f>
        <v>45.9</v>
      </c>
    </row>
    <row r="8781" ht="14.25" customHeight="1">
      <c r="G8781" s="111">
        <v>44104.0</v>
      </c>
      <c r="H8781" s="110" t="s">
        <v>273</v>
      </c>
      <c r="I8781" s="110" t="str">
        <f t="array" ref="I8781">XLOOKUP('Joining Lists'!$H8781,'Joining Lists'!$D$4:$D$75,'Joining Lists'!$E$4:$E$75)</f>
        <v>West</v>
      </c>
      <c r="J8781" s="110" t="s">
        <v>218</v>
      </c>
      <c r="K8781" s="110">
        <v>22.0</v>
      </c>
      <c r="L8781" s="109">
        <f t="array" ref="L8781">XLOOKUP('Joining Lists'!$J8781,'Joining Lists'!$A$4:$A$15,'Joining Lists'!$B$4:$B$15)</f>
        <v>22.95</v>
      </c>
      <c r="M8781" s="110">
        <f>'Joining Lists'!$K8781*'Joining Lists'!$L8781</f>
        <v>504.9</v>
      </c>
    </row>
    <row r="8782" ht="14.25" customHeight="1">
      <c r="G8782" s="106">
        <v>44104.0</v>
      </c>
      <c r="H8782" s="105" t="s">
        <v>258</v>
      </c>
      <c r="I8782" s="105" t="str">
        <f t="array" ref="I8782">XLOOKUP('Joining Lists'!$H8782,'Joining Lists'!$D$4:$D$75,'Joining Lists'!$E$4:$E$75)</f>
        <v>MidWest</v>
      </c>
      <c r="J8782" s="105" t="s">
        <v>236</v>
      </c>
      <c r="K8782" s="105">
        <v>2.0</v>
      </c>
      <c r="L8782" s="104">
        <f t="array" ref="L8782">XLOOKUP('Joining Lists'!$J8782,'Joining Lists'!$A$4:$A$15,'Joining Lists'!$B$4:$B$15)</f>
        <v>30</v>
      </c>
      <c r="M8782" s="105">
        <f>'Joining Lists'!$K8782*'Joining Lists'!$L8782</f>
        <v>60</v>
      </c>
    </row>
    <row r="8783" ht="14.25" customHeight="1">
      <c r="G8783" s="111">
        <v>44104.0</v>
      </c>
      <c r="H8783" s="110" t="s">
        <v>273</v>
      </c>
      <c r="I8783" s="110" t="str">
        <f t="array" ref="I8783">XLOOKUP('Joining Lists'!$H8783,'Joining Lists'!$D$4:$D$75,'Joining Lists'!$E$4:$E$75)</f>
        <v>West</v>
      </c>
      <c r="J8783" s="110" t="s">
        <v>212</v>
      </c>
      <c r="K8783" s="110">
        <v>1.0</v>
      </c>
      <c r="L8783" s="109">
        <f t="array" ref="L8783">XLOOKUP('Joining Lists'!$J8783,'Joining Lists'!$A$4:$A$15,'Joining Lists'!$B$4:$B$15)</f>
        <v>21</v>
      </c>
      <c r="M8783" s="110">
        <f>'Joining Lists'!$K8783*'Joining Lists'!$L8783</f>
        <v>21</v>
      </c>
    </row>
    <row r="8784" ht="14.25" customHeight="1">
      <c r="G8784" s="106">
        <v>44103.0</v>
      </c>
      <c r="H8784" s="105" t="s">
        <v>249</v>
      </c>
      <c r="I8784" s="105" t="str">
        <f t="array" ref="I8784">XLOOKUP('Joining Lists'!$H8784,'Joining Lists'!$D$4:$D$75,'Joining Lists'!$E$4:$E$75)</f>
        <v>East</v>
      </c>
      <c r="J8784" s="105" t="s">
        <v>240</v>
      </c>
      <c r="K8784" s="105">
        <v>5.0</v>
      </c>
      <c r="L8784" s="104">
        <f t="array" ref="L8784">XLOOKUP('Joining Lists'!$J8784,'Joining Lists'!$A$4:$A$15,'Joining Lists'!$B$4:$B$15)</f>
        <v>34</v>
      </c>
      <c r="M8784" s="105">
        <f>'Joining Lists'!$K8784*'Joining Lists'!$L8784</f>
        <v>170</v>
      </c>
    </row>
    <row r="8785" ht="14.25" customHeight="1">
      <c r="G8785" s="111">
        <v>44102.0</v>
      </c>
      <c r="H8785" s="110" t="s">
        <v>254</v>
      </c>
      <c r="I8785" s="110" t="str">
        <f t="array" ref="I8785">XLOOKUP('Joining Lists'!$H8785,'Joining Lists'!$D$4:$D$75,'Joining Lists'!$E$4:$E$75)</f>
        <v>South</v>
      </c>
      <c r="J8785" s="110" t="s">
        <v>240</v>
      </c>
      <c r="K8785" s="110">
        <v>3.0</v>
      </c>
      <c r="L8785" s="109">
        <f t="array" ref="L8785">XLOOKUP('Joining Lists'!$J8785,'Joining Lists'!$A$4:$A$15,'Joining Lists'!$B$4:$B$15)</f>
        <v>34</v>
      </c>
      <c r="M8785" s="110">
        <f>'Joining Lists'!$K8785*'Joining Lists'!$L8785</f>
        <v>102</v>
      </c>
    </row>
    <row r="8786" ht="14.25" customHeight="1">
      <c r="G8786" s="106">
        <v>44102.0</v>
      </c>
      <c r="H8786" s="105" t="s">
        <v>225</v>
      </c>
      <c r="I8786" s="105" t="str">
        <f t="array" ref="I8786">XLOOKUP('Joining Lists'!$H8786,'Joining Lists'!$D$4:$D$75,'Joining Lists'!$E$4:$E$75)</f>
        <v>South</v>
      </c>
      <c r="J8786" s="105" t="s">
        <v>240</v>
      </c>
      <c r="K8786" s="105">
        <v>2.0</v>
      </c>
      <c r="L8786" s="104">
        <f t="array" ref="L8786">XLOOKUP('Joining Lists'!$J8786,'Joining Lists'!$A$4:$A$15,'Joining Lists'!$B$4:$B$15)</f>
        <v>34</v>
      </c>
      <c r="M8786" s="105">
        <f>'Joining Lists'!$K8786*'Joining Lists'!$L8786</f>
        <v>68</v>
      </c>
    </row>
    <row r="8787" ht="14.25" customHeight="1">
      <c r="G8787" s="111">
        <v>44102.0</v>
      </c>
      <c r="H8787" s="110" t="s">
        <v>306</v>
      </c>
      <c r="I8787" s="110" t="str">
        <f t="array" ref="I8787">XLOOKUP('Joining Lists'!$H8787,'Joining Lists'!$D$4:$D$75,'Joining Lists'!$E$4:$E$75)</f>
        <v>West</v>
      </c>
      <c r="J8787" s="110" t="s">
        <v>216</v>
      </c>
      <c r="K8787" s="110">
        <v>2.0</v>
      </c>
      <c r="L8787" s="109">
        <f t="array" ref="L8787">XLOOKUP('Joining Lists'!$J8787,'Joining Lists'!$A$4:$A$15,'Joining Lists'!$B$4:$B$15)</f>
        <v>22.95</v>
      </c>
      <c r="M8787" s="110">
        <f>'Joining Lists'!$K8787*'Joining Lists'!$L8787</f>
        <v>45.9</v>
      </c>
    </row>
    <row r="8788" ht="14.25" customHeight="1">
      <c r="G8788" s="106">
        <v>44102.0</v>
      </c>
      <c r="H8788" s="105" t="s">
        <v>313</v>
      </c>
      <c r="I8788" s="105" t="str">
        <f t="array" ref="I8788">XLOOKUP('Joining Lists'!$H8788,'Joining Lists'!$D$4:$D$75,'Joining Lists'!$E$4:$E$75)</f>
        <v>West</v>
      </c>
      <c r="J8788" s="105" t="s">
        <v>243</v>
      </c>
      <c r="K8788" s="105">
        <v>2.0</v>
      </c>
      <c r="L8788" s="104">
        <f t="array" ref="L8788">XLOOKUP('Joining Lists'!$J8788,'Joining Lists'!$A$4:$A$15,'Joining Lists'!$B$4:$B$15)</f>
        <v>25</v>
      </c>
      <c r="M8788" s="105">
        <f>'Joining Lists'!$K8788*'Joining Lists'!$L8788</f>
        <v>50</v>
      </c>
    </row>
    <row r="8789" ht="14.25" customHeight="1">
      <c r="G8789" s="111">
        <v>44102.0</v>
      </c>
      <c r="H8789" s="110" t="s">
        <v>278</v>
      </c>
      <c r="I8789" s="110" t="str">
        <f t="array" ref="I8789">XLOOKUP('Joining Lists'!$H8789,'Joining Lists'!$D$4:$D$75,'Joining Lists'!$E$4:$E$75)</f>
        <v>MidWest</v>
      </c>
      <c r="J8789" s="110" t="s">
        <v>245</v>
      </c>
      <c r="K8789" s="110">
        <v>3.0</v>
      </c>
      <c r="L8789" s="109">
        <f t="array" ref="L8789">XLOOKUP('Joining Lists'!$J8789,'Joining Lists'!$A$4:$A$15,'Joining Lists'!$B$4:$B$15)</f>
        <v>23.5</v>
      </c>
      <c r="M8789" s="110">
        <f>'Joining Lists'!$K8789*'Joining Lists'!$L8789</f>
        <v>70.5</v>
      </c>
    </row>
    <row r="8790" ht="14.25" customHeight="1">
      <c r="G8790" s="106">
        <v>44102.0</v>
      </c>
      <c r="H8790" s="105" t="s">
        <v>284</v>
      </c>
      <c r="I8790" s="105" t="str">
        <f t="array" ref="I8790">XLOOKUP('Joining Lists'!$H8790,'Joining Lists'!$D$4:$D$75,'Joining Lists'!$E$4:$E$75)</f>
        <v>MidWest</v>
      </c>
      <c r="J8790" s="105" t="s">
        <v>227</v>
      </c>
      <c r="K8790" s="105">
        <v>3.0</v>
      </c>
      <c r="L8790" s="104">
        <f t="array" ref="L8790">XLOOKUP('Joining Lists'!$J8790,'Joining Lists'!$A$4:$A$15,'Joining Lists'!$B$4:$B$15)</f>
        <v>25</v>
      </c>
      <c r="M8790" s="105">
        <f>'Joining Lists'!$K8790*'Joining Lists'!$L8790</f>
        <v>75</v>
      </c>
    </row>
    <row r="8791" ht="14.25" customHeight="1">
      <c r="G8791" s="111">
        <v>44101.0</v>
      </c>
      <c r="H8791" s="110" t="s">
        <v>313</v>
      </c>
      <c r="I8791" s="110" t="str">
        <f t="array" ref="I8791">XLOOKUP('Joining Lists'!$H8791,'Joining Lists'!$D$4:$D$75,'Joining Lists'!$E$4:$E$75)</f>
        <v>West</v>
      </c>
      <c r="J8791" s="110" t="s">
        <v>236</v>
      </c>
      <c r="K8791" s="110">
        <v>2.0</v>
      </c>
      <c r="L8791" s="109">
        <f t="array" ref="L8791">XLOOKUP('Joining Lists'!$J8791,'Joining Lists'!$A$4:$A$15,'Joining Lists'!$B$4:$B$15)</f>
        <v>30</v>
      </c>
      <c r="M8791" s="110">
        <f>'Joining Lists'!$K8791*'Joining Lists'!$L8791</f>
        <v>60</v>
      </c>
    </row>
    <row r="8792" ht="14.25" customHeight="1">
      <c r="G8792" s="106">
        <v>44101.0</v>
      </c>
      <c r="H8792" s="105" t="s">
        <v>269</v>
      </c>
      <c r="I8792" s="105" t="str">
        <f t="array" ref="I8792">XLOOKUP('Joining Lists'!$H8792,'Joining Lists'!$D$4:$D$75,'Joining Lists'!$E$4:$E$75)</f>
        <v>MidWest</v>
      </c>
      <c r="J8792" s="105" t="s">
        <v>227</v>
      </c>
      <c r="K8792" s="105">
        <v>13.0</v>
      </c>
      <c r="L8792" s="104">
        <f t="array" ref="L8792">XLOOKUP('Joining Lists'!$J8792,'Joining Lists'!$A$4:$A$15,'Joining Lists'!$B$4:$B$15)</f>
        <v>25</v>
      </c>
      <c r="M8792" s="105">
        <f>'Joining Lists'!$K8792*'Joining Lists'!$L8792</f>
        <v>325</v>
      </c>
    </row>
    <row r="8793" ht="14.25" customHeight="1">
      <c r="G8793" s="111">
        <v>44100.0</v>
      </c>
      <c r="H8793" s="110" t="s">
        <v>255</v>
      </c>
      <c r="I8793" s="110" t="str">
        <f t="array" ref="I8793">XLOOKUP('Joining Lists'!$H8793,'Joining Lists'!$D$4:$D$75,'Joining Lists'!$E$4:$E$75)</f>
        <v>MidWest</v>
      </c>
      <c r="J8793" s="110" t="s">
        <v>233</v>
      </c>
      <c r="K8793" s="110">
        <v>1.0</v>
      </c>
      <c r="L8793" s="109">
        <f t="array" ref="L8793">XLOOKUP('Joining Lists'!$J8793,'Joining Lists'!$A$4:$A$15,'Joining Lists'!$B$4:$B$15)</f>
        <v>27.5</v>
      </c>
      <c r="M8793" s="110">
        <f>'Joining Lists'!$K8793*'Joining Lists'!$L8793</f>
        <v>27.5</v>
      </c>
    </row>
    <row r="8794" ht="14.25" customHeight="1">
      <c r="G8794" s="106">
        <v>44100.0</v>
      </c>
      <c r="H8794" s="105" t="s">
        <v>301</v>
      </c>
      <c r="I8794" s="105" t="str">
        <f t="array" ref="I8794">XLOOKUP('Joining Lists'!$H8794,'Joining Lists'!$D$4:$D$75,'Joining Lists'!$E$4:$E$75)</f>
        <v>East</v>
      </c>
      <c r="J8794" s="105" t="s">
        <v>235</v>
      </c>
      <c r="K8794" s="105">
        <v>3.0</v>
      </c>
      <c r="L8794" s="104">
        <f t="array" ref="L8794">XLOOKUP('Joining Lists'!$J8794,'Joining Lists'!$A$4:$A$15,'Joining Lists'!$B$4:$B$15)</f>
        <v>19.95</v>
      </c>
      <c r="M8794" s="105">
        <f>'Joining Lists'!$K8794*'Joining Lists'!$L8794</f>
        <v>59.85</v>
      </c>
    </row>
    <row r="8795" ht="14.25" customHeight="1">
      <c r="G8795" s="111">
        <v>44100.0</v>
      </c>
      <c r="H8795" s="110" t="s">
        <v>225</v>
      </c>
      <c r="I8795" s="110" t="str">
        <f t="array" ref="I8795">XLOOKUP('Joining Lists'!$H8795,'Joining Lists'!$D$4:$D$75,'Joining Lists'!$E$4:$E$75)</f>
        <v>South</v>
      </c>
      <c r="J8795" s="110" t="s">
        <v>218</v>
      </c>
      <c r="K8795" s="110">
        <v>3.0</v>
      </c>
      <c r="L8795" s="109">
        <f t="array" ref="L8795">XLOOKUP('Joining Lists'!$J8795,'Joining Lists'!$A$4:$A$15,'Joining Lists'!$B$4:$B$15)</f>
        <v>22.95</v>
      </c>
      <c r="M8795" s="110">
        <f>'Joining Lists'!$K8795*'Joining Lists'!$L8795</f>
        <v>68.85</v>
      </c>
    </row>
    <row r="8796" ht="14.25" customHeight="1">
      <c r="G8796" s="106">
        <v>44100.0</v>
      </c>
      <c r="H8796" s="105" t="s">
        <v>219</v>
      </c>
      <c r="I8796" s="105" t="str">
        <f t="array" ref="I8796">XLOOKUP('Joining Lists'!$H8796,'Joining Lists'!$D$4:$D$75,'Joining Lists'!$E$4:$E$75)</f>
        <v>West</v>
      </c>
      <c r="J8796" s="105" t="s">
        <v>240</v>
      </c>
      <c r="K8796" s="105">
        <v>4.0</v>
      </c>
      <c r="L8796" s="104">
        <f t="array" ref="L8796">XLOOKUP('Joining Lists'!$J8796,'Joining Lists'!$A$4:$A$15,'Joining Lists'!$B$4:$B$15)</f>
        <v>34</v>
      </c>
      <c r="M8796" s="105">
        <f>'Joining Lists'!$K8796*'Joining Lists'!$L8796</f>
        <v>136</v>
      </c>
    </row>
    <row r="8797" ht="14.25" customHeight="1">
      <c r="G8797" s="111">
        <v>44100.0</v>
      </c>
      <c r="H8797" s="110" t="s">
        <v>219</v>
      </c>
      <c r="I8797" s="110" t="str">
        <f t="array" ref="I8797">XLOOKUP('Joining Lists'!$H8797,'Joining Lists'!$D$4:$D$75,'Joining Lists'!$E$4:$E$75)</f>
        <v>West</v>
      </c>
      <c r="J8797" s="110" t="s">
        <v>240</v>
      </c>
      <c r="K8797" s="110">
        <v>1.0</v>
      </c>
      <c r="L8797" s="109">
        <f t="array" ref="L8797">XLOOKUP('Joining Lists'!$J8797,'Joining Lists'!$A$4:$A$15,'Joining Lists'!$B$4:$B$15)</f>
        <v>34</v>
      </c>
      <c r="M8797" s="110">
        <f>'Joining Lists'!$K8797*'Joining Lists'!$L8797</f>
        <v>34</v>
      </c>
    </row>
    <row r="8798" ht="14.25" customHeight="1">
      <c r="G8798" s="106">
        <v>44100.0</v>
      </c>
      <c r="H8798" s="105" t="s">
        <v>234</v>
      </c>
      <c r="I8798" s="105" t="str">
        <f t="array" ref="I8798">XLOOKUP('Joining Lists'!$H8798,'Joining Lists'!$D$4:$D$75,'Joining Lists'!$E$4:$E$75)</f>
        <v>East</v>
      </c>
      <c r="J8798" s="105" t="s">
        <v>218</v>
      </c>
      <c r="K8798" s="105">
        <v>3.0</v>
      </c>
      <c r="L8798" s="104">
        <f t="array" ref="L8798">XLOOKUP('Joining Lists'!$J8798,'Joining Lists'!$A$4:$A$15,'Joining Lists'!$B$4:$B$15)</f>
        <v>22.95</v>
      </c>
      <c r="M8798" s="105">
        <f>'Joining Lists'!$K8798*'Joining Lists'!$L8798</f>
        <v>68.85</v>
      </c>
    </row>
    <row r="8799" ht="14.25" customHeight="1">
      <c r="G8799" s="111">
        <v>44100.0</v>
      </c>
      <c r="H8799" s="110" t="s">
        <v>244</v>
      </c>
      <c r="I8799" s="110" t="str">
        <f t="array" ref="I8799">XLOOKUP('Joining Lists'!$H8799,'Joining Lists'!$D$4:$D$75,'Joining Lists'!$E$4:$E$75)</f>
        <v>MidWest</v>
      </c>
      <c r="J8799" s="110" t="s">
        <v>240</v>
      </c>
      <c r="K8799" s="110">
        <v>3.0</v>
      </c>
      <c r="L8799" s="109">
        <f t="array" ref="L8799">XLOOKUP('Joining Lists'!$J8799,'Joining Lists'!$A$4:$A$15,'Joining Lists'!$B$4:$B$15)</f>
        <v>34</v>
      </c>
      <c r="M8799" s="110">
        <f>'Joining Lists'!$K8799*'Joining Lists'!$L8799</f>
        <v>102</v>
      </c>
    </row>
    <row r="8800" ht="14.25" customHeight="1">
      <c r="G8800" s="106">
        <v>44100.0</v>
      </c>
      <c r="H8800" s="105" t="s">
        <v>302</v>
      </c>
      <c r="I8800" s="105" t="str">
        <f t="array" ref="I8800">XLOOKUP('Joining Lists'!$H8800,'Joining Lists'!$D$4:$D$75,'Joining Lists'!$E$4:$E$75)</f>
        <v>MidWest</v>
      </c>
      <c r="J8800" s="105" t="s">
        <v>216</v>
      </c>
      <c r="K8800" s="105">
        <v>2.0</v>
      </c>
      <c r="L8800" s="104">
        <f t="array" ref="L8800">XLOOKUP('Joining Lists'!$J8800,'Joining Lists'!$A$4:$A$15,'Joining Lists'!$B$4:$B$15)</f>
        <v>22.95</v>
      </c>
      <c r="M8800" s="105">
        <f>'Joining Lists'!$K8800*'Joining Lists'!$L8800</f>
        <v>45.9</v>
      </c>
    </row>
    <row r="8801" ht="14.25" customHeight="1">
      <c r="G8801" s="111">
        <v>44099.0</v>
      </c>
      <c r="H8801" s="110" t="s">
        <v>292</v>
      </c>
      <c r="I8801" s="110" t="str">
        <f t="array" ref="I8801">XLOOKUP('Joining Lists'!$H8801,'Joining Lists'!$D$4:$D$75,'Joining Lists'!$E$4:$E$75)</f>
        <v>East</v>
      </c>
      <c r="J8801" s="110" t="s">
        <v>240</v>
      </c>
      <c r="K8801" s="110">
        <v>1.0</v>
      </c>
      <c r="L8801" s="109">
        <f t="array" ref="L8801">XLOOKUP('Joining Lists'!$J8801,'Joining Lists'!$A$4:$A$15,'Joining Lists'!$B$4:$B$15)</f>
        <v>34</v>
      </c>
      <c r="M8801" s="110">
        <f>'Joining Lists'!$K8801*'Joining Lists'!$L8801</f>
        <v>34</v>
      </c>
    </row>
    <row r="8802" ht="14.25" customHeight="1">
      <c r="G8802" s="106">
        <v>44099.0</v>
      </c>
      <c r="H8802" s="105" t="s">
        <v>278</v>
      </c>
      <c r="I8802" s="105" t="str">
        <f t="array" ref="I8802">XLOOKUP('Joining Lists'!$H8802,'Joining Lists'!$D$4:$D$75,'Joining Lists'!$E$4:$E$75)</f>
        <v>MidWest</v>
      </c>
      <c r="J8802" s="105" t="s">
        <v>218</v>
      </c>
      <c r="K8802" s="105">
        <v>1.0</v>
      </c>
      <c r="L8802" s="104">
        <f t="array" ref="L8802">XLOOKUP('Joining Lists'!$J8802,'Joining Lists'!$A$4:$A$15,'Joining Lists'!$B$4:$B$15)</f>
        <v>22.95</v>
      </c>
      <c r="M8802" s="105">
        <f>'Joining Lists'!$K8802*'Joining Lists'!$L8802</f>
        <v>22.95</v>
      </c>
    </row>
    <row r="8803" ht="14.25" customHeight="1">
      <c r="G8803" s="111">
        <v>44099.0</v>
      </c>
      <c r="H8803" s="110" t="s">
        <v>250</v>
      </c>
      <c r="I8803" s="110" t="str">
        <f t="array" ref="I8803">XLOOKUP('Joining Lists'!$H8803,'Joining Lists'!$D$4:$D$75,'Joining Lists'!$E$4:$E$75)</f>
        <v>West</v>
      </c>
      <c r="J8803" s="110" t="s">
        <v>240</v>
      </c>
      <c r="K8803" s="110">
        <v>2.0</v>
      </c>
      <c r="L8803" s="109">
        <f t="array" ref="L8803">XLOOKUP('Joining Lists'!$J8803,'Joining Lists'!$A$4:$A$15,'Joining Lists'!$B$4:$B$15)</f>
        <v>34</v>
      </c>
      <c r="M8803" s="110">
        <f>'Joining Lists'!$K8803*'Joining Lists'!$L8803</f>
        <v>68</v>
      </c>
    </row>
    <row r="8804" ht="14.25" customHeight="1">
      <c r="G8804" s="106">
        <v>44098.0</v>
      </c>
      <c r="H8804" s="105" t="s">
        <v>223</v>
      </c>
      <c r="I8804" s="105" t="str">
        <f t="array" ref="I8804">XLOOKUP('Joining Lists'!$H8804,'Joining Lists'!$D$4:$D$75,'Joining Lists'!$E$4:$E$75)</f>
        <v>East</v>
      </c>
      <c r="J8804" s="105" t="s">
        <v>218</v>
      </c>
      <c r="K8804" s="105">
        <v>1.0</v>
      </c>
      <c r="L8804" s="104">
        <f t="array" ref="L8804">XLOOKUP('Joining Lists'!$J8804,'Joining Lists'!$A$4:$A$15,'Joining Lists'!$B$4:$B$15)</f>
        <v>22.95</v>
      </c>
      <c r="M8804" s="105">
        <f>'Joining Lists'!$K8804*'Joining Lists'!$L8804</f>
        <v>22.95</v>
      </c>
    </row>
    <row r="8805" ht="14.25" customHeight="1">
      <c r="G8805" s="111">
        <v>44098.0</v>
      </c>
      <c r="H8805" s="110" t="s">
        <v>273</v>
      </c>
      <c r="I8805" s="110" t="str">
        <f t="array" ref="I8805">XLOOKUP('Joining Lists'!$H8805,'Joining Lists'!$D$4:$D$75,'Joining Lists'!$E$4:$E$75)</f>
        <v>West</v>
      </c>
      <c r="J8805" s="110" t="s">
        <v>239</v>
      </c>
      <c r="K8805" s="110">
        <v>1.0</v>
      </c>
      <c r="L8805" s="109">
        <f t="array" ref="L8805">XLOOKUP('Joining Lists'!$J8805,'Joining Lists'!$A$4:$A$15,'Joining Lists'!$B$4:$B$15)</f>
        <v>19</v>
      </c>
      <c r="M8805" s="110">
        <f>'Joining Lists'!$K8805*'Joining Lists'!$L8805</f>
        <v>19</v>
      </c>
    </row>
    <row r="8806" ht="14.25" customHeight="1">
      <c r="G8806" s="106">
        <v>44098.0</v>
      </c>
      <c r="H8806" s="105" t="s">
        <v>316</v>
      </c>
      <c r="I8806" s="105" t="str">
        <f t="array" ref="I8806">XLOOKUP('Joining Lists'!$H8806,'Joining Lists'!$D$4:$D$75,'Joining Lists'!$E$4:$E$75)</f>
        <v>West</v>
      </c>
      <c r="J8806" s="105" t="s">
        <v>216</v>
      </c>
      <c r="K8806" s="105">
        <v>1.0</v>
      </c>
      <c r="L8806" s="104">
        <f t="array" ref="L8806">XLOOKUP('Joining Lists'!$J8806,'Joining Lists'!$A$4:$A$15,'Joining Lists'!$B$4:$B$15)</f>
        <v>22.95</v>
      </c>
      <c r="M8806" s="105">
        <f>'Joining Lists'!$K8806*'Joining Lists'!$L8806</f>
        <v>22.95</v>
      </c>
    </row>
    <row r="8807" ht="14.25" customHeight="1">
      <c r="G8807" s="111">
        <v>44098.0</v>
      </c>
      <c r="H8807" s="110" t="s">
        <v>244</v>
      </c>
      <c r="I8807" s="110" t="str">
        <f t="array" ref="I8807">XLOOKUP('Joining Lists'!$H8807,'Joining Lists'!$D$4:$D$75,'Joining Lists'!$E$4:$E$75)</f>
        <v>MidWest</v>
      </c>
      <c r="J8807" s="110" t="s">
        <v>240</v>
      </c>
      <c r="K8807" s="110">
        <v>3.0</v>
      </c>
      <c r="L8807" s="109">
        <f t="array" ref="L8807">XLOOKUP('Joining Lists'!$J8807,'Joining Lists'!$A$4:$A$15,'Joining Lists'!$B$4:$B$15)</f>
        <v>34</v>
      </c>
      <c r="M8807" s="110">
        <f>'Joining Lists'!$K8807*'Joining Lists'!$L8807</f>
        <v>102</v>
      </c>
    </row>
    <row r="8808" ht="14.25" customHeight="1">
      <c r="G8808" s="106">
        <v>44097.0</v>
      </c>
      <c r="H8808" s="105" t="s">
        <v>301</v>
      </c>
      <c r="I8808" s="105" t="str">
        <f t="array" ref="I8808">XLOOKUP('Joining Lists'!$H8808,'Joining Lists'!$D$4:$D$75,'Joining Lists'!$E$4:$E$75)</f>
        <v>East</v>
      </c>
      <c r="J8808" s="105" t="s">
        <v>227</v>
      </c>
      <c r="K8808" s="105">
        <v>3.0</v>
      </c>
      <c r="L8808" s="104">
        <f t="array" ref="L8808">XLOOKUP('Joining Lists'!$J8808,'Joining Lists'!$A$4:$A$15,'Joining Lists'!$B$4:$B$15)</f>
        <v>25</v>
      </c>
      <c r="M8808" s="105">
        <f>'Joining Lists'!$K8808*'Joining Lists'!$L8808</f>
        <v>75</v>
      </c>
    </row>
    <row r="8809" ht="14.25" customHeight="1">
      <c r="G8809" s="111">
        <v>44097.0</v>
      </c>
      <c r="H8809" s="110" t="s">
        <v>259</v>
      </c>
      <c r="I8809" s="110" t="str">
        <f t="array" ref="I8809">XLOOKUP('Joining Lists'!$H8809,'Joining Lists'!$D$4:$D$75,'Joining Lists'!$E$4:$E$75)</f>
        <v>West</v>
      </c>
      <c r="J8809" s="110" t="s">
        <v>235</v>
      </c>
      <c r="K8809" s="110">
        <v>3.0</v>
      </c>
      <c r="L8809" s="109">
        <f t="array" ref="L8809">XLOOKUP('Joining Lists'!$J8809,'Joining Lists'!$A$4:$A$15,'Joining Lists'!$B$4:$B$15)</f>
        <v>19.95</v>
      </c>
      <c r="M8809" s="110">
        <f>'Joining Lists'!$K8809*'Joining Lists'!$L8809</f>
        <v>59.85</v>
      </c>
    </row>
    <row r="8810" ht="14.25" customHeight="1">
      <c r="G8810" s="106">
        <v>44097.0</v>
      </c>
      <c r="H8810" s="105" t="s">
        <v>234</v>
      </c>
      <c r="I8810" s="105" t="str">
        <f t="array" ref="I8810">XLOOKUP('Joining Lists'!$H8810,'Joining Lists'!$D$4:$D$75,'Joining Lists'!$E$4:$E$75)</f>
        <v>East</v>
      </c>
      <c r="J8810" s="105" t="s">
        <v>212</v>
      </c>
      <c r="K8810" s="105">
        <v>18.0</v>
      </c>
      <c r="L8810" s="104">
        <f t="array" ref="L8810">XLOOKUP('Joining Lists'!$J8810,'Joining Lists'!$A$4:$A$15,'Joining Lists'!$B$4:$B$15)</f>
        <v>21</v>
      </c>
      <c r="M8810" s="105">
        <f>'Joining Lists'!$K8810*'Joining Lists'!$L8810</f>
        <v>378</v>
      </c>
    </row>
    <row r="8811" ht="14.25" customHeight="1">
      <c r="G8811" s="111">
        <v>44097.0</v>
      </c>
      <c r="H8811" s="110" t="s">
        <v>256</v>
      </c>
      <c r="I8811" s="110" t="str">
        <f t="array" ref="I8811">XLOOKUP('Joining Lists'!$H8811,'Joining Lists'!$D$4:$D$75,'Joining Lists'!$E$4:$E$75)</f>
        <v>MidWest</v>
      </c>
      <c r="J8811" s="110" t="s">
        <v>240</v>
      </c>
      <c r="K8811" s="110">
        <v>2.0</v>
      </c>
      <c r="L8811" s="109">
        <f t="array" ref="L8811">XLOOKUP('Joining Lists'!$J8811,'Joining Lists'!$A$4:$A$15,'Joining Lists'!$B$4:$B$15)</f>
        <v>34</v>
      </c>
      <c r="M8811" s="110">
        <f>'Joining Lists'!$K8811*'Joining Lists'!$L8811</f>
        <v>68</v>
      </c>
    </row>
    <row r="8812" ht="14.25" customHeight="1">
      <c r="G8812" s="106">
        <v>44097.0</v>
      </c>
      <c r="H8812" s="105" t="s">
        <v>256</v>
      </c>
      <c r="I8812" s="105" t="str">
        <f t="array" ref="I8812">XLOOKUP('Joining Lists'!$H8812,'Joining Lists'!$D$4:$D$75,'Joining Lists'!$E$4:$E$75)</f>
        <v>MidWest</v>
      </c>
      <c r="J8812" s="105" t="s">
        <v>227</v>
      </c>
      <c r="K8812" s="105">
        <v>2.0</v>
      </c>
      <c r="L8812" s="104">
        <f t="array" ref="L8812">XLOOKUP('Joining Lists'!$J8812,'Joining Lists'!$A$4:$A$15,'Joining Lists'!$B$4:$B$15)</f>
        <v>25</v>
      </c>
      <c r="M8812" s="105">
        <f>'Joining Lists'!$K8812*'Joining Lists'!$L8812</f>
        <v>50</v>
      </c>
    </row>
    <row r="8813" ht="14.25" customHeight="1">
      <c r="G8813" s="111">
        <v>44097.0</v>
      </c>
      <c r="H8813" s="110" t="s">
        <v>304</v>
      </c>
      <c r="I8813" s="110" t="str">
        <f t="array" ref="I8813">XLOOKUP('Joining Lists'!$H8813,'Joining Lists'!$D$4:$D$75,'Joining Lists'!$E$4:$E$75)</f>
        <v>South</v>
      </c>
      <c r="J8813" s="110" t="s">
        <v>239</v>
      </c>
      <c r="K8813" s="110">
        <v>2.0</v>
      </c>
      <c r="L8813" s="109">
        <f t="array" ref="L8813">XLOOKUP('Joining Lists'!$J8813,'Joining Lists'!$A$4:$A$15,'Joining Lists'!$B$4:$B$15)</f>
        <v>19</v>
      </c>
      <c r="M8813" s="110">
        <f>'Joining Lists'!$K8813*'Joining Lists'!$L8813</f>
        <v>38</v>
      </c>
    </row>
    <row r="8814" ht="14.25" customHeight="1">
      <c r="G8814" s="106">
        <v>44096.0</v>
      </c>
      <c r="H8814" s="105" t="s">
        <v>248</v>
      </c>
      <c r="I8814" s="105" t="str">
        <f t="array" ref="I8814">XLOOKUP('Joining Lists'!$H8814,'Joining Lists'!$D$4:$D$75,'Joining Lists'!$E$4:$E$75)</f>
        <v>MidWest</v>
      </c>
      <c r="J8814" s="105" t="s">
        <v>216</v>
      </c>
      <c r="K8814" s="105">
        <v>1.0</v>
      </c>
      <c r="L8814" s="104">
        <f t="array" ref="L8814">XLOOKUP('Joining Lists'!$J8814,'Joining Lists'!$A$4:$A$15,'Joining Lists'!$B$4:$B$15)</f>
        <v>22.95</v>
      </c>
      <c r="M8814" s="105">
        <f>'Joining Lists'!$K8814*'Joining Lists'!$L8814</f>
        <v>22.95</v>
      </c>
    </row>
    <row r="8815" ht="14.25" customHeight="1">
      <c r="G8815" s="111">
        <v>44095.0</v>
      </c>
      <c r="H8815" s="110" t="s">
        <v>269</v>
      </c>
      <c r="I8815" s="110" t="str">
        <f t="array" ref="I8815">XLOOKUP('Joining Lists'!$H8815,'Joining Lists'!$D$4:$D$75,'Joining Lists'!$E$4:$E$75)</f>
        <v>MidWest</v>
      </c>
      <c r="J8815" s="110" t="s">
        <v>230</v>
      </c>
      <c r="K8815" s="110">
        <v>1.0</v>
      </c>
      <c r="L8815" s="109">
        <f t="array" ref="L8815">XLOOKUP('Joining Lists'!$J8815,'Joining Lists'!$A$4:$A$15,'Joining Lists'!$B$4:$B$15)</f>
        <v>79.95</v>
      </c>
      <c r="M8815" s="110">
        <f>'Joining Lists'!$K8815*'Joining Lists'!$L8815</f>
        <v>79.95</v>
      </c>
    </row>
    <row r="8816" ht="14.25" customHeight="1">
      <c r="G8816" s="106">
        <v>44095.0</v>
      </c>
      <c r="H8816" s="105" t="s">
        <v>269</v>
      </c>
      <c r="I8816" s="105" t="str">
        <f t="array" ref="I8816">XLOOKUP('Joining Lists'!$H8816,'Joining Lists'!$D$4:$D$75,'Joining Lists'!$E$4:$E$75)</f>
        <v>MidWest</v>
      </c>
      <c r="J8816" s="105" t="s">
        <v>235</v>
      </c>
      <c r="K8816" s="105">
        <v>1.0</v>
      </c>
      <c r="L8816" s="104">
        <f t="array" ref="L8816">XLOOKUP('Joining Lists'!$J8816,'Joining Lists'!$A$4:$A$15,'Joining Lists'!$B$4:$B$15)</f>
        <v>19.95</v>
      </c>
      <c r="M8816" s="105">
        <f>'Joining Lists'!$K8816*'Joining Lists'!$L8816</f>
        <v>19.95</v>
      </c>
    </row>
    <row r="8817" ht="14.25" customHeight="1">
      <c r="G8817" s="111">
        <v>44095.0</v>
      </c>
      <c r="H8817" s="110" t="s">
        <v>303</v>
      </c>
      <c r="I8817" s="110" t="str">
        <f t="array" ref="I8817">XLOOKUP('Joining Lists'!$H8817,'Joining Lists'!$D$4:$D$75,'Joining Lists'!$E$4:$E$75)</f>
        <v>West</v>
      </c>
      <c r="J8817" s="110" t="s">
        <v>243</v>
      </c>
      <c r="K8817" s="110">
        <v>1.0</v>
      </c>
      <c r="L8817" s="109">
        <f t="array" ref="L8817">XLOOKUP('Joining Lists'!$J8817,'Joining Lists'!$A$4:$A$15,'Joining Lists'!$B$4:$B$15)</f>
        <v>25</v>
      </c>
      <c r="M8817" s="110">
        <f>'Joining Lists'!$K8817*'Joining Lists'!$L8817</f>
        <v>25</v>
      </c>
    </row>
    <row r="8818" ht="14.25" customHeight="1">
      <c r="G8818" s="106">
        <v>44094.0</v>
      </c>
      <c r="H8818" s="105" t="s">
        <v>292</v>
      </c>
      <c r="I8818" s="105" t="str">
        <f t="array" ref="I8818">XLOOKUP('Joining Lists'!$H8818,'Joining Lists'!$D$4:$D$75,'Joining Lists'!$E$4:$E$75)</f>
        <v>East</v>
      </c>
      <c r="J8818" s="105" t="s">
        <v>239</v>
      </c>
      <c r="K8818" s="105">
        <v>1.0</v>
      </c>
      <c r="L8818" s="104">
        <f t="array" ref="L8818">XLOOKUP('Joining Lists'!$J8818,'Joining Lists'!$A$4:$A$15,'Joining Lists'!$B$4:$B$15)</f>
        <v>19</v>
      </c>
      <c r="M8818" s="105">
        <f>'Joining Lists'!$K8818*'Joining Lists'!$L8818</f>
        <v>19</v>
      </c>
    </row>
    <row r="8819" ht="14.25" customHeight="1">
      <c r="G8819" s="111">
        <v>44093.0</v>
      </c>
      <c r="H8819" s="110" t="s">
        <v>225</v>
      </c>
      <c r="I8819" s="110" t="str">
        <f t="array" ref="I8819">XLOOKUP('Joining Lists'!$H8819,'Joining Lists'!$D$4:$D$75,'Joining Lists'!$E$4:$E$75)</f>
        <v>South</v>
      </c>
      <c r="J8819" s="110" t="s">
        <v>245</v>
      </c>
      <c r="K8819" s="110">
        <v>2.0</v>
      </c>
      <c r="L8819" s="109">
        <f t="array" ref="L8819">XLOOKUP('Joining Lists'!$J8819,'Joining Lists'!$A$4:$A$15,'Joining Lists'!$B$4:$B$15)</f>
        <v>23.5</v>
      </c>
      <c r="M8819" s="110">
        <f>'Joining Lists'!$K8819*'Joining Lists'!$L8819</f>
        <v>47</v>
      </c>
    </row>
    <row r="8820" ht="14.25" customHeight="1">
      <c r="G8820" s="106">
        <v>44093.0</v>
      </c>
      <c r="H8820" s="105" t="s">
        <v>255</v>
      </c>
      <c r="I8820" s="105" t="str">
        <f t="array" ref="I8820">XLOOKUP('Joining Lists'!$H8820,'Joining Lists'!$D$4:$D$75,'Joining Lists'!$E$4:$E$75)</f>
        <v>MidWest</v>
      </c>
      <c r="J8820" s="105" t="s">
        <v>235</v>
      </c>
      <c r="K8820" s="105">
        <v>3.0</v>
      </c>
      <c r="L8820" s="104">
        <f t="array" ref="L8820">XLOOKUP('Joining Lists'!$J8820,'Joining Lists'!$A$4:$A$15,'Joining Lists'!$B$4:$B$15)</f>
        <v>19.95</v>
      </c>
      <c r="M8820" s="105">
        <f>'Joining Lists'!$K8820*'Joining Lists'!$L8820</f>
        <v>59.85</v>
      </c>
    </row>
    <row r="8821" ht="14.25" customHeight="1">
      <c r="G8821" s="111">
        <v>44093.0</v>
      </c>
      <c r="H8821" s="110" t="s">
        <v>309</v>
      </c>
      <c r="I8821" s="110" t="str">
        <f t="array" ref="I8821">XLOOKUP('Joining Lists'!$H8821,'Joining Lists'!$D$4:$D$75,'Joining Lists'!$E$4:$E$75)</f>
        <v>South</v>
      </c>
      <c r="J8821" s="110" t="s">
        <v>216</v>
      </c>
      <c r="K8821" s="110">
        <v>2.0</v>
      </c>
      <c r="L8821" s="109">
        <f t="array" ref="L8821">XLOOKUP('Joining Lists'!$J8821,'Joining Lists'!$A$4:$A$15,'Joining Lists'!$B$4:$B$15)</f>
        <v>22.95</v>
      </c>
      <c r="M8821" s="110">
        <f>'Joining Lists'!$K8821*'Joining Lists'!$L8821</f>
        <v>45.9</v>
      </c>
    </row>
    <row r="8822" ht="14.25" customHeight="1">
      <c r="G8822" s="106">
        <v>44093.0</v>
      </c>
      <c r="H8822" s="105" t="s">
        <v>291</v>
      </c>
      <c r="I8822" s="105" t="str">
        <f t="array" ref="I8822">XLOOKUP('Joining Lists'!$H8822,'Joining Lists'!$D$4:$D$75,'Joining Lists'!$E$4:$E$75)</f>
        <v>West</v>
      </c>
      <c r="J8822" s="105" t="s">
        <v>227</v>
      </c>
      <c r="K8822" s="105">
        <v>2.0</v>
      </c>
      <c r="L8822" s="104">
        <f t="array" ref="L8822">XLOOKUP('Joining Lists'!$J8822,'Joining Lists'!$A$4:$A$15,'Joining Lists'!$B$4:$B$15)</f>
        <v>25</v>
      </c>
      <c r="M8822" s="105">
        <f>'Joining Lists'!$K8822*'Joining Lists'!$L8822</f>
        <v>50</v>
      </c>
    </row>
    <row r="8823" ht="14.25" customHeight="1">
      <c r="G8823" s="111">
        <v>44093.0</v>
      </c>
      <c r="H8823" s="110" t="s">
        <v>314</v>
      </c>
      <c r="I8823" s="110" t="str">
        <f t="array" ref="I8823">XLOOKUP('Joining Lists'!$H8823,'Joining Lists'!$D$4:$D$75,'Joining Lists'!$E$4:$E$75)</f>
        <v>West</v>
      </c>
      <c r="J8823" s="110" t="s">
        <v>236</v>
      </c>
      <c r="K8823" s="110">
        <v>3.0</v>
      </c>
      <c r="L8823" s="109">
        <f t="array" ref="L8823">XLOOKUP('Joining Lists'!$J8823,'Joining Lists'!$A$4:$A$15,'Joining Lists'!$B$4:$B$15)</f>
        <v>30</v>
      </c>
      <c r="M8823" s="110">
        <f>'Joining Lists'!$K8823*'Joining Lists'!$L8823</f>
        <v>90</v>
      </c>
    </row>
    <row r="8824" ht="14.25" customHeight="1">
      <c r="G8824" s="106">
        <v>44093.0</v>
      </c>
      <c r="H8824" s="105" t="s">
        <v>296</v>
      </c>
      <c r="I8824" s="105" t="str">
        <f t="array" ref="I8824">XLOOKUP('Joining Lists'!$H8824,'Joining Lists'!$D$4:$D$75,'Joining Lists'!$E$4:$E$75)</f>
        <v>West</v>
      </c>
      <c r="J8824" s="105" t="s">
        <v>240</v>
      </c>
      <c r="K8824" s="105">
        <v>1.0</v>
      </c>
      <c r="L8824" s="104">
        <f t="array" ref="L8824">XLOOKUP('Joining Lists'!$J8824,'Joining Lists'!$A$4:$A$15,'Joining Lists'!$B$4:$B$15)</f>
        <v>34</v>
      </c>
      <c r="M8824" s="105">
        <f>'Joining Lists'!$K8824*'Joining Lists'!$L8824</f>
        <v>34</v>
      </c>
    </row>
    <row r="8825" ht="14.25" customHeight="1">
      <c r="G8825" s="111">
        <v>44092.0</v>
      </c>
      <c r="H8825" s="110" t="s">
        <v>223</v>
      </c>
      <c r="I8825" s="110" t="str">
        <f t="array" ref="I8825">XLOOKUP('Joining Lists'!$H8825,'Joining Lists'!$D$4:$D$75,'Joining Lists'!$E$4:$E$75)</f>
        <v>East</v>
      </c>
      <c r="J8825" s="110" t="s">
        <v>227</v>
      </c>
      <c r="K8825" s="110">
        <v>1.0</v>
      </c>
      <c r="L8825" s="109">
        <f t="array" ref="L8825">XLOOKUP('Joining Lists'!$J8825,'Joining Lists'!$A$4:$A$15,'Joining Lists'!$B$4:$B$15)</f>
        <v>25</v>
      </c>
      <c r="M8825" s="110">
        <f>'Joining Lists'!$K8825*'Joining Lists'!$L8825</f>
        <v>25</v>
      </c>
    </row>
    <row r="8826" ht="14.25" customHeight="1">
      <c r="G8826" s="106">
        <v>44092.0</v>
      </c>
      <c r="H8826" s="105" t="s">
        <v>281</v>
      </c>
      <c r="I8826" s="105" t="str">
        <f t="array" ref="I8826">XLOOKUP('Joining Lists'!$H8826,'Joining Lists'!$D$4:$D$75,'Joining Lists'!$E$4:$E$75)</f>
        <v>MidWest</v>
      </c>
      <c r="J8826" s="105" t="s">
        <v>236</v>
      </c>
      <c r="K8826" s="105">
        <v>2.0</v>
      </c>
      <c r="L8826" s="104">
        <f t="array" ref="L8826">XLOOKUP('Joining Lists'!$J8826,'Joining Lists'!$A$4:$A$15,'Joining Lists'!$B$4:$B$15)</f>
        <v>30</v>
      </c>
      <c r="M8826" s="105">
        <f>'Joining Lists'!$K8826*'Joining Lists'!$L8826</f>
        <v>60</v>
      </c>
    </row>
    <row r="8827" ht="14.25" customHeight="1">
      <c r="G8827" s="111">
        <v>44091.0</v>
      </c>
      <c r="H8827" s="110" t="s">
        <v>228</v>
      </c>
      <c r="I8827" s="110" t="str">
        <f t="array" ref="I8827">XLOOKUP('Joining Lists'!$H8827,'Joining Lists'!$D$4:$D$75,'Joining Lists'!$E$4:$E$75)</f>
        <v>MidWest</v>
      </c>
      <c r="J8827" s="110" t="s">
        <v>243</v>
      </c>
      <c r="K8827" s="110">
        <v>1.0</v>
      </c>
      <c r="L8827" s="109">
        <f t="array" ref="L8827">XLOOKUP('Joining Lists'!$J8827,'Joining Lists'!$A$4:$A$15,'Joining Lists'!$B$4:$B$15)</f>
        <v>25</v>
      </c>
      <c r="M8827" s="110">
        <f>'Joining Lists'!$K8827*'Joining Lists'!$L8827</f>
        <v>25</v>
      </c>
    </row>
    <row r="8828" ht="14.25" customHeight="1">
      <c r="G8828" s="106">
        <v>44091.0</v>
      </c>
      <c r="H8828" s="105" t="s">
        <v>311</v>
      </c>
      <c r="I8828" s="105" t="str">
        <f t="array" ref="I8828">XLOOKUP('Joining Lists'!$H8828,'Joining Lists'!$D$4:$D$75,'Joining Lists'!$E$4:$E$75)</f>
        <v>MidWest</v>
      </c>
      <c r="J8828" s="105" t="s">
        <v>216</v>
      </c>
      <c r="K8828" s="105">
        <v>3.0</v>
      </c>
      <c r="L8828" s="104">
        <f t="array" ref="L8828">XLOOKUP('Joining Lists'!$J8828,'Joining Lists'!$A$4:$A$15,'Joining Lists'!$B$4:$B$15)</f>
        <v>22.95</v>
      </c>
      <c r="M8828" s="105">
        <f>'Joining Lists'!$K8828*'Joining Lists'!$L8828</f>
        <v>68.85</v>
      </c>
    </row>
    <row r="8829" ht="14.25" customHeight="1">
      <c r="G8829" s="111">
        <v>44091.0</v>
      </c>
      <c r="H8829" s="110" t="s">
        <v>304</v>
      </c>
      <c r="I8829" s="110" t="str">
        <f t="array" ref="I8829">XLOOKUP('Joining Lists'!$H8829,'Joining Lists'!$D$4:$D$75,'Joining Lists'!$E$4:$E$75)</f>
        <v>South</v>
      </c>
      <c r="J8829" s="110" t="s">
        <v>240</v>
      </c>
      <c r="K8829" s="110">
        <v>24.0</v>
      </c>
      <c r="L8829" s="109">
        <f t="array" ref="L8829">XLOOKUP('Joining Lists'!$J8829,'Joining Lists'!$A$4:$A$15,'Joining Lists'!$B$4:$B$15)</f>
        <v>34</v>
      </c>
      <c r="M8829" s="110">
        <f>'Joining Lists'!$K8829*'Joining Lists'!$L8829</f>
        <v>816</v>
      </c>
    </row>
    <row r="8830" ht="14.25" customHeight="1">
      <c r="G8830" s="106">
        <v>44091.0</v>
      </c>
      <c r="H8830" s="105" t="s">
        <v>268</v>
      </c>
      <c r="I8830" s="105" t="str">
        <f t="array" ref="I8830">XLOOKUP('Joining Lists'!$H8830,'Joining Lists'!$D$4:$D$75,'Joining Lists'!$E$4:$E$75)</f>
        <v>East</v>
      </c>
      <c r="J8830" s="105" t="s">
        <v>245</v>
      </c>
      <c r="K8830" s="105">
        <v>1.0</v>
      </c>
      <c r="L8830" s="104">
        <f t="array" ref="L8830">XLOOKUP('Joining Lists'!$J8830,'Joining Lists'!$A$4:$A$15,'Joining Lists'!$B$4:$B$15)</f>
        <v>23.5</v>
      </c>
      <c r="M8830" s="105">
        <f>'Joining Lists'!$K8830*'Joining Lists'!$L8830</f>
        <v>23.5</v>
      </c>
    </row>
    <row r="8831" ht="14.25" customHeight="1">
      <c r="G8831" s="111">
        <v>44091.0</v>
      </c>
      <c r="H8831" s="110" t="s">
        <v>228</v>
      </c>
      <c r="I8831" s="110" t="str">
        <f t="array" ref="I8831">XLOOKUP('Joining Lists'!$H8831,'Joining Lists'!$D$4:$D$75,'Joining Lists'!$E$4:$E$75)</f>
        <v>MidWest</v>
      </c>
      <c r="J8831" s="110" t="s">
        <v>216</v>
      </c>
      <c r="K8831" s="110">
        <v>2.0</v>
      </c>
      <c r="L8831" s="109">
        <f t="array" ref="L8831">XLOOKUP('Joining Lists'!$J8831,'Joining Lists'!$A$4:$A$15,'Joining Lists'!$B$4:$B$15)</f>
        <v>22.95</v>
      </c>
      <c r="M8831" s="110">
        <f>'Joining Lists'!$K8831*'Joining Lists'!$L8831</f>
        <v>45.9</v>
      </c>
    </row>
    <row r="8832" ht="14.25" customHeight="1">
      <c r="G8832" s="106">
        <v>44091.0</v>
      </c>
      <c r="H8832" s="105" t="s">
        <v>273</v>
      </c>
      <c r="I8832" s="105" t="str">
        <f t="array" ref="I8832">XLOOKUP('Joining Lists'!$H8832,'Joining Lists'!$D$4:$D$75,'Joining Lists'!$E$4:$E$75)</f>
        <v>West</v>
      </c>
      <c r="J8832" s="105" t="s">
        <v>243</v>
      </c>
      <c r="K8832" s="105">
        <v>2.0</v>
      </c>
      <c r="L8832" s="104">
        <f t="array" ref="L8832">XLOOKUP('Joining Lists'!$J8832,'Joining Lists'!$A$4:$A$15,'Joining Lists'!$B$4:$B$15)</f>
        <v>25</v>
      </c>
      <c r="M8832" s="105">
        <f>'Joining Lists'!$K8832*'Joining Lists'!$L8832</f>
        <v>50</v>
      </c>
    </row>
    <row r="8833" ht="14.25" customHeight="1">
      <c r="G8833" s="111">
        <v>44091.0</v>
      </c>
      <c r="H8833" s="110" t="s">
        <v>253</v>
      </c>
      <c r="I8833" s="110" t="str">
        <f t="array" ref="I8833">XLOOKUP('Joining Lists'!$H8833,'Joining Lists'!$D$4:$D$75,'Joining Lists'!$E$4:$E$75)</f>
        <v>MidWest</v>
      </c>
      <c r="J8833" s="110" t="s">
        <v>235</v>
      </c>
      <c r="K8833" s="110">
        <v>12.0</v>
      </c>
      <c r="L8833" s="109">
        <f t="array" ref="L8833">XLOOKUP('Joining Lists'!$J8833,'Joining Lists'!$A$4:$A$15,'Joining Lists'!$B$4:$B$15)</f>
        <v>19.95</v>
      </c>
      <c r="M8833" s="110">
        <f>'Joining Lists'!$K8833*'Joining Lists'!$L8833</f>
        <v>239.4</v>
      </c>
    </row>
    <row r="8834" ht="14.25" customHeight="1">
      <c r="G8834" s="106">
        <v>44090.0</v>
      </c>
      <c r="H8834" s="105" t="s">
        <v>258</v>
      </c>
      <c r="I8834" s="105" t="str">
        <f t="array" ref="I8834">XLOOKUP('Joining Lists'!$H8834,'Joining Lists'!$D$4:$D$75,'Joining Lists'!$E$4:$E$75)</f>
        <v>MidWest</v>
      </c>
      <c r="J8834" s="105" t="s">
        <v>227</v>
      </c>
      <c r="K8834" s="105">
        <v>20.0</v>
      </c>
      <c r="L8834" s="104">
        <f t="array" ref="L8834">XLOOKUP('Joining Lists'!$J8834,'Joining Lists'!$A$4:$A$15,'Joining Lists'!$B$4:$B$15)</f>
        <v>25</v>
      </c>
      <c r="M8834" s="105">
        <f>'Joining Lists'!$K8834*'Joining Lists'!$L8834</f>
        <v>500</v>
      </c>
    </row>
    <row r="8835" ht="14.25" customHeight="1">
      <c r="G8835" s="111">
        <v>44090.0</v>
      </c>
      <c r="H8835" s="110" t="s">
        <v>264</v>
      </c>
      <c r="I8835" s="110" t="str">
        <f t="array" ref="I8835">XLOOKUP('Joining Lists'!$H8835,'Joining Lists'!$D$4:$D$75,'Joining Lists'!$E$4:$E$75)</f>
        <v>MidWest</v>
      </c>
      <c r="J8835" s="110" t="s">
        <v>235</v>
      </c>
      <c r="K8835" s="110">
        <v>2.0</v>
      </c>
      <c r="L8835" s="109">
        <f t="array" ref="L8835">XLOOKUP('Joining Lists'!$J8835,'Joining Lists'!$A$4:$A$15,'Joining Lists'!$B$4:$B$15)</f>
        <v>19.95</v>
      </c>
      <c r="M8835" s="110">
        <f>'Joining Lists'!$K8835*'Joining Lists'!$L8835</f>
        <v>39.9</v>
      </c>
    </row>
    <row r="8836" ht="14.25" customHeight="1">
      <c r="G8836" s="106">
        <v>44090.0</v>
      </c>
      <c r="H8836" s="105" t="s">
        <v>250</v>
      </c>
      <c r="I8836" s="105" t="str">
        <f t="array" ref="I8836">XLOOKUP('Joining Lists'!$H8836,'Joining Lists'!$D$4:$D$75,'Joining Lists'!$E$4:$E$75)</f>
        <v>West</v>
      </c>
      <c r="J8836" s="105" t="s">
        <v>235</v>
      </c>
      <c r="K8836" s="105">
        <v>2.0</v>
      </c>
      <c r="L8836" s="104">
        <f t="array" ref="L8836">XLOOKUP('Joining Lists'!$J8836,'Joining Lists'!$A$4:$A$15,'Joining Lists'!$B$4:$B$15)</f>
        <v>19.95</v>
      </c>
      <c r="M8836" s="105">
        <f>'Joining Lists'!$K8836*'Joining Lists'!$L8836</f>
        <v>39.9</v>
      </c>
    </row>
    <row r="8837" ht="14.25" customHeight="1">
      <c r="G8837" s="111">
        <v>44089.0</v>
      </c>
      <c r="H8837" s="110" t="s">
        <v>301</v>
      </c>
      <c r="I8837" s="110" t="str">
        <f t="array" ref="I8837">XLOOKUP('Joining Lists'!$H8837,'Joining Lists'!$D$4:$D$75,'Joining Lists'!$E$4:$E$75)</f>
        <v>East</v>
      </c>
      <c r="J8837" s="110" t="s">
        <v>218</v>
      </c>
      <c r="K8837" s="110">
        <v>2.0</v>
      </c>
      <c r="L8837" s="109">
        <f t="array" ref="L8837">XLOOKUP('Joining Lists'!$J8837,'Joining Lists'!$A$4:$A$15,'Joining Lists'!$B$4:$B$15)</f>
        <v>22.95</v>
      </c>
      <c r="M8837" s="110">
        <f>'Joining Lists'!$K8837*'Joining Lists'!$L8837</f>
        <v>45.9</v>
      </c>
    </row>
    <row r="8838" ht="14.25" customHeight="1">
      <c r="G8838" s="106">
        <v>44089.0</v>
      </c>
      <c r="H8838" s="105" t="s">
        <v>305</v>
      </c>
      <c r="I8838" s="105" t="str">
        <f t="array" ref="I8838">XLOOKUP('Joining Lists'!$H8838,'Joining Lists'!$D$4:$D$75,'Joining Lists'!$E$4:$E$75)</f>
        <v>East</v>
      </c>
      <c r="J8838" s="105" t="s">
        <v>243</v>
      </c>
      <c r="K8838" s="105">
        <v>3.0</v>
      </c>
      <c r="L8838" s="104">
        <f t="array" ref="L8838">XLOOKUP('Joining Lists'!$J8838,'Joining Lists'!$A$4:$A$15,'Joining Lists'!$B$4:$B$15)</f>
        <v>25</v>
      </c>
      <c r="M8838" s="105">
        <f>'Joining Lists'!$K8838*'Joining Lists'!$L8838</f>
        <v>75</v>
      </c>
    </row>
    <row r="8839" ht="14.25" customHeight="1">
      <c r="G8839" s="111">
        <v>44089.0</v>
      </c>
      <c r="H8839" s="110" t="s">
        <v>252</v>
      </c>
      <c r="I8839" s="110" t="str">
        <f t="array" ref="I8839">XLOOKUP('Joining Lists'!$H8839,'Joining Lists'!$D$4:$D$75,'Joining Lists'!$E$4:$E$75)</f>
        <v>West</v>
      </c>
      <c r="J8839" s="110" t="s">
        <v>230</v>
      </c>
      <c r="K8839" s="110">
        <v>1.0</v>
      </c>
      <c r="L8839" s="109">
        <f t="array" ref="L8839">XLOOKUP('Joining Lists'!$J8839,'Joining Lists'!$A$4:$A$15,'Joining Lists'!$B$4:$B$15)</f>
        <v>79.95</v>
      </c>
      <c r="M8839" s="110">
        <f>'Joining Lists'!$K8839*'Joining Lists'!$L8839</f>
        <v>79.95</v>
      </c>
    </row>
    <row r="8840" ht="14.25" customHeight="1">
      <c r="G8840" s="106">
        <v>44089.0</v>
      </c>
      <c r="H8840" s="105" t="s">
        <v>249</v>
      </c>
      <c r="I8840" s="105" t="str">
        <f t="array" ref="I8840">XLOOKUP('Joining Lists'!$H8840,'Joining Lists'!$D$4:$D$75,'Joining Lists'!$E$4:$E$75)</f>
        <v>East</v>
      </c>
      <c r="J8840" s="105" t="s">
        <v>218</v>
      </c>
      <c r="K8840" s="105">
        <v>2.0</v>
      </c>
      <c r="L8840" s="104">
        <f t="array" ref="L8840">XLOOKUP('Joining Lists'!$J8840,'Joining Lists'!$A$4:$A$15,'Joining Lists'!$B$4:$B$15)</f>
        <v>22.95</v>
      </c>
      <c r="M8840" s="105">
        <f>'Joining Lists'!$K8840*'Joining Lists'!$L8840</f>
        <v>45.9</v>
      </c>
    </row>
    <row r="8841" ht="14.25" customHeight="1">
      <c r="G8841" s="111">
        <v>44089.0</v>
      </c>
      <c r="H8841" s="110" t="s">
        <v>269</v>
      </c>
      <c r="I8841" s="110" t="str">
        <f t="array" ref="I8841">XLOOKUP('Joining Lists'!$H8841,'Joining Lists'!$D$4:$D$75,'Joining Lists'!$E$4:$E$75)</f>
        <v>MidWest</v>
      </c>
      <c r="J8841" s="110" t="s">
        <v>218</v>
      </c>
      <c r="K8841" s="110">
        <v>21.0</v>
      </c>
      <c r="L8841" s="109">
        <f t="array" ref="L8841">XLOOKUP('Joining Lists'!$J8841,'Joining Lists'!$A$4:$A$15,'Joining Lists'!$B$4:$B$15)</f>
        <v>22.95</v>
      </c>
      <c r="M8841" s="110">
        <f>'Joining Lists'!$K8841*'Joining Lists'!$L8841</f>
        <v>481.95</v>
      </c>
    </row>
    <row r="8842" ht="14.25" customHeight="1">
      <c r="G8842" s="106">
        <v>44089.0</v>
      </c>
      <c r="H8842" s="105" t="s">
        <v>315</v>
      </c>
      <c r="I8842" s="105" t="str">
        <f t="array" ref="I8842">XLOOKUP('Joining Lists'!$H8842,'Joining Lists'!$D$4:$D$75,'Joining Lists'!$E$4:$E$75)</f>
        <v>MidWest</v>
      </c>
      <c r="J8842" s="105" t="s">
        <v>233</v>
      </c>
      <c r="K8842" s="105">
        <v>1.0</v>
      </c>
      <c r="L8842" s="104">
        <f t="array" ref="L8842">XLOOKUP('Joining Lists'!$J8842,'Joining Lists'!$A$4:$A$15,'Joining Lists'!$B$4:$B$15)</f>
        <v>27.5</v>
      </c>
      <c r="M8842" s="105">
        <f>'Joining Lists'!$K8842*'Joining Lists'!$L8842</f>
        <v>27.5</v>
      </c>
    </row>
    <row r="8843" ht="14.25" customHeight="1">
      <c r="G8843" s="111">
        <v>44088.0</v>
      </c>
      <c r="H8843" s="110" t="s">
        <v>263</v>
      </c>
      <c r="I8843" s="110" t="str">
        <f t="array" ref="I8843">XLOOKUP('Joining Lists'!$H8843,'Joining Lists'!$D$4:$D$75,'Joining Lists'!$E$4:$E$75)</f>
        <v>West</v>
      </c>
      <c r="J8843" s="110" t="s">
        <v>212</v>
      </c>
      <c r="K8843" s="110">
        <v>3.0</v>
      </c>
      <c r="L8843" s="109">
        <f t="array" ref="L8843">XLOOKUP('Joining Lists'!$J8843,'Joining Lists'!$A$4:$A$15,'Joining Lists'!$B$4:$B$15)</f>
        <v>21</v>
      </c>
      <c r="M8843" s="110">
        <f>'Joining Lists'!$K8843*'Joining Lists'!$L8843</f>
        <v>63</v>
      </c>
    </row>
    <row r="8844" ht="14.25" customHeight="1">
      <c r="G8844" s="106">
        <v>44088.0</v>
      </c>
      <c r="H8844" s="105" t="s">
        <v>249</v>
      </c>
      <c r="I8844" s="105" t="str">
        <f t="array" ref="I8844">XLOOKUP('Joining Lists'!$H8844,'Joining Lists'!$D$4:$D$75,'Joining Lists'!$E$4:$E$75)</f>
        <v>East</v>
      </c>
      <c r="J8844" s="105" t="s">
        <v>236</v>
      </c>
      <c r="K8844" s="105">
        <v>2.0</v>
      </c>
      <c r="L8844" s="104">
        <f t="array" ref="L8844">XLOOKUP('Joining Lists'!$J8844,'Joining Lists'!$A$4:$A$15,'Joining Lists'!$B$4:$B$15)</f>
        <v>30</v>
      </c>
      <c r="M8844" s="105">
        <f>'Joining Lists'!$K8844*'Joining Lists'!$L8844</f>
        <v>60</v>
      </c>
    </row>
    <row r="8845" ht="14.25" customHeight="1">
      <c r="G8845" s="111">
        <v>44088.0</v>
      </c>
      <c r="H8845" s="110" t="s">
        <v>225</v>
      </c>
      <c r="I8845" s="110" t="str">
        <f t="array" ref="I8845">XLOOKUP('Joining Lists'!$H8845,'Joining Lists'!$D$4:$D$75,'Joining Lists'!$E$4:$E$75)</f>
        <v>South</v>
      </c>
      <c r="J8845" s="110" t="s">
        <v>218</v>
      </c>
      <c r="K8845" s="110">
        <v>2.0</v>
      </c>
      <c r="L8845" s="109">
        <f t="array" ref="L8845">XLOOKUP('Joining Lists'!$J8845,'Joining Lists'!$A$4:$A$15,'Joining Lists'!$B$4:$B$15)</f>
        <v>22.95</v>
      </c>
      <c r="M8845" s="110">
        <f>'Joining Lists'!$K8845*'Joining Lists'!$L8845</f>
        <v>45.9</v>
      </c>
    </row>
    <row r="8846" ht="14.25" customHeight="1">
      <c r="G8846" s="106">
        <v>44087.0</v>
      </c>
      <c r="H8846" s="105" t="s">
        <v>252</v>
      </c>
      <c r="I8846" s="105" t="str">
        <f t="array" ref="I8846">XLOOKUP('Joining Lists'!$H8846,'Joining Lists'!$D$4:$D$75,'Joining Lists'!$E$4:$E$75)</f>
        <v>West</v>
      </c>
      <c r="J8846" s="105" t="s">
        <v>216</v>
      </c>
      <c r="K8846" s="105">
        <v>11.0</v>
      </c>
      <c r="L8846" s="104">
        <f t="array" ref="L8846">XLOOKUP('Joining Lists'!$J8846,'Joining Lists'!$A$4:$A$15,'Joining Lists'!$B$4:$B$15)</f>
        <v>22.95</v>
      </c>
      <c r="M8846" s="105">
        <f>'Joining Lists'!$K8846*'Joining Lists'!$L8846</f>
        <v>252.45</v>
      </c>
    </row>
    <row r="8847" ht="14.25" customHeight="1">
      <c r="G8847" s="111">
        <v>44087.0</v>
      </c>
      <c r="H8847" s="110" t="s">
        <v>306</v>
      </c>
      <c r="I8847" s="110" t="str">
        <f t="array" ref="I8847">XLOOKUP('Joining Lists'!$H8847,'Joining Lists'!$D$4:$D$75,'Joining Lists'!$E$4:$E$75)</f>
        <v>West</v>
      </c>
      <c r="J8847" s="110" t="s">
        <v>218</v>
      </c>
      <c r="K8847" s="110">
        <v>1.0</v>
      </c>
      <c r="L8847" s="109">
        <f t="array" ref="L8847">XLOOKUP('Joining Lists'!$J8847,'Joining Lists'!$A$4:$A$15,'Joining Lists'!$B$4:$B$15)</f>
        <v>22.95</v>
      </c>
      <c r="M8847" s="110">
        <f>'Joining Lists'!$K8847*'Joining Lists'!$L8847</f>
        <v>22.95</v>
      </c>
    </row>
    <row r="8848" ht="14.25" customHeight="1">
      <c r="G8848" s="106">
        <v>44086.0</v>
      </c>
      <c r="H8848" s="105" t="s">
        <v>261</v>
      </c>
      <c r="I8848" s="105" t="str">
        <f t="array" ref="I8848">XLOOKUP('Joining Lists'!$H8848,'Joining Lists'!$D$4:$D$75,'Joining Lists'!$E$4:$E$75)</f>
        <v>South</v>
      </c>
      <c r="J8848" s="105" t="s">
        <v>212</v>
      </c>
      <c r="K8848" s="105">
        <v>1.0</v>
      </c>
      <c r="L8848" s="104">
        <f t="array" ref="L8848">XLOOKUP('Joining Lists'!$J8848,'Joining Lists'!$A$4:$A$15,'Joining Lists'!$B$4:$B$15)</f>
        <v>21</v>
      </c>
      <c r="M8848" s="105">
        <f>'Joining Lists'!$K8848*'Joining Lists'!$L8848</f>
        <v>21</v>
      </c>
    </row>
    <row r="8849" ht="14.25" customHeight="1">
      <c r="G8849" s="111">
        <v>44086.0</v>
      </c>
      <c r="H8849" s="110" t="s">
        <v>296</v>
      </c>
      <c r="I8849" s="110" t="str">
        <f t="array" ref="I8849">XLOOKUP('Joining Lists'!$H8849,'Joining Lists'!$D$4:$D$75,'Joining Lists'!$E$4:$E$75)</f>
        <v>West</v>
      </c>
      <c r="J8849" s="110" t="s">
        <v>240</v>
      </c>
      <c r="K8849" s="110">
        <v>2.0</v>
      </c>
      <c r="L8849" s="109">
        <f t="array" ref="L8849">XLOOKUP('Joining Lists'!$J8849,'Joining Lists'!$A$4:$A$15,'Joining Lists'!$B$4:$B$15)</f>
        <v>34</v>
      </c>
      <c r="M8849" s="110">
        <f>'Joining Lists'!$K8849*'Joining Lists'!$L8849</f>
        <v>68</v>
      </c>
    </row>
    <row r="8850" ht="14.25" customHeight="1">
      <c r="G8850" s="106">
        <v>44086.0</v>
      </c>
      <c r="H8850" s="105" t="s">
        <v>271</v>
      </c>
      <c r="I8850" s="105" t="str">
        <f t="array" ref="I8850">XLOOKUP('Joining Lists'!$H8850,'Joining Lists'!$D$4:$D$75,'Joining Lists'!$E$4:$E$75)</f>
        <v>South</v>
      </c>
      <c r="J8850" s="105" t="s">
        <v>218</v>
      </c>
      <c r="K8850" s="105">
        <v>6.0</v>
      </c>
      <c r="L8850" s="104">
        <f t="array" ref="L8850">XLOOKUP('Joining Lists'!$J8850,'Joining Lists'!$A$4:$A$15,'Joining Lists'!$B$4:$B$15)</f>
        <v>22.95</v>
      </c>
      <c r="M8850" s="105">
        <f>'Joining Lists'!$K8850*'Joining Lists'!$L8850</f>
        <v>137.7</v>
      </c>
    </row>
    <row r="8851" ht="14.25" customHeight="1">
      <c r="G8851" s="111">
        <v>44086.0</v>
      </c>
      <c r="H8851" s="110" t="s">
        <v>311</v>
      </c>
      <c r="I8851" s="110" t="str">
        <f t="array" ref="I8851">XLOOKUP('Joining Lists'!$H8851,'Joining Lists'!$D$4:$D$75,'Joining Lists'!$E$4:$E$75)</f>
        <v>MidWest</v>
      </c>
      <c r="J8851" s="110" t="s">
        <v>230</v>
      </c>
      <c r="K8851" s="110">
        <v>1.0</v>
      </c>
      <c r="L8851" s="109">
        <f t="array" ref="L8851">XLOOKUP('Joining Lists'!$J8851,'Joining Lists'!$A$4:$A$15,'Joining Lists'!$B$4:$B$15)</f>
        <v>79.95</v>
      </c>
      <c r="M8851" s="110">
        <f>'Joining Lists'!$K8851*'Joining Lists'!$L8851</f>
        <v>79.95</v>
      </c>
    </row>
    <row r="8852" ht="14.25" customHeight="1">
      <c r="G8852" s="106">
        <v>44085.0</v>
      </c>
      <c r="H8852" s="105" t="s">
        <v>273</v>
      </c>
      <c r="I8852" s="105" t="str">
        <f t="array" ref="I8852">XLOOKUP('Joining Lists'!$H8852,'Joining Lists'!$D$4:$D$75,'Joining Lists'!$E$4:$E$75)</f>
        <v>West</v>
      </c>
      <c r="J8852" s="105" t="s">
        <v>240</v>
      </c>
      <c r="K8852" s="105">
        <v>2.0</v>
      </c>
      <c r="L8852" s="104">
        <f t="array" ref="L8852">XLOOKUP('Joining Lists'!$J8852,'Joining Lists'!$A$4:$A$15,'Joining Lists'!$B$4:$B$15)</f>
        <v>34</v>
      </c>
      <c r="M8852" s="105">
        <f>'Joining Lists'!$K8852*'Joining Lists'!$L8852</f>
        <v>68</v>
      </c>
    </row>
    <row r="8853" ht="14.25" customHeight="1">
      <c r="G8853" s="111">
        <v>44085.0</v>
      </c>
      <c r="H8853" s="110" t="s">
        <v>301</v>
      </c>
      <c r="I8853" s="110" t="str">
        <f t="array" ref="I8853">XLOOKUP('Joining Lists'!$H8853,'Joining Lists'!$D$4:$D$75,'Joining Lists'!$E$4:$E$75)</f>
        <v>East</v>
      </c>
      <c r="J8853" s="110" t="s">
        <v>235</v>
      </c>
      <c r="K8853" s="110">
        <v>14.0</v>
      </c>
      <c r="L8853" s="109">
        <f t="array" ref="L8853">XLOOKUP('Joining Lists'!$J8853,'Joining Lists'!$A$4:$A$15,'Joining Lists'!$B$4:$B$15)</f>
        <v>19.95</v>
      </c>
      <c r="M8853" s="110">
        <f>'Joining Lists'!$K8853*'Joining Lists'!$L8853</f>
        <v>279.3</v>
      </c>
    </row>
    <row r="8854" ht="14.25" customHeight="1">
      <c r="G8854" s="106">
        <v>44085.0</v>
      </c>
      <c r="H8854" s="105" t="s">
        <v>268</v>
      </c>
      <c r="I8854" s="105" t="str">
        <f t="array" ref="I8854">XLOOKUP('Joining Lists'!$H8854,'Joining Lists'!$D$4:$D$75,'Joining Lists'!$E$4:$E$75)</f>
        <v>East</v>
      </c>
      <c r="J8854" s="105" t="s">
        <v>243</v>
      </c>
      <c r="K8854" s="105">
        <v>3.0</v>
      </c>
      <c r="L8854" s="104">
        <f t="array" ref="L8854">XLOOKUP('Joining Lists'!$J8854,'Joining Lists'!$A$4:$A$15,'Joining Lists'!$B$4:$B$15)</f>
        <v>25</v>
      </c>
      <c r="M8854" s="105">
        <f>'Joining Lists'!$K8854*'Joining Lists'!$L8854</f>
        <v>75</v>
      </c>
    </row>
    <row r="8855" ht="14.25" customHeight="1">
      <c r="G8855" s="111">
        <v>44085.0</v>
      </c>
      <c r="H8855" s="110" t="s">
        <v>215</v>
      </c>
      <c r="I8855" s="110" t="str">
        <f t="array" ref="I8855">XLOOKUP('Joining Lists'!$H8855,'Joining Lists'!$D$4:$D$75,'Joining Lists'!$E$4:$E$75)</f>
        <v>East</v>
      </c>
      <c r="J8855" s="110" t="s">
        <v>216</v>
      </c>
      <c r="K8855" s="110">
        <v>2.0</v>
      </c>
      <c r="L8855" s="109">
        <f t="array" ref="L8855">XLOOKUP('Joining Lists'!$J8855,'Joining Lists'!$A$4:$A$15,'Joining Lists'!$B$4:$B$15)</f>
        <v>22.95</v>
      </c>
      <c r="M8855" s="110">
        <f>'Joining Lists'!$K8855*'Joining Lists'!$L8855</f>
        <v>45.9</v>
      </c>
    </row>
    <row r="8856" ht="14.25" customHeight="1">
      <c r="G8856" s="106">
        <v>44085.0</v>
      </c>
      <c r="H8856" s="105" t="s">
        <v>266</v>
      </c>
      <c r="I8856" s="105" t="str">
        <f t="array" ref="I8856">XLOOKUP('Joining Lists'!$H8856,'Joining Lists'!$D$4:$D$75,'Joining Lists'!$E$4:$E$75)</f>
        <v>West</v>
      </c>
      <c r="J8856" s="105" t="s">
        <v>212</v>
      </c>
      <c r="K8856" s="105">
        <v>1.0</v>
      </c>
      <c r="L8856" s="104">
        <f t="array" ref="L8856">XLOOKUP('Joining Lists'!$J8856,'Joining Lists'!$A$4:$A$15,'Joining Lists'!$B$4:$B$15)</f>
        <v>21</v>
      </c>
      <c r="M8856" s="105">
        <f>'Joining Lists'!$K8856*'Joining Lists'!$L8856</f>
        <v>21</v>
      </c>
    </row>
    <row r="8857" ht="14.25" customHeight="1">
      <c r="G8857" s="111">
        <v>44085.0</v>
      </c>
      <c r="H8857" s="110" t="s">
        <v>306</v>
      </c>
      <c r="I8857" s="110" t="str">
        <f t="array" ref="I8857">XLOOKUP('Joining Lists'!$H8857,'Joining Lists'!$D$4:$D$75,'Joining Lists'!$E$4:$E$75)</f>
        <v>West</v>
      </c>
      <c r="J8857" s="110" t="s">
        <v>233</v>
      </c>
      <c r="K8857" s="110">
        <v>2.0</v>
      </c>
      <c r="L8857" s="109">
        <f t="array" ref="L8857">XLOOKUP('Joining Lists'!$J8857,'Joining Lists'!$A$4:$A$15,'Joining Lists'!$B$4:$B$15)</f>
        <v>27.5</v>
      </c>
      <c r="M8857" s="110">
        <f>'Joining Lists'!$K8857*'Joining Lists'!$L8857</f>
        <v>55</v>
      </c>
    </row>
    <row r="8858" ht="14.25" customHeight="1">
      <c r="G8858" s="106">
        <v>44084.0</v>
      </c>
      <c r="H8858" s="105" t="s">
        <v>312</v>
      </c>
      <c r="I8858" s="105" t="str">
        <f t="array" ref="I8858">XLOOKUP('Joining Lists'!$H8858,'Joining Lists'!$D$4:$D$75,'Joining Lists'!$E$4:$E$75)</f>
        <v>East</v>
      </c>
      <c r="J8858" s="105" t="s">
        <v>236</v>
      </c>
      <c r="K8858" s="105">
        <v>1.0</v>
      </c>
      <c r="L8858" s="104">
        <f t="array" ref="L8858">XLOOKUP('Joining Lists'!$J8858,'Joining Lists'!$A$4:$A$15,'Joining Lists'!$B$4:$B$15)</f>
        <v>30</v>
      </c>
      <c r="M8858" s="105">
        <f>'Joining Lists'!$K8858*'Joining Lists'!$L8858</f>
        <v>30</v>
      </c>
    </row>
    <row r="8859" ht="14.25" customHeight="1">
      <c r="G8859" s="111">
        <v>44084.0</v>
      </c>
      <c r="H8859" s="110" t="s">
        <v>264</v>
      </c>
      <c r="I8859" s="110" t="str">
        <f t="array" ref="I8859">XLOOKUP('Joining Lists'!$H8859,'Joining Lists'!$D$4:$D$75,'Joining Lists'!$E$4:$E$75)</f>
        <v>MidWest</v>
      </c>
      <c r="J8859" s="110" t="s">
        <v>230</v>
      </c>
      <c r="K8859" s="110">
        <v>3.0</v>
      </c>
      <c r="L8859" s="109">
        <f t="array" ref="L8859">XLOOKUP('Joining Lists'!$J8859,'Joining Lists'!$A$4:$A$15,'Joining Lists'!$B$4:$B$15)</f>
        <v>79.95</v>
      </c>
      <c r="M8859" s="110">
        <f>'Joining Lists'!$K8859*'Joining Lists'!$L8859</f>
        <v>239.85</v>
      </c>
    </row>
    <row r="8860" ht="14.25" customHeight="1">
      <c r="G8860" s="106">
        <v>44084.0</v>
      </c>
      <c r="H8860" s="105" t="s">
        <v>297</v>
      </c>
      <c r="I8860" s="105" t="str">
        <f t="array" ref="I8860">XLOOKUP('Joining Lists'!$H8860,'Joining Lists'!$D$4:$D$75,'Joining Lists'!$E$4:$E$75)</f>
        <v>MidWest</v>
      </c>
      <c r="J8860" s="105" t="s">
        <v>240</v>
      </c>
      <c r="K8860" s="105">
        <v>12.0</v>
      </c>
      <c r="L8860" s="104">
        <f t="array" ref="L8860">XLOOKUP('Joining Lists'!$J8860,'Joining Lists'!$A$4:$A$15,'Joining Lists'!$B$4:$B$15)</f>
        <v>34</v>
      </c>
      <c r="M8860" s="105">
        <f>'Joining Lists'!$K8860*'Joining Lists'!$L8860</f>
        <v>408</v>
      </c>
    </row>
    <row r="8861" ht="14.25" customHeight="1">
      <c r="G8861" s="111">
        <v>44084.0</v>
      </c>
      <c r="H8861" s="110" t="s">
        <v>234</v>
      </c>
      <c r="I8861" s="110" t="str">
        <f t="array" ref="I8861">XLOOKUP('Joining Lists'!$H8861,'Joining Lists'!$D$4:$D$75,'Joining Lists'!$E$4:$E$75)</f>
        <v>East</v>
      </c>
      <c r="J8861" s="110" t="s">
        <v>216</v>
      </c>
      <c r="K8861" s="110">
        <v>3.0</v>
      </c>
      <c r="L8861" s="109">
        <f t="array" ref="L8861">XLOOKUP('Joining Lists'!$J8861,'Joining Lists'!$A$4:$A$15,'Joining Lists'!$B$4:$B$15)</f>
        <v>22.95</v>
      </c>
      <c r="M8861" s="110">
        <f>'Joining Lists'!$K8861*'Joining Lists'!$L8861</f>
        <v>68.85</v>
      </c>
    </row>
    <row r="8862" ht="14.25" customHeight="1">
      <c r="G8862" s="106">
        <v>44084.0</v>
      </c>
      <c r="H8862" s="105" t="s">
        <v>306</v>
      </c>
      <c r="I8862" s="105" t="str">
        <f t="array" ref="I8862">XLOOKUP('Joining Lists'!$H8862,'Joining Lists'!$D$4:$D$75,'Joining Lists'!$E$4:$E$75)</f>
        <v>West</v>
      </c>
      <c r="J8862" s="105" t="s">
        <v>218</v>
      </c>
      <c r="K8862" s="105">
        <v>3.0</v>
      </c>
      <c r="L8862" s="104">
        <f t="array" ref="L8862">XLOOKUP('Joining Lists'!$J8862,'Joining Lists'!$A$4:$A$15,'Joining Lists'!$B$4:$B$15)</f>
        <v>22.95</v>
      </c>
      <c r="M8862" s="105">
        <f>'Joining Lists'!$K8862*'Joining Lists'!$L8862</f>
        <v>68.85</v>
      </c>
    </row>
    <row r="8863" ht="14.25" customHeight="1">
      <c r="G8863" s="111">
        <v>44084.0</v>
      </c>
      <c r="H8863" s="110" t="s">
        <v>256</v>
      </c>
      <c r="I8863" s="110" t="str">
        <f t="array" ref="I8863">XLOOKUP('Joining Lists'!$H8863,'Joining Lists'!$D$4:$D$75,'Joining Lists'!$E$4:$E$75)</f>
        <v>MidWest</v>
      </c>
      <c r="J8863" s="110" t="s">
        <v>235</v>
      </c>
      <c r="K8863" s="110">
        <v>8.0</v>
      </c>
      <c r="L8863" s="109">
        <f t="array" ref="L8863">XLOOKUP('Joining Lists'!$J8863,'Joining Lists'!$A$4:$A$15,'Joining Lists'!$B$4:$B$15)</f>
        <v>19.95</v>
      </c>
      <c r="M8863" s="110">
        <f>'Joining Lists'!$K8863*'Joining Lists'!$L8863</f>
        <v>159.6</v>
      </c>
    </row>
    <row r="8864" ht="14.25" customHeight="1">
      <c r="G8864" s="106">
        <v>44084.0</v>
      </c>
      <c r="H8864" s="105" t="s">
        <v>298</v>
      </c>
      <c r="I8864" s="105" t="str">
        <f t="array" ref="I8864">XLOOKUP('Joining Lists'!$H8864,'Joining Lists'!$D$4:$D$75,'Joining Lists'!$E$4:$E$75)</f>
        <v>West</v>
      </c>
      <c r="J8864" s="105" t="s">
        <v>218</v>
      </c>
      <c r="K8864" s="105">
        <v>2.0</v>
      </c>
      <c r="L8864" s="104">
        <f t="array" ref="L8864">XLOOKUP('Joining Lists'!$J8864,'Joining Lists'!$A$4:$A$15,'Joining Lists'!$B$4:$B$15)</f>
        <v>22.95</v>
      </c>
      <c r="M8864" s="105">
        <f>'Joining Lists'!$K8864*'Joining Lists'!$L8864</f>
        <v>45.9</v>
      </c>
    </row>
    <row r="8865" ht="14.25" customHeight="1">
      <c r="G8865" s="111">
        <v>44084.0</v>
      </c>
      <c r="H8865" s="110" t="s">
        <v>254</v>
      </c>
      <c r="I8865" s="110" t="str">
        <f t="array" ref="I8865">XLOOKUP('Joining Lists'!$H8865,'Joining Lists'!$D$4:$D$75,'Joining Lists'!$E$4:$E$75)</f>
        <v>South</v>
      </c>
      <c r="J8865" s="110" t="s">
        <v>236</v>
      </c>
      <c r="K8865" s="110">
        <v>3.0</v>
      </c>
      <c r="L8865" s="109">
        <f t="array" ref="L8865">XLOOKUP('Joining Lists'!$J8865,'Joining Lists'!$A$4:$A$15,'Joining Lists'!$B$4:$B$15)</f>
        <v>30</v>
      </c>
      <c r="M8865" s="110">
        <f>'Joining Lists'!$K8865*'Joining Lists'!$L8865</f>
        <v>90</v>
      </c>
    </row>
    <row r="8866" ht="14.25" customHeight="1">
      <c r="G8866" s="106">
        <v>44083.0</v>
      </c>
      <c r="H8866" s="105" t="s">
        <v>246</v>
      </c>
      <c r="I8866" s="105" t="str">
        <f t="array" ref="I8866">XLOOKUP('Joining Lists'!$H8866,'Joining Lists'!$D$4:$D$75,'Joining Lists'!$E$4:$E$75)</f>
        <v>South</v>
      </c>
      <c r="J8866" s="105" t="s">
        <v>218</v>
      </c>
      <c r="K8866" s="105">
        <v>2.0</v>
      </c>
      <c r="L8866" s="104">
        <f t="array" ref="L8866">XLOOKUP('Joining Lists'!$J8866,'Joining Lists'!$A$4:$A$15,'Joining Lists'!$B$4:$B$15)</f>
        <v>22.95</v>
      </c>
      <c r="M8866" s="105">
        <f>'Joining Lists'!$K8866*'Joining Lists'!$L8866</f>
        <v>45.9</v>
      </c>
    </row>
    <row r="8867" ht="14.25" customHeight="1">
      <c r="G8867" s="111">
        <v>44083.0</v>
      </c>
      <c r="H8867" s="110" t="s">
        <v>271</v>
      </c>
      <c r="I8867" s="110" t="str">
        <f t="array" ref="I8867">XLOOKUP('Joining Lists'!$H8867,'Joining Lists'!$D$4:$D$75,'Joining Lists'!$E$4:$E$75)</f>
        <v>South</v>
      </c>
      <c r="J8867" s="110" t="s">
        <v>216</v>
      </c>
      <c r="K8867" s="110">
        <v>2.0</v>
      </c>
      <c r="L8867" s="109">
        <f t="array" ref="L8867">XLOOKUP('Joining Lists'!$J8867,'Joining Lists'!$A$4:$A$15,'Joining Lists'!$B$4:$B$15)</f>
        <v>22.95</v>
      </c>
      <c r="M8867" s="110">
        <f>'Joining Lists'!$K8867*'Joining Lists'!$L8867</f>
        <v>45.9</v>
      </c>
    </row>
    <row r="8868" ht="14.25" customHeight="1">
      <c r="G8868" s="106">
        <v>44082.0</v>
      </c>
      <c r="H8868" s="105" t="s">
        <v>238</v>
      </c>
      <c r="I8868" s="105" t="str">
        <f t="array" ref="I8868">XLOOKUP('Joining Lists'!$H8868,'Joining Lists'!$D$4:$D$75,'Joining Lists'!$E$4:$E$75)</f>
        <v>West</v>
      </c>
      <c r="J8868" s="105" t="s">
        <v>212</v>
      </c>
      <c r="K8868" s="105">
        <v>2.0</v>
      </c>
      <c r="L8868" s="104">
        <f t="array" ref="L8868">XLOOKUP('Joining Lists'!$J8868,'Joining Lists'!$A$4:$A$15,'Joining Lists'!$B$4:$B$15)</f>
        <v>21</v>
      </c>
      <c r="M8868" s="105">
        <f>'Joining Lists'!$K8868*'Joining Lists'!$L8868</f>
        <v>42</v>
      </c>
    </row>
    <row r="8869" ht="14.25" customHeight="1">
      <c r="G8869" s="111">
        <v>44082.0</v>
      </c>
      <c r="H8869" s="110" t="s">
        <v>305</v>
      </c>
      <c r="I8869" s="110" t="str">
        <f t="array" ref="I8869">XLOOKUP('Joining Lists'!$H8869,'Joining Lists'!$D$4:$D$75,'Joining Lists'!$E$4:$E$75)</f>
        <v>East</v>
      </c>
      <c r="J8869" s="110" t="s">
        <v>236</v>
      </c>
      <c r="K8869" s="110">
        <v>4.0</v>
      </c>
      <c r="L8869" s="109">
        <f t="array" ref="L8869">XLOOKUP('Joining Lists'!$J8869,'Joining Lists'!$A$4:$A$15,'Joining Lists'!$B$4:$B$15)</f>
        <v>30</v>
      </c>
      <c r="M8869" s="110">
        <f>'Joining Lists'!$K8869*'Joining Lists'!$L8869</f>
        <v>120</v>
      </c>
    </row>
    <row r="8870" ht="14.25" customHeight="1">
      <c r="G8870" s="106">
        <v>44082.0</v>
      </c>
      <c r="H8870" s="105" t="s">
        <v>293</v>
      </c>
      <c r="I8870" s="105" t="str">
        <f t="array" ref="I8870">XLOOKUP('Joining Lists'!$H8870,'Joining Lists'!$D$4:$D$75,'Joining Lists'!$E$4:$E$75)</f>
        <v>West</v>
      </c>
      <c r="J8870" s="105" t="s">
        <v>240</v>
      </c>
      <c r="K8870" s="105">
        <v>2.0</v>
      </c>
      <c r="L8870" s="104">
        <f t="array" ref="L8870">XLOOKUP('Joining Lists'!$J8870,'Joining Lists'!$A$4:$A$15,'Joining Lists'!$B$4:$B$15)</f>
        <v>34</v>
      </c>
      <c r="M8870" s="105">
        <f>'Joining Lists'!$K8870*'Joining Lists'!$L8870</f>
        <v>68</v>
      </c>
    </row>
    <row r="8871" ht="14.25" customHeight="1">
      <c r="G8871" s="111">
        <v>44081.0</v>
      </c>
      <c r="H8871" s="110" t="s">
        <v>316</v>
      </c>
      <c r="I8871" s="110" t="str">
        <f t="array" ref="I8871">XLOOKUP('Joining Lists'!$H8871,'Joining Lists'!$D$4:$D$75,'Joining Lists'!$E$4:$E$75)</f>
        <v>West</v>
      </c>
      <c r="J8871" s="110" t="s">
        <v>212</v>
      </c>
      <c r="K8871" s="110">
        <v>5.0</v>
      </c>
      <c r="L8871" s="109">
        <f t="array" ref="L8871">XLOOKUP('Joining Lists'!$J8871,'Joining Lists'!$A$4:$A$15,'Joining Lists'!$B$4:$B$15)</f>
        <v>21</v>
      </c>
      <c r="M8871" s="110">
        <f>'Joining Lists'!$K8871*'Joining Lists'!$L8871</f>
        <v>105</v>
      </c>
    </row>
    <row r="8872" ht="14.25" customHeight="1">
      <c r="G8872" s="106">
        <v>44081.0</v>
      </c>
      <c r="H8872" s="105" t="s">
        <v>254</v>
      </c>
      <c r="I8872" s="105" t="str">
        <f t="array" ref="I8872">XLOOKUP('Joining Lists'!$H8872,'Joining Lists'!$D$4:$D$75,'Joining Lists'!$E$4:$E$75)</f>
        <v>South</v>
      </c>
      <c r="J8872" s="105" t="s">
        <v>218</v>
      </c>
      <c r="K8872" s="105">
        <v>3.0</v>
      </c>
      <c r="L8872" s="104">
        <f t="array" ref="L8872">XLOOKUP('Joining Lists'!$J8872,'Joining Lists'!$A$4:$A$15,'Joining Lists'!$B$4:$B$15)</f>
        <v>22.95</v>
      </c>
      <c r="M8872" s="105">
        <f>'Joining Lists'!$K8872*'Joining Lists'!$L8872</f>
        <v>68.85</v>
      </c>
    </row>
    <row r="8873" ht="14.25" customHeight="1">
      <c r="G8873" s="111">
        <v>44081.0</v>
      </c>
      <c r="H8873" s="110" t="s">
        <v>255</v>
      </c>
      <c r="I8873" s="110" t="str">
        <f t="array" ref="I8873">XLOOKUP('Joining Lists'!$H8873,'Joining Lists'!$D$4:$D$75,'Joining Lists'!$E$4:$E$75)</f>
        <v>MidWest</v>
      </c>
      <c r="J8873" s="110" t="s">
        <v>239</v>
      </c>
      <c r="K8873" s="110">
        <v>1.0</v>
      </c>
      <c r="L8873" s="109">
        <f t="array" ref="L8873">XLOOKUP('Joining Lists'!$J8873,'Joining Lists'!$A$4:$A$15,'Joining Lists'!$B$4:$B$15)</f>
        <v>19</v>
      </c>
      <c r="M8873" s="110">
        <f>'Joining Lists'!$K8873*'Joining Lists'!$L8873</f>
        <v>19</v>
      </c>
    </row>
    <row r="8874" ht="14.25" customHeight="1">
      <c r="G8874" s="106">
        <v>44081.0</v>
      </c>
      <c r="H8874" s="105" t="s">
        <v>258</v>
      </c>
      <c r="I8874" s="105" t="str">
        <f t="array" ref="I8874">XLOOKUP('Joining Lists'!$H8874,'Joining Lists'!$D$4:$D$75,'Joining Lists'!$E$4:$E$75)</f>
        <v>MidWest</v>
      </c>
      <c r="J8874" s="105" t="s">
        <v>235</v>
      </c>
      <c r="K8874" s="105">
        <v>3.0</v>
      </c>
      <c r="L8874" s="104">
        <f t="array" ref="L8874">XLOOKUP('Joining Lists'!$J8874,'Joining Lists'!$A$4:$A$15,'Joining Lists'!$B$4:$B$15)</f>
        <v>19.95</v>
      </c>
      <c r="M8874" s="105">
        <f>'Joining Lists'!$K8874*'Joining Lists'!$L8874</f>
        <v>59.85</v>
      </c>
    </row>
    <row r="8875" ht="14.25" customHeight="1">
      <c r="G8875" s="111">
        <v>44081.0</v>
      </c>
      <c r="H8875" s="110" t="s">
        <v>242</v>
      </c>
      <c r="I8875" s="110" t="str">
        <f t="array" ref="I8875">XLOOKUP('Joining Lists'!$H8875,'Joining Lists'!$D$4:$D$75,'Joining Lists'!$E$4:$E$75)</f>
        <v>MidWest</v>
      </c>
      <c r="J8875" s="110" t="s">
        <v>243</v>
      </c>
      <c r="K8875" s="110">
        <v>1.0</v>
      </c>
      <c r="L8875" s="109">
        <f t="array" ref="L8875">XLOOKUP('Joining Lists'!$J8875,'Joining Lists'!$A$4:$A$15,'Joining Lists'!$B$4:$B$15)</f>
        <v>25</v>
      </c>
      <c r="M8875" s="110">
        <f>'Joining Lists'!$K8875*'Joining Lists'!$L8875</f>
        <v>25</v>
      </c>
    </row>
    <row r="8876" ht="14.25" customHeight="1">
      <c r="G8876" s="106">
        <v>44081.0</v>
      </c>
      <c r="H8876" s="105" t="s">
        <v>302</v>
      </c>
      <c r="I8876" s="105" t="str">
        <f t="array" ref="I8876">XLOOKUP('Joining Lists'!$H8876,'Joining Lists'!$D$4:$D$75,'Joining Lists'!$E$4:$E$75)</f>
        <v>MidWest</v>
      </c>
      <c r="J8876" s="105" t="s">
        <v>212</v>
      </c>
      <c r="K8876" s="105">
        <v>19.0</v>
      </c>
      <c r="L8876" s="104">
        <f t="array" ref="L8876">XLOOKUP('Joining Lists'!$J8876,'Joining Lists'!$A$4:$A$15,'Joining Lists'!$B$4:$B$15)</f>
        <v>21</v>
      </c>
      <c r="M8876" s="105">
        <f>'Joining Lists'!$K8876*'Joining Lists'!$L8876</f>
        <v>399</v>
      </c>
    </row>
    <row r="8877" ht="14.25" customHeight="1">
      <c r="G8877" s="111">
        <v>44081.0</v>
      </c>
      <c r="H8877" s="110" t="s">
        <v>284</v>
      </c>
      <c r="I8877" s="110" t="str">
        <f t="array" ref="I8877">XLOOKUP('Joining Lists'!$H8877,'Joining Lists'!$D$4:$D$75,'Joining Lists'!$E$4:$E$75)</f>
        <v>MidWest</v>
      </c>
      <c r="J8877" s="110" t="s">
        <v>240</v>
      </c>
      <c r="K8877" s="110">
        <v>3.0</v>
      </c>
      <c r="L8877" s="109">
        <f t="array" ref="L8877">XLOOKUP('Joining Lists'!$J8877,'Joining Lists'!$A$4:$A$15,'Joining Lists'!$B$4:$B$15)</f>
        <v>34</v>
      </c>
      <c r="M8877" s="110">
        <f>'Joining Lists'!$K8877*'Joining Lists'!$L8877</f>
        <v>102</v>
      </c>
    </row>
    <row r="8878" ht="14.25" customHeight="1">
      <c r="G8878" s="106">
        <v>44080.0</v>
      </c>
      <c r="H8878" s="105" t="s">
        <v>296</v>
      </c>
      <c r="I8878" s="105" t="str">
        <f t="array" ref="I8878">XLOOKUP('Joining Lists'!$H8878,'Joining Lists'!$D$4:$D$75,'Joining Lists'!$E$4:$E$75)</f>
        <v>West</v>
      </c>
      <c r="J8878" s="105" t="s">
        <v>218</v>
      </c>
      <c r="K8878" s="105">
        <v>1.0</v>
      </c>
      <c r="L8878" s="104">
        <f t="array" ref="L8878">XLOOKUP('Joining Lists'!$J8878,'Joining Lists'!$A$4:$A$15,'Joining Lists'!$B$4:$B$15)</f>
        <v>22.95</v>
      </c>
      <c r="M8878" s="105">
        <f>'Joining Lists'!$K8878*'Joining Lists'!$L8878</f>
        <v>22.95</v>
      </c>
    </row>
    <row r="8879" ht="14.25" customHeight="1">
      <c r="G8879" s="111">
        <v>44080.0</v>
      </c>
      <c r="H8879" s="110" t="s">
        <v>221</v>
      </c>
      <c r="I8879" s="110" t="str">
        <f t="array" ref="I8879">XLOOKUP('Joining Lists'!$H8879,'Joining Lists'!$D$4:$D$75,'Joining Lists'!$E$4:$E$75)</f>
        <v>East</v>
      </c>
      <c r="J8879" s="110" t="s">
        <v>218</v>
      </c>
      <c r="K8879" s="110">
        <v>1.0</v>
      </c>
      <c r="L8879" s="109">
        <f t="array" ref="L8879">XLOOKUP('Joining Lists'!$J8879,'Joining Lists'!$A$4:$A$15,'Joining Lists'!$B$4:$B$15)</f>
        <v>22.95</v>
      </c>
      <c r="M8879" s="110">
        <f>'Joining Lists'!$K8879*'Joining Lists'!$L8879</f>
        <v>22.95</v>
      </c>
    </row>
    <row r="8880" ht="14.25" customHeight="1">
      <c r="G8880" s="106">
        <v>44080.0</v>
      </c>
      <c r="H8880" s="105" t="s">
        <v>251</v>
      </c>
      <c r="I8880" s="105" t="str">
        <f t="array" ref="I8880">XLOOKUP('Joining Lists'!$H8880,'Joining Lists'!$D$4:$D$75,'Joining Lists'!$E$4:$E$75)</f>
        <v>MidWest</v>
      </c>
      <c r="J8880" s="105" t="s">
        <v>243</v>
      </c>
      <c r="K8880" s="105">
        <v>2.0</v>
      </c>
      <c r="L8880" s="104">
        <f t="array" ref="L8880">XLOOKUP('Joining Lists'!$J8880,'Joining Lists'!$A$4:$A$15,'Joining Lists'!$B$4:$B$15)</f>
        <v>25</v>
      </c>
      <c r="M8880" s="105">
        <f>'Joining Lists'!$K8880*'Joining Lists'!$L8880</f>
        <v>50</v>
      </c>
    </row>
    <row r="8881" ht="14.25" customHeight="1">
      <c r="G8881" s="111">
        <v>44079.0</v>
      </c>
      <c r="H8881" s="110" t="s">
        <v>225</v>
      </c>
      <c r="I8881" s="110" t="str">
        <f t="array" ref="I8881">XLOOKUP('Joining Lists'!$H8881,'Joining Lists'!$D$4:$D$75,'Joining Lists'!$E$4:$E$75)</f>
        <v>South</v>
      </c>
      <c r="J8881" s="110" t="s">
        <v>243</v>
      </c>
      <c r="K8881" s="110">
        <v>22.0</v>
      </c>
      <c r="L8881" s="109">
        <f t="array" ref="L8881">XLOOKUP('Joining Lists'!$J8881,'Joining Lists'!$A$4:$A$15,'Joining Lists'!$B$4:$B$15)</f>
        <v>25</v>
      </c>
      <c r="M8881" s="110">
        <f>'Joining Lists'!$K8881*'Joining Lists'!$L8881</f>
        <v>550</v>
      </c>
    </row>
    <row r="8882" ht="14.25" customHeight="1">
      <c r="G8882" s="106">
        <v>44079.0</v>
      </c>
      <c r="H8882" s="105" t="s">
        <v>288</v>
      </c>
      <c r="I8882" s="105" t="str">
        <f t="array" ref="I8882">XLOOKUP('Joining Lists'!$H8882,'Joining Lists'!$D$4:$D$75,'Joining Lists'!$E$4:$E$75)</f>
        <v>MidWest</v>
      </c>
      <c r="J8882" s="105" t="s">
        <v>243</v>
      </c>
      <c r="K8882" s="105">
        <v>1.0</v>
      </c>
      <c r="L8882" s="104">
        <f t="array" ref="L8882">XLOOKUP('Joining Lists'!$J8882,'Joining Lists'!$A$4:$A$15,'Joining Lists'!$B$4:$B$15)</f>
        <v>25</v>
      </c>
      <c r="M8882" s="105">
        <f>'Joining Lists'!$K8882*'Joining Lists'!$L8882</f>
        <v>25</v>
      </c>
    </row>
    <row r="8883" ht="14.25" customHeight="1">
      <c r="G8883" s="111">
        <v>44078.0</v>
      </c>
      <c r="H8883" s="110" t="s">
        <v>250</v>
      </c>
      <c r="I8883" s="110" t="str">
        <f t="array" ref="I8883">XLOOKUP('Joining Lists'!$H8883,'Joining Lists'!$D$4:$D$75,'Joining Lists'!$E$4:$E$75)</f>
        <v>West</v>
      </c>
      <c r="J8883" s="110" t="s">
        <v>227</v>
      </c>
      <c r="K8883" s="110">
        <v>2.0</v>
      </c>
      <c r="L8883" s="109">
        <f t="array" ref="L8883">XLOOKUP('Joining Lists'!$J8883,'Joining Lists'!$A$4:$A$15,'Joining Lists'!$B$4:$B$15)</f>
        <v>25</v>
      </c>
      <c r="M8883" s="110">
        <f>'Joining Lists'!$K8883*'Joining Lists'!$L8883</f>
        <v>50</v>
      </c>
    </row>
    <row r="8884" ht="14.25" customHeight="1">
      <c r="G8884" s="106">
        <v>44078.0</v>
      </c>
      <c r="H8884" s="105" t="s">
        <v>297</v>
      </c>
      <c r="I8884" s="105" t="str">
        <f t="array" ref="I8884">XLOOKUP('Joining Lists'!$H8884,'Joining Lists'!$D$4:$D$75,'Joining Lists'!$E$4:$E$75)</f>
        <v>MidWest</v>
      </c>
      <c r="J8884" s="105" t="s">
        <v>227</v>
      </c>
      <c r="K8884" s="105">
        <v>1.0</v>
      </c>
      <c r="L8884" s="104">
        <f t="array" ref="L8884">XLOOKUP('Joining Lists'!$J8884,'Joining Lists'!$A$4:$A$15,'Joining Lists'!$B$4:$B$15)</f>
        <v>25</v>
      </c>
      <c r="M8884" s="105">
        <f>'Joining Lists'!$K8884*'Joining Lists'!$L8884</f>
        <v>25</v>
      </c>
    </row>
    <row r="8885" ht="14.25" customHeight="1">
      <c r="G8885" s="111">
        <v>44078.0</v>
      </c>
      <c r="H8885" s="110" t="s">
        <v>258</v>
      </c>
      <c r="I8885" s="110" t="str">
        <f t="array" ref="I8885">XLOOKUP('Joining Lists'!$H8885,'Joining Lists'!$D$4:$D$75,'Joining Lists'!$E$4:$E$75)</f>
        <v>MidWest</v>
      </c>
      <c r="J8885" s="110" t="s">
        <v>227</v>
      </c>
      <c r="K8885" s="110">
        <v>2.0</v>
      </c>
      <c r="L8885" s="109">
        <f t="array" ref="L8885">XLOOKUP('Joining Lists'!$J8885,'Joining Lists'!$A$4:$A$15,'Joining Lists'!$B$4:$B$15)</f>
        <v>25</v>
      </c>
      <c r="M8885" s="110">
        <f>'Joining Lists'!$K8885*'Joining Lists'!$L8885</f>
        <v>50</v>
      </c>
    </row>
    <row r="8886" ht="14.25" customHeight="1">
      <c r="G8886" s="106">
        <v>44078.0</v>
      </c>
      <c r="H8886" s="105" t="s">
        <v>271</v>
      </c>
      <c r="I8886" s="105" t="str">
        <f t="array" ref="I8886">XLOOKUP('Joining Lists'!$H8886,'Joining Lists'!$D$4:$D$75,'Joining Lists'!$E$4:$E$75)</f>
        <v>South</v>
      </c>
      <c r="J8886" s="105" t="s">
        <v>235</v>
      </c>
      <c r="K8886" s="105">
        <v>3.0</v>
      </c>
      <c r="L8886" s="104">
        <f t="array" ref="L8886">XLOOKUP('Joining Lists'!$J8886,'Joining Lists'!$A$4:$A$15,'Joining Lists'!$B$4:$B$15)</f>
        <v>19.95</v>
      </c>
      <c r="M8886" s="105">
        <f>'Joining Lists'!$K8886*'Joining Lists'!$L8886</f>
        <v>59.85</v>
      </c>
    </row>
    <row r="8887" ht="14.25" customHeight="1">
      <c r="G8887" s="111">
        <v>44078.0</v>
      </c>
      <c r="H8887" s="110" t="s">
        <v>254</v>
      </c>
      <c r="I8887" s="110" t="str">
        <f t="array" ref="I8887">XLOOKUP('Joining Lists'!$H8887,'Joining Lists'!$D$4:$D$75,'Joining Lists'!$E$4:$E$75)</f>
        <v>South</v>
      </c>
      <c r="J8887" s="110" t="s">
        <v>245</v>
      </c>
      <c r="K8887" s="110">
        <v>3.0</v>
      </c>
      <c r="L8887" s="109">
        <f t="array" ref="L8887">XLOOKUP('Joining Lists'!$J8887,'Joining Lists'!$A$4:$A$15,'Joining Lists'!$B$4:$B$15)</f>
        <v>23.5</v>
      </c>
      <c r="M8887" s="110">
        <f>'Joining Lists'!$K8887*'Joining Lists'!$L8887</f>
        <v>70.5</v>
      </c>
    </row>
    <row r="8888" ht="14.25" customHeight="1">
      <c r="G8888" s="106">
        <v>44077.0</v>
      </c>
      <c r="H8888" s="105" t="s">
        <v>293</v>
      </c>
      <c r="I8888" s="105" t="str">
        <f t="array" ref="I8888">XLOOKUP('Joining Lists'!$H8888,'Joining Lists'!$D$4:$D$75,'Joining Lists'!$E$4:$E$75)</f>
        <v>West</v>
      </c>
      <c r="J8888" s="105" t="s">
        <v>218</v>
      </c>
      <c r="K8888" s="105">
        <v>4.0</v>
      </c>
      <c r="L8888" s="104">
        <f t="array" ref="L8888">XLOOKUP('Joining Lists'!$J8888,'Joining Lists'!$A$4:$A$15,'Joining Lists'!$B$4:$B$15)</f>
        <v>22.95</v>
      </c>
      <c r="M8888" s="105">
        <f>'Joining Lists'!$K8888*'Joining Lists'!$L8888</f>
        <v>91.8</v>
      </c>
    </row>
    <row r="8889" ht="14.25" customHeight="1">
      <c r="G8889" s="111">
        <v>44077.0</v>
      </c>
      <c r="H8889" s="110" t="s">
        <v>258</v>
      </c>
      <c r="I8889" s="110" t="str">
        <f t="array" ref="I8889">XLOOKUP('Joining Lists'!$H8889,'Joining Lists'!$D$4:$D$75,'Joining Lists'!$E$4:$E$75)</f>
        <v>MidWest</v>
      </c>
      <c r="J8889" s="110" t="s">
        <v>227</v>
      </c>
      <c r="K8889" s="110">
        <v>2.0</v>
      </c>
      <c r="L8889" s="109">
        <f t="array" ref="L8889">XLOOKUP('Joining Lists'!$J8889,'Joining Lists'!$A$4:$A$15,'Joining Lists'!$B$4:$B$15)</f>
        <v>25</v>
      </c>
      <c r="M8889" s="110">
        <f>'Joining Lists'!$K8889*'Joining Lists'!$L8889</f>
        <v>50</v>
      </c>
    </row>
    <row r="8890" ht="14.25" customHeight="1">
      <c r="G8890" s="106">
        <v>44077.0</v>
      </c>
      <c r="H8890" s="105" t="s">
        <v>297</v>
      </c>
      <c r="I8890" s="105" t="str">
        <f t="array" ref="I8890">XLOOKUP('Joining Lists'!$H8890,'Joining Lists'!$D$4:$D$75,'Joining Lists'!$E$4:$E$75)</f>
        <v>MidWest</v>
      </c>
      <c r="J8890" s="105" t="s">
        <v>236</v>
      </c>
      <c r="K8890" s="105">
        <v>2.0</v>
      </c>
      <c r="L8890" s="104">
        <f t="array" ref="L8890">XLOOKUP('Joining Lists'!$J8890,'Joining Lists'!$A$4:$A$15,'Joining Lists'!$B$4:$B$15)</f>
        <v>30</v>
      </c>
      <c r="M8890" s="105">
        <f>'Joining Lists'!$K8890*'Joining Lists'!$L8890</f>
        <v>60</v>
      </c>
    </row>
    <row r="8891" ht="14.25" customHeight="1">
      <c r="G8891" s="111">
        <v>44076.0</v>
      </c>
      <c r="H8891" s="110" t="s">
        <v>263</v>
      </c>
      <c r="I8891" s="110" t="str">
        <f t="array" ref="I8891">XLOOKUP('Joining Lists'!$H8891,'Joining Lists'!$D$4:$D$75,'Joining Lists'!$E$4:$E$75)</f>
        <v>West</v>
      </c>
      <c r="J8891" s="110" t="s">
        <v>240</v>
      </c>
      <c r="K8891" s="110">
        <v>1.0</v>
      </c>
      <c r="L8891" s="109">
        <f t="array" ref="L8891">XLOOKUP('Joining Lists'!$J8891,'Joining Lists'!$A$4:$A$15,'Joining Lists'!$B$4:$B$15)</f>
        <v>34</v>
      </c>
      <c r="M8891" s="110">
        <f>'Joining Lists'!$K8891*'Joining Lists'!$L8891</f>
        <v>34</v>
      </c>
    </row>
    <row r="8892" ht="14.25" customHeight="1">
      <c r="G8892" s="106">
        <v>44076.0</v>
      </c>
      <c r="H8892" s="105" t="s">
        <v>259</v>
      </c>
      <c r="I8892" s="105" t="str">
        <f t="array" ref="I8892">XLOOKUP('Joining Lists'!$H8892,'Joining Lists'!$D$4:$D$75,'Joining Lists'!$E$4:$E$75)</f>
        <v>West</v>
      </c>
      <c r="J8892" s="105" t="s">
        <v>227</v>
      </c>
      <c r="K8892" s="105">
        <v>2.0</v>
      </c>
      <c r="L8892" s="104">
        <f t="array" ref="L8892">XLOOKUP('Joining Lists'!$J8892,'Joining Lists'!$A$4:$A$15,'Joining Lists'!$B$4:$B$15)</f>
        <v>25</v>
      </c>
      <c r="M8892" s="105">
        <f>'Joining Lists'!$K8892*'Joining Lists'!$L8892</f>
        <v>50</v>
      </c>
    </row>
    <row r="8893" ht="14.25" customHeight="1">
      <c r="G8893" s="111">
        <v>44076.0</v>
      </c>
      <c r="H8893" s="110" t="s">
        <v>315</v>
      </c>
      <c r="I8893" s="110" t="str">
        <f t="array" ref="I8893">XLOOKUP('Joining Lists'!$H8893,'Joining Lists'!$D$4:$D$75,'Joining Lists'!$E$4:$E$75)</f>
        <v>MidWest</v>
      </c>
      <c r="J8893" s="110" t="s">
        <v>235</v>
      </c>
      <c r="K8893" s="110">
        <v>1.0</v>
      </c>
      <c r="L8893" s="109">
        <f t="array" ref="L8893">XLOOKUP('Joining Lists'!$J8893,'Joining Lists'!$A$4:$A$15,'Joining Lists'!$B$4:$B$15)</f>
        <v>19.95</v>
      </c>
      <c r="M8893" s="110">
        <f>'Joining Lists'!$K8893*'Joining Lists'!$L8893</f>
        <v>19.95</v>
      </c>
    </row>
    <row r="8894" ht="14.25" customHeight="1">
      <c r="G8894" s="106">
        <v>44076.0</v>
      </c>
      <c r="H8894" s="105" t="s">
        <v>221</v>
      </c>
      <c r="I8894" s="105" t="str">
        <f t="array" ref="I8894">XLOOKUP('Joining Lists'!$H8894,'Joining Lists'!$D$4:$D$75,'Joining Lists'!$E$4:$E$75)</f>
        <v>East</v>
      </c>
      <c r="J8894" s="105" t="s">
        <v>212</v>
      </c>
      <c r="K8894" s="105">
        <v>2.0</v>
      </c>
      <c r="L8894" s="104">
        <f t="array" ref="L8894">XLOOKUP('Joining Lists'!$J8894,'Joining Lists'!$A$4:$A$15,'Joining Lists'!$B$4:$B$15)</f>
        <v>21</v>
      </c>
      <c r="M8894" s="105">
        <f>'Joining Lists'!$K8894*'Joining Lists'!$L8894</f>
        <v>42</v>
      </c>
    </row>
    <row r="8895" ht="14.25" customHeight="1">
      <c r="G8895" s="111">
        <v>44074.0</v>
      </c>
      <c r="H8895" s="110" t="s">
        <v>316</v>
      </c>
      <c r="I8895" s="110" t="str">
        <f t="array" ref="I8895">XLOOKUP('Joining Lists'!$H8895,'Joining Lists'!$D$4:$D$75,'Joining Lists'!$E$4:$E$75)</f>
        <v>West</v>
      </c>
      <c r="J8895" s="110" t="s">
        <v>235</v>
      </c>
      <c r="K8895" s="110">
        <v>2.0</v>
      </c>
      <c r="L8895" s="109">
        <f t="array" ref="L8895">XLOOKUP('Joining Lists'!$J8895,'Joining Lists'!$A$4:$A$15,'Joining Lists'!$B$4:$B$15)</f>
        <v>19.95</v>
      </c>
      <c r="M8895" s="110">
        <f>'Joining Lists'!$K8895*'Joining Lists'!$L8895</f>
        <v>39.9</v>
      </c>
    </row>
    <row r="8896" ht="14.25" customHeight="1">
      <c r="G8896" s="106">
        <v>44074.0</v>
      </c>
      <c r="H8896" s="105" t="s">
        <v>251</v>
      </c>
      <c r="I8896" s="105" t="str">
        <f t="array" ref="I8896">XLOOKUP('Joining Lists'!$H8896,'Joining Lists'!$D$4:$D$75,'Joining Lists'!$E$4:$E$75)</f>
        <v>MidWest</v>
      </c>
      <c r="J8896" s="105" t="s">
        <v>245</v>
      </c>
      <c r="K8896" s="105">
        <v>1.0</v>
      </c>
      <c r="L8896" s="104">
        <f t="array" ref="L8896">XLOOKUP('Joining Lists'!$J8896,'Joining Lists'!$A$4:$A$15,'Joining Lists'!$B$4:$B$15)</f>
        <v>23.5</v>
      </c>
      <c r="M8896" s="105">
        <f>'Joining Lists'!$K8896*'Joining Lists'!$L8896</f>
        <v>23.5</v>
      </c>
    </row>
    <row r="8897" ht="14.25" customHeight="1">
      <c r="G8897" s="111">
        <v>44073.0</v>
      </c>
      <c r="H8897" s="110" t="s">
        <v>316</v>
      </c>
      <c r="I8897" s="110" t="str">
        <f t="array" ref="I8897">XLOOKUP('Joining Lists'!$H8897,'Joining Lists'!$D$4:$D$75,'Joining Lists'!$E$4:$E$75)</f>
        <v>West</v>
      </c>
      <c r="J8897" s="110" t="s">
        <v>218</v>
      </c>
      <c r="K8897" s="110">
        <v>24.0</v>
      </c>
      <c r="L8897" s="109">
        <f t="array" ref="L8897">XLOOKUP('Joining Lists'!$J8897,'Joining Lists'!$A$4:$A$15,'Joining Lists'!$B$4:$B$15)</f>
        <v>22.95</v>
      </c>
      <c r="M8897" s="110">
        <f>'Joining Lists'!$K8897*'Joining Lists'!$L8897</f>
        <v>550.8</v>
      </c>
    </row>
    <row r="8898" ht="14.25" customHeight="1">
      <c r="G8898" s="106">
        <v>44073.0</v>
      </c>
      <c r="H8898" s="105" t="s">
        <v>301</v>
      </c>
      <c r="I8898" s="105" t="str">
        <f t="array" ref="I8898">XLOOKUP('Joining Lists'!$H8898,'Joining Lists'!$D$4:$D$75,'Joining Lists'!$E$4:$E$75)</f>
        <v>East</v>
      </c>
      <c r="J8898" s="105" t="s">
        <v>240</v>
      </c>
      <c r="K8898" s="105">
        <v>4.0</v>
      </c>
      <c r="L8898" s="104">
        <f t="array" ref="L8898">XLOOKUP('Joining Lists'!$J8898,'Joining Lists'!$A$4:$A$15,'Joining Lists'!$B$4:$B$15)</f>
        <v>34</v>
      </c>
      <c r="M8898" s="105">
        <f>'Joining Lists'!$K8898*'Joining Lists'!$L8898</f>
        <v>136</v>
      </c>
    </row>
    <row r="8899" ht="14.25" customHeight="1">
      <c r="G8899" s="111">
        <v>44073.0</v>
      </c>
      <c r="H8899" s="110" t="s">
        <v>292</v>
      </c>
      <c r="I8899" s="110" t="str">
        <f t="array" ref="I8899">XLOOKUP('Joining Lists'!$H8899,'Joining Lists'!$D$4:$D$75,'Joining Lists'!$E$4:$E$75)</f>
        <v>East</v>
      </c>
      <c r="J8899" s="110" t="s">
        <v>240</v>
      </c>
      <c r="K8899" s="110">
        <v>3.0</v>
      </c>
      <c r="L8899" s="109">
        <f t="array" ref="L8899">XLOOKUP('Joining Lists'!$J8899,'Joining Lists'!$A$4:$A$15,'Joining Lists'!$B$4:$B$15)</f>
        <v>34</v>
      </c>
      <c r="M8899" s="110">
        <f>'Joining Lists'!$K8899*'Joining Lists'!$L8899</f>
        <v>102</v>
      </c>
    </row>
    <row r="8900" ht="14.25" customHeight="1">
      <c r="G8900" s="106">
        <v>44073.0</v>
      </c>
      <c r="H8900" s="105" t="s">
        <v>261</v>
      </c>
      <c r="I8900" s="105" t="str">
        <f t="array" ref="I8900">XLOOKUP('Joining Lists'!$H8900,'Joining Lists'!$D$4:$D$75,'Joining Lists'!$E$4:$E$75)</f>
        <v>South</v>
      </c>
      <c r="J8900" s="105" t="s">
        <v>243</v>
      </c>
      <c r="K8900" s="105">
        <v>2.0</v>
      </c>
      <c r="L8900" s="104">
        <f t="array" ref="L8900">XLOOKUP('Joining Lists'!$J8900,'Joining Lists'!$A$4:$A$15,'Joining Lists'!$B$4:$B$15)</f>
        <v>25</v>
      </c>
      <c r="M8900" s="105">
        <f>'Joining Lists'!$K8900*'Joining Lists'!$L8900</f>
        <v>50</v>
      </c>
    </row>
    <row r="8901" ht="14.25" customHeight="1">
      <c r="G8901" s="111">
        <v>44073.0</v>
      </c>
      <c r="H8901" s="110" t="s">
        <v>238</v>
      </c>
      <c r="I8901" s="110" t="str">
        <f t="array" ref="I8901">XLOOKUP('Joining Lists'!$H8901,'Joining Lists'!$D$4:$D$75,'Joining Lists'!$E$4:$E$75)</f>
        <v>West</v>
      </c>
      <c r="J8901" s="110" t="s">
        <v>240</v>
      </c>
      <c r="K8901" s="110">
        <v>1.0</v>
      </c>
      <c r="L8901" s="109">
        <f t="array" ref="L8901">XLOOKUP('Joining Lists'!$J8901,'Joining Lists'!$A$4:$A$15,'Joining Lists'!$B$4:$B$15)</f>
        <v>34</v>
      </c>
      <c r="M8901" s="110">
        <f>'Joining Lists'!$K8901*'Joining Lists'!$L8901</f>
        <v>34</v>
      </c>
    </row>
    <row r="8902" ht="14.25" customHeight="1">
      <c r="G8902" s="106">
        <v>44072.0</v>
      </c>
      <c r="H8902" s="105" t="s">
        <v>259</v>
      </c>
      <c r="I8902" s="105" t="str">
        <f t="array" ref="I8902">XLOOKUP('Joining Lists'!$H8902,'Joining Lists'!$D$4:$D$75,'Joining Lists'!$E$4:$E$75)</f>
        <v>West</v>
      </c>
      <c r="J8902" s="105" t="s">
        <v>230</v>
      </c>
      <c r="K8902" s="105">
        <v>2.0</v>
      </c>
      <c r="L8902" s="104">
        <f t="array" ref="L8902">XLOOKUP('Joining Lists'!$J8902,'Joining Lists'!$A$4:$A$15,'Joining Lists'!$B$4:$B$15)</f>
        <v>79.95</v>
      </c>
      <c r="M8902" s="105">
        <f>'Joining Lists'!$K8902*'Joining Lists'!$L8902</f>
        <v>159.9</v>
      </c>
    </row>
    <row r="8903" ht="14.25" customHeight="1">
      <c r="G8903" s="111">
        <v>44072.0</v>
      </c>
      <c r="H8903" s="110" t="s">
        <v>278</v>
      </c>
      <c r="I8903" s="110" t="str">
        <f t="array" ref="I8903">XLOOKUP('Joining Lists'!$H8903,'Joining Lists'!$D$4:$D$75,'Joining Lists'!$E$4:$E$75)</f>
        <v>MidWest</v>
      </c>
      <c r="J8903" s="110" t="s">
        <v>218</v>
      </c>
      <c r="K8903" s="110">
        <v>11.0</v>
      </c>
      <c r="L8903" s="109">
        <f t="array" ref="L8903">XLOOKUP('Joining Lists'!$J8903,'Joining Lists'!$A$4:$A$15,'Joining Lists'!$B$4:$B$15)</f>
        <v>22.95</v>
      </c>
      <c r="M8903" s="110">
        <f>'Joining Lists'!$K8903*'Joining Lists'!$L8903</f>
        <v>252.45</v>
      </c>
    </row>
    <row r="8904" ht="14.25" customHeight="1">
      <c r="G8904" s="106">
        <v>44072.0</v>
      </c>
      <c r="H8904" s="105" t="s">
        <v>254</v>
      </c>
      <c r="I8904" s="105" t="str">
        <f t="array" ref="I8904">XLOOKUP('Joining Lists'!$H8904,'Joining Lists'!$D$4:$D$75,'Joining Lists'!$E$4:$E$75)</f>
        <v>South</v>
      </c>
      <c r="J8904" s="105" t="s">
        <v>240</v>
      </c>
      <c r="K8904" s="105">
        <v>1.0</v>
      </c>
      <c r="L8904" s="104">
        <f t="array" ref="L8904">XLOOKUP('Joining Lists'!$J8904,'Joining Lists'!$A$4:$A$15,'Joining Lists'!$B$4:$B$15)</f>
        <v>34</v>
      </c>
      <c r="M8904" s="105">
        <f>'Joining Lists'!$K8904*'Joining Lists'!$L8904</f>
        <v>34</v>
      </c>
    </row>
    <row r="8905" ht="14.25" customHeight="1">
      <c r="G8905" s="111">
        <v>44072.0</v>
      </c>
      <c r="H8905" s="110" t="s">
        <v>249</v>
      </c>
      <c r="I8905" s="110" t="str">
        <f t="array" ref="I8905">XLOOKUP('Joining Lists'!$H8905,'Joining Lists'!$D$4:$D$75,'Joining Lists'!$E$4:$E$75)</f>
        <v>East</v>
      </c>
      <c r="J8905" s="110" t="s">
        <v>236</v>
      </c>
      <c r="K8905" s="110">
        <v>3.0</v>
      </c>
      <c r="L8905" s="109">
        <f t="array" ref="L8905">XLOOKUP('Joining Lists'!$J8905,'Joining Lists'!$A$4:$A$15,'Joining Lists'!$B$4:$B$15)</f>
        <v>30</v>
      </c>
      <c r="M8905" s="110">
        <f>'Joining Lists'!$K8905*'Joining Lists'!$L8905</f>
        <v>90</v>
      </c>
    </row>
    <row r="8906" ht="14.25" customHeight="1">
      <c r="G8906" s="106">
        <v>44072.0</v>
      </c>
      <c r="H8906" s="105" t="s">
        <v>296</v>
      </c>
      <c r="I8906" s="105" t="str">
        <f t="array" ref="I8906">XLOOKUP('Joining Lists'!$H8906,'Joining Lists'!$D$4:$D$75,'Joining Lists'!$E$4:$E$75)</f>
        <v>West</v>
      </c>
      <c r="J8906" s="105" t="s">
        <v>212</v>
      </c>
      <c r="K8906" s="105">
        <v>4.0</v>
      </c>
      <c r="L8906" s="104">
        <f t="array" ref="L8906">XLOOKUP('Joining Lists'!$J8906,'Joining Lists'!$A$4:$A$15,'Joining Lists'!$B$4:$B$15)</f>
        <v>21</v>
      </c>
      <c r="M8906" s="105">
        <f>'Joining Lists'!$K8906*'Joining Lists'!$L8906</f>
        <v>84</v>
      </c>
    </row>
    <row r="8907" ht="14.25" customHeight="1">
      <c r="G8907" s="111">
        <v>44071.0</v>
      </c>
      <c r="H8907" s="110" t="s">
        <v>307</v>
      </c>
      <c r="I8907" s="110" t="str">
        <f t="array" ref="I8907">XLOOKUP('Joining Lists'!$H8907,'Joining Lists'!$D$4:$D$75,'Joining Lists'!$E$4:$E$75)</f>
        <v>East</v>
      </c>
      <c r="J8907" s="110" t="s">
        <v>218</v>
      </c>
      <c r="K8907" s="110">
        <v>4.0</v>
      </c>
      <c r="L8907" s="109">
        <f t="array" ref="L8907">XLOOKUP('Joining Lists'!$J8907,'Joining Lists'!$A$4:$A$15,'Joining Lists'!$B$4:$B$15)</f>
        <v>22.95</v>
      </c>
      <c r="M8907" s="110">
        <f>'Joining Lists'!$K8907*'Joining Lists'!$L8907</f>
        <v>91.8</v>
      </c>
    </row>
    <row r="8908" ht="14.25" customHeight="1">
      <c r="G8908" s="106">
        <v>44071.0</v>
      </c>
      <c r="H8908" s="105" t="s">
        <v>266</v>
      </c>
      <c r="I8908" s="105" t="str">
        <f t="array" ref="I8908">XLOOKUP('Joining Lists'!$H8908,'Joining Lists'!$D$4:$D$75,'Joining Lists'!$E$4:$E$75)</f>
        <v>West</v>
      </c>
      <c r="J8908" s="105" t="s">
        <v>243</v>
      </c>
      <c r="K8908" s="105">
        <v>11.0</v>
      </c>
      <c r="L8908" s="104">
        <f t="array" ref="L8908">XLOOKUP('Joining Lists'!$J8908,'Joining Lists'!$A$4:$A$15,'Joining Lists'!$B$4:$B$15)</f>
        <v>25</v>
      </c>
      <c r="M8908" s="105">
        <f>'Joining Lists'!$K8908*'Joining Lists'!$L8908</f>
        <v>275</v>
      </c>
    </row>
    <row r="8909" ht="14.25" customHeight="1">
      <c r="G8909" s="111">
        <v>44071.0</v>
      </c>
      <c r="H8909" s="110" t="s">
        <v>261</v>
      </c>
      <c r="I8909" s="110" t="str">
        <f t="array" ref="I8909">XLOOKUP('Joining Lists'!$H8909,'Joining Lists'!$D$4:$D$75,'Joining Lists'!$E$4:$E$75)</f>
        <v>South</v>
      </c>
      <c r="J8909" s="110" t="s">
        <v>243</v>
      </c>
      <c r="K8909" s="110">
        <v>3.0</v>
      </c>
      <c r="L8909" s="109">
        <f t="array" ref="L8909">XLOOKUP('Joining Lists'!$J8909,'Joining Lists'!$A$4:$A$15,'Joining Lists'!$B$4:$B$15)</f>
        <v>25</v>
      </c>
      <c r="M8909" s="110">
        <f>'Joining Lists'!$K8909*'Joining Lists'!$L8909</f>
        <v>75</v>
      </c>
    </row>
    <row r="8910" ht="14.25" customHeight="1">
      <c r="G8910" s="106">
        <v>44070.0</v>
      </c>
      <c r="H8910" s="105" t="s">
        <v>246</v>
      </c>
      <c r="I8910" s="105" t="str">
        <f t="array" ref="I8910">XLOOKUP('Joining Lists'!$H8910,'Joining Lists'!$D$4:$D$75,'Joining Lists'!$E$4:$E$75)</f>
        <v>South</v>
      </c>
      <c r="J8910" s="105" t="s">
        <v>218</v>
      </c>
      <c r="K8910" s="105">
        <v>2.0</v>
      </c>
      <c r="L8910" s="104">
        <f t="array" ref="L8910">XLOOKUP('Joining Lists'!$J8910,'Joining Lists'!$A$4:$A$15,'Joining Lists'!$B$4:$B$15)</f>
        <v>22.95</v>
      </c>
      <c r="M8910" s="105">
        <f>'Joining Lists'!$K8910*'Joining Lists'!$L8910</f>
        <v>45.9</v>
      </c>
    </row>
    <row r="8911" ht="14.25" customHeight="1">
      <c r="G8911" s="111">
        <v>44070.0</v>
      </c>
      <c r="H8911" s="110" t="s">
        <v>306</v>
      </c>
      <c r="I8911" s="110" t="str">
        <f t="array" ref="I8911">XLOOKUP('Joining Lists'!$H8911,'Joining Lists'!$D$4:$D$75,'Joining Lists'!$E$4:$E$75)</f>
        <v>West</v>
      </c>
      <c r="J8911" s="110" t="s">
        <v>235</v>
      </c>
      <c r="K8911" s="110">
        <v>3.0</v>
      </c>
      <c r="L8911" s="109">
        <f t="array" ref="L8911">XLOOKUP('Joining Lists'!$J8911,'Joining Lists'!$A$4:$A$15,'Joining Lists'!$B$4:$B$15)</f>
        <v>19.95</v>
      </c>
      <c r="M8911" s="110">
        <f>'Joining Lists'!$K8911*'Joining Lists'!$L8911</f>
        <v>59.85</v>
      </c>
    </row>
    <row r="8912" ht="14.25" customHeight="1">
      <c r="G8912" s="106">
        <v>44070.0</v>
      </c>
      <c r="H8912" s="105" t="s">
        <v>215</v>
      </c>
      <c r="I8912" s="105" t="str">
        <f t="array" ref="I8912">XLOOKUP('Joining Lists'!$H8912,'Joining Lists'!$D$4:$D$75,'Joining Lists'!$E$4:$E$75)</f>
        <v>East</v>
      </c>
      <c r="J8912" s="105" t="s">
        <v>218</v>
      </c>
      <c r="K8912" s="105">
        <v>15.0</v>
      </c>
      <c r="L8912" s="104">
        <f t="array" ref="L8912">XLOOKUP('Joining Lists'!$J8912,'Joining Lists'!$A$4:$A$15,'Joining Lists'!$B$4:$B$15)</f>
        <v>22.95</v>
      </c>
      <c r="M8912" s="105">
        <f>'Joining Lists'!$K8912*'Joining Lists'!$L8912</f>
        <v>344.25</v>
      </c>
    </row>
    <row r="8913" ht="14.25" customHeight="1">
      <c r="G8913" s="111">
        <v>44069.0</v>
      </c>
      <c r="H8913" s="110" t="s">
        <v>264</v>
      </c>
      <c r="I8913" s="110" t="str">
        <f t="array" ref="I8913">XLOOKUP('Joining Lists'!$H8913,'Joining Lists'!$D$4:$D$75,'Joining Lists'!$E$4:$E$75)</f>
        <v>MidWest</v>
      </c>
      <c r="J8913" s="110" t="s">
        <v>240</v>
      </c>
      <c r="K8913" s="110">
        <v>3.0</v>
      </c>
      <c r="L8913" s="109">
        <f t="array" ref="L8913">XLOOKUP('Joining Lists'!$J8913,'Joining Lists'!$A$4:$A$15,'Joining Lists'!$B$4:$B$15)</f>
        <v>34</v>
      </c>
      <c r="M8913" s="110">
        <f>'Joining Lists'!$K8913*'Joining Lists'!$L8913</f>
        <v>102</v>
      </c>
    </row>
    <row r="8914" ht="14.25" customHeight="1">
      <c r="G8914" s="106">
        <v>44069.0</v>
      </c>
      <c r="H8914" s="105" t="s">
        <v>231</v>
      </c>
      <c r="I8914" s="105" t="str">
        <f t="array" ref="I8914">XLOOKUP('Joining Lists'!$H8914,'Joining Lists'!$D$4:$D$75,'Joining Lists'!$E$4:$E$75)</f>
        <v>West</v>
      </c>
      <c r="J8914" s="105" t="s">
        <v>240</v>
      </c>
      <c r="K8914" s="105">
        <v>3.0</v>
      </c>
      <c r="L8914" s="104">
        <f t="array" ref="L8914">XLOOKUP('Joining Lists'!$J8914,'Joining Lists'!$A$4:$A$15,'Joining Lists'!$B$4:$B$15)</f>
        <v>34</v>
      </c>
      <c r="M8914" s="105">
        <f>'Joining Lists'!$K8914*'Joining Lists'!$L8914</f>
        <v>102</v>
      </c>
    </row>
    <row r="8915" ht="14.25" customHeight="1">
      <c r="G8915" s="111">
        <v>44069.0</v>
      </c>
      <c r="H8915" s="110" t="s">
        <v>248</v>
      </c>
      <c r="I8915" s="110" t="str">
        <f t="array" ref="I8915">XLOOKUP('Joining Lists'!$H8915,'Joining Lists'!$D$4:$D$75,'Joining Lists'!$E$4:$E$75)</f>
        <v>MidWest</v>
      </c>
      <c r="J8915" s="110" t="s">
        <v>216</v>
      </c>
      <c r="K8915" s="110">
        <v>3.0</v>
      </c>
      <c r="L8915" s="109">
        <f t="array" ref="L8915">XLOOKUP('Joining Lists'!$J8915,'Joining Lists'!$A$4:$A$15,'Joining Lists'!$B$4:$B$15)</f>
        <v>22.95</v>
      </c>
      <c r="M8915" s="110">
        <f>'Joining Lists'!$K8915*'Joining Lists'!$L8915</f>
        <v>68.85</v>
      </c>
    </row>
    <row r="8916" ht="14.25" customHeight="1">
      <c r="G8916" s="106">
        <v>44069.0</v>
      </c>
      <c r="H8916" s="105" t="s">
        <v>228</v>
      </c>
      <c r="I8916" s="105" t="str">
        <f t="array" ref="I8916">XLOOKUP('Joining Lists'!$H8916,'Joining Lists'!$D$4:$D$75,'Joining Lists'!$E$4:$E$75)</f>
        <v>MidWest</v>
      </c>
      <c r="J8916" s="105" t="s">
        <v>240</v>
      </c>
      <c r="K8916" s="105">
        <v>3.0</v>
      </c>
      <c r="L8916" s="104">
        <f t="array" ref="L8916">XLOOKUP('Joining Lists'!$J8916,'Joining Lists'!$A$4:$A$15,'Joining Lists'!$B$4:$B$15)</f>
        <v>34</v>
      </c>
      <c r="M8916" s="105">
        <f>'Joining Lists'!$K8916*'Joining Lists'!$L8916</f>
        <v>102</v>
      </c>
    </row>
    <row r="8917" ht="14.25" customHeight="1">
      <c r="G8917" s="111">
        <v>44069.0</v>
      </c>
      <c r="H8917" s="110" t="s">
        <v>306</v>
      </c>
      <c r="I8917" s="110" t="str">
        <f t="array" ref="I8917">XLOOKUP('Joining Lists'!$H8917,'Joining Lists'!$D$4:$D$75,'Joining Lists'!$E$4:$E$75)</f>
        <v>West</v>
      </c>
      <c r="J8917" s="110" t="s">
        <v>240</v>
      </c>
      <c r="K8917" s="110">
        <v>3.0</v>
      </c>
      <c r="L8917" s="109">
        <f t="array" ref="L8917">XLOOKUP('Joining Lists'!$J8917,'Joining Lists'!$A$4:$A$15,'Joining Lists'!$B$4:$B$15)</f>
        <v>34</v>
      </c>
      <c r="M8917" s="110">
        <f>'Joining Lists'!$K8917*'Joining Lists'!$L8917</f>
        <v>102</v>
      </c>
    </row>
    <row r="8918" ht="14.25" customHeight="1">
      <c r="G8918" s="106">
        <v>44069.0</v>
      </c>
      <c r="H8918" s="105" t="s">
        <v>259</v>
      </c>
      <c r="I8918" s="105" t="str">
        <f t="array" ref="I8918">XLOOKUP('Joining Lists'!$H8918,'Joining Lists'!$D$4:$D$75,'Joining Lists'!$E$4:$E$75)</f>
        <v>West</v>
      </c>
      <c r="J8918" s="105" t="s">
        <v>236</v>
      </c>
      <c r="K8918" s="105">
        <v>1.0</v>
      </c>
      <c r="L8918" s="104">
        <f t="array" ref="L8918">XLOOKUP('Joining Lists'!$J8918,'Joining Lists'!$A$4:$A$15,'Joining Lists'!$B$4:$B$15)</f>
        <v>30</v>
      </c>
      <c r="M8918" s="105">
        <f>'Joining Lists'!$K8918*'Joining Lists'!$L8918</f>
        <v>30</v>
      </c>
    </row>
    <row r="8919" ht="14.25" customHeight="1">
      <c r="G8919" s="111">
        <v>44069.0</v>
      </c>
      <c r="H8919" s="110" t="s">
        <v>268</v>
      </c>
      <c r="I8919" s="110" t="str">
        <f t="array" ref="I8919">XLOOKUP('Joining Lists'!$H8919,'Joining Lists'!$D$4:$D$75,'Joining Lists'!$E$4:$E$75)</f>
        <v>East</v>
      </c>
      <c r="J8919" s="110" t="s">
        <v>240</v>
      </c>
      <c r="K8919" s="110">
        <v>2.0</v>
      </c>
      <c r="L8919" s="109">
        <f t="array" ref="L8919">XLOOKUP('Joining Lists'!$J8919,'Joining Lists'!$A$4:$A$15,'Joining Lists'!$B$4:$B$15)</f>
        <v>34</v>
      </c>
      <c r="M8919" s="110">
        <f>'Joining Lists'!$K8919*'Joining Lists'!$L8919</f>
        <v>68</v>
      </c>
    </row>
    <row r="8920" ht="14.25" customHeight="1">
      <c r="G8920" s="106">
        <v>44069.0</v>
      </c>
      <c r="H8920" s="105" t="s">
        <v>261</v>
      </c>
      <c r="I8920" s="105" t="str">
        <f t="array" ref="I8920">XLOOKUP('Joining Lists'!$H8920,'Joining Lists'!$D$4:$D$75,'Joining Lists'!$E$4:$E$75)</f>
        <v>South</v>
      </c>
      <c r="J8920" s="105" t="s">
        <v>235</v>
      </c>
      <c r="K8920" s="105">
        <v>1.0</v>
      </c>
      <c r="L8920" s="104">
        <f t="array" ref="L8920">XLOOKUP('Joining Lists'!$J8920,'Joining Lists'!$A$4:$A$15,'Joining Lists'!$B$4:$B$15)</f>
        <v>19.95</v>
      </c>
      <c r="M8920" s="105">
        <f>'Joining Lists'!$K8920*'Joining Lists'!$L8920</f>
        <v>19.95</v>
      </c>
    </row>
    <row r="8921" ht="14.25" customHeight="1">
      <c r="G8921" s="111">
        <v>44068.0</v>
      </c>
      <c r="H8921" s="110" t="s">
        <v>276</v>
      </c>
      <c r="I8921" s="110" t="str">
        <f t="array" ref="I8921">XLOOKUP('Joining Lists'!$H8921,'Joining Lists'!$D$4:$D$75,'Joining Lists'!$E$4:$E$75)</f>
        <v>East</v>
      </c>
      <c r="J8921" s="110" t="s">
        <v>218</v>
      </c>
      <c r="K8921" s="110">
        <v>1.0</v>
      </c>
      <c r="L8921" s="109">
        <f t="array" ref="L8921">XLOOKUP('Joining Lists'!$J8921,'Joining Lists'!$A$4:$A$15,'Joining Lists'!$B$4:$B$15)</f>
        <v>22.95</v>
      </c>
      <c r="M8921" s="110">
        <f>'Joining Lists'!$K8921*'Joining Lists'!$L8921</f>
        <v>22.95</v>
      </c>
    </row>
    <row r="8922" ht="14.25" customHeight="1">
      <c r="G8922" s="106">
        <v>44068.0</v>
      </c>
      <c r="H8922" s="105" t="s">
        <v>231</v>
      </c>
      <c r="I8922" s="105" t="str">
        <f t="array" ref="I8922">XLOOKUP('Joining Lists'!$H8922,'Joining Lists'!$D$4:$D$75,'Joining Lists'!$E$4:$E$75)</f>
        <v>West</v>
      </c>
      <c r="J8922" s="105" t="s">
        <v>245</v>
      </c>
      <c r="K8922" s="105">
        <v>3.0</v>
      </c>
      <c r="L8922" s="104">
        <f t="array" ref="L8922">XLOOKUP('Joining Lists'!$J8922,'Joining Lists'!$A$4:$A$15,'Joining Lists'!$B$4:$B$15)</f>
        <v>23.5</v>
      </c>
      <c r="M8922" s="105">
        <f>'Joining Lists'!$K8922*'Joining Lists'!$L8922</f>
        <v>70.5</v>
      </c>
    </row>
    <row r="8923" ht="14.25" customHeight="1">
      <c r="G8923" s="111">
        <v>44067.0</v>
      </c>
      <c r="H8923" s="110" t="s">
        <v>292</v>
      </c>
      <c r="I8923" s="110" t="str">
        <f t="array" ref="I8923">XLOOKUP('Joining Lists'!$H8923,'Joining Lists'!$D$4:$D$75,'Joining Lists'!$E$4:$E$75)</f>
        <v>East</v>
      </c>
      <c r="J8923" s="110" t="s">
        <v>235</v>
      </c>
      <c r="K8923" s="110">
        <v>2.0</v>
      </c>
      <c r="L8923" s="109">
        <f t="array" ref="L8923">XLOOKUP('Joining Lists'!$J8923,'Joining Lists'!$A$4:$A$15,'Joining Lists'!$B$4:$B$15)</f>
        <v>19.95</v>
      </c>
      <c r="M8923" s="110">
        <f>'Joining Lists'!$K8923*'Joining Lists'!$L8923</f>
        <v>39.9</v>
      </c>
    </row>
    <row r="8924" ht="14.25" customHeight="1">
      <c r="G8924" s="106">
        <v>44067.0</v>
      </c>
      <c r="H8924" s="105" t="s">
        <v>311</v>
      </c>
      <c r="I8924" s="105" t="str">
        <f t="array" ref="I8924">XLOOKUP('Joining Lists'!$H8924,'Joining Lists'!$D$4:$D$75,'Joining Lists'!$E$4:$E$75)</f>
        <v>MidWest</v>
      </c>
      <c r="J8924" s="105" t="s">
        <v>236</v>
      </c>
      <c r="K8924" s="105">
        <v>3.0</v>
      </c>
      <c r="L8924" s="104">
        <f t="array" ref="L8924">XLOOKUP('Joining Lists'!$J8924,'Joining Lists'!$A$4:$A$15,'Joining Lists'!$B$4:$B$15)</f>
        <v>30</v>
      </c>
      <c r="M8924" s="105">
        <f>'Joining Lists'!$K8924*'Joining Lists'!$L8924</f>
        <v>90</v>
      </c>
    </row>
    <row r="8925" ht="14.25" customHeight="1">
      <c r="G8925" s="111">
        <v>44067.0</v>
      </c>
      <c r="H8925" s="110" t="s">
        <v>244</v>
      </c>
      <c r="I8925" s="110" t="str">
        <f t="array" ref="I8925">XLOOKUP('Joining Lists'!$H8925,'Joining Lists'!$D$4:$D$75,'Joining Lists'!$E$4:$E$75)</f>
        <v>MidWest</v>
      </c>
      <c r="J8925" s="110" t="s">
        <v>235</v>
      </c>
      <c r="K8925" s="110">
        <v>1.0</v>
      </c>
      <c r="L8925" s="109">
        <f t="array" ref="L8925">XLOOKUP('Joining Lists'!$J8925,'Joining Lists'!$A$4:$A$15,'Joining Lists'!$B$4:$B$15)</f>
        <v>19.95</v>
      </c>
      <c r="M8925" s="110">
        <f>'Joining Lists'!$K8925*'Joining Lists'!$L8925</f>
        <v>19.95</v>
      </c>
    </row>
    <row r="8926" ht="14.25" customHeight="1">
      <c r="G8926" s="106">
        <v>44067.0</v>
      </c>
      <c r="H8926" s="105" t="s">
        <v>283</v>
      </c>
      <c r="I8926" s="105" t="str">
        <f t="array" ref="I8926">XLOOKUP('Joining Lists'!$H8926,'Joining Lists'!$D$4:$D$75,'Joining Lists'!$E$4:$E$75)</f>
        <v>South</v>
      </c>
      <c r="J8926" s="105" t="s">
        <v>218</v>
      </c>
      <c r="K8926" s="105">
        <v>2.0</v>
      </c>
      <c r="L8926" s="104">
        <f t="array" ref="L8926">XLOOKUP('Joining Lists'!$J8926,'Joining Lists'!$A$4:$A$15,'Joining Lists'!$B$4:$B$15)</f>
        <v>22.95</v>
      </c>
      <c r="M8926" s="105">
        <f>'Joining Lists'!$K8926*'Joining Lists'!$L8926</f>
        <v>45.9</v>
      </c>
    </row>
    <row r="8927" ht="14.25" customHeight="1">
      <c r="G8927" s="111">
        <v>44067.0</v>
      </c>
      <c r="H8927" s="110" t="s">
        <v>219</v>
      </c>
      <c r="I8927" s="110" t="str">
        <f t="array" ref="I8927">XLOOKUP('Joining Lists'!$H8927,'Joining Lists'!$D$4:$D$75,'Joining Lists'!$E$4:$E$75)</f>
        <v>West</v>
      </c>
      <c r="J8927" s="110" t="s">
        <v>240</v>
      </c>
      <c r="K8927" s="110">
        <v>4.0</v>
      </c>
      <c r="L8927" s="109">
        <f t="array" ref="L8927">XLOOKUP('Joining Lists'!$J8927,'Joining Lists'!$A$4:$A$15,'Joining Lists'!$B$4:$B$15)</f>
        <v>34</v>
      </c>
      <c r="M8927" s="110">
        <f>'Joining Lists'!$K8927*'Joining Lists'!$L8927</f>
        <v>136</v>
      </c>
    </row>
    <row r="8928" ht="14.25" customHeight="1">
      <c r="G8928" s="106">
        <v>44066.0</v>
      </c>
      <c r="H8928" s="105" t="s">
        <v>273</v>
      </c>
      <c r="I8928" s="105" t="str">
        <f t="array" ref="I8928">XLOOKUP('Joining Lists'!$H8928,'Joining Lists'!$D$4:$D$75,'Joining Lists'!$E$4:$E$75)</f>
        <v>West</v>
      </c>
      <c r="J8928" s="105" t="s">
        <v>216</v>
      </c>
      <c r="K8928" s="105">
        <v>3.0</v>
      </c>
      <c r="L8928" s="104">
        <f t="array" ref="L8928">XLOOKUP('Joining Lists'!$J8928,'Joining Lists'!$A$4:$A$15,'Joining Lists'!$B$4:$B$15)</f>
        <v>22.95</v>
      </c>
      <c r="M8928" s="105">
        <f>'Joining Lists'!$K8928*'Joining Lists'!$L8928</f>
        <v>68.85</v>
      </c>
    </row>
    <row r="8929" ht="14.25" customHeight="1">
      <c r="G8929" s="111">
        <v>44066.0</v>
      </c>
      <c r="H8929" s="110" t="s">
        <v>268</v>
      </c>
      <c r="I8929" s="110" t="str">
        <f t="array" ref="I8929">XLOOKUP('Joining Lists'!$H8929,'Joining Lists'!$D$4:$D$75,'Joining Lists'!$E$4:$E$75)</f>
        <v>East</v>
      </c>
      <c r="J8929" s="110" t="s">
        <v>230</v>
      </c>
      <c r="K8929" s="110">
        <v>1.0</v>
      </c>
      <c r="L8929" s="109">
        <f t="array" ref="L8929">XLOOKUP('Joining Lists'!$J8929,'Joining Lists'!$A$4:$A$15,'Joining Lists'!$B$4:$B$15)</f>
        <v>79.95</v>
      </c>
      <c r="M8929" s="110">
        <f>'Joining Lists'!$K8929*'Joining Lists'!$L8929</f>
        <v>79.95</v>
      </c>
    </row>
    <row r="8930" ht="14.25" customHeight="1">
      <c r="G8930" s="106">
        <v>44066.0</v>
      </c>
      <c r="H8930" s="105" t="s">
        <v>273</v>
      </c>
      <c r="I8930" s="105" t="str">
        <f t="array" ref="I8930">XLOOKUP('Joining Lists'!$H8930,'Joining Lists'!$D$4:$D$75,'Joining Lists'!$E$4:$E$75)</f>
        <v>West</v>
      </c>
      <c r="J8930" s="105" t="s">
        <v>245</v>
      </c>
      <c r="K8930" s="105">
        <v>2.0</v>
      </c>
      <c r="L8930" s="104">
        <f t="array" ref="L8930">XLOOKUP('Joining Lists'!$J8930,'Joining Lists'!$A$4:$A$15,'Joining Lists'!$B$4:$B$15)</f>
        <v>23.5</v>
      </c>
      <c r="M8930" s="105">
        <f>'Joining Lists'!$K8930*'Joining Lists'!$L8930</f>
        <v>47</v>
      </c>
    </row>
    <row r="8931" ht="14.25" customHeight="1">
      <c r="G8931" s="111">
        <v>44066.0</v>
      </c>
      <c r="H8931" s="110" t="s">
        <v>215</v>
      </c>
      <c r="I8931" s="110" t="str">
        <f t="array" ref="I8931">XLOOKUP('Joining Lists'!$H8931,'Joining Lists'!$D$4:$D$75,'Joining Lists'!$E$4:$E$75)</f>
        <v>East</v>
      </c>
      <c r="J8931" s="110" t="s">
        <v>245</v>
      </c>
      <c r="K8931" s="110">
        <v>2.0</v>
      </c>
      <c r="L8931" s="109">
        <f t="array" ref="L8931">XLOOKUP('Joining Lists'!$J8931,'Joining Lists'!$A$4:$A$15,'Joining Lists'!$B$4:$B$15)</f>
        <v>23.5</v>
      </c>
      <c r="M8931" s="110">
        <f>'Joining Lists'!$K8931*'Joining Lists'!$L8931</f>
        <v>47</v>
      </c>
    </row>
    <row r="8932" ht="14.25" customHeight="1">
      <c r="G8932" s="106">
        <v>44066.0</v>
      </c>
      <c r="H8932" s="105" t="s">
        <v>314</v>
      </c>
      <c r="I8932" s="105" t="str">
        <f t="array" ref="I8932">XLOOKUP('Joining Lists'!$H8932,'Joining Lists'!$D$4:$D$75,'Joining Lists'!$E$4:$E$75)</f>
        <v>West</v>
      </c>
      <c r="J8932" s="105" t="s">
        <v>235</v>
      </c>
      <c r="K8932" s="105">
        <v>1.0</v>
      </c>
      <c r="L8932" s="104">
        <f t="array" ref="L8932">XLOOKUP('Joining Lists'!$J8932,'Joining Lists'!$A$4:$A$15,'Joining Lists'!$B$4:$B$15)</f>
        <v>19.95</v>
      </c>
      <c r="M8932" s="105">
        <f>'Joining Lists'!$K8932*'Joining Lists'!$L8932</f>
        <v>19.95</v>
      </c>
    </row>
    <row r="8933" ht="14.25" customHeight="1">
      <c r="G8933" s="111">
        <v>44066.0</v>
      </c>
      <c r="H8933" s="110" t="s">
        <v>264</v>
      </c>
      <c r="I8933" s="110" t="str">
        <f t="array" ref="I8933">XLOOKUP('Joining Lists'!$H8933,'Joining Lists'!$D$4:$D$75,'Joining Lists'!$E$4:$E$75)</f>
        <v>MidWest</v>
      </c>
      <c r="J8933" s="110" t="s">
        <v>235</v>
      </c>
      <c r="K8933" s="110">
        <v>2.0</v>
      </c>
      <c r="L8933" s="109">
        <f t="array" ref="L8933">XLOOKUP('Joining Lists'!$J8933,'Joining Lists'!$A$4:$A$15,'Joining Lists'!$B$4:$B$15)</f>
        <v>19.95</v>
      </c>
      <c r="M8933" s="110">
        <f>'Joining Lists'!$K8933*'Joining Lists'!$L8933</f>
        <v>39.9</v>
      </c>
    </row>
    <row r="8934" ht="14.25" customHeight="1">
      <c r="G8934" s="106">
        <v>44066.0</v>
      </c>
      <c r="H8934" s="105" t="s">
        <v>302</v>
      </c>
      <c r="I8934" s="105" t="str">
        <f t="array" ref="I8934">XLOOKUP('Joining Lists'!$H8934,'Joining Lists'!$D$4:$D$75,'Joining Lists'!$E$4:$E$75)</f>
        <v>MidWest</v>
      </c>
      <c r="J8934" s="105" t="s">
        <v>216</v>
      </c>
      <c r="K8934" s="105">
        <v>1.0</v>
      </c>
      <c r="L8934" s="104">
        <f t="array" ref="L8934">XLOOKUP('Joining Lists'!$J8934,'Joining Lists'!$A$4:$A$15,'Joining Lists'!$B$4:$B$15)</f>
        <v>22.95</v>
      </c>
      <c r="M8934" s="105">
        <f>'Joining Lists'!$K8934*'Joining Lists'!$L8934</f>
        <v>22.95</v>
      </c>
    </row>
    <row r="8935" ht="14.25" customHeight="1">
      <c r="G8935" s="111">
        <v>44065.0</v>
      </c>
      <c r="H8935" s="110" t="s">
        <v>257</v>
      </c>
      <c r="I8935" s="110" t="str">
        <f t="array" ref="I8935">XLOOKUP('Joining Lists'!$H8935,'Joining Lists'!$D$4:$D$75,'Joining Lists'!$E$4:$E$75)</f>
        <v>South</v>
      </c>
      <c r="J8935" s="110" t="s">
        <v>218</v>
      </c>
      <c r="K8935" s="110">
        <v>1.0</v>
      </c>
      <c r="L8935" s="109">
        <f t="array" ref="L8935">XLOOKUP('Joining Lists'!$J8935,'Joining Lists'!$A$4:$A$15,'Joining Lists'!$B$4:$B$15)</f>
        <v>22.95</v>
      </c>
      <c r="M8935" s="110">
        <f>'Joining Lists'!$K8935*'Joining Lists'!$L8935</f>
        <v>22.95</v>
      </c>
    </row>
    <row r="8936" ht="14.25" customHeight="1">
      <c r="G8936" s="106">
        <v>44065.0</v>
      </c>
      <c r="H8936" s="105" t="s">
        <v>298</v>
      </c>
      <c r="I8936" s="105" t="str">
        <f t="array" ref="I8936">XLOOKUP('Joining Lists'!$H8936,'Joining Lists'!$D$4:$D$75,'Joining Lists'!$E$4:$E$75)</f>
        <v>West</v>
      </c>
      <c r="J8936" s="105" t="s">
        <v>240</v>
      </c>
      <c r="K8936" s="105">
        <v>2.0</v>
      </c>
      <c r="L8936" s="104">
        <f t="array" ref="L8936">XLOOKUP('Joining Lists'!$J8936,'Joining Lists'!$A$4:$A$15,'Joining Lists'!$B$4:$B$15)</f>
        <v>34</v>
      </c>
      <c r="M8936" s="105">
        <f>'Joining Lists'!$K8936*'Joining Lists'!$L8936</f>
        <v>68</v>
      </c>
    </row>
    <row r="8937" ht="14.25" customHeight="1">
      <c r="G8937" s="111">
        <v>44065.0</v>
      </c>
      <c r="H8937" s="110" t="s">
        <v>238</v>
      </c>
      <c r="I8937" s="110" t="str">
        <f t="array" ref="I8937">XLOOKUP('Joining Lists'!$H8937,'Joining Lists'!$D$4:$D$75,'Joining Lists'!$E$4:$E$75)</f>
        <v>West</v>
      </c>
      <c r="J8937" s="110" t="s">
        <v>243</v>
      </c>
      <c r="K8937" s="110">
        <v>21.0</v>
      </c>
      <c r="L8937" s="109">
        <f t="array" ref="L8937">XLOOKUP('Joining Lists'!$J8937,'Joining Lists'!$A$4:$A$15,'Joining Lists'!$B$4:$B$15)</f>
        <v>25</v>
      </c>
      <c r="M8937" s="110">
        <f>'Joining Lists'!$K8937*'Joining Lists'!$L8937</f>
        <v>525</v>
      </c>
    </row>
    <row r="8938" ht="14.25" customHeight="1">
      <c r="G8938" s="106">
        <v>44064.0</v>
      </c>
      <c r="H8938" s="105" t="s">
        <v>264</v>
      </c>
      <c r="I8938" s="105" t="str">
        <f t="array" ref="I8938">XLOOKUP('Joining Lists'!$H8938,'Joining Lists'!$D$4:$D$75,'Joining Lists'!$E$4:$E$75)</f>
        <v>MidWest</v>
      </c>
      <c r="J8938" s="105" t="s">
        <v>235</v>
      </c>
      <c r="K8938" s="105">
        <v>2.0</v>
      </c>
      <c r="L8938" s="104">
        <f t="array" ref="L8938">XLOOKUP('Joining Lists'!$J8938,'Joining Lists'!$A$4:$A$15,'Joining Lists'!$B$4:$B$15)</f>
        <v>19.95</v>
      </c>
      <c r="M8938" s="105">
        <f>'Joining Lists'!$K8938*'Joining Lists'!$L8938</f>
        <v>39.9</v>
      </c>
    </row>
    <row r="8939" ht="14.25" customHeight="1">
      <c r="G8939" s="111">
        <v>44064.0</v>
      </c>
      <c r="H8939" s="110" t="s">
        <v>255</v>
      </c>
      <c r="I8939" s="110" t="str">
        <f t="array" ref="I8939">XLOOKUP('Joining Lists'!$H8939,'Joining Lists'!$D$4:$D$75,'Joining Lists'!$E$4:$E$75)</f>
        <v>MidWest</v>
      </c>
      <c r="J8939" s="110" t="s">
        <v>218</v>
      </c>
      <c r="K8939" s="110">
        <v>1.0</v>
      </c>
      <c r="L8939" s="109">
        <f t="array" ref="L8939">XLOOKUP('Joining Lists'!$J8939,'Joining Lists'!$A$4:$A$15,'Joining Lists'!$B$4:$B$15)</f>
        <v>22.95</v>
      </c>
      <c r="M8939" s="110">
        <f>'Joining Lists'!$K8939*'Joining Lists'!$L8939</f>
        <v>22.95</v>
      </c>
    </row>
    <row r="8940" ht="14.25" customHeight="1">
      <c r="G8940" s="106">
        <v>44064.0</v>
      </c>
      <c r="H8940" s="105" t="s">
        <v>281</v>
      </c>
      <c r="I8940" s="105" t="str">
        <f t="array" ref="I8940">XLOOKUP('Joining Lists'!$H8940,'Joining Lists'!$D$4:$D$75,'Joining Lists'!$E$4:$E$75)</f>
        <v>MidWest</v>
      </c>
      <c r="J8940" s="105" t="s">
        <v>216</v>
      </c>
      <c r="K8940" s="105">
        <v>1.0</v>
      </c>
      <c r="L8940" s="104">
        <f t="array" ref="L8940">XLOOKUP('Joining Lists'!$J8940,'Joining Lists'!$A$4:$A$15,'Joining Lists'!$B$4:$B$15)</f>
        <v>22.95</v>
      </c>
      <c r="M8940" s="105">
        <f>'Joining Lists'!$K8940*'Joining Lists'!$L8940</f>
        <v>22.95</v>
      </c>
    </row>
    <row r="8941" ht="14.25" customHeight="1">
      <c r="G8941" s="111">
        <v>44064.0</v>
      </c>
      <c r="H8941" s="110" t="s">
        <v>265</v>
      </c>
      <c r="I8941" s="110" t="str">
        <f t="array" ref="I8941">XLOOKUP('Joining Lists'!$H8941,'Joining Lists'!$D$4:$D$75,'Joining Lists'!$E$4:$E$75)</f>
        <v>MidWest</v>
      </c>
      <c r="J8941" s="110" t="s">
        <v>236</v>
      </c>
      <c r="K8941" s="110">
        <v>4.0</v>
      </c>
      <c r="L8941" s="109">
        <f t="array" ref="L8941">XLOOKUP('Joining Lists'!$J8941,'Joining Lists'!$A$4:$A$15,'Joining Lists'!$B$4:$B$15)</f>
        <v>30</v>
      </c>
      <c r="M8941" s="110">
        <f>'Joining Lists'!$K8941*'Joining Lists'!$L8941</f>
        <v>120</v>
      </c>
    </row>
    <row r="8942" ht="14.25" customHeight="1">
      <c r="G8942" s="106">
        <v>44063.0</v>
      </c>
      <c r="H8942" s="105" t="s">
        <v>293</v>
      </c>
      <c r="I8942" s="105" t="str">
        <f t="array" ref="I8942">XLOOKUP('Joining Lists'!$H8942,'Joining Lists'!$D$4:$D$75,'Joining Lists'!$E$4:$E$75)</f>
        <v>West</v>
      </c>
      <c r="J8942" s="105" t="s">
        <v>236</v>
      </c>
      <c r="K8942" s="105">
        <v>2.0</v>
      </c>
      <c r="L8942" s="104">
        <f t="array" ref="L8942">XLOOKUP('Joining Lists'!$J8942,'Joining Lists'!$A$4:$A$15,'Joining Lists'!$B$4:$B$15)</f>
        <v>30</v>
      </c>
      <c r="M8942" s="105">
        <f>'Joining Lists'!$K8942*'Joining Lists'!$L8942</f>
        <v>60</v>
      </c>
    </row>
    <row r="8943" ht="14.25" customHeight="1">
      <c r="G8943" s="111">
        <v>44063.0</v>
      </c>
      <c r="H8943" s="110" t="s">
        <v>219</v>
      </c>
      <c r="I8943" s="110" t="str">
        <f t="array" ref="I8943">XLOOKUP('Joining Lists'!$H8943,'Joining Lists'!$D$4:$D$75,'Joining Lists'!$E$4:$E$75)</f>
        <v>West</v>
      </c>
      <c r="J8943" s="110" t="s">
        <v>245</v>
      </c>
      <c r="K8943" s="110">
        <v>2.0</v>
      </c>
      <c r="L8943" s="109">
        <f t="array" ref="L8943">XLOOKUP('Joining Lists'!$J8943,'Joining Lists'!$A$4:$A$15,'Joining Lists'!$B$4:$B$15)</f>
        <v>23.5</v>
      </c>
      <c r="M8943" s="110">
        <f>'Joining Lists'!$K8943*'Joining Lists'!$L8943</f>
        <v>47</v>
      </c>
    </row>
    <row r="8944" ht="14.25" customHeight="1">
      <c r="G8944" s="106">
        <v>44063.0</v>
      </c>
      <c r="H8944" s="105" t="s">
        <v>254</v>
      </c>
      <c r="I8944" s="105" t="str">
        <f t="array" ref="I8944">XLOOKUP('Joining Lists'!$H8944,'Joining Lists'!$D$4:$D$75,'Joining Lists'!$E$4:$E$75)</f>
        <v>South</v>
      </c>
      <c r="J8944" s="105" t="s">
        <v>240</v>
      </c>
      <c r="K8944" s="105">
        <v>3.0</v>
      </c>
      <c r="L8944" s="104">
        <f t="array" ref="L8944">XLOOKUP('Joining Lists'!$J8944,'Joining Lists'!$A$4:$A$15,'Joining Lists'!$B$4:$B$15)</f>
        <v>34</v>
      </c>
      <c r="M8944" s="105">
        <f>'Joining Lists'!$K8944*'Joining Lists'!$L8944</f>
        <v>102</v>
      </c>
    </row>
    <row r="8945" ht="14.25" customHeight="1">
      <c r="G8945" s="111">
        <v>44063.0</v>
      </c>
      <c r="H8945" s="110" t="s">
        <v>310</v>
      </c>
      <c r="I8945" s="110" t="str">
        <f t="array" ref="I8945">XLOOKUP('Joining Lists'!$H8945,'Joining Lists'!$D$4:$D$75,'Joining Lists'!$E$4:$E$75)</f>
        <v>West</v>
      </c>
      <c r="J8945" s="110" t="s">
        <v>212</v>
      </c>
      <c r="K8945" s="110">
        <v>4.0</v>
      </c>
      <c r="L8945" s="109">
        <f t="array" ref="L8945">XLOOKUP('Joining Lists'!$J8945,'Joining Lists'!$A$4:$A$15,'Joining Lists'!$B$4:$B$15)</f>
        <v>21</v>
      </c>
      <c r="M8945" s="110">
        <f>'Joining Lists'!$K8945*'Joining Lists'!$L8945</f>
        <v>84</v>
      </c>
    </row>
    <row r="8946" ht="14.25" customHeight="1">
      <c r="G8946" s="106">
        <v>44062.0</v>
      </c>
      <c r="H8946" s="105" t="s">
        <v>306</v>
      </c>
      <c r="I8946" s="105" t="str">
        <f t="array" ref="I8946">XLOOKUP('Joining Lists'!$H8946,'Joining Lists'!$D$4:$D$75,'Joining Lists'!$E$4:$E$75)</f>
        <v>West</v>
      </c>
      <c r="J8946" s="105" t="s">
        <v>227</v>
      </c>
      <c r="K8946" s="105">
        <v>2.0</v>
      </c>
      <c r="L8946" s="104">
        <f t="array" ref="L8946">XLOOKUP('Joining Lists'!$J8946,'Joining Lists'!$A$4:$A$15,'Joining Lists'!$B$4:$B$15)</f>
        <v>25</v>
      </c>
      <c r="M8946" s="105">
        <f>'Joining Lists'!$K8946*'Joining Lists'!$L8946</f>
        <v>50</v>
      </c>
    </row>
    <row r="8947" ht="14.25" customHeight="1">
      <c r="G8947" s="111">
        <v>44062.0</v>
      </c>
      <c r="H8947" s="110" t="s">
        <v>298</v>
      </c>
      <c r="I8947" s="110" t="str">
        <f t="array" ref="I8947">XLOOKUP('Joining Lists'!$H8947,'Joining Lists'!$D$4:$D$75,'Joining Lists'!$E$4:$E$75)</f>
        <v>West</v>
      </c>
      <c r="J8947" s="110" t="s">
        <v>235</v>
      </c>
      <c r="K8947" s="110">
        <v>2.0</v>
      </c>
      <c r="L8947" s="109">
        <f t="array" ref="L8947">XLOOKUP('Joining Lists'!$J8947,'Joining Lists'!$A$4:$A$15,'Joining Lists'!$B$4:$B$15)</f>
        <v>19.95</v>
      </c>
      <c r="M8947" s="110">
        <f>'Joining Lists'!$K8947*'Joining Lists'!$L8947</f>
        <v>39.9</v>
      </c>
    </row>
    <row r="8948" ht="14.25" customHeight="1">
      <c r="G8948" s="106">
        <v>44062.0</v>
      </c>
      <c r="H8948" s="105" t="s">
        <v>278</v>
      </c>
      <c r="I8948" s="105" t="str">
        <f t="array" ref="I8948">XLOOKUP('Joining Lists'!$H8948,'Joining Lists'!$D$4:$D$75,'Joining Lists'!$E$4:$E$75)</f>
        <v>MidWest</v>
      </c>
      <c r="J8948" s="105" t="s">
        <v>218</v>
      </c>
      <c r="K8948" s="105">
        <v>2.0</v>
      </c>
      <c r="L8948" s="104">
        <f t="array" ref="L8948">XLOOKUP('Joining Lists'!$J8948,'Joining Lists'!$A$4:$A$15,'Joining Lists'!$B$4:$B$15)</f>
        <v>22.95</v>
      </c>
      <c r="M8948" s="105">
        <f>'Joining Lists'!$K8948*'Joining Lists'!$L8948</f>
        <v>45.9</v>
      </c>
    </row>
    <row r="8949" ht="14.25" customHeight="1">
      <c r="G8949" s="111">
        <v>44062.0</v>
      </c>
      <c r="H8949" s="110" t="s">
        <v>251</v>
      </c>
      <c r="I8949" s="110" t="str">
        <f t="array" ref="I8949">XLOOKUP('Joining Lists'!$H8949,'Joining Lists'!$D$4:$D$75,'Joining Lists'!$E$4:$E$75)</f>
        <v>MidWest</v>
      </c>
      <c r="J8949" s="110" t="s">
        <v>235</v>
      </c>
      <c r="K8949" s="110">
        <v>24.0</v>
      </c>
      <c r="L8949" s="109">
        <f t="array" ref="L8949">XLOOKUP('Joining Lists'!$J8949,'Joining Lists'!$A$4:$A$15,'Joining Lists'!$B$4:$B$15)</f>
        <v>19.95</v>
      </c>
      <c r="M8949" s="110">
        <f>'Joining Lists'!$K8949*'Joining Lists'!$L8949</f>
        <v>478.8</v>
      </c>
    </row>
    <row r="8950" ht="14.25" customHeight="1">
      <c r="G8950" s="106">
        <v>44061.0</v>
      </c>
      <c r="H8950" s="105" t="s">
        <v>269</v>
      </c>
      <c r="I8950" s="105" t="str">
        <f t="array" ref="I8950">XLOOKUP('Joining Lists'!$H8950,'Joining Lists'!$D$4:$D$75,'Joining Lists'!$E$4:$E$75)</f>
        <v>MidWest</v>
      </c>
      <c r="J8950" s="105" t="s">
        <v>218</v>
      </c>
      <c r="K8950" s="105">
        <v>1.0</v>
      </c>
      <c r="L8950" s="104">
        <f t="array" ref="L8950">XLOOKUP('Joining Lists'!$J8950,'Joining Lists'!$A$4:$A$15,'Joining Lists'!$B$4:$B$15)</f>
        <v>22.95</v>
      </c>
      <c r="M8950" s="105">
        <f>'Joining Lists'!$K8950*'Joining Lists'!$L8950</f>
        <v>22.95</v>
      </c>
    </row>
    <row r="8951" ht="14.25" customHeight="1">
      <c r="G8951" s="111">
        <v>44061.0</v>
      </c>
      <c r="H8951" s="110" t="s">
        <v>234</v>
      </c>
      <c r="I8951" s="110" t="str">
        <f t="array" ref="I8951">XLOOKUP('Joining Lists'!$H8951,'Joining Lists'!$D$4:$D$75,'Joining Lists'!$E$4:$E$75)</f>
        <v>East</v>
      </c>
      <c r="J8951" s="110" t="s">
        <v>243</v>
      </c>
      <c r="K8951" s="110">
        <v>3.0</v>
      </c>
      <c r="L8951" s="109">
        <f t="array" ref="L8951">XLOOKUP('Joining Lists'!$J8951,'Joining Lists'!$A$4:$A$15,'Joining Lists'!$B$4:$B$15)</f>
        <v>25</v>
      </c>
      <c r="M8951" s="110">
        <f>'Joining Lists'!$K8951*'Joining Lists'!$L8951</f>
        <v>75</v>
      </c>
    </row>
    <row r="8952" ht="14.25" customHeight="1">
      <c r="G8952" s="106">
        <v>44061.0</v>
      </c>
      <c r="H8952" s="105" t="s">
        <v>283</v>
      </c>
      <c r="I8952" s="105" t="str">
        <f t="array" ref="I8952">XLOOKUP('Joining Lists'!$H8952,'Joining Lists'!$D$4:$D$75,'Joining Lists'!$E$4:$E$75)</f>
        <v>South</v>
      </c>
      <c r="J8952" s="105" t="s">
        <v>227</v>
      </c>
      <c r="K8952" s="105">
        <v>3.0</v>
      </c>
      <c r="L8952" s="104">
        <f t="array" ref="L8952">XLOOKUP('Joining Lists'!$J8952,'Joining Lists'!$A$4:$A$15,'Joining Lists'!$B$4:$B$15)</f>
        <v>25</v>
      </c>
      <c r="M8952" s="105">
        <f>'Joining Lists'!$K8952*'Joining Lists'!$L8952</f>
        <v>75</v>
      </c>
    </row>
    <row r="8953" ht="14.25" customHeight="1">
      <c r="G8953" s="111">
        <v>44060.0</v>
      </c>
      <c r="H8953" s="110" t="s">
        <v>305</v>
      </c>
      <c r="I8953" s="110" t="str">
        <f t="array" ref="I8953">XLOOKUP('Joining Lists'!$H8953,'Joining Lists'!$D$4:$D$75,'Joining Lists'!$E$4:$E$75)</f>
        <v>East</v>
      </c>
      <c r="J8953" s="110" t="s">
        <v>245</v>
      </c>
      <c r="K8953" s="110">
        <v>2.0</v>
      </c>
      <c r="L8953" s="109">
        <f t="array" ref="L8953">XLOOKUP('Joining Lists'!$J8953,'Joining Lists'!$A$4:$A$15,'Joining Lists'!$B$4:$B$15)</f>
        <v>23.5</v>
      </c>
      <c r="M8953" s="110">
        <f>'Joining Lists'!$K8953*'Joining Lists'!$L8953</f>
        <v>47</v>
      </c>
    </row>
    <row r="8954" ht="14.25" customHeight="1">
      <c r="G8954" s="106">
        <v>44060.0</v>
      </c>
      <c r="H8954" s="105" t="s">
        <v>281</v>
      </c>
      <c r="I8954" s="105" t="str">
        <f t="array" ref="I8954">XLOOKUP('Joining Lists'!$H8954,'Joining Lists'!$D$4:$D$75,'Joining Lists'!$E$4:$E$75)</f>
        <v>MidWest</v>
      </c>
      <c r="J8954" s="105" t="s">
        <v>243</v>
      </c>
      <c r="K8954" s="105">
        <v>2.0</v>
      </c>
      <c r="L8954" s="104">
        <f t="array" ref="L8954">XLOOKUP('Joining Lists'!$J8954,'Joining Lists'!$A$4:$A$15,'Joining Lists'!$B$4:$B$15)</f>
        <v>25</v>
      </c>
      <c r="M8954" s="105">
        <f>'Joining Lists'!$K8954*'Joining Lists'!$L8954</f>
        <v>50</v>
      </c>
    </row>
    <row r="8955" ht="14.25" customHeight="1">
      <c r="G8955" s="111">
        <v>44059.0</v>
      </c>
      <c r="H8955" s="110" t="s">
        <v>281</v>
      </c>
      <c r="I8955" s="110" t="str">
        <f t="array" ref="I8955">XLOOKUP('Joining Lists'!$H8955,'Joining Lists'!$D$4:$D$75,'Joining Lists'!$E$4:$E$75)</f>
        <v>MidWest</v>
      </c>
      <c r="J8955" s="110" t="s">
        <v>227</v>
      </c>
      <c r="K8955" s="110">
        <v>1.0</v>
      </c>
      <c r="L8955" s="109">
        <f t="array" ref="L8955">XLOOKUP('Joining Lists'!$J8955,'Joining Lists'!$A$4:$A$15,'Joining Lists'!$B$4:$B$15)</f>
        <v>25</v>
      </c>
      <c r="M8955" s="110">
        <f>'Joining Lists'!$K8955*'Joining Lists'!$L8955</f>
        <v>25</v>
      </c>
    </row>
    <row r="8956" ht="14.25" customHeight="1">
      <c r="G8956" s="106">
        <v>44059.0</v>
      </c>
      <c r="H8956" s="105" t="s">
        <v>288</v>
      </c>
      <c r="I8956" s="105" t="str">
        <f t="array" ref="I8956">XLOOKUP('Joining Lists'!$H8956,'Joining Lists'!$D$4:$D$75,'Joining Lists'!$E$4:$E$75)</f>
        <v>MidWest</v>
      </c>
      <c r="J8956" s="105" t="s">
        <v>235</v>
      </c>
      <c r="K8956" s="105">
        <v>1.0</v>
      </c>
      <c r="L8956" s="104">
        <f t="array" ref="L8956">XLOOKUP('Joining Lists'!$J8956,'Joining Lists'!$A$4:$A$15,'Joining Lists'!$B$4:$B$15)</f>
        <v>19.95</v>
      </c>
      <c r="M8956" s="105">
        <f>'Joining Lists'!$K8956*'Joining Lists'!$L8956</f>
        <v>19.95</v>
      </c>
    </row>
    <row r="8957" ht="14.25" customHeight="1">
      <c r="G8957" s="111">
        <v>44059.0</v>
      </c>
      <c r="H8957" s="110" t="s">
        <v>280</v>
      </c>
      <c r="I8957" s="110" t="str">
        <f t="array" ref="I8957">XLOOKUP('Joining Lists'!$H8957,'Joining Lists'!$D$4:$D$75,'Joining Lists'!$E$4:$E$75)</f>
        <v>South</v>
      </c>
      <c r="J8957" s="110" t="s">
        <v>212</v>
      </c>
      <c r="K8957" s="110">
        <v>7.0</v>
      </c>
      <c r="L8957" s="109">
        <f t="array" ref="L8957">XLOOKUP('Joining Lists'!$J8957,'Joining Lists'!$A$4:$A$15,'Joining Lists'!$B$4:$B$15)</f>
        <v>21</v>
      </c>
      <c r="M8957" s="110">
        <f>'Joining Lists'!$K8957*'Joining Lists'!$L8957</f>
        <v>147</v>
      </c>
    </row>
    <row r="8958" ht="14.25" customHeight="1">
      <c r="G8958" s="106">
        <v>44059.0</v>
      </c>
      <c r="H8958" s="105" t="s">
        <v>268</v>
      </c>
      <c r="I8958" s="105" t="str">
        <f t="array" ref="I8958">XLOOKUP('Joining Lists'!$H8958,'Joining Lists'!$D$4:$D$75,'Joining Lists'!$E$4:$E$75)</f>
        <v>East</v>
      </c>
      <c r="J8958" s="105" t="s">
        <v>236</v>
      </c>
      <c r="K8958" s="105">
        <v>6.0</v>
      </c>
      <c r="L8958" s="104">
        <f t="array" ref="L8958">XLOOKUP('Joining Lists'!$J8958,'Joining Lists'!$A$4:$A$15,'Joining Lists'!$B$4:$B$15)</f>
        <v>30</v>
      </c>
      <c r="M8958" s="105">
        <f>'Joining Lists'!$K8958*'Joining Lists'!$L8958</f>
        <v>180</v>
      </c>
    </row>
    <row r="8959" ht="14.25" customHeight="1">
      <c r="G8959" s="111">
        <v>44059.0</v>
      </c>
      <c r="H8959" s="110" t="s">
        <v>228</v>
      </c>
      <c r="I8959" s="110" t="str">
        <f t="array" ref="I8959">XLOOKUP('Joining Lists'!$H8959,'Joining Lists'!$D$4:$D$75,'Joining Lists'!$E$4:$E$75)</f>
        <v>MidWest</v>
      </c>
      <c r="J8959" s="110" t="s">
        <v>240</v>
      </c>
      <c r="K8959" s="110">
        <v>1.0</v>
      </c>
      <c r="L8959" s="109">
        <f t="array" ref="L8959">XLOOKUP('Joining Lists'!$J8959,'Joining Lists'!$A$4:$A$15,'Joining Lists'!$B$4:$B$15)</f>
        <v>34</v>
      </c>
      <c r="M8959" s="110">
        <f>'Joining Lists'!$K8959*'Joining Lists'!$L8959</f>
        <v>34</v>
      </c>
    </row>
    <row r="8960" ht="14.25" customHeight="1">
      <c r="G8960" s="106">
        <v>44058.0</v>
      </c>
      <c r="H8960" s="105" t="s">
        <v>231</v>
      </c>
      <c r="I8960" s="105" t="str">
        <f t="array" ref="I8960">XLOOKUP('Joining Lists'!$H8960,'Joining Lists'!$D$4:$D$75,'Joining Lists'!$E$4:$E$75)</f>
        <v>West</v>
      </c>
      <c r="J8960" s="105" t="s">
        <v>240</v>
      </c>
      <c r="K8960" s="105">
        <v>2.0</v>
      </c>
      <c r="L8960" s="104">
        <f t="array" ref="L8960">XLOOKUP('Joining Lists'!$J8960,'Joining Lists'!$A$4:$A$15,'Joining Lists'!$B$4:$B$15)</f>
        <v>34</v>
      </c>
      <c r="M8960" s="105">
        <f>'Joining Lists'!$K8960*'Joining Lists'!$L8960</f>
        <v>68</v>
      </c>
    </row>
    <row r="8961" ht="14.25" customHeight="1">
      <c r="G8961" s="111">
        <v>44058.0</v>
      </c>
      <c r="H8961" s="110" t="s">
        <v>264</v>
      </c>
      <c r="I8961" s="110" t="str">
        <f t="array" ref="I8961">XLOOKUP('Joining Lists'!$H8961,'Joining Lists'!$D$4:$D$75,'Joining Lists'!$E$4:$E$75)</f>
        <v>MidWest</v>
      </c>
      <c r="J8961" s="110" t="s">
        <v>243</v>
      </c>
      <c r="K8961" s="110">
        <v>3.0</v>
      </c>
      <c r="L8961" s="109">
        <f t="array" ref="L8961">XLOOKUP('Joining Lists'!$J8961,'Joining Lists'!$A$4:$A$15,'Joining Lists'!$B$4:$B$15)</f>
        <v>25</v>
      </c>
      <c r="M8961" s="110">
        <f>'Joining Lists'!$K8961*'Joining Lists'!$L8961</f>
        <v>75</v>
      </c>
    </row>
    <row r="8962" ht="14.25" customHeight="1">
      <c r="G8962" s="106">
        <v>44058.0</v>
      </c>
      <c r="H8962" s="105" t="s">
        <v>268</v>
      </c>
      <c r="I8962" s="105" t="str">
        <f t="array" ref="I8962">XLOOKUP('Joining Lists'!$H8962,'Joining Lists'!$D$4:$D$75,'Joining Lists'!$E$4:$E$75)</f>
        <v>East</v>
      </c>
      <c r="J8962" s="105" t="s">
        <v>236</v>
      </c>
      <c r="K8962" s="105">
        <v>5.0</v>
      </c>
      <c r="L8962" s="104">
        <f t="array" ref="L8962">XLOOKUP('Joining Lists'!$J8962,'Joining Lists'!$A$4:$A$15,'Joining Lists'!$B$4:$B$15)</f>
        <v>30</v>
      </c>
      <c r="M8962" s="105">
        <f>'Joining Lists'!$K8962*'Joining Lists'!$L8962</f>
        <v>150</v>
      </c>
    </row>
    <row r="8963" ht="14.25" customHeight="1">
      <c r="G8963" s="111">
        <v>44057.0</v>
      </c>
      <c r="H8963" s="110" t="s">
        <v>265</v>
      </c>
      <c r="I8963" s="110" t="str">
        <f t="array" ref="I8963">XLOOKUP('Joining Lists'!$H8963,'Joining Lists'!$D$4:$D$75,'Joining Lists'!$E$4:$E$75)</f>
        <v>MidWest</v>
      </c>
      <c r="J8963" s="110" t="s">
        <v>218</v>
      </c>
      <c r="K8963" s="110">
        <v>3.0</v>
      </c>
      <c r="L8963" s="109">
        <f t="array" ref="L8963">XLOOKUP('Joining Lists'!$J8963,'Joining Lists'!$A$4:$A$15,'Joining Lists'!$B$4:$B$15)</f>
        <v>22.95</v>
      </c>
      <c r="M8963" s="110">
        <f>'Joining Lists'!$K8963*'Joining Lists'!$L8963</f>
        <v>68.85</v>
      </c>
    </row>
    <row r="8964" ht="14.25" customHeight="1">
      <c r="G8964" s="106">
        <v>44057.0</v>
      </c>
      <c r="H8964" s="105" t="s">
        <v>252</v>
      </c>
      <c r="I8964" s="105" t="str">
        <f t="array" ref="I8964">XLOOKUP('Joining Lists'!$H8964,'Joining Lists'!$D$4:$D$75,'Joining Lists'!$E$4:$E$75)</f>
        <v>West</v>
      </c>
      <c r="J8964" s="105" t="s">
        <v>240</v>
      </c>
      <c r="K8964" s="105">
        <v>2.0</v>
      </c>
      <c r="L8964" s="104">
        <f t="array" ref="L8964">XLOOKUP('Joining Lists'!$J8964,'Joining Lists'!$A$4:$A$15,'Joining Lists'!$B$4:$B$15)</f>
        <v>34</v>
      </c>
      <c r="M8964" s="105">
        <f>'Joining Lists'!$K8964*'Joining Lists'!$L8964</f>
        <v>68</v>
      </c>
    </row>
    <row r="8965" ht="14.25" customHeight="1">
      <c r="G8965" s="111">
        <v>44057.0</v>
      </c>
      <c r="H8965" s="110" t="s">
        <v>219</v>
      </c>
      <c r="I8965" s="110" t="str">
        <f t="array" ref="I8965">XLOOKUP('Joining Lists'!$H8965,'Joining Lists'!$D$4:$D$75,'Joining Lists'!$E$4:$E$75)</f>
        <v>West</v>
      </c>
      <c r="J8965" s="110" t="s">
        <v>216</v>
      </c>
      <c r="K8965" s="110">
        <v>2.0</v>
      </c>
      <c r="L8965" s="109">
        <f t="array" ref="L8965">XLOOKUP('Joining Lists'!$J8965,'Joining Lists'!$A$4:$A$15,'Joining Lists'!$B$4:$B$15)</f>
        <v>22.95</v>
      </c>
      <c r="M8965" s="110">
        <f>'Joining Lists'!$K8965*'Joining Lists'!$L8965</f>
        <v>45.9</v>
      </c>
    </row>
    <row r="8966" ht="14.25" customHeight="1">
      <c r="G8966" s="106">
        <v>44056.0</v>
      </c>
      <c r="H8966" s="105" t="s">
        <v>296</v>
      </c>
      <c r="I8966" s="105" t="str">
        <f t="array" ref="I8966">XLOOKUP('Joining Lists'!$H8966,'Joining Lists'!$D$4:$D$75,'Joining Lists'!$E$4:$E$75)</f>
        <v>West</v>
      </c>
      <c r="J8966" s="105" t="s">
        <v>236</v>
      </c>
      <c r="K8966" s="105">
        <v>2.0</v>
      </c>
      <c r="L8966" s="104">
        <f t="array" ref="L8966">XLOOKUP('Joining Lists'!$J8966,'Joining Lists'!$A$4:$A$15,'Joining Lists'!$B$4:$B$15)</f>
        <v>30</v>
      </c>
      <c r="M8966" s="105">
        <f>'Joining Lists'!$K8966*'Joining Lists'!$L8966</f>
        <v>60</v>
      </c>
    </row>
    <row r="8967" ht="14.25" customHeight="1">
      <c r="G8967" s="111">
        <v>44056.0</v>
      </c>
      <c r="H8967" s="110" t="s">
        <v>219</v>
      </c>
      <c r="I8967" s="110" t="str">
        <f t="array" ref="I8967">XLOOKUP('Joining Lists'!$H8967,'Joining Lists'!$D$4:$D$75,'Joining Lists'!$E$4:$E$75)</f>
        <v>West</v>
      </c>
      <c r="J8967" s="110" t="s">
        <v>227</v>
      </c>
      <c r="K8967" s="110">
        <v>1.0</v>
      </c>
      <c r="L8967" s="109">
        <f t="array" ref="L8967">XLOOKUP('Joining Lists'!$J8967,'Joining Lists'!$A$4:$A$15,'Joining Lists'!$B$4:$B$15)</f>
        <v>25</v>
      </c>
      <c r="M8967" s="110">
        <f>'Joining Lists'!$K8967*'Joining Lists'!$L8967</f>
        <v>25</v>
      </c>
    </row>
    <row r="8968" ht="14.25" customHeight="1">
      <c r="G8968" s="106">
        <v>44056.0</v>
      </c>
      <c r="H8968" s="105" t="s">
        <v>225</v>
      </c>
      <c r="I8968" s="105" t="str">
        <f t="array" ref="I8968">XLOOKUP('Joining Lists'!$H8968,'Joining Lists'!$D$4:$D$75,'Joining Lists'!$E$4:$E$75)</f>
        <v>South</v>
      </c>
      <c r="J8968" s="105" t="s">
        <v>218</v>
      </c>
      <c r="K8968" s="105">
        <v>3.0</v>
      </c>
      <c r="L8968" s="104">
        <f t="array" ref="L8968">XLOOKUP('Joining Lists'!$J8968,'Joining Lists'!$A$4:$A$15,'Joining Lists'!$B$4:$B$15)</f>
        <v>22.95</v>
      </c>
      <c r="M8968" s="105">
        <f>'Joining Lists'!$K8968*'Joining Lists'!$L8968</f>
        <v>68.85</v>
      </c>
    </row>
    <row r="8969" ht="14.25" customHeight="1">
      <c r="G8969" s="111">
        <v>44055.0</v>
      </c>
      <c r="H8969" s="110" t="s">
        <v>295</v>
      </c>
      <c r="I8969" s="110" t="str">
        <f t="array" ref="I8969">XLOOKUP('Joining Lists'!$H8969,'Joining Lists'!$D$4:$D$75,'Joining Lists'!$E$4:$E$75)</f>
        <v>MidWest</v>
      </c>
      <c r="J8969" s="110" t="s">
        <v>212</v>
      </c>
      <c r="K8969" s="110">
        <v>2.0</v>
      </c>
      <c r="L8969" s="109">
        <f t="array" ref="L8969">XLOOKUP('Joining Lists'!$J8969,'Joining Lists'!$A$4:$A$15,'Joining Lists'!$B$4:$B$15)</f>
        <v>21</v>
      </c>
      <c r="M8969" s="110">
        <f>'Joining Lists'!$K8969*'Joining Lists'!$L8969</f>
        <v>42</v>
      </c>
    </row>
    <row r="8970" ht="14.25" customHeight="1">
      <c r="G8970" s="106">
        <v>44055.0</v>
      </c>
      <c r="H8970" s="105" t="s">
        <v>286</v>
      </c>
      <c r="I8970" s="105" t="str">
        <f t="array" ref="I8970">XLOOKUP('Joining Lists'!$H8970,'Joining Lists'!$D$4:$D$75,'Joining Lists'!$E$4:$E$75)</f>
        <v>South</v>
      </c>
      <c r="J8970" s="105" t="s">
        <v>240</v>
      </c>
      <c r="K8970" s="105">
        <v>3.0</v>
      </c>
      <c r="L8970" s="104">
        <f t="array" ref="L8970">XLOOKUP('Joining Lists'!$J8970,'Joining Lists'!$A$4:$A$15,'Joining Lists'!$B$4:$B$15)</f>
        <v>34</v>
      </c>
      <c r="M8970" s="105">
        <f>'Joining Lists'!$K8970*'Joining Lists'!$L8970</f>
        <v>102</v>
      </c>
    </row>
    <row r="8971" ht="14.25" customHeight="1">
      <c r="G8971" s="111">
        <v>44054.0</v>
      </c>
      <c r="H8971" s="110" t="s">
        <v>269</v>
      </c>
      <c r="I8971" s="110" t="str">
        <f t="array" ref="I8971">XLOOKUP('Joining Lists'!$H8971,'Joining Lists'!$D$4:$D$75,'Joining Lists'!$E$4:$E$75)</f>
        <v>MidWest</v>
      </c>
      <c r="J8971" s="110" t="s">
        <v>240</v>
      </c>
      <c r="K8971" s="110">
        <v>2.0</v>
      </c>
      <c r="L8971" s="109">
        <f t="array" ref="L8971">XLOOKUP('Joining Lists'!$J8971,'Joining Lists'!$A$4:$A$15,'Joining Lists'!$B$4:$B$15)</f>
        <v>34</v>
      </c>
      <c r="M8971" s="110">
        <f>'Joining Lists'!$K8971*'Joining Lists'!$L8971</f>
        <v>68</v>
      </c>
    </row>
    <row r="8972" ht="14.25" customHeight="1">
      <c r="G8972" s="106">
        <v>44053.0</v>
      </c>
      <c r="H8972" s="105" t="s">
        <v>269</v>
      </c>
      <c r="I8972" s="105" t="str">
        <f t="array" ref="I8972">XLOOKUP('Joining Lists'!$H8972,'Joining Lists'!$D$4:$D$75,'Joining Lists'!$E$4:$E$75)</f>
        <v>MidWest</v>
      </c>
      <c r="J8972" s="105" t="s">
        <v>227</v>
      </c>
      <c r="K8972" s="105">
        <v>3.0</v>
      </c>
      <c r="L8972" s="104">
        <f t="array" ref="L8972">XLOOKUP('Joining Lists'!$J8972,'Joining Lists'!$A$4:$A$15,'Joining Lists'!$B$4:$B$15)</f>
        <v>25</v>
      </c>
      <c r="M8972" s="105">
        <f>'Joining Lists'!$K8972*'Joining Lists'!$L8972</f>
        <v>75</v>
      </c>
    </row>
    <row r="8973" ht="14.25" customHeight="1">
      <c r="G8973" s="111">
        <v>44053.0</v>
      </c>
      <c r="H8973" s="110" t="s">
        <v>225</v>
      </c>
      <c r="I8973" s="110" t="str">
        <f t="array" ref="I8973">XLOOKUP('Joining Lists'!$H8973,'Joining Lists'!$D$4:$D$75,'Joining Lists'!$E$4:$E$75)</f>
        <v>South</v>
      </c>
      <c r="J8973" s="110" t="s">
        <v>233</v>
      </c>
      <c r="K8973" s="110">
        <v>8.0</v>
      </c>
      <c r="L8973" s="109">
        <f t="array" ref="L8973">XLOOKUP('Joining Lists'!$J8973,'Joining Lists'!$A$4:$A$15,'Joining Lists'!$B$4:$B$15)</f>
        <v>27.5</v>
      </c>
      <c r="M8973" s="110">
        <f>'Joining Lists'!$K8973*'Joining Lists'!$L8973</f>
        <v>220</v>
      </c>
    </row>
    <row r="8974" ht="14.25" customHeight="1">
      <c r="G8974" s="106">
        <v>44052.0</v>
      </c>
      <c r="H8974" s="105" t="s">
        <v>219</v>
      </c>
      <c r="I8974" s="105" t="str">
        <f t="array" ref="I8974">XLOOKUP('Joining Lists'!$H8974,'Joining Lists'!$D$4:$D$75,'Joining Lists'!$E$4:$E$75)</f>
        <v>West</v>
      </c>
      <c r="J8974" s="105" t="s">
        <v>239</v>
      </c>
      <c r="K8974" s="105">
        <v>2.0</v>
      </c>
      <c r="L8974" s="104">
        <f t="array" ref="L8974">XLOOKUP('Joining Lists'!$J8974,'Joining Lists'!$A$4:$A$15,'Joining Lists'!$B$4:$B$15)</f>
        <v>19</v>
      </c>
      <c r="M8974" s="105">
        <f>'Joining Lists'!$K8974*'Joining Lists'!$L8974</f>
        <v>38</v>
      </c>
    </row>
    <row r="8975" ht="14.25" customHeight="1">
      <c r="G8975" s="111">
        <v>44052.0</v>
      </c>
      <c r="H8975" s="110" t="s">
        <v>213</v>
      </c>
      <c r="I8975" s="110" t="str">
        <f t="array" ref="I8975">XLOOKUP('Joining Lists'!$H8975,'Joining Lists'!$D$4:$D$75,'Joining Lists'!$E$4:$E$75)</f>
        <v>MidWest</v>
      </c>
      <c r="J8975" s="110" t="s">
        <v>227</v>
      </c>
      <c r="K8975" s="110">
        <v>2.0</v>
      </c>
      <c r="L8975" s="109">
        <f t="array" ref="L8975">XLOOKUP('Joining Lists'!$J8975,'Joining Lists'!$A$4:$A$15,'Joining Lists'!$B$4:$B$15)</f>
        <v>25</v>
      </c>
      <c r="M8975" s="110">
        <f>'Joining Lists'!$K8975*'Joining Lists'!$L8975</f>
        <v>50</v>
      </c>
    </row>
    <row r="8976" ht="14.25" customHeight="1">
      <c r="G8976" s="106">
        <v>44052.0</v>
      </c>
      <c r="H8976" s="105" t="s">
        <v>292</v>
      </c>
      <c r="I8976" s="105" t="str">
        <f t="array" ref="I8976">XLOOKUP('Joining Lists'!$H8976,'Joining Lists'!$D$4:$D$75,'Joining Lists'!$E$4:$E$75)</f>
        <v>East</v>
      </c>
      <c r="J8976" s="105" t="s">
        <v>235</v>
      </c>
      <c r="K8976" s="105">
        <v>2.0</v>
      </c>
      <c r="L8976" s="104">
        <f t="array" ref="L8976">XLOOKUP('Joining Lists'!$J8976,'Joining Lists'!$A$4:$A$15,'Joining Lists'!$B$4:$B$15)</f>
        <v>19.95</v>
      </c>
      <c r="M8976" s="105">
        <f>'Joining Lists'!$K8976*'Joining Lists'!$L8976</f>
        <v>39.9</v>
      </c>
    </row>
    <row r="8977" ht="14.25" customHeight="1">
      <c r="G8977" s="111">
        <v>44051.0</v>
      </c>
      <c r="H8977" s="110" t="s">
        <v>281</v>
      </c>
      <c r="I8977" s="110" t="str">
        <f t="array" ref="I8977">XLOOKUP('Joining Lists'!$H8977,'Joining Lists'!$D$4:$D$75,'Joining Lists'!$E$4:$E$75)</f>
        <v>MidWest</v>
      </c>
      <c r="J8977" s="110" t="s">
        <v>230</v>
      </c>
      <c r="K8977" s="110">
        <v>3.0</v>
      </c>
      <c r="L8977" s="109">
        <f t="array" ref="L8977">XLOOKUP('Joining Lists'!$J8977,'Joining Lists'!$A$4:$A$15,'Joining Lists'!$B$4:$B$15)</f>
        <v>79.95</v>
      </c>
      <c r="M8977" s="110">
        <f>'Joining Lists'!$K8977*'Joining Lists'!$L8977</f>
        <v>239.85</v>
      </c>
    </row>
    <row r="8978" ht="14.25" customHeight="1">
      <c r="G8978" s="106">
        <v>44051.0</v>
      </c>
      <c r="H8978" s="105" t="s">
        <v>244</v>
      </c>
      <c r="I8978" s="105" t="str">
        <f t="array" ref="I8978">XLOOKUP('Joining Lists'!$H8978,'Joining Lists'!$D$4:$D$75,'Joining Lists'!$E$4:$E$75)</f>
        <v>MidWest</v>
      </c>
      <c r="J8978" s="105" t="s">
        <v>240</v>
      </c>
      <c r="K8978" s="105">
        <v>1.0</v>
      </c>
      <c r="L8978" s="104">
        <f t="array" ref="L8978">XLOOKUP('Joining Lists'!$J8978,'Joining Lists'!$A$4:$A$15,'Joining Lists'!$B$4:$B$15)</f>
        <v>34</v>
      </c>
      <c r="M8978" s="105">
        <f>'Joining Lists'!$K8978*'Joining Lists'!$L8978</f>
        <v>34</v>
      </c>
    </row>
    <row r="8979" ht="14.25" customHeight="1">
      <c r="G8979" s="111">
        <v>44051.0</v>
      </c>
      <c r="H8979" s="110" t="s">
        <v>268</v>
      </c>
      <c r="I8979" s="110" t="str">
        <f t="array" ref="I8979">XLOOKUP('Joining Lists'!$H8979,'Joining Lists'!$D$4:$D$75,'Joining Lists'!$E$4:$E$75)</f>
        <v>East</v>
      </c>
      <c r="J8979" s="110" t="s">
        <v>240</v>
      </c>
      <c r="K8979" s="110">
        <v>3.0</v>
      </c>
      <c r="L8979" s="109">
        <f t="array" ref="L8979">XLOOKUP('Joining Lists'!$J8979,'Joining Lists'!$A$4:$A$15,'Joining Lists'!$B$4:$B$15)</f>
        <v>34</v>
      </c>
      <c r="M8979" s="110">
        <f>'Joining Lists'!$K8979*'Joining Lists'!$L8979</f>
        <v>102</v>
      </c>
    </row>
    <row r="8980" ht="14.25" customHeight="1">
      <c r="G8980" s="106">
        <v>44051.0</v>
      </c>
      <c r="H8980" s="105" t="s">
        <v>237</v>
      </c>
      <c r="I8980" s="105" t="str">
        <f t="array" ref="I8980">XLOOKUP('Joining Lists'!$H8980,'Joining Lists'!$D$4:$D$75,'Joining Lists'!$E$4:$E$75)</f>
        <v>West</v>
      </c>
      <c r="J8980" s="105" t="s">
        <v>216</v>
      </c>
      <c r="K8980" s="105">
        <v>2.0</v>
      </c>
      <c r="L8980" s="104">
        <f t="array" ref="L8980">XLOOKUP('Joining Lists'!$J8980,'Joining Lists'!$A$4:$A$15,'Joining Lists'!$B$4:$B$15)</f>
        <v>22.95</v>
      </c>
      <c r="M8980" s="105">
        <f>'Joining Lists'!$K8980*'Joining Lists'!$L8980</f>
        <v>45.9</v>
      </c>
    </row>
    <row r="8981" ht="14.25" customHeight="1">
      <c r="G8981" s="111">
        <v>44050.0</v>
      </c>
      <c r="H8981" s="110" t="s">
        <v>306</v>
      </c>
      <c r="I8981" s="110" t="str">
        <f t="array" ref="I8981">XLOOKUP('Joining Lists'!$H8981,'Joining Lists'!$D$4:$D$75,'Joining Lists'!$E$4:$E$75)</f>
        <v>West</v>
      </c>
      <c r="J8981" s="110" t="s">
        <v>218</v>
      </c>
      <c r="K8981" s="110">
        <v>3.0</v>
      </c>
      <c r="L8981" s="109">
        <f t="array" ref="L8981">XLOOKUP('Joining Lists'!$J8981,'Joining Lists'!$A$4:$A$15,'Joining Lists'!$B$4:$B$15)</f>
        <v>22.95</v>
      </c>
      <c r="M8981" s="110">
        <f>'Joining Lists'!$K8981*'Joining Lists'!$L8981</f>
        <v>68.85</v>
      </c>
    </row>
    <row r="8982" ht="14.25" customHeight="1">
      <c r="G8982" s="106">
        <v>44050.0</v>
      </c>
      <c r="H8982" s="105" t="s">
        <v>312</v>
      </c>
      <c r="I8982" s="105" t="str">
        <f t="array" ref="I8982">XLOOKUP('Joining Lists'!$H8982,'Joining Lists'!$D$4:$D$75,'Joining Lists'!$E$4:$E$75)</f>
        <v>East</v>
      </c>
      <c r="J8982" s="105" t="s">
        <v>235</v>
      </c>
      <c r="K8982" s="105">
        <v>2.0</v>
      </c>
      <c r="L8982" s="104">
        <f t="array" ref="L8982">XLOOKUP('Joining Lists'!$J8982,'Joining Lists'!$A$4:$A$15,'Joining Lists'!$B$4:$B$15)</f>
        <v>19.95</v>
      </c>
      <c r="M8982" s="105">
        <f>'Joining Lists'!$K8982*'Joining Lists'!$L8982</f>
        <v>39.9</v>
      </c>
    </row>
    <row r="8983" ht="14.25" customHeight="1">
      <c r="G8983" s="111">
        <v>44050.0</v>
      </c>
      <c r="H8983" s="110" t="s">
        <v>264</v>
      </c>
      <c r="I8983" s="110" t="str">
        <f t="array" ref="I8983">XLOOKUP('Joining Lists'!$H8983,'Joining Lists'!$D$4:$D$75,'Joining Lists'!$E$4:$E$75)</f>
        <v>MidWest</v>
      </c>
      <c r="J8983" s="110" t="s">
        <v>235</v>
      </c>
      <c r="K8983" s="110">
        <v>2.0</v>
      </c>
      <c r="L8983" s="109">
        <f t="array" ref="L8983">XLOOKUP('Joining Lists'!$J8983,'Joining Lists'!$A$4:$A$15,'Joining Lists'!$B$4:$B$15)</f>
        <v>19.95</v>
      </c>
      <c r="M8983" s="110">
        <f>'Joining Lists'!$K8983*'Joining Lists'!$L8983</f>
        <v>39.9</v>
      </c>
    </row>
    <row r="8984" ht="14.25" customHeight="1">
      <c r="G8984" s="106">
        <v>44049.0</v>
      </c>
      <c r="H8984" s="105" t="s">
        <v>225</v>
      </c>
      <c r="I8984" s="105" t="str">
        <f t="array" ref="I8984">XLOOKUP('Joining Lists'!$H8984,'Joining Lists'!$D$4:$D$75,'Joining Lists'!$E$4:$E$75)</f>
        <v>South</v>
      </c>
      <c r="J8984" s="105" t="s">
        <v>212</v>
      </c>
      <c r="K8984" s="105">
        <v>3.0</v>
      </c>
      <c r="L8984" s="104">
        <f t="array" ref="L8984">XLOOKUP('Joining Lists'!$J8984,'Joining Lists'!$A$4:$A$15,'Joining Lists'!$B$4:$B$15)</f>
        <v>21</v>
      </c>
      <c r="M8984" s="105">
        <f>'Joining Lists'!$K8984*'Joining Lists'!$L8984</f>
        <v>63</v>
      </c>
    </row>
    <row r="8985" ht="14.25" customHeight="1">
      <c r="G8985" s="111">
        <v>44049.0</v>
      </c>
      <c r="H8985" s="110" t="s">
        <v>305</v>
      </c>
      <c r="I8985" s="110" t="str">
        <f t="array" ref="I8985">XLOOKUP('Joining Lists'!$H8985,'Joining Lists'!$D$4:$D$75,'Joining Lists'!$E$4:$E$75)</f>
        <v>East</v>
      </c>
      <c r="J8985" s="110" t="s">
        <v>227</v>
      </c>
      <c r="K8985" s="110">
        <v>3.0</v>
      </c>
      <c r="L8985" s="109">
        <f t="array" ref="L8985">XLOOKUP('Joining Lists'!$J8985,'Joining Lists'!$A$4:$A$15,'Joining Lists'!$B$4:$B$15)</f>
        <v>25</v>
      </c>
      <c r="M8985" s="110">
        <f>'Joining Lists'!$K8985*'Joining Lists'!$L8985</f>
        <v>75</v>
      </c>
    </row>
    <row r="8986" ht="14.25" customHeight="1">
      <c r="G8986" s="106">
        <v>44048.0</v>
      </c>
      <c r="H8986" s="105" t="s">
        <v>213</v>
      </c>
      <c r="I8986" s="105" t="str">
        <f t="array" ref="I8986">XLOOKUP('Joining Lists'!$H8986,'Joining Lists'!$D$4:$D$75,'Joining Lists'!$E$4:$E$75)</f>
        <v>MidWest</v>
      </c>
      <c r="J8986" s="105" t="s">
        <v>212</v>
      </c>
      <c r="K8986" s="105">
        <v>2.0</v>
      </c>
      <c r="L8986" s="104">
        <f t="array" ref="L8986">XLOOKUP('Joining Lists'!$J8986,'Joining Lists'!$A$4:$A$15,'Joining Lists'!$B$4:$B$15)</f>
        <v>21</v>
      </c>
      <c r="M8986" s="105">
        <f>'Joining Lists'!$K8986*'Joining Lists'!$L8986</f>
        <v>42</v>
      </c>
    </row>
    <row r="8987" ht="14.25" customHeight="1">
      <c r="G8987" s="111">
        <v>44048.0</v>
      </c>
      <c r="H8987" s="110" t="s">
        <v>234</v>
      </c>
      <c r="I8987" s="110" t="str">
        <f t="array" ref="I8987">XLOOKUP('Joining Lists'!$H8987,'Joining Lists'!$D$4:$D$75,'Joining Lists'!$E$4:$E$75)</f>
        <v>East</v>
      </c>
      <c r="J8987" s="110" t="s">
        <v>239</v>
      </c>
      <c r="K8987" s="110">
        <v>2.0</v>
      </c>
      <c r="L8987" s="109">
        <f t="array" ref="L8987">XLOOKUP('Joining Lists'!$J8987,'Joining Lists'!$A$4:$A$15,'Joining Lists'!$B$4:$B$15)</f>
        <v>19</v>
      </c>
      <c r="M8987" s="110">
        <f>'Joining Lists'!$K8987*'Joining Lists'!$L8987</f>
        <v>38</v>
      </c>
    </row>
    <row r="8988" ht="14.25" customHeight="1">
      <c r="G8988" s="106">
        <v>44048.0</v>
      </c>
      <c r="H8988" s="105" t="s">
        <v>296</v>
      </c>
      <c r="I8988" s="105" t="str">
        <f t="array" ref="I8988">XLOOKUP('Joining Lists'!$H8988,'Joining Lists'!$D$4:$D$75,'Joining Lists'!$E$4:$E$75)</f>
        <v>West</v>
      </c>
      <c r="J8988" s="105" t="s">
        <v>216</v>
      </c>
      <c r="K8988" s="105">
        <v>2.0</v>
      </c>
      <c r="L8988" s="104">
        <f t="array" ref="L8988">XLOOKUP('Joining Lists'!$J8988,'Joining Lists'!$A$4:$A$15,'Joining Lists'!$B$4:$B$15)</f>
        <v>22.95</v>
      </c>
      <c r="M8988" s="105">
        <f>'Joining Lists'!$K8988*'Joining Lists'!$L8988</f>
        <v>45.9</v>
      </c>
    </row>
    <row r="8989" ht="14.25" customHeight="1">
      <c r="G8989" s="111">
        <v>44048.0</v>
      </c>
      <c r="H8989" s="110" t="s">
        <v>268</v>
      </c>
      <c r="I8989" s="110" t="str">
        <f t="array" ref="I8989">XLOOKUP('Joining Lists'!$H8989,'Joining Lists'!$D$4:$D$75,'Joining Lists'!$E$4:$E$75)</f>
        <v>East</v>
      </c>
      <c r="J8989" s="110" t="s">
        <v>243</v>
      </c>
      <c r="K8989" s="110">
        <v>3.0</v>
      </c>
      <c r="L8989" s="109">
        <f t="array" ref="L8989">XLOOKUP('Joining Lists'!$J8989,'Joining Lists'!$A$4:$A$15,'Joining Lists'!$B$4:$B$15)</f>
        <v>25</v>
      </c>
      <c r="M8989" s="110">
        <f>'Joining Lists'!$K8989*'Joining Lists'!$L8989</f>
        <v>75</v>
      </c>
    </row>
    <row r="8990" ht="14.25" customHeight="1">
      <c r="G8990" s="106">
        <v>44048.0</v>
      </c>
      <c r="H8990" s="105" t="s">
        <v>289</v>
      </c>
      <c r="I8990" s="105" t="str">
        <f t="array" ref="I8990">XLOOKUP('Joining Lists'!$H8990,'Joining Lists'!$D$4:$D$75,'Joining Lists'!$E$4:$E$75)</f>
        <v>West</v>
      </c>
      <c r="J8990" s="105" t="s">
        <v>236</v>
      </c>
      <c r="K8990" s="105">
        <v>2.0</v>
      </c>
      <c r="L8990" s="104">
        <f t="array" ref="L8990">XLOOKUP('Joining Lists'!$J8990,'Joining Lists'!$A$4:$A$15,'Joining Lists'!$B$4:$B$15)</f>
        <v>30</v>
      </c>
      <c r="M8990" s="105">
        <f>'Joining Lists'!$K8990*'Joining Lists'!$L8990</f>
        <v>60</v>
      </c>
    </row>
    <row r="8991" ht="14.25" customHeight="1">
      <c r="G8991" s="111">
        <v>44048.0</v>
      </c>
      <c r="H8991" s="110" t="s">
        <v>303</v>
      </c>
      <c r="I8991" s="110" t="str">
        <f t="array" ref="I8991">XLOOKUP('Joining Lists'!$H8991,'Joining Lists'!$D$4:$D$75,'Joining Lists'!$E$4:$E$75)</f>
        <v>West</v>
      </c>
      <c r="J8991" s="110" t="s">
        <v>218</v>
      </c>
      <c r="K8991" s="110">
        <v>2.0</v>
      </c>
      <c r="L8991" s="109">
        <f t="array" ref="L8991">XLOOKUP('Joining Lists'!$J8991,'Joining Lists'!$A$4:$A$15,'Joining Lists'!$B$4:$B$15)</f>
        <v>22.95</v>
      </c>
      <c r="M8991" s="110">
        <f>'Joining Lists'!$K8991*'Joining Lists'!$L8991</f>
        <v>45.9</v>
      </c>
    </row>
    <row r="8992" ht="14.25" customHeight="1">
      <c r="G8992" s="106">
        <v>44048.0</v>
      </c>
      <c r="H8992" s="105" t="s">
        <v>315</v>
      </c>
      <c r="I8992" s="105" t="str">
        <f t="array" ref="I8992">XLOOKUP('Joining Lists'!$H8992,'Joining Lists'!$D$4:$D$75,'Joining Lists'!$E$4:$E$75)</f>
        <v>MidWest</v>
      </c>
      <c r="J8992" s="105" t="s">
        <v>235</v>
      </c>
      <c r="K8992" s="105">
        <v>1.0</v>
      </c>
      <c r="L8992" s="104">
        <f t="array" ref="L8992">XLOOKUP('Joining Lists'!$J8992,'Joining Lists'!$A$4:$A$15,'Joining Lists'!$B$4:$B$15)</f>
        <v>19.95</v>
      </c>
      <c r="M8992" s="105">
        <f>'Joining Lists'!$K8992*'Joining Lists'!$L8992</f>
        <v>19.95</v>
      </c>
    </row>
    <row r="8993" ht="14.25" customHeight="1">
      <c r="G8993" s="111">
        <v>44047.0</v>
      </c>
      <c r="H8993" s="110" t="s">
        <v>311</v>
      </c>
      <c r="I8993" s="110" t="str">
        <f t="array" ref="I8993">XLOOKUP('Joining Lists'!$H8993,'Joining Lists'!$D$4:$D$75,'Joining Lists'!$E$4:$E$75)</f>
        <v>MidWest</v>
      </c>
      <c r="J8993" s="110" t="s">
        <v>218</v>
      </c>
      <c r="K8993" s="110">
        <v>4.0</v>
      </c>
      <c r="L8993" s="109">
        <f t="array" ref="L8993">XLOOKUP('Joining Lists'!$J8993,'Joining Lists'!$A$4:$A$15,'Joining Lists'!$B$4:$B$15)</f>
        <v>22.95</v>
      </c>
      <c r="M8993" s="110">
        <f>'Joining Lists'!$K8993*'Joining Lists'!$L8993</f>
        <v>91.8</v>
      </c>
    </row>
    <row r="8994" ht="14.25" customHeight="1">
      <c r="G8994" s="106">
        <v>44047.0</v>
      </c>
      <c r="H8994" s="105" t="s">
        <v>228</v>
      </c>
      <c r="I8994" s="105" t="str">
        <f t="array" ref="I8994">XLOOKUP('Joining Lists'!$H8994,'Joining Lists'!$D$4:$D$75,'Joining Lists'!$E$4:$E$75)</f>
        <v>MidWest</v>
      </c>
      <c r="J8994" s="105" t="s">
        <v>233</v>
      </c>
      <c r="K8994" s="105">
        <v>2.0</v>
      </c>
      <c r="L8994" s="104">
        <f t="array" ref="L8994">XLOOKUP('Joining Lists'!$J8994,'Joining Lists'!$A$4:$A$15,'Joining Lists'!$B$4:$B$15)</f>
        <v>27.5</v>
      </c>
      <c r="M8994" s="105">
        <f>'Joining Lists'!$K8994*'Joining Lists'!$L8994</f>
        <v>55</v>
      </c>
    </row>
    <row r="8995" ht="14.25" customHeight="1">
      <c r="G8995" s="111">
        <v>44047.0</v>
      </c>
      <c r="H8995" s="110" t="s">
        <v>251</v>
      </c>
      <c r="I8995" s="110" t="str">
        <f t="array" ref="I8995">XLOOKUP('Joining Lists'!$H8995,'Joining Lists'!$D$4:$D$75,'Joining Lists'!$E$4:$E$75)</f>
        <v>MidWest</v>
      </c>
      <c r="J8995" s="110" t="s">
        <v>245</v>
      </c>
      <c r="K8995" s="110">
        <v>3.0</v>
      </c>
      <c r="L8995" s="109">
        <f t="array" ref="L8995">XLOOKUP('Joining Lists'!$J8995,'Joining Lists'!$A$4:$A$15,'Joining Lists'!$B$4:$B$15)</f>
        <v>23.5</v>
      </c>
      <c r="M8995" s="110">
        <f>'Joining Lists'!$K8995*'Joining Lists'!$L8995</f>
        <v>70.5</v>
      </c>
    </row>
    <row r="8996" ht="14.25" customHeight="1">
      <c r="G8996" s="106">
        <v>44047.0</v>
      </c>
      <c r="H8996" s="105" t="s">
        <v>251</v>
      </c>
      <c r="I8996" s="105" t="str">
        <f t="array" ref="I8996">XLOOKUP('Joining Lists'!$H8996,'Joining Lists'!$D$4:$D$75,'Joining Lists'!$E$4:$E$75)</f>
        <v>MidWest</v>
      </c>
      <c r="J8996" s="105" t="s">
        <v>235</v>
      </c>
      <c r="K8996" s="105">
        <v>1.0</v>
      </c>
      <c r="L8996" s="104">
        <f t="array" ref="L8996">XLOOKUP('Joining Lists'!$J8996,'Joining Lists'!$A$4:$A$15,'Joining Lists'!$B$4:$B$15)</f>
        <v>19.95</v>
      </c>
      <c r="M8996" s="105">
        <f>'Joining Lists'!$K8996*'Joining Lists'!$L8996</f>
        <v>19.95</v>
      </c>
    </row>
    <row r="8997" ht="14.25" customHeight="1">
      <c r="G8997" s="111">
        <v>44047.0</v>
      </c>
      <c r="H8997" s="110" t="s">
        <v>306</v>
      </c>
      <c r="I8997" s="110" t="str">
        <f t="array" ref="I8997">XLOOKUP('Joining Lists'!$H8997,'Joining Lists'!$D$4:$D$75,'Joining Lists'!$E$4:$E$75)</f>
        <v>West</v>
      </c>
      <c r="J8997" s="110" t="s">
        <v>216</v>
      </c>
      <c r="K8997" s="110">
        <v>2.0</v>
      </c>
      <c r="L8997" s="109">
        <f t="array" ref="L8997">XLOOKUP('Joining Lists'!$J8997,'Joining Lists'!$A$4:$A$15,'Joining Lists'!$B$4:$B$15)</f>
        <v>22.95</v>
      </c>
      <c r="M8997" s="110">
        <f>'Joining Lists'!$K8997*'Joining Lists'!$L8997</f>
        <v>45.9</v>
      </c>
    </row>
    <row r="8998" ht="14.25" customHeight="1">
      <c r="G8998" s="106">
        <v>44047.0</v>
      </c>
      <c r="H8998" s="105" t="s">
        <v>310</v>
      </c>
      <c r="I8998" s="105" t="str">
        <f t="array" ref="I8998">XLOOKUP('Joining Lists'!$H8998,'Joining Lists'!$D$4:$D$75,'Joining Lists'!$E$4:$E$75)</f>
        <v>West</v>
      </c>
      <c r="J8998" s="105" t="s">
        <v>212</v>
      </c>
      <c r="K8998" s="105">
        <v>1.0</v>
      </c>
      <c r="L8998" s="104">
        <f t="array" ref="L8998">XLOOKUP('Joining Lists'!$J8998,'Joining Lists'!$A$4:$A$15,'Joining Lists'!$B$4:$B$15)</f>
        <v>21</v>
      </c>
      <c r="M8998" s="105">
        <f>'Joining Lists'!$K8998*'Joining Lists'!$L8998</f>
        <v>21</v>
      </c>
    </row>
    <row r="8999" ht="14.25" customHeight="1">
      <c r="G8999" s="111">
        <v>44046.0</v>
      </c>
      <c r="H8999" s="110" t="s">
        <v>255</v>
      </c>
      <c r="I8999" s="110" t="str">
        <f t="array" ref="I8999">XLOOKUP('Joining Lists'!$H8999,'Joining Lists'!$D$4:$D$75,'Joining Lists'!$E$4:$E$75)</f>
        <v>MidWest</v>
      </c>
      <c r="J8999" s="110" t="s">
        <v>230</v>
      </c>
      <c r="K8999" s="110">
        <v>1.0</v>
      </c>
      <c r="L8999" s="109">
        <f t="array" ref="L8999">XLOOKUP('Joining Lists'!$J8999,'Joining Lists'!$A$4:$A$15,'Joining Lists'!$B$4:$B$15)</f>
        <v>79.95</v>
      </c>
      <c r="M8999" s="110">
        <f>'Joining Lists'!$K8999*'Joining Lists'!$L8999</f>
        <v>79.95</v>
      </c>
    </row>
    <row r="9000" ht="14.25" customHeight="1">
      <c r="G9000" s="106">
        <v>44046.0</v>
      </c>
      <c r="H9000" s="105" t="s">
        <v>261</v>
      </c>
      <c r="I9000" s="105" t="str">
        <f t="array" ref="I9000">XLOOKUP('Joining Lists'!$H9000,'Joining Lists'!$D$4:$D$75,'Joining Lists'!$E$4:$E$75)</f>
        <v>South</v>
      </c>
      <c r="J9000" s="105" t="s">
        <v>212</v>
      </c>
      <c r="K9000" s="105">
        <v>2.0</v>
      </c>
      <c r="L9000" s="104">
        <f t="array" ref="L9000">XLOOKUP('Joining Lists'!$J9000,'Joining Lists'!$A$4:$A$15,'Joining Lists'!$B$4:$B$15)</f>
        <v>21</v>
      </c>
      <c r="M9000" s="105">
        <f>'Joining Lists'!$K9000*'Joining Lists'!$L9000</f>
        <v>42</v>
      </c>
    </row>
    <row r="9001" ht="14.25" customHeight="1">
      <c r="G9001" s="111">
        <v>44046.0</v>
      </c>
      <c r="H9001" s="110" t="s">
        <v>306</v>
      </c>
      <c r="I9001" s="110" t="str">
        <f t="array" ref="I9001">XLOOKUP('Joining Lists'!$H9001,'Joining Lists'!$D$4:$D$75,'Joining Lists'!$E$4:$E$75)</f>
        <v>West</v>
      </c>
      <c r="J9001" s="110" t="s">
        <v>245</v>
      </c>
      <c r="K9001" s="110">
        <v>2.0</v>
      </c>
      <c r="L9001" s="109">
        <f t="array" ref="L9001">XLOOKUP('Joining Lists'!$J9001,'Joining Lists'!$A$4:$A$15,'Joining Lists'!$B$4:$B$15)</f>
        <v>23.5</v>
      </c>
      <c r="M9001" s="110">
        <f>'Joining Lists'!$K9001*'Joining Lists'!$L9001</f>
        <v>47</v>
      </c>
    </row>
    <row r="9002" ht="14.25" customHeight="1">
      <c r="G9002" s="106">
        <v>44045.0</v>
      </c>
      <c r="H9002" s="105" t="s">
        <v>313</v>
      </c>
      <c r="I9002" s="105" t="str">
        <f t="array" ref="I9002">XLOOKUP('Joining Lists'!$H9002,'Joining Lists'!$D$4:$D$75,'Joining Lists'!$E$4:$E$75)</f>
        <v>West</v>
      </c>
      <c r="J9002" s="105" t="s">
        <v>216</v>
      </c>
      <c r="K9002" s="105">
        <v>2.0</v>
      </c>
      <c r="L9002" s="104">
        <f t="array" ref="L9002">XLOOKUP('Joining Lists'!$J9002,'Joining Lists'!$A$4:$A$15,'Joining Lists'!$B$4:$B$15)</f>
        <v>22.95</v>
      </c>
      <c r="M9002" s="105">
        <f>'Joining Lists'!$K9002*'Joining Lists'!$L9002</f>
        <v>45.9</v>
      </c>
    </row>
    <row r="9003" ht="14.25" customHeight="1">
      <c r="G9003" s="111">
        <v>44045.0</v>
      </c>
      <c r="H9003" s="110" t="s">
        <v>316</v>
      </c>
      <c r="I9003" s="110" t="str">
        <f t="array" ref="I9003">XLOOKUP('Joining Lists'!$H9003,'Joining Lists'!$D$4:$D$75,'Joining Lists'!$E$4:$E$75)</f>
        <v>West</v>
      </c>
      <c r="J9003" s="110" t="s">
        <v>212</v>
      </c>
      <c r="K9003" s="110">
        <v>2.0</v>
      </c>
      <c r="L9003" s="109">
        <f t="array" ref="L9003">XLOOKUP('Joining Lists'!$J9003,'Joining Lists'!$A$4:$A$15,'Joining Lists'!$B$4:$B$15)</f>
        <v>21</v>
      </c>
      <c r="M9003" s="110">
        <f>'Joining Lists'!$K9003*'Joining Lists'!$L9003</f>
        <v>42</v>
      </c>
    </row>
    <row r="9004" ht="14.25" customHeight="1">
      <c r="G9004" s="106">
        <v>44045.0</v>
      </c>
      <c r="H9004" s="105" t="s">
        <v>305</v>
      </c>
      <c r="I9004" s="105" t="str">
        <f t="array" ref="I9004">XLOOKUP('Joining Lists'!$H9004,'Joining Lists'!$D$4:$D$75,'Joining Lists'!$E$4:$E$75)</f>
        <v>East</v>
      </c>
      <c r="J9004" s="105" t="s">
        <v>240</v>
      </c>
      <c r="K9004" s="105">
        <v>3.0</v>
      </c>
      <c r="L9004" s="104">
        <f t="array" ref="L9004">XLOOKUP('Joining Lists'!$J9004,'Joining Lists'!$A$4:$A$15,'Joining Lists'!$B$4:$B$15)</f>
        <v>34</v>
      </c>
      <c r="M9004" s="105">
        <f>'Joining Lists'!$K9004*'Joining Lists'!$L9004</f>
        <v>102</v>
      </c>
    </row>
    <row r="9005" ht="14.25" customHeight="1">
      <c r="G9005" s="111">
        <v>44045.0</v>
      </c>
      <c r="H9005" s="110" t="s">
        <v>311</v>
      </c>
      <c r="I9005" s="110" t="str">
        <f t="array" ref="I9005">XLOOKUP('Joining Lists'!$H9005,'Joining Lists'!$D$4:$D$75,'Joining Lists'!$E$4:$E$75)</f>
        <v>MidWest</v>
      </c>
      <c r="J9005" s="110" t="s">
        <v>233</v>
      </c>
      <c r="K9005" s="110">
        <v>3.0</v>
      </c>
      <c r="L9005" s="109">
        <f t="array" ref="L9005">XLOOKUP('Joining Lists'!$J9005,'Joining Lists'!$A$4:$A$15,'Joining Lists'!$B$4:$B$15)</f>
        <v>27.5</v>
      </c>
      <c r="M9005" s="110">
        <f>'Joining Lists'!$K9005*'Joining Lists'!$L9005</f>
        <v>82.5</v>
      </c>
    </row>
    <row r="9006" ht="14.25" customHeight="1">
      <c r="G9006" s="106">
        <v>44045.0</v>
      </c>
      <c r="H9006" s="105" t="s">
        <v>225</v>
      </c>
      <c r="I9006" s="105" t="str">
        <f t="array" ref="I9006">XLOOKUP('Joining Lists'!$H9006,'Joining Lists'!$D$4:$D$75,'Joining Lists'!$E$4:$E$75)</f>
        <v>South</v>
      </c>
      <c r="J9006" s="105" t="s">
        <v>216</v>
      </c>
      <c r="K9006" s="105">
        <v>2.0</v>
      </c>
      <c r="L9006" s="104">
        <f t="array" ref="L9006">XLOOKUP('Joining Lists'!$J9006,'Joining Lists'!$A$4:$A$15,'Joining Lists'!$B$4:$B$15)</f>
        <v>22.95</v>
      </c>
      <c r="M9006" s="105">
        <f>'Joining Lists'!$K9006*'Joining Lists'!$L9006</f>
        <v>45.9</v>
      </c>
    </row>
    <row r="9007" ht="14.25" customHeight="1">
      <c r="G9007" s="111">
        <v>44045.0</v>
      </c>
      <c r="H9007" s="110" t="s">
        <v>281</v>
      </c>
      <c r="I9007" s="110" t="str">
        <f t="array" ref="I9007">XLOOKUP('Joining Lists'!$H9007,'Joining Lists'!$D$4:$D$75,'Joining Lists'!$E$4:$E$75)</f>
        <v>MidWest</v>
      </c>
      <c r="J9007" s="110" t="s">
        <v>235</v>
      </c>
      <c r="K9007" s="110">
        <v>2.0</v>
      </c>
      <c r="L9007" s="109">
        <f t="array" ref="L9007">XLOOKUP('Joining Lists'!$J9007,'Joining Lists'!$A$4:$A$15,'Joining Lists'!$B$4:$B$15)</f>
        <v>19.95</v>
      </c>
      <c r="M9007" s="110">
        <f>'Joining Lists'!$K9007*'Joining Lists'!$L9007</f>
        <v>39.9</v>
      </c>
    </row>
    <row r="9008" ht="14.25" customHeight="1">
      <c r="G9008" s="106">
        <v>44044.0</v>
      </c>
      <c r="H9008" s="105" t="s">
        <v>215</v>
      </c>
      <c r="I9008" s="105" t="str">
        <f t="array" ref="I9008">XLOOKUP('Joining Lists'!$H9008,'Joining Lists'!$D$4:$D$75,'Joining Lists'!$E$4:$E$75)</f>
        <v>East</v>
      </c>
      <c r="J9008" s="105" t="s">
        <v>243</v>
      </c>
      <c r="K9008" s="105">
        <v>1.0</v>
      </c>
      <c r="L9008" s="104">
        <f t="array" ref="L9008">XLOOKUP('Joining Lists'!$J9008,'Joining Lists'!$A$4:$A$15,'Joining Lists'!$B$4:$B$15)</f>
        <v>25</v>
      </c>
      <c r="M9008" s="105">
        <f>'Joining Lists'!$K9008*'Joining Lists'!$L9008</f>
        <v>25</v>
      </c>
    </row>
    <row r="9009" ht="14.25" customHeight="1">
      <c r="G9009" s="111">
        <v>44044.0</v>
      </c>
      <c r="H9009" s="110" t="s">
        <v>246</v>
      </c>
      <c r="I9009" s="110" t="str">
        <f t="array" ref="I9009">XLOOKUP('Joining Lists'!$H9009,'Joining Lists'!$D$4:$D$75,'Joining Lists'!$E$4:$E$75)</f>
        <v>South</v>
      </c>
      <c r="J9009" s="110" t="s">
        <v>240</v>
      </c>
      <c r="K9009" s="110">
        <v>3.0</v>
      </c>
      <c r="L9009" s="109">
        <f t="array" ref="L9009">XLOOKUP('Joining Lists'!$J9009,'Joining Lists'!$A$4:$A$15,'Joining Lists'!$B$4:$B$15)</f>
        <v>34</v>
      </c>
      <c r="M9009" s="110">
        <f>'Joining Lists'!$K9009*'Joining Lists'!$L9009</f>
        <v>102</v>
      </c>
    </row>
    <row r="9010" ht="14.25" customHeight="1">
      <c r="G9010" s="106">
        <v>44044.0</v>
      </c>
      <c r="H9010" s="105" t="s">
        <v>268</v>
      </c>
      <c r="I9010" s="105" t="str">
        <f t="array" ref="I9010">XLOOKUP('Joining Lists'!$H9010,'Joining Lists'!$D$4:$D$75,'Joining Lists'!$E$4:$E$75)</f>
        <v>East</v>
      </c>
      <c r="J9010" s="105" t="s">
        <v>235</v>
      </c>
      <c r="K9010" s="105">
        <v>1.0</v>
      </c>
      <c r="L9010" s="104">
        <f t="array" ref="L9010">XLOOKUP('Joining Lists'!$J9010,'Joining Lists'!$A$4:$A$15,'Joining Lists'!$B$4:$B$15)</f>
        <v>19.95</v>
      </c>
      <c r="M9010" s="105">
        <f>'Joining Lists'!$K9010*'Joining Lists'!$L9010</f>
        <v>19.95</v>
      </c>
    </row>
    <row r="9011" ht="14.25" customHeight="1">
      <c r="G9011" s="111">
        <v>44044.0</v>
      </c>
      <c r="H9011" s="110" t="s">
        <v>234</v>
      </c>
      <c r="I9011" s="110" t="str">
        <f t="array" ref="I9011">XLOOKUP('Joining Lists'!$H9011,'Joining Lists'!$D$4:$D$75,'Joining Lists'!$E$4:$E$75)</f>
        <v>East</v>
      </c>
      <c r="J9011" s="110" t="s">
        <v>243</v>
      </c>
      <c r="K9011" s="110">
        <v>4.0</v>
      </c>
      <c r="L9011" s="109">
        <f t="array" ref="L9011">XLOOKUP('Joining Lists'!$J9011,'Joining Lists'!$A$4:$A$15,'Joining Lists'!$B$4:$B$15)</f>
        <v>25</v>
      </c>
      <c r="M9011" s="110">
        <f>'Joining Lists'!$K9011*'Joining Lists'!$L9011</f>
        <v>100</v>
      </c>
    </row>
    <row r="9012" ht="14.25" customHeight="1">
      <c r="G9012" s="106">
        <v>44044.0</v>
      </c>
      <c r="H9012" s="105" t="s">
        <v>281</v>
      </c>
      <c r="I9012" s="105" t="str">
        <f t="array" ref="I9012">XLOOKUP('Joining Lists'!$H9012,'Joining Lists'!$D$4:$D$75,'Joining Lists'!$E$4:$E$75)</f>
        <v>MidWest</v>
      </c>
      <c r="J9012" s="105" t="s">
        <v>216</v>
      </c>
      <c r="K9012" s="105">
        <v>18.0</v>
      </c>
      <c r="L9012" s="104">
        <f t="array" ref="L9012">XLOOKUP('Joining Lists'!$J9012,'Joining Lists'!$A$4:$A$15,'Joining Lists'!$B$4:$B$15)</f>
        <v>22.95</v>
      </c>
      <c r="M9012" s="105">
        <f>'Joining Lists'!$K9012*'Joining Lists'!$L9012</f>
        <v>413.1</v>
      </c>
    </row>
    <row r="9013" ht="14.25" customHeight="1">
      <c r="G9013" s="111">
        <v>44043.0</v>
      </c>
      <c r="H9013" s="110" t="s">
        <v>297</v>
      </c>
      <c r="I9013" s="110" t="str">
        <f t="array" ref="I9013">XLOOKUP('Joining Lists'!$H9013,'Joining Lists'!$D$4:$D$75,'Joining Lists'!$E$4:$E$75)</f>
        <v>MidWest</v>
      </c>
      <c r="J9013" s="110" t="s">
        <v>218</v>
      </c>
      <c r="K9013" s="110">
        <v>2.0</v>
      </c>
      <c r="L9013" s="109">
        <f t="array" ref="L9013">XLOOKUP('Joining Lists'!$J9013,'Joining Lists'!$A$4:$A$15,'Joining Lists'!$B$4:$B$15)</f>
        <v>22.95</v>
      </c>
      <c r="M9013" s="110">
        <f>'Joining Lists'!$K9013*'Joining Lists'!$L9013</f>
        <v>45.9</v>
      </c>
    </row>
    <row r="9014" ht="14.25" customHeight="1">
      <c r="G9014" s="106">
        <v>44043.0</v>
      </c>
      <c r="H9014" s="105" t="s">
        <v>264</v>
      </c>
      <c r="I9014" s="105" t="str">
        <f t="array" ref="I9014">XLOOKUP('Joining Lists'!$H9014,'Joining Lists'!$D$4:$D$75,'Joining Lists'!$E$4:$E$75)</f>
        <v>MidWest</v>
      </c>
      <c r="J9014" s="105" t="s">
        <v>243</v>
      </c>
      <c r="K9014" s="105">
        <v>2.0</v>
      </c>
      <c r="L9014" s="104">
        <f t="array" ref="L9014">XLOOKUP('Joining Lists'!$J9014,'Joining Lists'!$A$4:$A$15,'Joining Lists'!$B$4:$B$15)</f>
        <v>25</v>
      </c>
      <c r="M9014" s="105">
        <f>'Joining Lists'!$K9014*'Joining Lists'!$L9014</f>
        <v>50</v>
      </c>
    </row>
    <row r="9015" ht="14.25" customHeight="1">
      <c r="G9015" s="111">
        <v>44043.0</v>
      </c>
      <c r="H9015" s="110" t="s">
        <v>234</v>
      </c>
      <c r="I9015" s="110" t="str">
        <f t="array" ref="I9015">XLOOKUP('Joining Lists'!$H9015,'Joining Lists'!$D$4:$D$75,'Joining Lists'!$E$4:$E$75)</f>
        <v>East</v>
      </c>
      <c r="J9015" s="110" t="s">
        <v>230</v>
      </c>
      <c r="K9015" s="110">
        <v>3.0</v>
      </c>
      <c r="L9015" s="109">
        <f t="array" ref="L9015">XLOOKUP('Joining Lists'!$J9015,'Joining Lists'!$A$4:$A$15,'Joining Lists'!$B$4:$B$15)</f>
        <v>79.95</v>
      </c>
      <c r="M9015" s="110">
        <f>'Joining Lists'!$K9015*'Joining Lists'!$L9015</f>
        <v>239.85</v>
      </c>
    </row>
    <row r="9016" ht="14.25" customHeight="1">
      <c r="G9016" s="106">
        <v>44043.0</v>
      </c>
      <c r="H9016" s="105" t="s">
        <v>244</v>
      </c>
      <c r="I9016" s="105" t="str">
        <f t="array" ref="I9016">XLOOKUP('Joining Lists'!$H9016,'Joining Lists'!$D$4:$D$75,'Joining Lists'!$E$4:$E$75)</f>
        <v>MidWest</v>
      </c>
      <c r="J9016" s="105" t="s">
        <v>240</v>
      </c>
      <c r="K9016" s="105">
        <v>1.0</v>
      </c>
      <c r="L9016" s="104">
        <f t="array" ref="L9016">XLOOKUP('Joining Lists'!$J9016,'Joining Lists'!$A$4:$A$15,'Joining Lists'!$B$4:$B$15)</f>
        <v>34</v>
      </c>
      <c r="M9016" s="105">
        <f>'Joining Lists'!$K9016*'Joining Lists'!$L9016</f>
        <v>34</v>
      </c>
    </row>
    <row r="9017" ht="14.25" customHeight="1">
      <c r="G9017" s="111">
        <v>44042.0</v>
      </c>
      <c r="H9017" s="110" t="s">
        <v>281</v>
      </c>
      <c r="I9017" s="110" t="str">
        <f t="array" ref="I9017">XLOOKUP('Joining Lists'!$H9017,'Joining Lists'!$D$4:$D$75,'Joining Lists'!$E$4:$E$75)</f>
        <v>MidWest</v>
      </c>
      <c r="J9017" s="110" t="s">
        <v>216</v>
      </c>
      <c r="K9017" s="110">
        <v>2.0</v>
      </c>
      <c r="L9017" s="109">
        <f t="array" ref="L9017">XLOOKUP('Joining Lists'!$J9017,'Joining Lists'!$A$4:$A$15,'Joining Lists'!$B$4:$B$15)</f>
        <v>22.95</v>
      </c>
      <c r="M9017" s="110">
        <f>'Joining Lists'!$K9017*'Joining Lists'!$L9017</f>
        <v>45.9</v>
      </c>
    </row>
    <row r="9018" ht="14.25" customHeight="1">
      <c r="G9018" s="106">
        <v>44042.0</v>
      </c>
      <c r="H9018" s="105" t="s">
        <v>255</v>
      </c>
      <c r="I9018" s="105" t="str">
        <f t="array" ref="I9018">XLOOKUP('Joining Lists'!$H9018,'Joining Lists'!$D$4:$D$75,'Joining Lists'!$E$4:$E$75)</f>
        <v>MidWest</v>
      </c>
      <c r="J9018" s="105" t="s">
        <v>245</v>
      </c>
      <c r="K9018" s="105">
        <v>1.0</v>
      </c>
      <c r="L9018" s="104">
        <f t="array" ref="L9018">XLOOKUP('Joining Lists'!$J9018,'Joining Lists'!$A$4:$A$15,'Joining Lists'!$B$4:$B$15)</f>
        <v>23.5</v>
      </c>
      <c r="M9018" s="105">
        <f>'Joining Lists'!$K9018*'Joining Lists'!$L9018</f>
        <v>23.5</v>
      </c>
    </row>
    <row r="9019" ht="14.25" customHeight="1">
      <c r="G9019" s="111">
        <v>44042.0</v>
      </c>
      <c r="H9019" s="110" t="s">
        <v>315</v>
      </c>
      <c r="I9019" s="110" t="str">
        <f t="array" ref="I9019">XLOOKUP('Joining Lists'!$H9019,'Joining Lists'!$D$4:$D$75,'Joining Lists'!$E$4:$E$75)</f>
        <v>MidWest</v>
      </c>
      <c r="J9019" s="110" t="s">
        <v>240</v>
      </c>
      <c r="K9019" s="110">
        <v>3.0</v>
      </c>
      <c r="L9019" s="109">
        <f t="array" ref="L9019">XLOOKUP('Joining Lists'!$J9019,'Joining Lists'!$A$4:$A$15,'Joining Lists'!$B$4:$B$15)</f>
        <v>34</v>
      </c>
      <c r="M9019" s="110">
        <f>'Joining Lists'!$K9019*'Joining Lists'!$L9019</f>
        <v>102</v>
      </c>
    </row>
    <row r="9020" ht="14.25" customHeight="1">
      <c r="G9020" s="106">
        <v>44042.0</v>
      </c>
      <c r="H9020" s="105" t="s">
        <v>306</v>
      </c>
      <c r="I9020" s="105" t="str">
        <f t="array" ref="I9020">XLOOKUP('Joining Lists'!$H9020,'Joining Lists'!$D$4:$D$75,'Joining Lists'!$E$4:$E$75)</f>
        <v>West</v>
      </c>
      <c r="J9020" s="105" t="s">
        <v>227</v>
      </c>
      <c r="K9020" s="105">
        <v>3.0</v>
      </c>
      <c r="L9020" s="104">
        <f t="array" ref="L9020">XLOOKUP('Joining Lists'!$J9020,'Joining Lists'!$A$4:$A$15,'Joining Lists'!$B$4:$B$15)</f>
        <v>25</v>
      </c>
      <c r="M9020" s="105">
        <f>'Joining Lists'!$K9020*'Joining Lists'!$L9020</f>
        <v>75</v>
      </c>
    </row>
    <row r="9021" ht="14.25" customHeight="1">
      <c r="G9021" s="111">
        <v>44042.0</v>
      </c>
      <c r="H9021" s="110" t="s">
        <v>221</v>
      </c>
      <c r="I9021" s="110" t="str">
        <f t="array" ref="I9021">XLOOKUP('Joining Lists'!$H9021,'Joining Lists'!$D$4:$D$75,'Joining Lists'!$E$4:$E$75)</f>
        <v>East</v>
      </c>
      <c r="J9021" s="110" t="s">
        <v>240</v>
      </c>
      <c r="K9021" s="110">
        <v>13.0</v>
      </c>
      <c r="L9021" s="109">
        <f t="array" ref="L9021">XLOOKUP('Joining Lists'!$J9021,'Joining Lists'!$A$4:$A$15,'Joining Lists'!$B$4:$B$15)</f>
        <v>34</v>
      </c>
      <c r="M9021" s="110">
        <f>'Joining Lists'!$K9021*'Joining Lists'!$L9021</f>
        <v>442</v>
      </c>
    </row>
    <row r="9022" ht="14.25" customHeight="1">
      <c r="G9022" s="106">
        <v>44042.0</v>
      </c>
      <c r="H9022" s="105" t="s">
        <v>296</v>
      </c>
      <c r="I9022" s="105" t="str">
        <f t="array" ref="I9022">XLOOKUP('Joining Lists'!$H9022,'Joining Lists'!$D$4:$D$75,'Joining Lists'!$E$4:$E$75)</f>
        <v>West</v>
      </c>
      <c r="J9022" s="105" t="s">
        <v>240</v>
      </c>
      <c r="K9022" s="105">
        <v>3.0</v>
      </c>
      <c r="L9022" s="104">
        <f t="array" ref="L9022">XLOOKUP('Joining Lists'!$J9022,'Joining Lists'!$A$4:$A$15,'Joining Lists'!$B$4:$B$15)</f>
        <v>34</v>
      </c>
      <c r="M9022" s="105">
        <f>'Joining Lists'!$K9022*'Joining Lists'!$L9022</f>
        <v>102</v>
      </c>
    </row>
    <row r="9023" ht="14.25" customHeight="1">
      <c r="G9023" s="111">
        <v>44042.0</v>
      </c>
      <c r="H9023" s="110" t="s">
        <v>281</v>
      </c>
      <c r="I9023" s="110" t="str">
        <f t="array" ref="I9023">XLOOKUP('Joining Lists'!$H9023,'Joining Lists'!$D$4:$D$75,'Joining Lists'!$E$4:$E$75)</f>
        <v>MidWest</v>
      </c>
      <c r="J9023" s="110" t="s">
        <v>235</v>
      </c>
      <c r="K9023" s="110">
        <v>2.0</v>
      </c>
      <c r="L9023" s="109">
        <f t="array" ref="L9023">XLOOKUP('Joining Lists'!$J9023,'Joining Lists'!$A$4:$A$15,'Joining Lists'!$B$4:$B$15)</f>
        <v>19.95</v>
      </c>
      <c r="M9023" s="110">
        <f>'Joining Lists'!$K9023*'Joining Lists'!$L9023</f>
        <v>39.9</v>
      </c>
    </row>
    <row r="9024" ht="14.25" customHeight="1">
      <c r="G9024" s="106">
        <v>44042.0</v>
      </c>
      <c r="H9024" s="105" t="s">
        <v>268</v>
      </c>
      <c r="I9024" s="105" t="str">
        <f t="array" ref="I9024">XLOOKUP('Joining Lists'!$H9024,'Joining Lists'!$D$4:$D$75,'Joining Lists'!$E$4:$E$75)</f>
        <v>East</v>
      </c>
      <c r="J9024" s="105" t="s">
        <v>245</v>
      </c>
      <c r="K9024" s="105">
        <v>3.0</v>
      </c>
      <c r="L9024" s="104">
        <f t="array" ref="L9024">XLOOKUP('Joining Lists'!$J9024,'Joining Lists'!$A$4:$A$15,'Joining Lists'!$B$4:$B$15)</f>
        <v>23.5</v>
      </c>
      <c r="M9024" s="105">
        <f>'Joining Lists'!$K9024*'Joining Lists'!$L9024</f>
        <v>70.5</v>
      </c>
    </row>
    <row r="9025" ht="14.25" customHeight="1">
      <c r="G9025" s="111">
        <v>44041.0</v>
      </c>
      <c r="H9025" s="110" t="s">
        <v>289</v>
      </c>
      <c r="I9025" s="110" t="str">
        <f t="array" ref="I9025">XLOOKUP('Joining Lists'!$H9025,'Joining Lists'!$D$4:$D$75,'Joining Lists'!$E$4:$E$75)</f>
        <v>West</v>
      </c>
      <c r="J9025" s="110" t="s">
        <v>239</v>
      </c>
      <c r="K9025" s="110">
        <v>1.0</v>
      </c>
      <c r="L9025" s="109">
        <f t="array" ref="L9025">XLOOKUP('Joining Lists'!$J9025,'Joining Lists'!$A$4:$A$15,'Joining Lists'!$B$4:$B$15)</f>
        <v>19</v>
      </c>
      <c r="M9025" s="110">
        <f>'Joining Lists'!$K9025*'Joining Lists'!$L9025</f>
        <v>19</v>
      </c>
    </row>
    <row r="9026" ht="14.25" customHeight="1">
      <c r="G9026" s="106">
        <v>44041.0</v>
      </c>
      <c r="H9026" s="105" t="s">
        <v>288</v>
      </c>
      <c r="I9026" s="105" t="str">
        <f t="array" ref="I9026">XLOOKUP('Joining Lists'!$H9026,'Joining Lists'!$D$4:$D$75,'Joining Lists'!$E$4:$E$75)</f>
        <v>MidWest</v>
      </c>
      <c r="J9026" s="105" t="s">
        <v>243</v>
      </c>
      <c r="K9026" s="105">
        <v>3.0</v>
      </c>
      <c r="L9026" s="104">
        <f t="array" ref="L9026">XLOOKUP('Joining Lists'!$J9026,'Joining Lists'!$A$4:$A$15,'Joining Lists'!$B$4:$B$15)</f>
        <v>25</v>
      </c>
      <c r="M9026" s="105">
        <f>'Joining Lists'!$K9026*'Joining Lists'!$L9026</f>
        <v>75</v>
      </c>
    </row>
    <row r="9027" ht="14.25" customHeight="1">
      <c r="G9027" s="111">
        <v>44041.0</v>
      </c>
      <c r="H9027" s="110" t="s">
        <v>286</v>
      </c>
      <c r="I9027" s="110" t="str">
        <f t="array" ref="I9027">XLOOKUP('Joining Lists'!$H9027,'Joining Lists'!$D$4:$D$75,'Joining Lists'!$E$4:$E$75)</f>
        <v>South</v>
      </c>
      <c r="J9027" s="110" t="s">
        <v>240</v>
      </c>
      <c r="K9027" s="110">
        <v>6.0</v>
      </c>
      <c r="L9027" s="109">
        <f t="array" ref="L9027">XLOOKUP('Joining Lists'!$J9027,'Joining Lists'!$A$4:$A$15,'Joining Lists'!$B$4:$B$15)</f>
        <v>34</v>
      </c>
      <c r="M9027" s="110">
        <f>'Joining Lists'!$K9027*'Joining Lists'!$L9027</f>
        <v>204</v>
      </c>
    </row>
    <row r="9028" ht="14.25" customHeight="1">
      <c r="G9028" s="106">
        <v>44040.0</v>
      </c>
      <c r="H9028" s="105" t="s">
        <v>306</v>
      </c>
      <c r="I9028" s="105" t="str">
        <f t="array" ref="I9028">XLOOKUP('Joining Lists'!$H9028,'Joining Lists'!$D$4:$D$75,'Joining Lists'!$E$4:$E$75)</f>
        <v>West</v>
      </c>
      <c r="J9028" s="105" t="s">
        <v>240</v>
      </c>
      <c r="K9028" s="105">
        <v>2.0</v>
      </c>
      <c r="L9028" s="104">
        <f t="array" ref="L9028">XLOOKUP('Joining Lists'!$J9028,'Joining Lists'!$A$4:$A$15,'Joining Lists'!$B$4:$B$15)</f>
        <v>34</v>
      </c>
      <c r="M9028" s="105">
        <f>'Joining Lists'!$K9028*'Joining Lists'!$L9028</f>
        <v>68</v>
      </c>
    </row>
    <row r="9029" ht="14.25" customHeight="1">
      <c r="G9029" s="111">
        <v>44040.0</v>
      </c>
      <c r="H9029" s="110" t="s">
        <v>316</v>
      </c>
      <c r="I9029" s="110" t="str">
        <f t="array" ref="I9029">XLOOKUP('Joining Lists'!$H9029,'Joining Lists'!$D$4:$D$75,'Joining Lists'!$E$4:$E$75)</f>
        <v>West</v>
      </c>
      <c r="J9029" s="110" t="s">
        <v>240</v>
      </c>
      <c r="K9029" s="110">
        <v>4.0</v>
      </c>
      <c r="L9029" s="109">
        <f t="array" ref="L9029">XLOOKUP('Joining Lists'!$J9029,'Joining Lists'!$A$4:$A$15,'Joining Lists'!$B$4:$B$15)</f>
        <v>34</v>
      </c>
      <c r="M9029" s="110">
        <f>'Joining Lists'!$K9029*'Joining Lists'!$L9029</f>
        <v>136</v>
      </c>
    </row>
    <row r="9030" ht="14.25" customHeight="1">
      <c r="G9030" s="106">
        <v>44040.0</v>
      </c>
      <c r="H9030" s="105" t="s">
        <v>296</v>
      </c>
      <c r="I9030" s="105" t="str">
        <f t="array" ref="I9030">XLOOKUP('Joining Lists'!$H9030,'Joining Lists'!$D$4:$D$75,'Joining Lists'!$E$4:$E$75)</f>
        <v>West</v>
      </c>
      <c r="J9030" s="105" t="s">
        <v>218</v>
      </c>
      <c r="K9030" s="105">
        <v>3.0</v>
      </c>
      <c r="L9030" s="104">
        <f t="array" ref="L9030">XLOOKUP('Joining Lists'!$J9030,'Joining Lists'!$A$4:$A$15,'Joining Lists'!$B$4:$B$15)</f>
        <v>22.95</v>
      </c>
      <c r="M9030" s="105">
        <f>'Joining Lists'!$K9030*'Joining Lists'!$L9030</f>
        <v>68.85</v>
      </c>
    </row>
    <row r="9031" ht="14.25" customHeight="1">
      <c r="G9031" s="111">
        <v>44040.0</v>
      </c>
      <c r="H9031" s="110" t="s">
        <v>294</v>
      </c>
      <c r="I9031" s="110" t="str">
        <f t="array" ref="I9031">XLOOKUP('Joining Lists'!$H9031,'Joining Lists'!$D$4:$D$75,'Joining Lists'!$E$4:$E$75)</f>
        <v>West</v>
      </c>
      <c r="J9031" s="110" t="s">
        <v>235</v>
      </c>
      <c r="K9031" s="110">
        <v>2.0</v>
      </c>
      <c r="L9031" s="109">
        <f t="array" ref="L9031">XLOOKUP('Joining Lists'!$J9031,'Joining Lists'!$A$4:$A$15,'Joining Lists'!$B$4:$B$15)</f>
        <v>19.95</v>
      </c>
      <c r="M9031" s="110">
        <f>'Joining Lists'!$K9031*'Joining Lists'!$L9031</f>
        <v>39.9</v>
      </c>
    </row>
    <row r="9032" ht="14.25" customHeight="1">
      <c r="G9032" s="106">
        <v>44040.0</v>
      </c>
      <c r="H9032" s="105" t="s">
        <v>258</v>
      </c>
      <c r="I9032" s="105" t="str">
        <f t="array" ref="I9032">XLOOKUP('Joining Lists'!$H9032,'Joining Lists'!$D$4:$D$75,'Joining Lists'!$E$4:$E$75)</f>
        <v>MidWest</v>
      </c>
      <c r="J9032" s="105" t="s">
        <v>240</v>
      </c>
      <c r="K9032" s="105">
        <v>3.0</v>
      </c>
      <c r="L9032" s="104">
        <f t="array" ref="L9032">XLOOKUP('Joining Lists'!$J9032,'Joining Lists'!$A$4:$A$15,'Joining Lists'!$B$4:$B$15)</f>
        <v>34</v>
      </c>
      <c r="M9032" s="105">
        <f>'Joining Lists'!$K9032*'Joining Lists'!$L9032</f>
        <v>102</v>
      </c>
    </row>
    <row r="9033" ht="14.25" customHeight="1">
      <c r="G9033" s="111">
        <v>44040.0</v>
      </c>
      <c r="H9033" s="110" t="s">
        <v>268</v>
      </c>
      <c r="I9033" s="110" t="str">
        <f t="array" ref="I9033">XLOOKUP('Joining Lists'!$H9033,'Joining Lists'!$D$4:$D$75,'Joining Lists'!$E$4:$E$75)</f>
        <v>East</v>
      </c>
      <c r="J9033" s="110" t="s">
        <v>240</v>
      </c>
      <c r="K9033" s="110">
        <v>4.0</v>
      </c>
      <c r="L9033" s="109">
        <f t="array" ref="L9033">XLOOKUP('Joining Lists'!$J9033,'Joining Lists'!$A$4:$A$15,'Joining Lists'!$B$4:$B$15)</f>
        <v>34</v>
      </c>
      <c r="M9033" s="110">
        <f>'Joining Lists'!$K9033*'Joining Lists'!$L9033</f>
        <v>136</v>
      </c>
    </row>
    <row r="9034" ht="14.25" customHeight="1">
      <c r="G9034" s="106">
        <v>44039.0</v>
      </c>
      <c r="H9034" s="105" t="s">
        <v>234</v>
      </c>
      <c r="I9034" s="105" t="str">
        <f t="array" ref="I9034">XLOOKUP('Joining Lists'!$H9034,'Joining Lists'!$D$4:$D$75,'Joining Lists'!$E$4:$E$75)</f>
        <v>East</v>
      </c>
      <c r="J9034" s="105" t="s">
        <v>216</v>
      </c>
      <c r="K9034" s="105">
        <v>8.0</v>
      </c>
      <c r="L9034" s="104">
        <f t="array" ref="L9034">XLOOKUP('Joining Lists'!$J9034,'Joining Lists'!$A$4:$A$15,'Joining Lists'!$B$4:$B$15)</f>
        <v>22.95</v>
      </c>
      <c r="M9034" s="105">
        <f>'Joining Lists'!$K9034*'Joining Lists'!$L9034</f>
        <v>183.6</v>
      </c>
    </row>
    <row r="9035" ht="14.25" customHeight="1">
      <c r="G9035" s="111">
        <v>44039.0</v>
      </c>
      <c r="H9035" s="110" t="s">
        <v>264</v>
      </c>
      <c r="I9035" s="110" t="str">
        <f t="array" ref="I9035">XLOOKUP('Joining Lists'!$H9035,'Joining Lists'!$D$4:$D$75,'Joining Lists'!$E$4:$E$75)</f>
        <v>MidWest</v>
      </c>
      <c r="J9035" s="110" t="s">
        <v>235</v>
      </c>
      <c r="K9035" s="110">
        <v>3.0</v>
      </c>
      <c r="L9035" s="109">
        <f t="array" ref="L9035">XLOOKUP('Joining Lists'!$J9035,'Joining Lists'!$A$4:$A$15,'Joining Lists'!$B$4:$B$15)</f>
        <v>19.95</v>
      </c>
      <c r="M9035" s="110">
        <f>'Joining Lists'!$K9035*'Joining Lists'!$L9035</f>
        <v>59.85</v>
      </c>
    </row>
    <row r="9036" ht="14.25" customHeight="1">
      <c r="G9036" s="106">
        <v>44039.0</v>
      </c>
      <c r="H9036" s="105" t="s">
        <v>283</v>
      </c>
      <c r="I9036" s="105" t="str">
        <f t="array" ref="I9036">XLOOKUP('Joining Lists'!$H9036,'Joining Lists'!$D$4:$D$75,'Joining Lists'!$E$4:$E$75)</f>
        <v>South</v>
      </c>
      <c r="J9036" s="105" t="s">
        <v>227</v>
      </c>
      <c r="K9036" s="105">
        <v>3.0</v>
      </c>
      <c r="L9036" s="104">
        <f t="array" ref="L9036">XLOOKUP('Joining Lists'!$J9036,'Joining Lists'!$A$4:$A$15,'Joining Lists'!$B$4:$B$15)</f>
        <v>25</v>
      </c>
      <c r="M9036" s="105">
        <f>'Joining Lists'!$K9036*'Joining Lists'!$L9036</f>
        <v>75</v>
      </c>
    </row>
    <row r="9037" ht="14.25" customHeight="1">
      <c r="G9037" s="111">
        <v>44038.0</v>
      </c>
      <c r="H9037" s="110" t="s">
        <v>298</v>
      </c>
      <c r="I9037" s="110" t="str">
        <f t="array" ref="I9037">XLOOKUP('Joining Lists'!$H9037,'Joining Lists'!$D$4:$D$75,'Joining Lists'!$E$4:$E$75)</f>
        <v>West</v>
      </c>
      <c r="J9037" s="110" t="s">
        <v>243</v>
      </c>
      <c r="K9037" s="110">
        <v>3.0</v>
      </c>
      <c r="L9037" s="109">
        <f t="array" ref="L9037">XLOOKUP('Joining Lists'!$J9037,'Joining Lists'!$A$4:$A$15,'Joining Lists'!$B$4:$B$15)</f>
        <v>25</v>
      </c>
      <c r="M9037" s="110">
        <f>'Joining Lists'!$K9037*'Joining Lists'!$L9037</f>
        <v>75</v>
      </c>
    </row>
    <row r="9038" ht="14.25" customHeight="1">
      <c r="G9038" s="106">
        <v>44038.0</v>
      </c>
      <c r="H9038" s="105" t="s">
        <v>291</v>
      </c>
      <c r="I9038" s="105" t="str">
        <f t="array" ref="I9038">XLOOKUP('Joining Lists'!$H9038,'Joining Lists'!$D$4:$D$75,'Joining Lists'!$E$4:$E$75)</f>
        <v>West</v>
      </c>
      <c r="J9038" s="105" t="s">
        <v>245</v>
      </c>
      <c r="K9038" s="105">
        <v>2.0</v>
      </c>
      <c r="L9038" s="104">
        <f t="array" ref="L9038">XLOOKUP('Joining Lists'!$J9038,'Joining Lists'!$A$4:$A$15,'Joining Lists'!$B$4:$B$15)</f>
        <v>23.5</v>
      </c>
      <c r="M9038" s="105">
        <f>'Joining Lists'!$K9038*'Joining Lists'!$L9038</f>
        <v>47</v>
      </c>
    </row>
    <row r="9039" ht="14.25" customHeight="1">
      <c r="G9039" s="111">
        <v>44038.0</v>
      </c>
      <c r="H9039" s="110" t="s">
        <v>249</v>
      </c>
      <c r="I9039" s="110" t="str">
        <f t="array" ref="I9039">XLOOKUP('Joining Lists'!$H9039,'Joining Lists'!$D$4:$D$75,'Joining Lists'!$E$4:$E$75)</f>
        <v>East</v>
      </c>
      <c r="J9039" s="110" t="s">
        <v>218</v>
      </c>
      <c r="K9039" s="110">
        <v>1.0</v>
      </c>
      <c r="L9039" s="109">
        <f t="array" ref="L9039">XLOOKUP('Joining Lists'!$J9039,'Joining Lists'!$A$4:$A$15,'Joining Lists'!$B$4:$B$15)</f>
        <v>22.95</v>
      </c>
      <c r="M9039" s="110">
        <f>'Joining Lists'!$K9039*'Joining Lists'!$L9039</f>
        <v>22.95</v>
      </c>
    </row>
    <row r="9040" ht="14.25" customHeight="1">
      <c r="G9040" s="106">
        <v>44037.0</v>
      </c>
      <c r="H9040" s="105" t="s">
        <v>276</v>
      </c>
      <c r="I9040" s="105" t="str">
        <f t="array" ref="I9040">XLOOKUP('Joining Lists'!$H9040,'Joining Lists'!$D$4:$D$75,'Joining Lists'!$E$4:$E$75)</f>
        <v>East</v>
      </c>
      <c r="J9040" s="105" t="s">
        <v>240</v>
      </c>
      <c r="K9040" s="105">
        <v>2.0</v>
      </c>
      <c r="L9040" s="104">
        <f t="array" ref="L9040">XLOOKUP('Joining Lists'!$J9040,'Joining Lists'!$A$4:$A$15,'Joining Lists'!$B$4:$B$15)</f>
        <v>34</v>
      </c>
      <c r="M9040" s="105">
        <f>'Joining Lists'!$K9040*'Joining Lists'!$L9040</f>
        <v>68</v>
      </c>
    </row>
    <row r="9041" ht="14.25" customHeight="1">
      <c r="G9041" s="111">
        <v>44036.0</v>
      </c>
      <c r="H9041" s="110" t="s">
        <v>292</v>
      </c>
      <c r="I9041" s="110" t="str">
        <f t="array" ref="I9041">XLOOKUP('Joining Lists'!$H9041,'Joining Lists'!$D$4:$D$75,'Joining Lists'!$E$4:$E$75)</f>
        <v>East</v>
      </c>
      <c r="J9041" s="110" t="s">
        <v>218</v>
      </c>
      <c r="K9041" s="110">
        <v>2.0</v>
      </c>
      <c r="L9041" s="109">
        <f t="array" ref="L9041">XLOOKUP('Joining Lists'!$J9041,'Joining Lists'!$A$4:$A$15,'Joining Lists'!$B$4:$B$15)</f>
        <v>22.95</v>
      </c>
      <c r="M9041" s="110">
        <f>'Joining Lists'!$K9041*'Joining Lists'!$L9041</f>
        <v>45.9</v>
      </c>
    </row>
    <row r="9042" ht="14.25" customHeight="1">
      <c r="G9042" s="106">
        <v>44036.0</v>
      </c>
      <c r="H9042" s="105" t="s">
        <v>225</v>
      </c>
      <c r="I9042" s="105" t="str">
        <f t="array" ref="I9042">XLOOKUP('Joining Lists'!$H9042,'Joining Lists'!$D$4:$D$75,'Joining Lists'!$E$4:$E$75)</f>
        <v>South</v>
      </c>
      <c r="J9042" s="105" t="s">
        <v>245</v>
      </c>
      <c r="K9042" s="105">
        <v>2.0</v>
      </c>
      <c r="L9042" s="104">
        <f t="array" ref="L9042">XLOOKUP('Joining Lists'!$J9042,'Joining Lists'!$A$4:$A$15,'Joining Lists'!$B$4:$B$15)</f>
        <v>23.5</v>
      </c>
      <c r="M9042" s="105">
        <f>'Joining Lists'!$K9042*'Joining Lists'!$L9042</f>
        <v>47</v>
      </c>
    </row>
    <row r="9043" ht="14.25" customHeight="1">
      <c r="G9043" s="111">
        <v>44036.0</v>
      </c>
      <c r="H9043" s="110" t="s">
        <v>289</v>
      </c>
      <c r="I9043" s="110" t="str">
        <f t="array" ref="I9043">XLOOKUP('Joining Lists'!$H9043,'Joining Lists'!$D$4:$D$75,'Joining Lists'!$E$4:$E$75)</f>
        <v>West</v>
      </c>
      <c r="J9043" s="110" t="s">
        <v>230</v>
      </c>
      <c r="K9043" s="110">
        <v>2.0</v>
      </c>
      <c r="L9043" s="109">
        <f t="array" ref="L9043">XLOOKUP('Joining Lists'!$J9043,'Joining Lists'!$A$4:$A$15,'Joining Lists'!$B$4:$B$15)</f>
        <v>79.95</v>
      </c>
      <c r="M9043" s="110">
        <f>'Joining Lists'!$K9043*'Joining Lists'!$L9043</f>
        <v>159.9</v>
      </c>
    </row>
    <row r="9044" ht="14.25" customHeight="1">
      <c r="G9044" s="106">
        <v>44036.0</v>
      </c>
      <c r="H9044" s="105" t="s">
        <v>268</v>
      </c>
      <c r="I9044" s="105" t="str">
        <f t="array" ref="I9044">XLOOKUP('Joining Lists'!$H9044,'Joining Lists'!$D$4:$D$75,'Joining Lists'!$E$4:$E$75)</f>
        <v>East</v>
      </c>
      <c r="J9044" s="105" t="s">
        <v>243</v>
      </c>
      <c r="K9044" s="105">
        <v>2.0</v>
      </c>
      <c r="L9044" s="104">
        <f t="array" ref="L9044">XLOOKUP('Joining Lists'!$J9044,'Joining Lists'!$A$4:$A$15,'Joining Lists'!$B$4:$B$15)</f>
        <v>25</v>
      </c>
      <c r="M9044" s="105">
        <f>'Joining Lists'!$K9044*'Joining Lists'!$L9044</f>
        <v>50</v>
      </c>
    </row>
    <row r="9045" ht="14.25" customHeight="1">
      <c r="G9045" s="111">
        <v>44035.0</v>
      </c>
      <c r="H9045" s="110" t="s">
        <v>302</v>
      </c>
      <c r="I9045" s="110" t="str">
        <f t="array" ref="I9045">XLOOKUP('Joining Lists'!$H9045,'Joining Lists'!$D$4:$D$75,'Joining Lists'!$E$4:$E$75)</f>
        <v>MidWest</v>
      </c>
      <c r="J9045" s="110" t="s">
        <v>230</v>
      </c>
      <c r="K9045" s="110">
        <v>2.0</v>
      </c>
      <c r="L9045" s="109">
        <f t="array" ref="L9045">XLOOKUP('Joining Lists'!$J9045,'Joining Lists'!$A$4:$A$15,'Joining Lists'!$B$4:$B$15)</f>
        <v>79.95</v>
      </c>
      <c r="M9045" s="110">
        <f>'Joining Lists'!$K9045*'Joining Lists'!$L9045</f>
        <v>159.9</v>
      </c>
    </row>
    <row r="9046" ht="14.25" customHeight="1">
      <c r="G9046" s="106">
        <v>44035.0</v>
      </c>
      <c r="H9046" s="105" t="s">
        <v>263</v>
      </c>
      <c r="I9046" s="105" t="str">
        <f t="array" ref="I9046">XLOOKUP('Joining Lists'!$H9046,'Joining Lists'!$D$4:$D$75,'Joining Lists'!$E$4:$E$75)</f>
        <v>West</v>
      </c>
      <c r="J9046" s="105" t="s">
        <v>243</v>
      </c>
      <c r="K9046" s="105">
        <v>6.0</v>
      </c>
      <c r="L9046" s="104">
        <f t="array" ref="L9046">XLOOKUP('Joining Lists'!$J9046,'Joining Lists'!$A$4:$A$15,'Joining Lists'!$B$4:$B$15)</f>
        <v>25</v>
      </c>
      <c r="M9046" s="105">
        <f>'Joining Lists'!$K9046*'Joining Lists'!$L9046</f>
        <v>150</v>
      </c>
    </row>
    <row r="9047" ht="14.25" customHeight="1">
      <c r="G9047" s="111">
        <v>44035.0</v>
      </c>
      <c r="H9047" s="110" t="s">
        <v>256</v>
      </c>
      <c r="I9047" s="110" t="str">
        <f t="array" ref="I9047">XLOOKUP('Joining Lists'!$H9047,'Joining Lists'!$D$4:$D$75,'Joining Lists'!$E$4:$E$75)</f>
        <v>MidWest</v>
      </c>
      <c r="J9047" s="110" t="s">
        <v>230</v>
      </c>
      <c r="K9047" s="110">
        <v>2.0</v>
      </c>
      <c r="L9047" s="109">
        <f t="array" ref="L9047">XLOOKUP('Joining Lists'!$J9047,'Joining Lists'!$A$4:$A$15,'Joining Lists'!$B$4:$B$15)</f>
        <v>79.95</v>
      </c>
      <c r="M9047" s="110">
        <f>'Joining Lists'!$K9047*'Joining Lists'!$L9047</f>
        <v>159.9</v>
      </c>
    </row>
    <row r="9048" ht="14.25" customHeight="1">
      <c r="G9048" s="106">
        <v>44034.0</v>
      </c>
      <c r="H9048" s="105" t="s">
        <v>244</v>
      </c>
      <c r="I9048" s="105" t="str">
        <f t="array" ref="I9048">XLOOKUP('Joining Lists'!$H9048,'Joining Lists'!$D$4:$D$75,'Joining Lists'!$E$4:$E$75)</f>
        <v>MidWest</v>
      </c>
      <c r="J9048" s="105" t="s">
        <v>240</v>
      </c>
      <c r="K9048" s="105">
        <v>3.0</v>
      </c>
      <c r="L9048" s="104">
        <f t="array" ref="L9048">XLOOKUP('Joining Lists'!$J9048,'Joining Lists'!$A$4:$A$15,'Joining Lists'!$B$4:$B$15)</f>
        <v>34</v>
      </c>
      <c r="M9048" s="105">
        <f>'Joining Lists'!$K9048*'Joining Lists'!$L9048</f>
        <v>102</v>
      </c>
    </row>
    <row r="9049" ht="14.25" customHeight="1">
      <c r="G9049" s="111">
        <v>44034.0</v>
      </c>
      <c r="H9049" s="110" t="s">
        <v>271</v>
      </c>
      <c r="I9049" s="110" t="str">
        <f t="array" ref="I9049">XLOOKUP('Joining Lists'!$H9049,'Joining Lists'!$D$4:$D$75,'Joining Lists'!$E$4:$E$75)</f>
        <v>South</v>
      </c>
      <c r="J9049" s="110" t="s">
        <v>218</v>
      </c>
      <c r="K9049" s="110">
        <v>2.0</v>
      </c>
      <c r="L9049" s="109">
        <f t="array" ref="L9049">XLOOKUP('Joining Lists'!$J9049,'Joining Lists'!$A$4:$A$15,'Joining Lists'!$B$4:$B$15)</f>
        <v>22.95</v>
      </c>
      <c r="M9049" s="110">
        <f>'Joining Lists'!$K9049*'Joining Lists'!$L9049</f>
        <v>45.9</v>
      </c>
    </row>
    <row r="9050" ht="14.25" customHeight="1">
      <c r="G9050" s="106">
        <v>44034.0</v>
      </c>
      <c r="H9050" s="105" t="s">
        <v>265</v>
      </c>
      <c r="I9050" s="105" t="str">
        <f t="array" ref="I9050">XLOOKUP('Joining Lists'!$H9050,'Joining Lists'!$D$4:$D$75,'Joining Lists'!$E$4:$E$75)</f>
        <v>MidWest</v>
      </c>
      <c r="J9050" s="105" t="s">
        <v>240</v>
      </c>
      <c r="K9050" s="105">
        <v>1.0</v>
      </c>
      <c r="L9050" s="104">
        <f t="array" ref="L9050">XLOOKUP('Joining Lists'!$J9050,'Joining Lists'!$A$4:$A$15,'Joining Lists'!$B$4:$B$15)</f>
        <v>34</v>
      </c>
      <c r="M9050" s="105">
        <f>'Joining Lists'!$K9050*'Joining Lists'!$L9050</f>
        <v>34</v>
      </c>
    </row>
    <row r="9051" ht="14.25" customHeight="1">
      <c r="G9051" s="111">
        <v>44034.0</v>
      </c>
      <c r="H9051" s="110" t="s">
        <v>281</v>
      </c>
      <c r="I9051" s="110" t="str">
        <f t="array" ref="I9051">XLOOKUP('Joining Lists'!$H9051,'Joining Lists'!$D$4:$D$75,'Joining Lists'!$E$4:$E$75)</f>
        <v>MidWest</v>
      </c>
      <c r="J9051" s="110" t="s">
        <v>235</v>
      </c>
      <c r="K9051" s="110">
        <v>4.0</v>
      </c>
      <c r="L9051" s="109">
        <f t="array" ref="L9051">XLOOKUP('Joining Lists'!$J9051,'Joining Lists'!$A$4:$A$15,'Joining Lists'!$B$4:$B$15)</f>
        <v>19.95</v>
      </c>
      <c r="M9051" s="110">
        <f>'Joining Lists'!$K9051*'Joining Lists'!$L9051</f>
        <v>79.8</v>
      </c>
    </row>
    <row r="9052" ht="14.25" customHeight="1">
      <c r="G9052" s="106">
        <v>44033.0</v>
      </c>
      <c r="H9052" s="105" t="s">
        <v>269</v>
      </c>
      <c r="I9052" s="105" t="str">
        <f t="array" ref="I9052">XLOOKUP('Joining Lists'!$H9052,'Joining Lists'!$D$4:$D$75,'Joining Lists'!$E$4:$E$75)</f>
        <v>MidWest</v>
      </c>
      <c r="J9052" s="105" t="s">
        <v>227</v>
      </c>
      <c r="K9052" s="105">
        <v>3.0</v>
      </c>
      <c r="L9052" s="104">
        <f t="array" ref="L9052">XLOOKUP('Joining Lists'!$J9052,'Joining Lists'!$A$4:$A$15,'Joining Lists'!$B$4:$B$15)</f>
        <v>25</v>
      </c>
      <c r="M9052" s="105">
        <f>'Joining Lists'!$K9052*'Joining Lists'!$L9052</f>
        <v>75</v>
      </c>
    </row>
    <row r="9053" ht="14.25" customHeight="1">
      <c r="G9053" s="111">
        <v>44033.0</v>
      </c>
      <c r="H9053" s="110" t="s">
        <v>258</v>
      </c>
      <c r="I9053" s="110" t="str">
        <f t="array" ref="I9053">XLOOKUP('Joining Lists'!$H9053,'Joining Lists'!$D$4:$D$75,'Joining Lists'!$E$4:$E$75)</f>
        <v>MidWest</v>
      </c>
      <c r="J9053" s="110" t="s">
        <v>240</v>
      </c>
      <c r="K9053" s="110">
        <v>3.0</v>
      </c>
      <c r="L9053" s="109">
        <f t="array" ref="L9053">XLOOKUP('Joining Lists'!$J9053,'Joining Lists'!$A$4:$A$15,'Joining Lists'!$B$4:$B$15)</f>
        <v>34</v>
      </c>
      <c r="M9053" s="110">
        <f>'Joining Lists'!$K9053*'Joining Lists'!$L9053</f>
        <v>102</v>
      </c>
    </row>
    <row r="9054" ht="14.25" customHeight="1">
      <c r="G9054" s="106">
        <v>44033.0</v>
      </c>
      <c r="H9054" s="105" t="s">
        <v>253</v>
      </c>
      <c r="I9054" s="105" t="str">
        <f t="array" ref="I9054">XLOOKUP('Joining Lists'!$H9054,'Joining Lists'!$D$4:$D$75,'Joining Lists'!$E$4:$E$75)</f>
        <v>MidWest</v>
      </c>
      <c r="J9054" s="105" t="s">
        <v>245</v>
      </c>
      <c r="K9054" s="105">
        <v>2.0</v>
      </c>
      <c r="L9054" s="104">
        <f t="array" ref="L9054">XLOOKUP('Joining Lists'!$J9054,'Joining Lists'!$A$4:$A$15,'Joining Lists'!$B$4:$B$15)</f>
        <v>23.5</v>
      </c>
      <c r="M9054" s="105">
        <f>'Joining Lists'!$K9054*'Joining Lists'!$L9054</f>
        <v>47</v>
      </c>
    </row>
    <row r="9055" ht="14.25" customHeight="1">
      <c r="G9055" s="111">
        <v>44033.0</v>
      </c>
      <c r="H9055" s="110" t="s">
        <v>296</v>
      </c>
      <c r="I9055" s="110" t="str">
        <f t="array" ref="I9055">XLOOKUP('Joining Lists'!$H9055,'Joining Lists'!$D$4:$D$75,'Joining Lists'!$E$4:$E$75)</f>
        <v>West</v>
      </c>
      <c r="J9055" s="110" t="s">
        <v>227</v>
      </c>
      <c r="K9055" s="110">
        <v>1.0</v>
      </c>
      <c r="L9055" s="109">
        <f t="array" ref="L9055">XLOOKUP('Joining Lists'!$J9055,'Joining Lists'!$A$4:$A$15,'Joining Lists'!$B$4:$B$15)</f>
        <v>25</v>
      </c>
      <c r="M9055" s="110">
        <f>'Joining Lists'!$K9055*'Joining Lists'!$L9055</f>
        <v>25</v>
      </c>
    </row>
    <row r="9056" ht="14.25" customHeight="1">
      <c r="G9056" s="106">
        <v>44033.0</v>
      </c>
      <c r="H9056" s="105" t="s">
        <v>215</v>
      </c>
      <c r="I9056" s="105" t="str">
        <f t="array" ref="I9056">XLOOKUP('Joining Lists'!$H9056,'Joining Lists'!$D$4:$D$75,'Joining Lists'!$E$4:$E$75)</f>
        <v>East</v>
      </c>
      <c r="J9056" s="105" t="s">
        <v>240</v>
      </c>
      <c r="K9056" s="105">
        <v>2.0</v>
      </c>
      <c r="L9056" s="104">
        <f t="array" ref="L9056">XLOOKUP('Joining Lists'!$J9056,'Joining Lists'!$A$4:$A$15,'Joining Lists'!$B$4:$B$15)</f>
        <v>34</v>
      </c>
      <c r="M9056" s="105">
        <f>'Joining Lists'!$K9056*'Joining Lists'!$L9056</f>
        <v>68</v>
      </c>
    </row>
    <row r="9057" ht="14.25" customHeight="1">
      <c r="G9057" s="111">
        <v>44033.0</v>
      </c>
      <c r="H9057" s="110" t="s">
        <v>259</v>
      </c>
      <c r="I9057" s="110" t="str">
        <f t="array" ref="I9057">XLOOKUP('Joining Lists'!$H9057,'Joining Lists'!$D$4:$D$75,'Joining Lists'!$E$4:$E$75)</f>
        <v>West</v>
      </c>
      <c r="J9057" s="110" t="s">
        <v>236</v>
      </c>
      <c r="K9057" s="110">
        <v>1.0</v>
      </c>
      <c r="L9057" s="109">
        <f t="array" ref="L9057">XLOOKUP('Joining Lists'!$J9057,'Joining Lists'!$A$4:$A$15,'Joining Lists'!$B$4:$B$15)</f>
        <v>30</v>
      </c>
      <c r="M9057" s="110">
        <f>'Joining Lists'!$K9057*'Joining Lists'!$L9057</f>
        <v>30</v>
      </c>
    </row>
    <row r="9058" ht="14.25" customHeight="1">
      <c r="G9058" s="106">
        <v>44032.0</v>
      </c>
      <c r="H9058" s="105" t="s">
        <v>308</v>
      </c>
      <c r="I9058" s="105" t="str">
        <f t="array" ref="I9058">XLOOKUP('Joining Lists'!$H9058,'Joining Lists'!$D$4:$D$75,'Joining Lists'!$E$4:$E$75)</f>
        <v>West</v>
      </c>
      <c r="J9058" s="105" t="s">
        <v>218</v>
      </c>
      <c r="K9058" s="105">
        <v>2.0</v>
      </c>
      <c r="L9058" s="104">
        <f t="array" ref="L9058">XLOOKUP('Joining Lists'!$J9058,'Joining Lists'!$A$4:$A$15,'Joining Lists'!$B$4:$B$15)</f>
        <v>22.95</v>
      </c>
      <c r="M9058" s="105">
        <f>'Joining Lists'!$K9058*'Joining Lists'!$L9058</f>
        <v>45.9</v>
      </c>
    </row>
    <row r="9059" ht="14.25" customHeight="1">
      <c r="G9059" s="111">
        <v>44032.0</v>
      </c>
      <c r="H9059" s="110" t="s">
        <v>300</v>
      </c>
      <c r="I9059" s="110" t="str">
        <f t="array" ref="I9059">XLOOKUP('Joining Lists'!$H9059,'Joining Lists'!$D$4:$D$75,'Joining Lists'!$E$4:$E$75)</f>
        <v>MidWest</v>
      </c>
      <c r="J9059" s="110" t="s">
        <v>227</v>
      </c>
      <c r="K9059" s="110">
        <v>4.0</v>
      </c>
      <c r="L9059" s="109">
        <f t="array" ref="L9059">XLOOKUP('Joining Lists'!$J9059,'Joining Lists'!$A$4:$A$15,'Joining Lists'!$B$4:$B$15)</f>
        <v>25</v>
      </c>
      <c r="M9059" s="110">
        <f>'Joining Lists'!$K9059*'Joining Lists'!$L9059</f>
        <v>100</v>
      </c>
    </row>
    <row r="9060" ht="14.25" customHeight="1">
      <c r="G9060" s="106">
        <v>44032.0</v>
      </c>
      <c r="H9060" s="105" t="s">
        <v>315</v>
      </c>
      <c r="I9060" s="105" t="str">
        <f t="array" ref="I9060">XLOOKUP('Joining Lists'!$H9060,'Joining Lists'!$D$4:$D$75,'Joining Lists'!$E$4:$E$75)</f>
        <v>MidWest</v>
      </c>
      <c r="J9060" s="105" t="s">
        <v>240</v>
      </c>
      <c r="K9060" s="105">
        <v>3.0</v>
      </c>
      <c r="L9060" s="104">
        <f t="array" ref="L9060">XLOOKUP('Joining Lists'!$J9060,'Joining Lists'!$A$4:$A$15,'Joining Lists'!$B$4:$B$15)</f>
        <v>34</v>
      </c>
      <c r="M9060" s="105">
        <f>'Joining Lists'!$K9060*'Joining Lists'!$L9060</f>
        <v>102</v>
      </c>
    </row>
    <row r="9061" ht="14.25" customHeight="1">
      <c r="G9061" s="111">
        <v>44032.0</v>
      </c>
      <c r="H9061" s="110" t="s">
        <v>225</v>
      </c>
      <c r="I9061" s="110" t="str">
        <f t="array" ref="I9061">XLOOKUP('Joining Lists'!$H9061,'Joining Lists'!$D$4:$D$75,'Joining Lists'!$E$4:$E$75)</f>
        <v>South</v>
      </c>
      <c r="J9061" s="110" t="s">
        <v>233</v>
      </c>
      <c r="K9061" s="110">
        <v>2.0</v>
      </c>
      <c r="L9061" s="109">
        <f t="array" ref="L9061">XLOOKUP('Joining Lists'!$J9061,'Joining Lists'!$A$4:$A$15,'Joining Lists'!$B$4:$B$15)</f>
        <v>27.5</v>
      </c>
      <c r="M9061" s="110">
        <f>'Joining Lists'!$K9061*'Joining Lists'!$L9061</f>
        <v>55</v>
      </c>
    </row>
    <row r="9062" ht="14.25" customHeight="1">
      <c r="G9062" s="106">
        <v>44031.0</v>
      </c>
      <c r="H9062" s="105" t="s">
        <v>305</v>
      </c>
      <c r="I9062" s="105" t="str">
        <f t="array" ref="I9062">XLOOKUP('Joining Lists'!$H9062,'Joining Lists'!$D$4:$D$75,'Joining Lists'!$E$4:$E$75)</f>
        <v>East</v>
      </c>
      <c r="J9062" s="105" t="s">
        <v>218</v>
      </c>
      <c r="K9062" s="105">
        <v>3.0</v>
      </c>
      <c r="L9062" s="104">
        <f t="array" ref="L9062">XLOOKUP('Joining Lists'!$J9062,'Joining Lists'!$A$4:$A$15,'Joining Lists'!$B$4:$B$15)</f>
        <v>22.95</v>
      </c>
      <c r="M9062" s="105">
        <f>'Joining Lists'!$K9062*'Joining Lists'!$L9062</f>
        <v>68.85</v>
      </c>
    </row>
    <row r="9063" ht="14.25" customHeight="1">
      <c r="G9063" s="111">
        <v>44031.0</v>
      </c>
      <c r="H9063" s="110" t="s">
        <v>269</v>
      </c>
      <c r="I9063" s="110" t="str">
        <f t="array" ref="I9063">XLOOKUP('Joining Lists'!$H9063,'Joining Lists'!$D$4:$D$75,'Joining Lists'!$E$4:$E$75)</f>
        <v>MidWest</v>
      </c>
      <c r="J9063" s="110" t="s">
        <v>240</v>
      </c>
      <c r="K9063" s="110">
        <v>3.0</v>
      </c>
      <c r="L9063" s="109">
        <f t="array" ref="L9063">XLOOKUP('Joining Lists'!$J9063,'Joining Lists'!$A$4:$A$15,'Joining Lists'!$B$4:$B$15)</f>
        <v>34</v>
      </c>
      <c r="M9063" s="110">
        <f>'Joining Lists'!$K9063*'Joining Lists'!$L9063</f>
        <v>102</v>
      </c>
    </row>
    <row r="9064" ht="14.25" customHeight="1">
      <c r="G9064" s="106">
        <v>44031.0</v>
      </c>
      <c r="H9064" s="105" t="s">
        <v>300</v>
      </c>
      <c r="I9064" s="105" t="str">
        <f t="array" ref="I9064">XLOOKUP('Joining Lists'!$H9064,'Joining Lists'!$D$4:$D$75,'Joining Lists'!$E$4:$E$75)</f>
        <v>MidWest</v>
      </c>
      <c r="J9064" s="105" t="s">
        <v>218</v>
      </c>
      <c r="K9064" s="105">
        <v>18.0</v>
      </c>
      <c r="L9064" s="104">
        <f t="array" ref="L9064">XLOOKUP('Joining Lists'!$J9064,'Joining Lists'!$A$4:$A$15,'Joining Lists'!$B$4:$B$15)</f>
        <v>22.95</v>
      </c>
      <c r="M9064" s="105">
        <f>'Joining Lists'!$K9064*'Joining Lists'!$L9064</f>
        <v>413.1</v>
      </c>
    </row>
    <row r="9065" ht="14.25" customHeight="1">
      <c r="G9065" s="111">
        <v>44031.0</v>
      </c>
      <c r="H9065" s="110" t="s">
        <v>265</v>
      </c>
      <c r="I9065" s="110" t="str">
        <f t="array" ref="I9065">XLOOKUP('Joining Lists'!$H9065,'Joining Lists'!$D$4:$D$75,'Joining Lists'!$E$4:$E$75)</f>
        <v>MidWest</v>
      </c>
      <c r="J9065" s="110" t="s">
        <v>240</v>
      </c>
      <c r="K9065" s="110">
        <v>2.0</v>
      </c>
      <c r="L9065" s="109">
        <f t="array" ref="L9065">XLOOKUP('Joining Lists'!$J9065,'Joining Lists'!$A$4:$A$15,'Joining Lists'!$B$4:$B$15)</f>
        <v>34</v>
      </c>
      <c r="M9065" s="110">
        <f>'Joining Lists'!$K9065*'Joining Lists'!$L9065</f>
        <v>68</v>
      </c>
    </row>
    <row r="9066" ht="14.25" customHeight="1">
      <c r="G9066" s="106">
        <v>44031.0</v>
      </c>
      <c r="H9066" s="105" t="s">
        <v>223</v>
      </c>
      <c r="I9066" s="105" t="str">
        <f t="array" ref="I9066">XLOOKUP('Joining Lists'!$H9066,'Joining Lists'!$D$4:$D$75,'Joining Lists'!$E$4:$E$75)</f>
        <v>East</v>
      </c>
      <c r="J9066" s="105" t="s">
        <v>230</v>
      </c>
      <c r="K9066" s="105">
        <v>2.0</v>
      </c>
      <c r="L9066" s="104">
        <f t="array" ref="L9066">XLOOKUP('Joining Lists'!$J9066,'Joining Lists'!$A$4:$A$15,'Joining Lists'!$B$4:$B$15)</f>
        <v>79.95</v>
      </c>
      <c r="M9066" s="105">
        <f>'Joining Lists'!$K9066*'Joining Lists'!$L9066</f>
        <v>159.9</v>
      </c>
    </row>
    <row r="9067" ht="14.25" customHeight="1">
      <c r="G9067" s="111">
        <v>44031.0</v>
      </c>
      <c r="H9067" s="110" t="s">
        <v>234</v>
      </c>
      <c r="I9067" s="110" t="str">
        <f t="array" ref="I9067">XLOOKUP('Joining Lists'!$H9067,'Joining Lists'!$D$4:$D$75,'Joining Lists'!$E$4:$E$75)</f>
        <v>East</v>
      </c>
      <c r="J9067" s="110" t="s">
        <v>212</v>
      </c>
      <c r="K9067" s="110">
        <v>1.0</v>
      </c>
      <c r="L9067" s="109">
        <f t="array" ref="L9067">XLOOKUP('Joining Lists'!$J9067,'Joining Lists'!$A$4:$A$15,'Joining Lists'!$B$4:$B$15)</f>
        <v>21</v>
      </c>
      <c r="M9067" s="110">
        <f>'Joining Lists'!$K9067*'Joining Lists'!$L9067</f>
        <v>21</v>
      </c>
    </row>
    <row r="9068" ht="14.25" customHeight="1">
      <c r="G9068" s="106">
        <v>44030.0</v>
      </c>
      <c r="H9068" s="105" t="s">
        <v>234</v>
      </c>
      <c r="I9068" s="105" t="str">
        <f t="array" ref="I9068">XLOOKUP('Joining Lists'!$H9068,'Joining Lists'!$D$4:$D$75,'Joining Lists'!$E$4:$E$75)</f>
        <v>East</v>
      </c>
      <c r="J9068" s="105" t="s">
        <v>245</v>
      </c>
      <c r="K9068" s="105">
        <v>16.0</v>
      </c>
      <c r="L9068" s="104">
        <f t="array" ref="L9068">XLOOKUP('Joining Lists'!$J9068,'Joining Lists'!$A$4:$A$15,'Joining Lists'!$B$4:$B$15)</f>
        <v>23.5</v>
      </c>
      <c r="M9068" s="105">
        <f>'Joining Lists'!$K9068*'Joining Lists'!$L9068</f>
        <v>376</v>
      </c>
    </row>
    <row r="9069" ht="14.25" customHeight="1">
      <c r="G9069" s="111">
        <v>44030.0</v>
      </c>
      <c r="H9069" s="110" t="s">
        <v>295</v>
      </c>
      <c r="I9069" s="110" t="str">
        <f t="array" ref="I9069">XLOOKUP('Joining Lists'!$H9069,'Joining Lists'!$D$4:$D$75,'Joining Lists'!$E$4:$E$75)</f>
        <v>MidWest</v>
      </c>
      <c r="J9069" s="110" t="s">
        <v>216</v>
      </c>
      <c r="K9069" s="110">
        <v>2.0</v>
      </c>
      <c r="L9069" s="109">
        <f t="array" ref="L9069">XLOOKUP('Joining Lists'!$J9069,'Joining Lists'!$A$4:$A$15,'Joining Lists'!$B$4:$B$15)</f>
        <v>22.95</v>
      </c>
      <c r="M9069" s="110">
        <f>'Joining Lists'!$K9069*'Joining Lists'!$L9069</f>
        <v>45.9</v>
      </c>
    </row>
    <row r="9070" ht="14.25" customHeight="1">
      <c r="G9070" s="106">
        <v>44029.0</v>
      </c>
      <c r="H9070" s="105" t="s">
        <v>268</v>
      </c>
      <c r="I9070" s="105" t="str">
        <f t="array" ref="I9070">XLOOKUP('Joining Lists'!$H9070,'Joining Lists'!$D$4:$D$75,'Joining Lists'!$E$4:$E$75)</f>
        <v>East</v>
      </c>
      <c r="J9070" s="105" t="s">
        <v>218</v>
      </c>
      <c r="K9070" s="105">
        <v>3.0</v>
      </c>
      <c r="L9070" s="104">
        <f t="array" ref="L9070">XLOOKUP('Joining Lists'!$J9070,'Joining Lists'!$A$4:$A$15,'Joining Lists'!$B$4:$B$15)</f>
        <v>22.95</v>
      </c>
      <c r="M9070" s="105">
        <f>'Joining Lists'!$K9070*'Joining Lists'!$L9070</f>
        <v>68.85</v>
      </c>
    </row>
    <row r="9071" ht="14.25" customHeight="1">
      <c r="G9071" s="111">
        <v>44029.0</v>
      </c>
      <c r="H9071" s="110" t="s">
        <v>264</v>
      </c>
      <c r="I9071" s="110" t="str">
        <f t="array" ref="I9071">XLOOKUP('Joining Lists'!$H9071,'Joining Lists'!$D$4:$D$75,'Joining Lists'!$E$4:$E$75)</f>
        <v>MidWest</v>
      </c>
      <c r="J9071" s="110" t="s">
        <v>245</v>
      </c>
      <c r="K9071" s="110">
        <v>3.0</v>
      </c>
      <c r="L9071" s="109">
        <f t="array" ref="L9071">XLOOKUP('Joining Lists'!$J9071,'Joining Lists'!$A$4:$A$15,'Joining Lists'!$B$4:$B$15)</f>
        <v>23.5</v>
      </c>
      <c r="M9071" s="110">
        <f>'Joining Lists'!$K9071*'Joining Lists'!$L9071</f>
        <v>70.5</v>
      </c>
    </row>
    <row r="9072" ht="14.25" customHeight="1">
      <c r="G9072" s="106">
        <v>44029.0</v>
      </c>
      <c r="H9072" s="105" t="s">
        <v>304</v>
      </c>
      <c r="I9072" s="105" t="str">
        <f t="array" ref="I9072">XLOOKUP('Joining Lists'!$H9072,'Joining Lists'!$D$4:$D$75,'Joining Lists'!$E$4:$E$75)</f>
        <v>South</v>
      </c>
      <c r="J9072" s="105" t="s">
        <v>239</v>
      </c>
      <c r="K9072" s="105">
        <v>1.0</v>
      </c>
      <c r="L9072" s="104">
        <f t="array" ref="L9072">XLOOKUP('Joining Lists'!$J9072,'Joining Lists'!$A$4:$A$15,'Joining Lists'!$B$4:$B$15)</f>
        <v>19</v>
      </c>
      <c r="M9072" s="105">
        <f>'Joining Lists'!$K9072*'Joining Lists'!$L9072</f>
        <v>19</v>
      </c>
    </row>
    <row r="9073" ht="14.25" customHeight="1">
      <c r="G9073" s="111">
        <v>44028.0</v>
      </c>
      <c r="H9073" s="110" t="s">
        <v>305</v>
      </c>
      <c r="I9073" s="110" t="str">
        <f t="array" ref="I9073">XLOOKUP('Joining Lists'!$H9073,'Joining Lists'!$D$4:$D$75,'Joining Lists'!$E$4:$E$75)</f>
        <v>East</v>
      </c>
      <c r="J9073" s="110" t="s">
        <v>240</v>
      </c>
      <c r="K9073" s="110">
        <v>2.0</v>
      </c>
      <c r="L9073" s="109">
        <f t="array" ref="L9073">XLOOKUP('Joining Lists'!$J9073,'Joining Lists'!$A$4:$A$15,'Joining Lists'!$B$4:$B$15)</f>
        <v>34</v>
      </c>
      <c r="M9073" s="110">
        <f>'Joining Lists'!$K9073*'Joining Lists'!$L9073</f>
        <v>68</v>
      </c>
    </row>
    <row r="9074" ht="14.25" customHeight="1">
      <c r="G9074" s="106">
        <v>44027.0</v>
      </c>
      <c r="H9074" s="105" t="s">
        <v>306</v>
      </c>
      <c r="I9074" s="105" t="str">
        <f t="array" ref="I9074">XLOOKUP('Joining Lists'!$H9074,'Joining Lists'!$D$4:$D$75,'Joining Lists'!$E$4:$E$75)</f>
        <v>West</v>
      </c>
      <c r="J9074" s="105" t="s">
        <v>240</v>
      </c>
      <c r="K9074" s="105">
        <v>2.0</v>
      </c>
      <c r="L9074" s="104">
        <f t="array" ref="L9074">XLOOKUP('Joining Lists'!$J9074,'Joining Lists'!$A$4:$A$15,'Joining Lists'!$B$4:$B$15)</f>
        <v>34</v>
      </c>
      <c r="M9074" s="105">
        <f>'Joining Lists'!$K9074*'Joining Lists'!$L9074</f>
        <v>68</v>
      </c>
    </row>
    <row r="9075" ht="14.25" customHeight="1">
      <c r="G9075" s="111">
        <v>44027.0</v>
      </c>
      <c r="H9075" s="110" t="s">
        <v>248</v>
      </c>
      <c r="I9075" s="110" t="str">
        <f t="array" ref="I9075">XLOOKUP('Joining Lists'!$H9075,'Joining Lists'!$D$4:$D$75,'Joining Lists'!$E$4:$E$75)</f>
        <v>MidWest</v>
      </c>
      <c r="J9075" s="110" t="s">
        <v>216</v>
      </c>
      <c r="K9075" s="110">
        <v>17.0</v>
      </c>
      <c r="L9075" s="109">
        <f t="array" ref="L9075">XLOOKUP('Joining Lists'!$J9075,'Joining Lists'!$A$4:$A$15,'Joining Lists'!$B$4:$B$15)</f>
        <v>22.95</v>
      </c>
      <c r="M9075" s="110">
        <f>'Joining Lists'!$K9075*'Joining Lists'!$L9075</f>
        <v>390.15</v>
      </c>
    </row>
    <row r="9076" ht="14.25" customHeight="1">
      <c r="G9076" s="106">
        <v>44027.0</v>
      </c>
      <c r="H9076" s="105" t="s">
        <v>266</v>
      </c>
      <c r="I9076" s="105" t="str">
        <f t="array" ref="I9076">XLOOKUP('Joining Lists'!$H9076,'Joining Lists'!$D$4:$D$75,'Joining Lists'!$E$4:$E$75)</f>
        <v>West</v>
      </c>
      <c r="J9076" s="105" t="s">
        <v>216</v>
      </c>
      <c r="K9076" s="105">
        <v>1.0</v>
      </c>
      <c r="L9076" s="104">
        <f t="array" ref="L9076">XLOOKUP('Joining Lists'!$J9076,'Joining Lists'!$A$4:$A$15,'Joining Lists'!$B$4:$B$15)</f>
        <v>22.95</v>
      </c>
      <c r="M9076" s="105">
        <f>'Joining Lists'!$K9076*'Joining Lists'!$L9076</f>
        <v>22.95</v>
      </c>
    </row>
    <row r="9077" ht="14.25" customHeight="1">
      <c r="G9077" s="111">
        <v>44026.0</v>
      </c>
      <c r="H9077" s="110" t="s">
        <v>265</v>
      </c>
      <c r="I9077" s="110" t="str">
        <f t="array" ref="I9077">XLOOKUP('Joining Lists'!$H9077,'Joining Lists'!$D$4:$D$75,'Joining Lists'!$E$4:$E$75)</f>
        <v>MidWest</v>
      </c>
      <c r="J9077" s="110" t="s">
        <v>218</v>
      </c>
      <c r="K9077" s="110">
        <v>2.0</v>
      </c>
      <c r="L9077" s="109">
        <f t="array" ref="L9077">XLOOKUP('Joining Lists'!$J9077,'Joining Lists'!$A$4:$A$15,'Joining Lists'!$B$4:$B$15)</f>
        <v>22.95</v>
      </c>
      <c r="M9077" s="110">
        <f>'Joining Lists'!$K9077*'Joining Lists'!$L9077</f>
        <v>45.9</v>
      </c>
    </row>
    <row r="9078" ht="14.25" customHeight="1">
      <c r="G9078" s="106">
        <v>44026.0</v>
      </c>
      <c r="H9078" s="105" t="s">
        <v>271</v>
      </c>
      <c r="I9078" s="105" t="str">
        <f t="array" ref="I9078">XLOOKUP('Joining Lists'!$H9078,'Joining Lists'!$D$4:$D$75,'Joining Lists'!$E$4:$E$75)</f>
        <v>South</v>
      </c>
      <c r="J9078" s="105" t="s">
        <v>212</v>
      </c>
      <c r="K9078" s="105">
        <v>2.0</v>
      </c>
      <c r="L9078" s="104">
        <f t="array" ref="L9078">XLOOKUP('Joining Lists'!$J9078,'Joining Lists'!$A$4:$A$15,'Joining Lists'!$B$4:$B$15)</f>
        <v>21</v>
      </c>
      <c r="M9078" s="105">
        <f>'Joining Lists'!$K9078*'Joining Lists'!$L9078</f>
        <v>42</v>
      </c>
    </row>
    <row r="9079" ht="14.25" customHeight="1">
      <c r="G9079" s="111">
        <v>44026.0</v>
      </c>
      <c r="H9079" s="110" t="s">
        <v>284</v>
      </c>
      <c r="I9079" s="110" t="str">
        <f t="array" ref="I9079">XLOOKUP('Joining Lists'!$H9079,'Joining Lists'!$D$4:$D$75,'Joining Lists'!$E$4:$E$75)</f>
        <v>MidWest</v>
      </c>
      <c r="J9079" s="110" t="s">
        <v>245</v>
      </c>
      <c r="K9079" s="110">
        <v>2.0</v>
      </c>
      <c r="L9079" s="109">
        <f t="array" ref="L9079">XLOOKUP('Joining Lists'!$J9079,'Joining Lists'!$A$4:$A$15,'Joining Lists'!$B$4:$B$15)</f>
        <v>23.5</v>
      </c>
      <c r="M9079" s="110">
        <f>'Joining Lists'!$K9079*'Joining Lists'!$L9079</f>
        <v>47</v>
      </c>
    </row>
    <row r="9080" ht="14.25" customHeight="1">
      <c r="G9080" s="106">
        <v>44026.0</v>
      </c>
      <c r="H9080" s="105" t="s">
        <v>255</v>
      </c>
      <c r="I9080" s="105" t="str">
        <f t="array" ref="I9080">XLOOKUP('Joining Lists'!$H9080,'Joining Lists'!$D$4:$D$75,'Joining Lists'!$E$4:$E$75)</f>
        <v>MidWest</v>
      </c>
      <c r="J9080" s="105" t="s">
        <v>236</v>
      </c>
      <c r="K9080" s="105">
        <v>2.0</v>
      </c>
      <c r="L9080" s="104">
        <f t="array" ref="L9080">XLOOKUP('Joining Lists'!$J9080,'Joining Lists'!$A$4:$A$15,'Joining Lists'!$B$4:$B$15)</f>
        <v>30</v>
      </c>
      <c r="M9080" s="105">
        <f>'Joining Lists'!$K9080*'Joining Lists'!$L9080</f>
        <v>60</v>
      </c>
    </row>
    <row r="9081" ht="14.25" customHeight="1">
      <c r="G9081" s="111">
        <v>44026.0</v>
      </c>
      <c r="H9081" s="110" t="s">
        <v>252</v>
      </c>
      <c r="I9081" s="110" t="str">
        <f t="array" ref="I9081">XLOOKUP('Joining Lists'!$H9081,'Joining Lists'!$D$4:$D$75,'Joining Lists'!$E$4:$E$75)</f>
        <v>West</v>
      </c>
      <c r="J9081" s="110" t="s">
        <v>216</v>
      </c>
      <c r="K9081" s="110">
        <v>1.0</v>
      </c>
      <c r="L9081" s="109">
        <f t="array" ref="L9081">XLOOKUP('Joining Lists'!$J9081,'Joining Lists'!$A$4:$A$15,'Joining Lists'!$B$4:$B$15)</f>
        <v>22.95</v>
      </c>
      <c r="M9081" s="110">
        <f>'Joining Lists'!$K9081*'Joining Lists'!$L9081</f>
        <v>22.95</v>
      </c>
    </row>
    <row r="9082" ht="14.25" customHeight="1">
      <c r="G9082" s="106">
        <v>44026.0</v>
      </c>
      <c r="H9082" s="105" t="s">
        <v>281</v>
      </c>
      <c r="I9082" s="105" t="str">
        <f t="array" ref="I9082">XLOOKUP('Joining Lists'!$H9082,'Joining Lists'!$D$4:$D$75,'Joining Lists'!$E$4:$E$75)</f>
        <v>MidWest</v>
      </c>
      <c r="J9082" s="105" t="s">
        <v>212</v>
      </c>
      <c r="K9082" s="105">
        <v>4.0</v>
      </c>
      <c r="L9082" s="104">
        <f t="array" ref="L9082">XLOOKUP('Joining Lists'!$J9082,'Joining Lists'!$A$4:$A$15,'Joining Lists'!$B$4:$B$15)</f>
        <v>21</v>
      </c>
      <c r="M9082" s="105">
        <f>'Joining Lists'!$K9082*'Joining Lists'!$L9082</f>
        <v>84</v>
      </c>
    </row>
    <row r="9083" ht="14.25" customHeight="1">
      <c r="G9083" s="111">
        <v>44026.0</v>
      </c>
      <c r="H9083" s="110" t="s">
        <v>238</v>
      </c>
      <c r="I9083" s="110" t="str">
        <f t="array" ref="I9083">XLOOKUP('Joining Lists'!$H9083,'Joining Lists'!$D$4:$D$75,'Joining Lists'!$E$4:$E$75)</f>
        <v>West</v>
      </c>
      <c r="J9083" s="110" t="s">
        <v>240</v>
      </c>
      <c r="K9083" s="110">
        <v>23.0</v>
      </c>
      <c r="L9083" s="109">
        <f t="array" ref="L9083">XLOOKUP('Joining Lists'!$J9083,'Joining Lists'!$A$4:$A$15,'Joining Lists'!$B$4:$B$15)</f>
        <v>34</v>
      </c>
      <c r="M9083" s="110">
        <f>'Joining Lists'!$K9083*'Joining Lists'!$L9083</f>
        <v>782</v>
      </c>
    </row>
    <row r="9084" ht="14.25" customHeight="1">
      <c r="G9084" s="106">
        <v>44026.0</v>
      </c>
      <c r="H9084" s="105" t="s">
        <v>273</v>
      </c>
      <c r="I9084" s="105" t="str">
        <f t="array" ref="I9084">XLOOKUP('Joining Lists'!$H9084,'Joining Lists'!$D$4:$D$75,'Joining Lists'!$E$4:$E$75)</f>
        <v>West</v>
      </c>
      <c r="J9084" s="105" t="s">
        <v>243</v>
      </c>
      <c r="K9084" s="105">
        <v>2.0</v>
      </c>
      <c r="L9084" s="104">
        <f t="array" ref="L9084">XLOOKUP('Joining Lists'!$J9084,'Joining Lists'!$A$4:$A$15,'Joining Lists'!$B$4:$B$15)</f>
        <v>25</v>
      </c>
      <c r="M9084" s="105">
        <f>'Joining Lists'!$K9084*'Joining Lists'!$L9084</f>
        <v>50</v>
      </c>
    </row>
    <row r="9085" ht="14.25" customHeight="1">
      <c r="G9085" s="111">
        <v>44025.0</v>
      </c>
      <c r="H9085" s="110" t="s">
        <v>309</v>
      </c>
      <c r="I9085" s="110" t="str">
        <f t="array" ref="I9085">XLOOKUP('Joining Lists'!$H9085,'Joining Lists'!$D$4:$D$75,'Joining Lists'!$E$4:$E$75)</f>
        <v>South</v>
      </c>
      <c r="J9085" s="110" t="s">
        <v>216</v>
      </c>
      <c r="K9085" s="110">
        <v>1.0</v>
      </c>
      <c r="L9085" s="109">
        <f t="array" ref="L9085">XLOOKUP('Joining Lists'!$J9085,'Joining Lists'!$A$4:$A$15,'Joining Lists'!$B$4:$B$15)</f>
        <v>22.95</v>
      </c>
      <c r="M9085" s="110">
        <f>'Joining Lists'!$K9085*'Joining Lists'!$L9085</f>
        <v>22.95</v>
      </c>
    </row>
    <row r="9086" ht="14.25" customHeight="1">
      <c r="G9086" s="106">
        <v>44025.0</v>
      </c>
      <c r="H9086" s="105" t="s">
        <v>242</v>
      </c>
      <c r="I9086" s="105" t="str">
        <f t="array" ref="I9086">XLOOKUP('Joining Lists'!$H9086,'Joining Lists'!$D$4:$D$75,'Joining Lists'!$E$4:$E$75)</f>
        <v>MidWest</v>
      </c>
      <c r="J9086" s="105" t="s">
        <v>230</v>
      </c>
      <c r="K9086" s="105">
        <v>1.0</v>
      </c>
      <c r="L9086" s="104">
        <f t="array" ref="L9086">XLOOKUP('Joining Lists'!$J9086,'Joining Lists'!$A$4:$A$15,'Joining Lists'!$B$4:$B$15)</f>
        <v>79.95</v>
      </c>
      <c r="M9086" s="105">
        <f>'Joining Lists'!$K9086*'Joining Lists'!$L9086</f>
        <v>79.95</v>
      </c>
    </row>
    <row r="9087" ht="14.25" customHeight="1">
      <c r="G9087" s="111">
        <v>44025.0</v>
      </c>
      <c r="H9087" s="110" t="s">
        <v>292</v>
      </c>
      <c r="I9087" s="110" t="str">
        <f t="array" ref="I9087">XLOOKUP('Joining Lists'!$H9087,'Joining Lists'!$D$4:$D$75,'Joining Lists'!$E$4:$E$75)</f>
        <v>East</v>
      </c>
      <c r="J9087" s="110" t="s">
        <v>235</v>
      </c>
      <c r="K9087" s="110">
        <v>3.0</v>
      </c>
      <c r="L9087" s="109">
        <f t="array" ref="L9087">XLOOKUP('Joining Lists'!$J9087,'Joining Lists'!$A$4:$A$15,'Joining Lists'!$B$4:$B$15)</f>
        <v>19.95</v>
      </c>
      <c r="M9087" s="110">
        <f>'Joining Lists'!$K9087*'Joining Lists'!$L9087</f>
        <v>59.85</v>
      </c>
    </row>
    <row r="9088" ht="14.25" customHeight="1">
      <c r="G9088" s="106">
        <v>44025.0</v>
      </c>
      <c r="H9088" s="105" t="s">
        <v>292</v>
      </c>
      <c r="I9088" s="105" t="str">
        <f t="array" ref="I9088">XLOOKUP('Joining Lists'!$H9088,'Joining Lists'!$D$4:$D$75,'Joining Lists'!$E$4:$E$75)</f>
        <v>East</v>
      </c>
      <c r="J9088" s="105" t="s">
        <v>218</v>
      </c>
      <c r="K9088" s="105">
        <v>2.0</v>
      </c>
      <c r="L9088" s="104">
        <f t="array" ref="L9088">XLOOKUP('Joining Lists'!$J9088,'Joining Lists'!$A$4:$A$15,'Joining Lists'!$B$4:$B$15)</f>
        <v>22.95</v>
      </c>
      <c r="M9088" s="105">
        <f>'Joining Lists'!$K9088*'Joining Lists'!$L9088</f>
        <v>45.9</v>
      </c>
    </row>
    <row r="9089" ht="14.25" customHeight="1">
      <c r="G9089" s="111">
        <v>44024.0</v>
      </c>
      <c r="H9089" s="110" t="s">
        <v>269</v>
      </c>
      <c r="I9089" s="110" t="str">
        <f t="array" ref="I9089">XLOOKUP('Joining Lists'!$H9089,'Joining Lists'!$D$4:$D$75,'Joining Lists'!$E$4:$E$75)</f>
        <v>MidWest</v>
      </c>
      <c r="J9089" s="110" t="s">
        <v>240</v>
      </c>
      <c r="K9089" s="110">
        <v>13.0</v>
      </c>
      <c r="L9089" s="109">
        <f t="array" ref="L9089">XLOOKUP('Joining Lists'!$J9089,'Joining Lists'!$A$4:$A$15,'Joining Lists'!$B$4:$B$15)</f>
        <v>34</v>
      </c>
      <c r="M9089" s="110">
        <f>'Joining Lists'!$K9089*'Joining Lists'!$L9089</f>
        <v>442</v>
      </c>
    </row>
    <row r="9090" ht="14.25" customHeight="1">
      <c r="G9090" s="106">
        <v>44024.0</v>
      </c>
      <c r="H9090" s="105" t="s">
        <v>291</v>
      </c>
      <c r="I9090" s="105" t="str">
        <f t="array" ref="I9090">XLOOKUP('Joining Lists'!$H9090,'Joining Lists'!$D$4:$D$75,'Joining Lists'!$E$4:$E$75)</f>
        <v>West</v>
      </c>
      <c r="J9090" s="105" t="s">
        <v>245</v>
      </c>
      <c r="K9090" s="105">
        <v>3.0</v>
      </c>
      <c r="L9090" s="104">
        <f t="array" ref="L9090">XLOOKUP('Joining Lists'!$J9090,'Joining Lists'!$A$4:$A$15,'Joining Lists'!$B$4:$B$15)</f>
        <v>23.5</v>
      </c>
      <c r="M9090" s="105">
        <f>'Joining Lists'!$K9090*'Joining Lists'!$L9090</f>
        <v>70.5</v>
      </c>
    </row>
    <row r="9091" ht="14.25" customHeight="1">
      <c r="G9091" s="111">
        <v>44024.0</v>
      </c>
      <c r="H9091" s="110" t="s">
        <v>280</v>
      </c>
      <c r="I9091" s="110" t="str">
        <f t="array" ref="I9091">XLOOKUP('Joining Lists'!$H9091,'Joining Lists'!$D$4:$D$75,'Joining Lists'!$E$4:$E$75)</f>
        <v>South</v>
      </c>
      <c r="J9091" s="110" t="s">
        <v>236</v>
      </c>
      <c r="K9091" s="110">
        <v>3.0</v>
      </c>
      <c r="L9091" s="109">
        <f t="array" ref="L9091">XLOOKUP('Joining Lists'!$J9091,'Joining Lists'!$A$4:$A$15,'Joining Lists'!$B$4:$B$15)</f>
        <v>30</v>
      </c>
      <c r="M9091" s="110">
        <f>'Joining Lists'!$K9091*'Joining Lists'!$L9091</f>
        <v>90</v>
      </c>
    </row>
    <row r="9092" ht="14.25" customHeight="1">
      <c r="G9092" s="106">
        <v>44024.0</v>
      </c>
      <c r="H9092" s="105" t="s">
        <v>315</v>
      </c>
      <c r="I9092" s="105" t="str">
        <f t="array" ref="I9092">XLOOKUP('Joining Lists'!$H9092,'Joining Lists'!$D$4:$D$75,'Joining Lists'!$E$4:$E$75)</f>
        <v>MidWest</v>
      </c>
      <c r="J9092" s="105" t="s">
        <v>216</v>
      </c>
      <c r="K9092" s="105">
        <v>1.0</v>
      </c>
      <c r="L9092" s="104">
        <f t="array" ref="L9092">XLOOKUP('Joining Lists'!$J9092,'Joining Lists'!$A$4:$A$15,'Joining Lists'!$B$4:$B$15)</f>
        <v>22.95</v>
      </c>
      <c r="M9092" s="105">
        <f>'Joining Lists'!$K9092*'Joining Lists'!$L9092</f>
        <v>22.95</v>
      </c>
    </row>
    <row r="9093" ht="14.25" customHeight="1">
      <c r="G9093" s="111">
        <v>44023.0</v>
      </c>
      <c r="H9093" s="110" t="s">
        <v>238</v>
      </c>
      <c r="I9093" s="110" t="str">
        <f t="array" ref="I9093">XLOOKUP('Joining Lists'!$H9093,'Joining Lists'!$D$4:$D$75,'Joining Lists'!$E$4:$E$75)</f>
        <v>West</v>
      </c>
      <c r="J9093" s="110" t="s">
        <v>218</v>
      </c>
      <c r="K9093" s="110">
        <v>1.0</v>
      </c>
      <c r="L9093" s="109">
        <f t="array" ref="L9093">XLOOKUP('Joining Lists'!$J9093,'Joining Lists'!$A$4:$A$15,'Joining Lists'!$B$4:$B$15)</f>
        <v>22.95</v>
      </c>
      <c r="M9093" s="110">
        <f>'Joining Lists'!$K9093*'Joining Lists'!$L9093</f>
        <v>22.95</v>
      </c>
    </row>
    <row r="9094" ht="14.25" customHeight="1">
      <c r="G9094" s="106">
        <v>44023.0</v>
      </c>
      <c r="H9094" s="105" t="s">
        <v>296</v>
      </c>
      <c r="I9094" s="105" t="str">
        <f t="array" ref="I9094">XLOOKUP('Joining Lists'!$H9094,'Joining Lists'!$D$4:$D$75,'Joining Lists'!$E$4:$E$75)</f>
        <v>West</v>
      </c>
      <c r="J9094" s="105" t="s">
        <v>212</v>
      </c>
      <c r="K9094" s="105">
        <v>2.0</v>
      </c>
      <c r="L9094" s="104">
        <f t="array" ref="L9094">XLOOKUP('Joining Lists'!$J9094,'Joining Lists'!$A$4:$A$15,'Joining Lists'!$B$4:$B$15)</f>
        <v>21</v>
      </c>
      <c r="M9094" s="105">
        <f>'Joining Lists'!$K9094*'Joining Lists'!$L9094</f>
        <v>42</v>
      </c>
    </row>
    <row r="9095" ht="14.25" customHeight="1">
      <c r="G9095" s="111">
        <v>44023.0</v>
      </c>
      <c r="H9095" s="110" t="s">
        <v>258</v>
      </c>
      <c r="I9095" s="110" t="str">
        <f t="array" ref="I9095">XLOOKUP('Joining Lists'!$H9095,'Joining Lists'!$D$4:$D$75,'Joining Lists'!$E$4:$E$75)</f>
        <v>MidWest</v>
      </c>
      <c r="J9095" s="110" t="s">
        <v>235</v>
      </c>
      <c r="K9095" s="110">
        <v>1.0</v>
      </c>
      <c r="L9095" s="109">
        <f t="array" ref="L9095">XLOOKUP('Joining Lists'!$J9095,'Joining Lists'!$A$4:$A$15,'Joining Lists'!$B$4:$B$15)</f>
        <v>19.95</v>
      </c>
      <c r="M9095" s="110">
        <f>'Joining Lists'!$K9095*'Joining Lists'!$L9095</f>
        <v>19.95</v>
      </c>
    </row>
    <row r="9096" ht="14.25" customHeight="1">
      <c r="G9096" s="106">
        <v>44023.0</v>
      </c>
      <c r="H9096" s="105" t="s">
        <v>242</v>
      </c>
      <c r="I9096" s="105" t="str">
        <f t="array" ref="I9096">XLOOKUP('Joining Lists'!$H9096,'Joining Lists'!$D$4:$D$75,'Joining Lists'!$E$4:$E$75)</f>
        <v>MidWest</v>
      </c>
      <c r="J9096" s="105" t="s">
        <v>212</v>
      </c>
      <c r="K9096" s="105">
        <v>3.0</v>
      </c>
      <c r="L9096" s="104">
        <f t="array" ref="L9096">XLOOKUP('Joining Lists'!$J9096,'Joining Lists'!$A$4:$A$15,'Joining Lists'!$B$4:$B$15)</f>
        <v>21</v>
      </c>
      <c r="M9096" s="105">
        <f>'Joining Lists'!$K9096*'Joining Lists'!$L9096</f>
        <v>63</v>
      </c>
    </row>
    <row r="9097" ht="14.25" customHeight="1">
      <c r="G9097" s="111">
        <v>44023.0</v>
      </c>
      <c r="H9097" s="110" t="s">
        <v>278</v>
      </c>
      <c r="I9097" s="110" t="str">
        <f t="array" ref="I9097">XLOOKUP('Joining Lists'!$H9097,'Joining Lists'!$D$4:$D$75,'Joining Lists'!$E$4:$E$75)</f>
        <v>MidWest</v>
      </c>
      <c r="J9097" s="110" t="s">
        <v>212</v>
      </c>
      <c r="K9097" s="110">
        <v>1.0</v>
      </c>
      <c r="L9097" s="109">
        <f t="array" ref="L9097">XLOOKUP('Joining Lists'!$J9097,'Joining Lists'!$A$4:$A$15,'Joining Lists'!$B$4:$B$15)</f>
        <v>21</v>
      </c>
      <c r="M9097" s="110">
        <f>'Joining Lists'!$K9097*'Joining Lists'!$L9097</f>
        <v>21</v>
      </c>
    </row>
    <row r="9098" ht="14.25" customHeight="1">
      <c r="G9098" s="106">
        <v>44022.0</v>
      </c>
      <c r="H9098" s="105" t="s">
        <v>301</v>
      </c>
      <c r="I9098" s="105" t="str">
        <f t="array" ref="I9098">XLOOKUP('Joining Lists'!$H9098,'Joining Lists'!$D$4:$D$75,'Joining Lists'!$E$4:$E$75)</f>
        <v>East</v>
      </c>
      <c r="J9098" s="105" t="s">
        <v>216</v>
      </c>
      <c r="K9098" s="105">
        <v>2.0</v>
      </c>
      <c r="L9098" s="104">
        <f t="array" ref="L9098">XLOOKUP('Joining Lists'!$J9098,'Joining Lists'!$A$4:$A$15,'Joining Lists'!$B$4:$B$15)</f>
        <v>22.95</v>
      </c>
      <c r="M9098" s="105">
        <f>'Joining Lists'!$K9098*'Joining Lists'!$L9098</f>
        <v>45.9</v>
      </c>
    </row>
    <row r="9099" ht="14.25" customHeight="1">
      <c r="G9099" s="111">
        <v>44022.0</v>
      </c>
      <c r="H9099" s="110" t="s">
        <v>241</v>
      </c>
      <c r="I9099" s="110" t="str">
        <f t="array" ref="I9099">XLOOKUP('Joining Lists'!$H9099,'Joining Lists'!$D$4:$D$75,'Joining Lists'!$E$4:$E$75)</f>
        <v>MidWest</v>
      </c>
      <c r="J9099" s="110" t="s">
        <v>235</v>
      </c>
      <c r="K9099" s="110">
        <v>3.0</v>
      </c>
      <c r="L9099" s="109">
        <f t="array" ref="L9099">XLOOKUP('Joining Lists'!$J9099,'Joining Lists'!$A$4:$A$15,'Joining Lists'!$B$4:$B$15)</f>
        <v>19.95</v>
      </c>
      <c r="M9099" s="110">
        <f>'Joining Lists'!$K9099*'Joining Lists'!$L9099</f>
        <v>59.85</v>
      </c>
    </row>
    <row r="9100" ht="14.25" customHeight="1">
      <c r="G9100" s="106">
        <v>44022.0</v>
      </c>
      <c r="H9100" s="105" t="s">
        <v>292</v>
      </c>
      <c r="I9100" s="105" t="str">
        <f t="array" ref="I9100">XLOOKUP('Joining Lists'!$H9100,'Joining Lists'!$D$4:$D$75,'Joining Lists'!$E$4:$E$75)</f>
        <v>East</v>
      </c>
      <c r="J9100" s="105" t="s">
        <v>245</v>
      </c>
      <c r="K9100" s="105">
        <v>3.0</v>
      </c>
      <c r="L9100" s="104">
        <f t="array" ref="L9100">XLOOKUP('Joining Lists'!$J9100,'Joining Lists'!$A$4:$A$15,'Joining Lists'!$B$4:$B$15)</f>
        <v>23.5</v>
      </c>
      <c r="M9100" s="105">
        <f>'Joining Lists'!$K9100*'Joining Lists'!$L9100</f>
        <v>70.5</v>
      </c>
    </row>
    <row r="9101" ht="14.25" customHeight="1">
      <c r="G9101" s="111">
        <v>44022.0</v>
      </c>
      <c r="H9101" s="110" t="s">
        <v>306</v>
      </c>
      <c r="I9101" s="110" t="str">
        <f t="array" ref="I9101">XLOOKUP('Joining Lists'!$H9101,'Joining Lists'!$D$4:$D$75,'Joining Lists'!$E$4:$E$75)</f>
        <v>West</v>
      </c>
      <c r="J9101" s="110" t="s">
        <v>227</v>
      </c>
      <c r="K9101" s="110">
        <v>3.0</v>
      </c>
      <c r="L9101" s="109">
        <f t="array" ref="L9101">XLOOKUP('Joining Lists'!$J9101,'Joining Lists'!$A$4:$A$15,'Joining Lists'!$B$4:$B$15)</f>
        <v>25</v>
      </c>
      <c r="M9101" s="110">
        <f>'Joining Lists'!$K9101*'Joining Lists'!$L9101</f>
        <v>75</v>
      </c>
    </row>
    <row r="9102" ht="14.25" customHeight="1">
      <c r="G9102" s="106">
        <v>44021.0</v>
      </c>
      <c r="H9102" s="105" t="s">
        <v>303</v>
      </c>
      <c r="I9102" s="105" t="str">
        <f t="array" ref="I9102">XLOOKUP('Joining Lists'!$H9102,'Joining Lists'!$D$4:$D$75,'Joining Lists'!$E$4:$E$75)</f>
        <v>West</v>
      </c>
      <c r="J9102" s="105" t="s">
        <v>218</v>
      </c>
      <c r="K9102" s="105">
        <v>2.0</v>
      </c>
      <c r="L9102" s="104">
        <f t="array" ref="L9102">XLOOKUP('Joining Lists'!$J9102,'Joining Lists'!$A$4:$A$15,'Joining Lists'!$B$4:$B$15)</f>
        <v>22.95</v>
      </c>
      <c r="M9102" s="105">
        <f>'Joining Lists'!$K9102*'Joining Lists'!$L9102</f>
        <v>45.9</v>
      </c>
    </row>
    <row r="9103" ht="14.25" customHeight="1">
      <c r="G9103" s="111">
        <v>44021.0</v>
      </c>
      <c r="H9103" s="110" t="s">
        <v>266</v>
      </c>
      <c r="I9103" s="110" t="str">
        <f t="array" ref="I9103">XLOOKUP('Joining Lists'!$H9103,'Joining Lists'!$D$4:$D$75,'Joining Lists'!$E$4:$E$75)</f>
        <v>West</v>
      </c>
      <c r="J9103" s="110" t="s">
        <v>230</v>
      </c>
      <c r="K9103" s="110">
        <v>3.0</v>
      </c>
      <c r="L9103" s="109">
        <f t="array" ref="L9103">XLOOKUP('Joining Lists'!$J9103,'Joining Lists'!$A$4:$A$15,'Joining Lists'!$B$4:$B$15)</f>
        <v>79.95</v>
      </c>
      <c r="M9103" s="110">
        <f>'Joining Lists'!$K9103*'Joining Lists'!$L9103</f>
        <v>239.85</v>
      </c>
    </row>
    <row r="9104" ht="14.25" customHeight="1">
      <c r="G9104" s="106">
        <v>44021.0</v>
      </c>
      <c r="H9104" s="105" t="s">
        <v>254</v>
      </c>
      <c r="I9104" s="105" t="str">
        <f t="array" ref="I9104">XLOOKUP('Joining Lists'!$H9104,'Joining Lists'!$D$4:$D$75,'Joining Lists'!$E$4:$E$75)</f>
        <v>South</v>
      </c>
      <c r="J9104" s="105" t="s">
        <v>212</v>
      </c>
      <c r="K9104" s="105">
        <v>3.0</v>
      </c>
      <c r="L9104" s="104">
        <f t="array" ref="L9104">XLOOKUP('Joining Lists'!$J9104,'Joining Lists'!$A$4:$A$15,'Joining Lists'!$B$4:$B$15)</f>
        <v>21</v>
      </c>
      <c r="M9104" s="105">
        <f>'Joining Lists'!$K9104*'Joining Lists'!$L9104</f>
        <v>63</v>
      </c>
    </row>
    <row r="9105" ht="14.25" customHeight="1">
      <c r="G9105" s="111">
        <v>44020.0</v>
      </c>
      <c r="H9105" s="110" t="s">
        <v>292</v>
      </c>
      <c r="I9105" s="110" t="str">
        <f t="array" ref="I9105">XLOOKUP('Joining Lists'!$H9105,'Joining Lists'!$D$4:$D$75,'Joining Lists'!$E$4:$E$75)</f>
        <v>East</v>
      </c>
      <c r="J9105" s="110" t="s">
        <v>245</v>
      </c>
      <c r="K9105" s="110">
        <v>22.0</v>
      </c>
      <c r="L9105" s="109">
        <f t="array" ref="L9105">XLOOKUP('Joining Lists'!$J9105,'Joining Lists'!$A$4:$A$15,'Joining Lists'!$B$4:$B$15)</f>
        <v>23.5</v>
      </c>
      <c r="M9105" s="110">
        <f>'Joining Lists'!$K9105*'Joining Lists'!$L9105</f>
        <v>517</v>
      </c>
    </row>
    <row r="9106" ht="14.25" customHeight="1">
      <c r="G9106" s="106">
        <v>44020.0</v>
      </c>
      <c r="H9106" s="105" t="s">
        <v>252</v>
      </c>
      <c r="I9106" s="105" t="str">
        <f t="array" ref="I9106">XLOOKUP('Joining Lists'!$H9106,'Joining Lists'!$D$4:$D$75,'Joining Lists'!$E$4:$E$75)</f>
        <v>West</v>
      </c>
      <c r="J9106" s="105" t="s">
        <v>243</v>
      </c>
      <c r="K9106" s="105">
        <v>25.0</v>
      </c>
      <c r="L9106" s="104">
        <f t="array" ref="L9106">XLOOKUP('Joining Lists'!$J9106,'Joining Lists'!$A$4:$A$15,'Joining Lists'!$B$4:$B$15)</f>
        <v>25</v>
      </c>
      <c r="M9106" s="105">
        <f>'Joining Lists'!$K9106*'Joining Lists'!$L9106</f>
        <v>625</v>
      </c>
    </row>
    <row r="9107" ht="14.25" customHeight="1">
      <c r="G9107" s="111">
        <v>44019.0</v>
      </c>
      <c r="H9107" s="110" t="s">
        <v>234</v>
      </c>
      <c r="I9107" s="110" t="str">
        <f t="array" ref="I9107">XLOOKUP('Joining Lists'!$H9107,'Joining Lists'!$D$4:$D$75,'Joining Lists'!$E$4:$E$75)</f>
        <v>East</v>
      </c>
      <c r="J9107" s="110" t="s">
        <v>218</v>
      </c>
      <c r="K9107" s="110">
        <v>1.0</v>
      </c>
      <c r="L9107" s="109">
        <f t="array" ref="L9107">XLOOKUP('Joining Lists'!$J9107,'Joining Lists'!$A$4:$A$15,'Joining Lists'!$B$4:$B$15)</f>
        <v>22.95</v>
      </c>
      <c r="M9107" s="110">
        <f>'Joining Lists'!$K9107*'Joining Lists'!$L9107</f>
        <v>22.95</v>
      </c>
    </row>
    <row r="9108" ht="14.25" customHeight="1">
      <c r="G9108" s="106">
        <v>44019.0</v>
      </c>
      <c r="H9108" s="105" t="s">
        <v>264</v>
      </c>
      <c r="I9108" s="105" t="str">
        <f t="array" ref="I9108">XLOOKUP('Joining Lists'!$H9108,'Joining Lists'!$D$4:$D$75,'Joining Lists'!$E$4:$E$75)</f>
        <v>MidWest</v>
      </c>
      <c r="J9108" s="105" t="s">
        <v>240</v>
      </c>
      <c r="K9108" s="105">
        <v>2.0</v>
      </c>
      <c r="L9108" s="104">
        <f t="array" ref="L9108">XLOOKUP('Joining Lists'!$J9108,'Joining Lists'!$A$4:$A$15,'Joining Lists'!$B$4:$B$15)</f>
        <v>34</v>
      </c>
      <c r="M9108" s="105">
        <f>'Joining Lists'!$K9108*'Joining Lists'!$L9108</f>
        <v>68</v>
      </c>
    </row>
    <row r="9109" ht="14.25" customHeight="1">
      <c r="G9109" s="111">
        <v>44019.0</v>
      </c>
      <c r="H9109" s="110" t="s">
        <v>252</v>
      </c>
      <c r="I9109" s="110" t="str">
        <f t="array" ref="I9109">XLOOKUP('Joining Lists'!$H9109,'Joining Lists'!$D$4:$D$75,'Joining Lists'!$E$4:$E$75)</f>
        <v>West</v>
      </c>
      <c r="J9109" s="110" t="s">
        <v>245</v>
      </c>
      <c r="K9109" s="110">
        <v>3.0</v>
      </c>
      <c r="L9109" s="109">
        <f t="array" ref="L9109">XLOOKUP('Joining Lists'!$J9109,'Joining Lists'!$A$4:$A$15,'Joining Lists'!$B$4:$B$15)</f>
        <v>23.5</v>
      </c>
      <c r="M9109" s="110">
        <f>'Joining Lists'!$K9109*'Joining Lists'!$L9109</f>
        <v>70.5</v>
      </c>
    </row>
    <row r="9110" ht="14.25" customHeight="1">
      <c r="G9110" s="106">
        <v>44018.0</v>
      </c>
      <c r="H9110" s="105" t="s">
        <v>280</v>
      </c>
      <c r="I9110" s="105" t="str">
        <f t="array" ref="I9110">XLOOKUP('Joining Lists'!$H9110,'Joining Lists'!$D$4:$D$75,'Joining Lists'!$E$4:$E$75)</f>
        <v>South</v>
      </c>
      <c r="J9110" s="105" t="s">
        <v>235</v>
      </c>
      <c r="K9110" s="105">
        <v>1.0</v>
      </c>
      <c r="L9110" s="104">
        <f t="array" ref="L9110">XLOOKUP('Joining Lists'!$J9110,'Joining Lists'!$A$4:$A$15,'Joining Lists'!$B$4:$B$15)</f>
        <v>19.95</v>
      </c>
      <c r="M9110" s="105">
        <f>'Joining Lists'!$K9110*'Joining Lists'!$L9110</f>
        <v>19.95</v>
      </c>
    </row>
    <row r="9111" ht="14.25" customHeight="1">
      <c r="G9111" s="111">
        <v>44018.0</v>
      </c>
      <c r="H9111" s="110" t="s">
        <v>253</v>
      </c>
      <c r="I9111" s="110" t="str">
        <f t="array" ref="I9111">XLOOKUP('Joining Lists'!$H9111,'Joining Lists'!$D$4:$D$75,'Joining Lists'!$E$4:$E$75)</f>
        <v>MidWest</v>
      </c>
      <c r="J9111" s="110" t="s">
        <v>227</v>
      </c>
      <c r="K9111" s="110">
        <v>1.0</v>
      </c>
      <c r="L9111" s="109">
        <f t="array" ref="L9111">XLOOKUP('Joining Lists'!$J9111,'Joining Lists'!$A$4:$A$15,'Joining Lists'!$B$4:$B$15)</f>
        <v>25</v>
      </c>
      <c r="M9111" s="110">
        <f>'Joining Lists'!$K9111*'Joining Lists'!$L9111</f>
        <v>25</v>
      </c>
    </row>
    <row r="9112" ht="14.25" customHeight="1">
      <c r="G9112" s="106">
        <v>44018.0</v>
      </c>
      <c r="H9112" s="105" t="s">
        <v>254</v>
      </c>
      <c r="I9112" s="105" t="str">
        <f t="array" ref="I9112">XLOOKUP('Joining Lists'!$H9112,'Joining Lists'!$D$4:$D$75,'Joining Lists'!$E$4:$E$75)</f>
        <v>South</v>
      </c>
      <c r="J9112" s="105" t="s">
        <v>245</v>
      </c>
      <c r="K9112" s="105">
        <v>6.0</v>
      </c>
      <c r="L9112" s="104">
        <f t="array" ref="L9112">XLOOKUP('Joining Lists'!$J9112,'Joining Lists'!$A$4:$A$15,'Joining Lists'!$B$4:$B$15)</f>
        <v>23.5</v>
      </c>
      <c r="M9112" s="105">
        <f>'Joining Lists'!$K9112*'Joining Lists'!$L9112</f>
        <v>141</v>
      </c>
    </row>
    <row r="9113" ht="14.25" customHeight="1">
      <c r="G9113" s="111">
        <v>44017.0</v>
      </c>
      <c r="H9113" s="110" t="s">
        <v>260</v>
      </c>
      <c r="I9113" s="110" t="str">
        <f t="array" ref="I9113">XLOOKUP('Joining Lists'!$H9113,'Joining Lists'!$D$4:$D$75,'Joining Lists'!$E$4:$E$75)</f>
        <v>MidWest</v>
      </c>
      <c r="J9113" s="110" t="s">
        <v>216</v>
      </c>
      <c r="K9113" s="110">
        <v>2.0</v>
      </c>
      <c r="L9113" s="109">
        <f t="array" ref="L9113">XLOOKUP('Joining Lists'!$J9113,'Joining Lists'!$A$4:$A$15,'Joining Lists'!$B$4:$B$15)</f>
        <v>22.95</v>
      </c>
      <c r="M9113" s="110">
        <f>'Joining Lists'!$K9113*'Joining Lists'!$L9113</f>
        <v>45.9</v>
      </c>
    </row>
    <row r="9114" ht="14.25" customHeight="1">
      <c r="G9114" s="106">
        <v>44017.0</v>
      </c>
      <c r="H9114" s="105" t="s">
        <v>225</v>
      </c>
      <c r="I9114" s="105" t="str">
        <f t="array" ref="I9114">XLOOKUP('Joining Lists'!$H9114,'Joining Lists'!$D$4:$D$75,'Joining Lists'!$E$4:$E$75)</f>
        <v>South</v>
      </c>
      <c r="J9114" s="105" t="s">
        <v>240</v>
      </c>
      <c r="K9114" s="105">
        <v>2.0</v>
      </c>
      <c r="L9114" s="104">
        <f t="array" ref="L9114">XLOOKUP('Joining Lists'!$J9114,'Joining Lists'!$A$4:$A$15,'Joining Lists'!$B$4:$B$15)</f>
        <v>34</v>
      </c>
      <c r="M9114" s="105">
        <f>'Joining Lists'!$K9114*'Joining Lists'!$L9114</f>
        <v>68</v>
      </c>
    </row>
    <row r="9115" ht="14.25" customHeight="1">
      <c r="G9115" s="111">
        <v>44017.0</v>
      </c>
      <c r="H9115" s="110" t="s">
        <v>268</v>
      </c>
      <c r="I9115" s="110" t="str">
        <f t="array" ref="I9115">XLOOKUP('Joining Lists'!$H9115,'Joining Lists'!$D$4:$D$75,'Joining Lists'!$E$4:$E$75)</f>
        <v>East</v>
      </c>
      <c r="J9115" s="110" t="s">
        <v>240</v>
      </c>
      <c r="K9115" s="110">
        <v>3.0</v>
      </c>
      <c r="L9115" s="109">
        <f t="array" ref="L9115">XLOOKUP('Joining Lists'!$J9115,'Joining Lists'!$A$4:$A$15,'Joining Lists'!$B$4:$B$15)</f>
        <v>34</v>
      </c>
      <c r="M9115" s="110">
        <f>'Joining Lists'!$K9115*'Joining Lists'!$L9115</f>
        <v>102</v>
      </c>
    </row>
    <row r="9116" ht="14.25" customHeight="1">
      <c r="G9116" s="106">
        <v>44016.0</v>
      </c>
      <c r="H9116" s="105" t="s">
        <v>254</v>
      </c>
      <c r="I9116" s="105" t="str">
        <f t="array" ref="I9116">XLOOKUP('Joining Lists'!$H9116,'Joining Lists'!$D$4:$D$75,'Joining Lists'!$E$4:$E$75)</f>
        <v>South</v>
      </c>
      <c r="J9116" s="105" t="s">
        <v>243</v>
      </c>
      <c r="K9116" s="105">
        <v>2.0</v>
      </c>
      <c r="L9116" s="104">
        <f t="array" ref="L9116">XLOOKUP('Joining Lists'!$J9116,'Joining Lists'!$A$4:$A$15,'Joining Lists'!$B$4:$B$15)</f>
        <v>25</v>
      </c>
      <c r="M9116" s="105">
        <f>'Joining Lists'!$K9116*'Joining Lists'!$L9116</f>
        <v>50</v>
      </c>
    </row>
    <row r="9117" ht="14.25" customHeight="1">
      <c r="G9117" s="111">
        <v>44016.0</v>
      </c>
      <c r="H9117" s="110" t="s">
        <v>254</v>
      </c>
      <c r="I9117" s="110" t="str">
        <f t="array" ref="I9117">XLOOKUP('Joining Lists'!$H9117,'Joining Lists'!$D$4:$D$75,'Joining Lists'!$E$4:$E$75)</f>
        <v>South</v>
      </c>
      <c r="J9117" s="110" t="s">
        <v>212</v>
      </c>
      <c r="K9117" s="110">
        <v>1.0</v>
      </c>
      <c r="L9117" s="109">
        <f t="array" ref="L9117">XLOOKUP('Joining Lists'!$J9117,'Joining Lists'!$A$4:$A$15,'Joining Lists'!$B$4:$B$15)</f>
        <v>21</v>
      </c>
      <c r="M9117" s="110">
        <f>'Joining Lists'!$K9117*'Joining Lists'!$L9117</f>
        <v>21</v>
      </c>
    </row>
    <row r="9118" ht="14.25" customHeight="1">
      <c r="G9118" s="106">
        <v>44015.0</v>
      </c>
      <c r="H9118" s="105" t="s">
        <v>246</v>
      </c>
      <c r="I9118" s="105" t="str">
        <f t="array" ref="I9118">XLOOKUP('Joining Lists'!$H9118,'Joining Lists'!$D$4:$D$75,'Joining Lists'!$E$4:$E$75)</f>
        <v>South</v>
      </c>
      <c r="J9118" s="105" t="s">
        <v>216</v>
      </c>
      <c r="K9118" s="105">
        <v>3.0</v>
      </c>
      <c r="L9118" s="104">
        <f t="array" ref="L9118">XLOOKUP('Joining Lists'!$J9118,'Joining Lists'!$A$4:$A$15,'Joining Lists'!$B$4:$B$15)</f>
        <v>22.95</v>
      </c>
      <c r="M9118" s="105">
        <f>'Joining Lists'!$K9118*'Joining Lists'!$L9118</f>
        <v>68.85</v>
      </c>
    </row>
    <row r="9119" ht="14.25" customHeight="1">
      <c r="G9119" s="111">
        <v>44015.0</v>
      </c>
      <c r="H9119" s="110" t="s">
        <v>292</v>
      </c>
      <c r="I9119" s="110" t="str">
        <f t="array" ref="I9119">XLOOKUP('Joining Lists'!$H9119,'Joining Lists'!$D$4:$D$75,'Joining Lists'!$E$4:$E$75)</f>
        <v>East</v>
      </c>
      <c r="J9119" s="110" t="s">
        <v>240</v>
      </c>
      <c r="K9119" s="110">
        <v>2.0</v>
      </c>
      <c r="L9119" s="109">
        <f t="array" ref="L9119">XLOOKUP('Joining Lists'!$J9119,'Joining Lists'!$A$4:$A$15,'Joining Lists'!$B$4:$B$15)</f>
        <v>34</v>
      </c>
      <c r="M9119" s="110">
        <f>'Joining Lists'!$K9119*'Joining Lists'!$L9119</f>
        <v>68</v>
      </c>
    </row>
    <row r="9120" ht="14.25" customHeight="1">
      <c r="G9120" s="106">
        <v>44015.0</v>
      </c>
      <c r="H9120" s="105" t="s">
        <v>269</v>
      </c>
      <c r="I9120" s="105" t="str">
        <f t="array" ref="I9120">XLOOKUP('Joining Lists'!$H9120,'Joining Lists'!$D$4:$D$75,'Joining Lists'!$E$4:$E$75)</f>
        <v>MidWest</v>
      </c>
      <c r="J9120" s="105" t="s">
        <v>227</v>
      </c>
      <c r="K9120" s="105">
        <v>2.0</v>
      </c>
      <c r="L9120" s="104">
        <f t="array" ref="L9120">XLOOKUP('Joining Lists'!$J9120,'Joining Lists'!$A$4:$A$15,'Joining Lists'!$B$4:$B$15)</f>
        <v>25</v>
      </c>
      <c r="M9120" s="105">
        <f>'Joining Lists'!$K9120*'Joining Lists'!$L9120</f>
        <v>50</v>
      </c>
    </row>
    <row r="9121" ht="14.25" customHeight="1">
      <c r="G9121" s="111">
        <v>44015.0</v>
      </c>
      <c r="H9121" s="110" t="s">
        <v>314</v>
      </c>
      <c r="I9121" s="110" t="str">
        <f t="array" ref="I9121">XLOOKUP('Joining Lists'!$H9121,'Joining Lists'!$D$4:$D$75,'Joining Lists'!$E$4:$E$75)</f>
        <v>West</v>
      </c>
      <c r="J9121" s="110" t="s">
        <v>227</v>
      </c>
      <c r="K9121" s="110">
        <v>1.0</v>
      </c>
      <c r="L9121" s="109">
        <f t="array" ref="L9121">XLOOKUP('Joining Lists'!$J9121,'Joining Lists'!$A$4:$A$15,'Joining Lists'!$B$4:$B$15)</f>
        <v>25</v>
      </c>
      <c r="M9121" s="110">
        <f>'Joining Lists'!$K9121*'Joining Lists'!$L9121</f>
        <v>25</v>
      </c>
    </row>
    <row r="9122" ht="14.25" customHeight="1">
      <c r="G9122" s="106">
        <v>44014.0</v>
      </c>
      <c r="H9122" s="105" t="s">
        <v>297</v>
      </c>
      <c r="I9122" s="105" t="str">
        <f t="array" ref="I9122">XLOOKUP('Joining Lists'!$H9122,'Joining Lists'!$D$4:$D$75,'Joining Lists'!$E$4:$E$75)</f>
        <v>MidWest</v>
      </c>
      <c r="J9122" s="105" t="s">
        <v>227</v>
      </c>
      <c r="K9122" s="105">
        <v>2.0</v>
      </c>
      <c r="L9122" s="104">
        <f t="array" ref="L9122">XLOOKUP('Joining Lists'!$J9122,'Joining Lists'!$A$4:$A$15,'Joining Lists'!$B$4:$B$15)</f>
        <v>25</v>
      </c>
      <c r="M9122" s="105">
        <f>'Joining Lists'!$K9122*'Joining Lists'!$L9122</f>
        <v>50</v>
      </c>
    </row>
    <row r="9123" ht="14.25" customHeight="1">
      <c r="G9123" s="111">
        <v>44014.0</v>
      </c>
      <c r="H9123" s="110" t="s">
        <v>278</v>
      </c>
      <c r="I9123" s="110" t="str">
        <f t="array" ref="I9123">XLOOKUP('Joining Lists'!$H9123,'Joining Lists'!$D$4:$D$75,'Joining Lists'!$E$4:$E$75)</f>
        <v>MidWest</v>
      </c>
      <c r="J9123" s="110" t="s">
        <v>216</v>
      </c>
      <c r="K9123" s="110">
        <v>2.0</v>
      </c>
      <c r="L9123" s="109">
        <f t="array" ref="L9123">XLOOKUP('Joining Lists'!$J9123,'Joining Lists'!$A$4:$A$15,'Joining Lists'!$B$4:$B$15)</f>
        <v>22.95</v>
      </c>
      <c r="M9123" s="110">
        <f>'Joining Lists'!$K9123*'Joining Lists'!$L9123</f>
        <v>45.9</v>
      </c>
    </row>
    <row r="9124" ht="14.25" customHeight="1">
      <c r="G9124" s="106">
        <v>44014.0</v>
      </c>
      <c r="H9124" s="105" t="s">
        <v>276</v>
      </c>
      <c r="I9124" s="105" t="str">
        <f t="array" ref="I9124">XLOOKUP('Joining Lists'!$H9124,'Joining Lists'!$D$4:$D$75,'Joining Lists'!$E$4:$E$75)</f>
        <v>East</v>
      </c>
      <c r="J9124" s="105" t="s">
        <v>216</v>
      </c>
      <c r="K9124" s="105">
        <v>1.0</v>
      </c>
      <c r="L9124" s="104">
        <f t="array" ref="L9124">XLOOKUP('Joining Lists'!$J9124,'Joining Lists'!$A$4:$A$15,'Joining Lists'!$B$4:$B$15)</f>
        <v>22.95</v>
      </c>
      <c r="M9124" s="105">
        <f>'Joining Lists'!$K9124*'Joining Lists'!$L9124</f>
        <v>22.95</v>
      </c>
    </row>
    <row r="9125" ht="14.25" customHeight="1">
      <c r="G9125" s="111">
        <v>44014.0</v>
      </c>
      <c r="H9125" s="110" t="s">
        <v>298</v>
      </c>
      <c r="I9125" s="110" t="str">
        <f t="array" ref="I9125">XLOOKUP('Joining Lists'!$H9125,'Joining Lists'!$D$4:$D$75,'Joining Lists'!$E$4:$E$75)</f>
        <v>West</v>
      </c>
      <c r="J9125" s="110" t="s">
        <v>243</v>
      </c>
      <c r="K9125" s="110">
        <v>1.0</v>
      </c>
      <c r="L9125" s="109">
        <f t="array" ref="L9125">XLOOKUP('Joining Lists'!$J9125,'Joining Lists'!$A$4:$A$15,'Joining Lists'!$B$4:$B$15)</f>
        <v>25</v>
      </c>
      <c r="M9125" s="110">
        <f>'Joining Lists'!$K9125*'Joining Lists'!$L9125</f>
        <v>25</v>
      </c>
    </row>
    <row r="9126" ht="14.25" customHeight="1">
      <c r="G9126" s="106">
        <v>44013.0</v>
      </c>
      <c r="H9126" s="105" t="s">
        <v>299</v>
      </c>
      <c r="I9126" s="105" t="str">
        <f t="array" ref="I9126">XLOOKUP('Joining Lists'!$H9126,'Joining Lists'!$D$4:$D$75,'Joining Lists'!$E$4:$E$75)</f>
        <v>South</v>
      </c>
      <c r="J9126" s="105" t="s">
        <v>236</v>
      </c>
      <c r="K9126" s="105">
        <v>3.0</v>
      </c>
      <c r="L9126" s="104">
        <f t="array" ref="L9126">XLOOKUP('Joining Lists'!$J9126,'Joining Lists'!$A$4:$A$15,'Joining Lists'!$B$4:$B$15)</f>
        <v>30</v>
      </c>
      <c r="M9126" s="105">
        <f>'Joining Lists'!$K9126*'Joining Lists'!$L9126</f>
        <v>90</v>
      </c>
    </row>
    <row r="9127" ht="14.25" customHeight="1">
      <c r="G9127" s="111">
        <v>44013.0</v>
      </c>
      <c r="H9127" s="110" t="s">
        <v>283</v>
      </c>
      <c r="I9127" s="110" t="str">
        <f t="array" ref="I9127">XLOOKUP('Joining Lists'!$H9127,'Joining Lists'!$D$4:$D$75,'Joining Lists'!$E$4:$E$75)</f>
        <v>South</v>
      </c>
      <c r="J9127" s="110" t="s">
        <v>216</v>
      </c>
      <c r="K9127" s="110">
        <v>2.0</v>
      </c>
      <c r="L9127" s="109">
        <f t="array" ref="L9127">XLOOKUP('Joining Lists'!$J9127,'Joining Lists'!$A$4:$A$15,'Joining Lists'!$B$4:$B$15)</f>
        <v>22.95</v>
      </c>
      <c r="M9127" s="110">
        <f>'Joining Lists'!$K9127*'Joining Lists'!$L9127</f>
        <v>45.9</v>
      </c>
    </row>
    <row r="9128" ht="14.25" customHeight="1">
      <c r="G9128" s="106">
        <v>44013.0</v>
      </c>
      <c r="H9128" s="105" t="s">
        <v>280</v>
      </c>
      <c r="I9128" s="105" t="str">
        <f t="array" ref="I9128">XLOOKUP('Joining Lists'!$H9128,'Joining Lists'!$D$4:$D$75,'Joining Lists'!$E$4:$E$75)</f>
        <v>South</v>
      </c>
      <c r="J9128" s="105" t="s">
        <v>240</v>
      </c>
      <c r="K9128" s="105">
        <v>3.0</v>
      </c>
      <c r="L9128" s="104">
        <f t="array" ref="L9128">XLOOKUP('Joining Lists'!$J9128,'Joining Lists'!$A$4:$A$15,'Joining Lists'!$B$4:$B$15)</f>
        <v>34</v>
      </c>
      <c r="M9128" s="105">
        <f>'Joining Lists'!$K9128*'Joining Lists'!$L9128</f>
        <v>102</v>
      </c>
    </row>
    <row r="9129" ht="14.25" customHeight="1">
      <c r="G9129" s="111">
        <v>44013.0</v>
      </c>
      <c r="H9129" s="110" t="s">
        <v>276</v>
      </c>
      <c r="I9129" s="110" t="str">
        <f t="array" ref="I9129">XLOOKUP('Joining Lists'!$H9129,'Joining Lists'!$D$4:$D$75,'Joining Lists'!$E$4:$E$75)</f>
        <v>East</v>
      </c>
      <c r="J9129" s="110" t="s">
        <v>243</v>
      </c>
      <c r="K9129" s="110">
        <v>3.0</v>
      </c>
      <c r="L9129" s="109">
        <f t="array" ref="L9129">XLOOKUP('Joining Lists'!$J9129,'Joining Lists'!$A$4:$A$15,'Joining Lists'!$B$4:$B$15)</f>
        <v>25</v>
      </c>
      <c r="M9129" s="110">
        <f>'Joining Lists'!$K9129*'Joining Lists'!$L9129</f>
        <v>75</v>
      </c>
    </row>
    <row r="9130" ht="14.25" customHeight="1">
      <c r="G9130" s="106">
        <v>44012.0</v>
      </c>
      <c r="H9130" s="105" t="s">
        <v>294</v>
      </c>
      <c r="I9130" s="105" t="str">
        <f t="array" ref="I9130">XLOOKUP('Joining Lists'!$H9130,'Joining Lists'!$D$4:$D$75,'Joining Lists'!$E$4:$E$75)</f>
        <v>West</v>
      </c>
      <c r="J9130" s="105" t="s">
        <v>243</v>
      </c>
      <c r="K9130" s="105">
        <v>1.0</v>
      </c>
      <c r="L9130" s="104">
        <f t="array" ref="L9130">XLOOKUP('Joining Lists'!$J9130,'Joining Lists'!$A$4:$A$15,'Joining Lists'!$B$4:$B$15)</f>
        <v>25</v>
      </c>
      <c r="M9130" s="105">
        <f>'Joining Lists'!$K9130*'Joining Lists'!$L9130</f>
        <v>25</v>
      </c>
    </row>
    <row r="9131" ht="14.25" customHeight="1">
      <c r="G9131" s="111">
        <v>44012.0</v>
      </c>
      <c r="H9131" s="110" t="s">
        <v>300</v>
      </c>
      <c r="I9131" s="110" t="str">
        <f t="array" ref="I9131">XLOOKUP('Joining Lists'!$H9131,'Joining Lists'!$D$4:$D$75,'Joining Lists'!$E$4:$E$75)</f>
        <v>MidWest</v>
      </c>
      <c r="J9131" s="110" t="s">
        <v>235</v>
      </c>
      <c r="K9131" s="110">
        <v>3.0</v>
      </c>
      <c r="L9131" s="109">
        <f t="array" ref="L9131">XLOOKUP('Joining Lists'!$J9131,'Joining Lists'!$A$4:$A$15,'Joining Lists'!$B$4:$B$15)</f>
        <v>19.95</v>
      </c>
      <c r="M9131" s="110">
        <f>'Joining Lists'!$K9131*'Joining Lists'!$L9131</f>
        <v>59.85</v>
      </c>
    </row>
    <row r="9132" ht="14.25" customHeight="1">
      <c r="G9132" s="106">
        <v>44012.0</v>
      </c>
      <c r="H9132" s="105" t="s">
        <v>307</v>
      </c>
      <c r="I9132" s="105" t="str">
        <f t="array" ref="I9132">XLOOKUP('Joining Lists'!$H9132,'Joining Lists'!$D$4:$D$75,'Joining Lists'!$E$4:$E$75)</f>
        <v>East</v>
      </c>
      <c r="J9132" s="105" t="s">
        <v>245</v>
      </c>
      <c r="K9132" s="105">
        <v>1.0</v>
      </c>
      <c r="L9132" s="104">
        <f t="array" ref="L9132">XLOOKUP('Joining Lists'!$J9132,'Joining Lists'!$A$4:$A$15,'Joining Lists'!$B$4:$B$15)</f>
        <v>23.5</v>
      </c>
      <c r="M9132" s="105">
        <f>'Joining Lists'!$K9132*'Joining Lists'!$L9132</f>
        <v>23.5</v>
      </c>
    </row>
    <row r="9133" ht="14.25" customHeight="1">
      <c r="G9133" s="111">
        <v>44012.0</v>
      </c>
      <c r="H9133" s="110" t="s">
        <v>246</v>
      </c>
      <c r="I9133" s="110" t="str">
        <f t="array" ref="I9133">XLOOKUP('Joining Lists'!$H9133,'Joining Lists'!$D$4:$D$75,'Joining Lists'!$E$4:$E$75)</f>
        <v>South</v>
      </c>
      <c r="J9133" s="110" t="s">
        <v>235</v>
      </c>
      <c r="K9133" s="110">
        <v>1.0</v>
      </c>
      <c r="L9133" s="109">
        <f t="array" ref="L9133">XLOOKUP('Joining Lists'!$J9133,'Joining Lists'!$A$4:$A$15,'Joining Lists'!$B$4:$B$15)</f>
        <v>19.95</v>
      </c>
      <c r="M9133" s="110">
        <f>'Joining Lists'!$K9133*'Joining Lists'!$L9133</f>
        <v>19.95</v>
      </c>
    </row>
    <row r="9134" ht="14.25" customHeight="1">
      <c r="G9134" s="106">
        <v>44012.0</v>
      </c>
      <c r="H9134" s="105" t="s">
        <v>215</v>
      </c>
      <c r="I9134" s="105" t="str">
        <f t="array" ref="I9134">XLOOKUP('Joining Lists'!$H9134,'Joining Lists'!$D$4:$D$75,'Joining Lists'!$E$4:$E$75)</f>
        <v>East</v>
      </c>
      <c r="J9134" s="105" t="s">
        <v>240</v>
      </c>
      <c r="K9134" s="105">
        <v>13.0</v>
      </c>
      <c r="L9134" s="104">
        <f t="array" ref="L9134">XLOOKUP('Joining Lists'!$J9134,'Joining Lists'!$A$4:$A$15,'Joining Lists'!$B$4:$B$15)</f>
        <v>34</v>
      </c>
      <c r="M9134" s="105">
        <f>'Joining Lists'!$K9134*'Joining Lists'!$L9134</f>
        <v>442</v>
      </c>
    </row>
    <row r="9135" ht="14.25" customHeight="1">
      <c r="G9135" s="111">
        <v>44012.0</v>
      </c>
      <c r="H9135" s="110" t="s">
        <v>244</v>
      </c>
      <c r="I9135" s="110" t="str">
        <f t="array" ref="I9135">XLOOKUP('Joining Lists'!$H9135,'Joining Lists'!$D$4:$D$75,'Joining Lists'!$E$4:$E$75)</f>
        <v>MidWest</v>
      </c>
      <c r="J9135" s="110" t="s">
        <v>216</v>
      </c>
      <c r="K9135" s="110">
        <v>2.0</v>
      </c>
      <c r="L9135" s="109">
        <f t="array" ref="L9135">XLOOKUP('Joining Lists'!$J9135,'Joining Lists'!$A$4:$A$15,'Joining Lists'!$B$4:$B$15)</f>
        <v>22.95</v>
      </c>
      <c r="M9135" s="110">
        <f>'Joining Lists'!$K9135*'Joining Lists'!$L9135</f>
        <v>45.9</v>
      </c>
    </row>
    <row r="9136" ht="14.25" customHeight="1">
      <c r="G9136" s="106">
        <v>44012.0</v>
      </c>
      <c r="H9136" s="105" t="s">
        <v>301</v>
      </c>
      <c r="I9136" s="105" t="str">
        <f t="array" ref="I9136">XLOOKUP('Joining Lists'!$H9136,'Joining Lists'!$D$4:$D$75,'Joining Lists'!$E$4:$E$75)</f>
        <v>East</v>
      </c>
      <c r="J9136" s="105" t="s">
        <v>243</v>
      </c>
      <c r="K9136" s="105">
        <v>2.0</v>
      </c>
      <c r="L9136" s="104">
        <f t="array" ref="L9136">XLOOKUP('Joining Lists'!$J9136,'Joining Lists'!$A$4:$A$15,'Joining Lists'!$B$4:$B$15)</f>
        <v>25</v>
      </c>
      <c r="M9136" s="105">
        <f>'Joining Lists'!$K9136*'Joining Lists'!$L9136</f>
        <v>50</v>
      </c>
    </row>
    <row r="9137" ht="14.25" customHeight="1">
      <c r="G9137" s="111">
        <v>44011.0</v>
      </c>
      <c r="H9137" s="110" t="s">
        <v>281</v>
      </c>
      <c r="I9137" s="110" t="str">
        <f t="array" ref="I9137">XLOOKUP('Joining Lists'!$H9137,'Joining Lists'!$D$4:$D$75,'Joining Lists'!$E$4:$E$75)</f>
        <v>MidWest</v>
      </c>
      <c r="J9137" s="110" t="s">
        <v>216</v>
      </c>
      <c r="K9137" s="110">
        <v>1.0</v>
      </c>
      <c r="L9137" s="109">
        <f t="array" ref="L9137">XLOOKUP('Joining Lists'!$J9137,'Joining Lists'!$A$4:$A$15,'Joining Lists'!$B$4:$B$15)</f>
        <v>22.95</v>
      </c>
      <c r="M9137" s="110">
        <f>'Joining Lists'!$K9137*'Joining Lists'!$L9137</f>
        <v>22.95</v>
      </c>
    </row>
    <row r="9138" ht="14.25" customHeight="1">
      <c r="G9138" s="106">
        <v>44011.0</v>
      </c>
      <c r="H9138" s="105" t="s">
        <v>225</v>
      </c>
      <c r="I9138" s="105" t="str">
        <f t="array" ref="I9138">XLOOKUP('Joining Lists'!$H9138,'Joining Lists'!$D$4:$D$75,'Joining Lists'!$E$4:$E$75)</f>
        <v>South</v>
      </c>
      <c r="J9138" s="105" t="s">
        <v>236</v>
      </c>
      <c r="K9138" s="105">
        <v>1.0</v>
      </c>
      <c r="L9138" s="104">
        <f t="array" ref="L9138">XLOOKUP('Joining Lists'!$J9138,'Joining Lists'!$A$4:$A$15,'Joining Lists'!$B$4:$B$15)</f>
        <v>30</v>
      </c>
      <c r="M9138" s="105">
        <f>'Joining Lists'!$K9138*'Joining Lists'!$L9138</f>
        <v>30</v>
      </c>
    </row>
    <row r="9139" ht="14.25" customHeight="1">
      <c r="G9139" s="111">
        <v>44011.0</v>
      </c>
      <c r="H9139" s="110" t="s">
        <v>269</v>
      </c>
      <c r="I9139" s="110" t="str">
        <f t="array" ref="I9139">XLOOKUP('Joining Lists'!$H9139,'Joining Lists'!$D$4:$D$75,'Joining Lists'!$E$4:$E$75)</f>
        <v>MidWest</v>
      </c>
      <c r="J9139" s="110" t="s">
        <v>212</v>
      </c>
      <c r="K9139" s="110">
        <v>2.0</v>
      </c>
      <c r="L9139" s="109">
        <f t="array" ref="L9139">XLOOKUP('Joining Lists'!$J9139,'Joining Lists'!$A$4:$A$15,'Joining Lists'!$B$4:$B$15)</f>
        <v>21</v>
      </c>
      <c r="M9139" s="110">
        <f>'Joining Lists'!$K9139*'Joining Lists'!$L9139</f>
        <v>42</v>
      </c>
    </row>
    <row r="9140" ht="14.25" customHeight="1">
      <c r="G9140" s="106">
        <v>44011.0</v>
      </c>
      <c r="H9140" s="105" t="s">
        <v>254</v>
      </c>
      <c r="I9140" s="105" t="str">
        <f t="array" ref="I9140">XLOOKUP('Joining Lists'!$H9140,'Joining Lists'!$D$4:$D$75,'Joining Lists'!$E$4:$E$75)</f>
        <v>South</v>
      </c>
      <c r="J9140" s="105" t="s">
        <v>243</v>
      </c>
      <c r="K9140" s="105">
        <v>2.0</v>
      </c>
      <c r="L9140" s="104">
        <f t="array" ref="L9140">XLOOKUP('Joining Lists'!$J9140,'Joining Lists'!$A$4:$A$15,'Joining Lists'!$B$4:$B$15)</f>
        <v>25</v>
      </c>
      <c r="M9140" s="105">
        <f>'Joining Lists'!$K9140*'Joining Lists'!$L9140</f>
        <v>50</v>
      </c>
    </row>
    <row r="9141" ht="14.25" customHeight="1">
      <c r="G9141" s="111">
        <v>44011.0</v>
      </c>
      <c r="H9141" s="110" t="s">
        <v>309</v>
      </c>
      <c r="I9141" s="110" t="str">
        <f t="array" ref="I9141">XLOOKUP('Joining Lists'!$H9141,'Joining Lists'!$D$4:$D$75,'Joining Lists'!$E$4:$E$75)</f>
        <v>South</v>
      </c>
      <c r="J9141" s="110" t="s">
        <v>243</v>
      </c>
      <c r="K9141" s="110">
        <v>2.0</v>
      </c>
      <c r="L9141" s="109">
        <f t="array" ref="L9141">XLOOKUP('Joining Lists'!$J9141,'Joining Lists'!$A$4:$A$15,'Joining Lists'!$B$4:$B$15)</f>
        <v>25</v>
      </c>
      <c r="M9141" s="110">
        <f>'Joining Lists'!$K9141*'Joining Lists'!$L9141</f>
        <v>50</v>
      </c>
    </row>
    <row r="9142" ht="14.25" customHeight="1">
      <c r="G9142" s="106">
        <v>44010.0</v>
      </c>
      <c r="H9142" s="105" t="s">
        <v>225</v>
      </c>
      <c r="I9142" s="105" t="str">
        <f t="array" ref="I9142">XLOOKUP('Joining Lists'!$H9142,'Joining Lists'!$D$4:$D$75,'Joining Lists'!$E$4:$E$75)</f>
        <v>South</v>
      </c>
      <c r="J9142" s="105" t="s">
        <v>236</v>
      </c>
      <c r="K9142" s="105">
        <v>2.0</v>
      </c>
      <c r="L9142" s="104">
        <f t="array" ref="L9142">XLOOKUP('Joining Lists'!$J9142,'Joining Lists'!$A$4:$A$15,'Joining Lists'!$B$4:$B$15)</f>
        <v>30</v>
      </c>
      <c r="M9142" s="105">
        <f>'Joining Lists'!$K9142*'Joining Lists'!$L9142</f>
        <v>60</v>
      </c>
    </row>
    <row r="9143" ht="14.25" customHeight="1">
      <c r="G9143" s="111">
        <v>44010.0</v>
      </c>
      <c r="H9143" s="110" t="s">
        <v>258</v>
      </c>
      <c r="I9143" s="110" t="str">
        <f t="array" ref="I9143">XLOOKUP('Joining Lists'!$H9143,'Joining Lists'!$D$4:$D$75,'Joining Lists'!$E$4:$E$75)</f>
        <v>MidWest</v>
      </c>
      <c r="J9143" s="110" t="s">
        <v>216</v>
      </c>
      <c r="K9143" s="110">
        <v>14.0</v>
      </c>
      <c r="L9143" s="109">
        <f t="array" ref="L9143">XLOOKUP('Joining Lists'!$J9143,'Joining Lists'!$A$4:$A$15,'Joining Lists'!$B$4:$B$15)</f>
        <v>22.95</v>
      </c>
      <c r="M9143" s="110">
        <f>'Joining Lists'!$K9143*'Joining Lists'!$L9143</f>
        <v>321.3</v>
      </c>
    </row>
    <row r="9144" ht="14.25" customHeight="1">
      <c r="G9144" s="106">
        <v>44010.0</v>
      </c>
      <c r="H9144" s="105" t="s">
        <v>228</v>
      </c>
      <c r="I9144" s="105" t="str">
        <f t="array" ref="I9144">XLOOKUP('Joining Lists'!$H9144,'Joining Lists'!$D$4:$D$75,'Joining Lists'!$E$4:$E$75)</f>
        <v>MidWest</v>
      </c>
      <c r="J9144" s="105" t="s">
        <v>218</v>
      </c>
      <c r="K9144" s="105">
        <v>1.0</v>
      </c>
      <c r="L9144" s="104">
        <f t="array" ref="L9144">XLOOKUP('Joining Lists'!$J9144,'Joining Lists'!$A$4:$A$15,'Joining Lists'!$B$4:$B$15)</f>
        <v>22.95</v>
      </c>
      <c r="M9144" s="105">
        <f>'Joining Lists'!$K9144*'Joining Lists'!$L9144</f>
        <v>22.95</v>
      </c>
    </row>
    <row r="9145" ht="14.25" customHeight="1">
      <c r="G9145" s="111">
        <v>44010.0</v>
      </c>
      <c r="H9145" s="110" t="s">
        <v>259</v>
      </c>
      <c r="I9145" s="110" t="str">
        <f t="array" ref="I9145">XLOOKUP('Joining Lists'!$H9145,'Joining Lists'!$D$4:$D$75,'Joining Lists'!$E$4:$E$75)</f>
        <v>West</v>
      </c>
      <c r="J9145" s="110" t="s">
        <v>245</v>
      </c>
      <c r="K9145" s="110">
        <v>1.0</v>
      </c>
      <c r="L9145" s="109">
        <f t="array" ref="L9145">XLOOKUP('Joining Lists'!$J9145,'Joining Lists'!$A$4:$A$15,'Joining Lists'!$B$4:$B$15)</f>
        <v>23.5</v>
      </c>
      <c r="M9145" s="110">
        <f>'Joining Lists'!$K9145*'Joining Lists'!$L9145</f>
        <v>23.5</v>
      </c>
    </row>
    <row r="9146" ht="14.25" customHeight="1">
      <c r="G9146" s="106">
        <v>44010.0</v>
      </c>
      <c r="H9146" s="105" t="s">
        <v>269</v>
      </c>
      <c r="I9146" s="105" t="str">
        <f t="array" ref="I9146">XLOOKUP('Joining Lists'!$H9146,'Joining Lists'!$D$4:$D$75,'Joining Lists'!$E$4:$E$75)</f>
        <v>MidWest</v>
      </c>
      <c r="J9146" s="105" t="s">
        <v>218</v>
      </c>
      <c r="K9146" s="105">
        <v>1.0</v>
      </c>
      <c r="L9146" s="104">
        <f t="array" ref="L9146">XLOOKUP('Joining Lists'!$J9146,'Joining Lists'!$A$4:$A$15,'Joining Lists'!$B$4:$B$15)</f>
        <v>22.95</v>
      </c>
      <c r="M9146" s="105">
        <f>'Joining Lists'!$K9146*'Joining Lists'!$L9146</f>
        <v>22.95</v>
      </c>
    </row>
    <row r="9147" ht="14.25" customHeight="1">
      <c r="G9147" s="111">
        <v>44009.0</v>
      </c>
      <c r="H9147" s="110" t="s">
        <v>281</v>
      </c>
      <c r="I9147" s="110" t="str">
        <f t="array" ref="I9147">XLOOKUP('Joining Lists'!$H9147,'Joining Lists'!$D$4:$D$75,'Joining Lists'!$E$4:$E$75)</f>
        <v>MidWest</v>
      </c>
      <c r="J9147" s="110" t="s">
        <v>230</v>
      </c>
      <c r="K9147" s="110">
        <v>3.0</v>
      </c>
      <c r="L9147" s="109">
        <f t="array" ref="L9147">XLOOKUP('Joining Lists'!$J9147,'Joining Lists'!$A$4:$A$15,'Joining Lists'!$B$4:$B$15)</f>
        <v>79.95</v>
      </c>
      <c r="M9147" s="110">
        <f>'Joining Lists'!$K9147*'Joining Lists'!$L9147</f>
        <v>239.85</v>
      </c>
    </row>
    <row r="9148" ht="14.25" customHeight="1">
      <c r="G9148" s="106">
        <v>44008.0</v>
      </c>
      <c r="H9148" s="105" t="s">
        <v>249</v>
      </c>
      <c r="I9148" s="105" t="str">
        <f t="array" ref="I9148">XLOOKUP('Joining Lists'!$H9148,'Joining Lists'!$D$4:$D$75,'Joining Lists'!$E$4:$E$75)</f>
        <v>East</v>
      </c>
      <c r="J9148" s="105" t="s">
        <v>245</v>
      </c>
      <c r="K9148" s="105">
        <v>19.0</v>
      </c>
      <c r="L9148" s="104">
        <f t="array" ref="L9148">XLOOKUP('Joining Lists'!$J9148,'Joining Lists'!$A$4:$A$15,'Joining Lists'!$B$4:$B$15)</f>
        <v>23.5</v>
      </c>
      <c r="M9148" s="105">
        <f>'Joining Lists'!$K9148*'Joining Lists'!$L9148</f>
        <v>446.5</v>
      </c>
    </row>
    <row r="9149" ht="14.25" customHeight="1">
      <c r="G9149" s="111">
        <v>44008.0</v>
      </c>
      <c r="H9149" s="110" t="s">
        <v>265</v>
      </c>
      <c r="I9149" s="110" t="str">
        <f t="array" ref="I9149">XLOOKUP('Joining Lists'!$H9149,'Joining Lists'!$D$4:$D$75,'Joining Lists'!$E$4:$E$75)</f>
        <v>MidWest</v>
      </c>
      <c r="J9149" s="110" t="s">
        <v>212</v>
      </c>
      <c r="K9149" s="110">
        <v>3.0</v>
      </c>
      <c r="L9149" s="109">
        <f t="array" ref="L9149">XLOOKUP('Joining Lists'!$J9149,'Joining Lists'!$A$4:$A$15,'Joining Lists'!$B$4:$B$15)</f>
        <v>21</v>
      </c>
      <c r="M9149" s="110">
        <f>'Joining Lists'!$K9149*'Joining Lists'!$L9149</f>
        <v>63</v>
      </c>
    </row>
    <row r="9150" ht="14.25" customHeight="1">
      <c r="G9150" s="106">
        <v>44008.0</v>
      </c>
      <c r="H9150" s="105" t="s">
        <v>311</v>
      </c>
      <c r="I9150" s="105" t="str">
        <f t="array" ref="I9150">XLOOKUP('Joining Lists'!$H9150,'Joining Lists'!$D$4:$D$75,'Joining Lists'!$E$4:$E$75)</f>
        <v>MidWest</v>
      </c>
      <c r="J9150" s="105" t="s">
        <v>235</v>
      </c>
      <c r="K9150" s="105">
        <v>17.0</v>
      </c>
      <c r="L9150" s="104">
        <f t="array" ref="L9150">XLOOKUP('Joining Lists'!$J9150,'Joining Lists'!$A$4:$A$15,'Joining Lists'!$B$4:$B$15)</f>
        <v>19.95</v>
      </c>
      <c r="M9150" s="105">
        <f>'Joining Lists'!$K9150*'Joining Lists'!$L9150</f>
        <v>339.15</v>
      </c>
    </row>
    <row r="9151" ht="14.25" customHeight="1">
      <c r="G9151" s="111">
        <v>44008.0</v>
      </c>
      <c r="H9151" s="110" t="s">
        <v>241</v>
      </c>
      <c r="I9151" s="110" t="str">
        <f t="array" ref="I9151">XLOOKUP('Joining Lists'!$H9151,'Joining Lists'!$D$4:$D$75,'Joining Lists'!$E$4:$E$75)</f>
        <v>MidWest</v>
      </c>
      <c r="J9151" s="110" t="s">
        <v>218</v>
      </c>
      <c r="K9151" s="110">
        <v>3.0</v>
      </c>
      <c r="L9151" s="109">
        <f t="array" ref="L9151">XLOOKUP('Joining Lists'!$J9151,'Joining Lists'!$A$4:$A$15,'Joining Lists'!$B$4:$B$15)</f>
        <v>22.95</v>
      </c>
      <c r="M9151" s="110">
        <f>'Joining Lists'!$K9151*'Joining Lists'!$L9151</f>
        <v>68.85</v>
      </c>
    </row>
    <row r="9152" ht="14.25" customHeight="1">
      <c r="G9152" s="106">
        <v>44008.0</v>
      </c>
      <c r="H9152" s="105" t="s">
        <v>294</v>
      </c>
      <c r="I9152" s="105" t="str">
        <f t="array" ref="I9152">XLOOKUP('Joining Lists'!$H9152,'Joining Lists'!$D$4:$D$75,'Joining Lists'!$E$4:$E$75)</f>
        <v>West</v>
      </c>
      <c r="J9152" s="105" t="s">
        <v>236</v>
      </c>
      <c r="K9152" s="105">
        <v>2.0</v>
      </c>
      <c r="L9152" s="104">
        <f t="array" ref="L9152">XLOOKUP('Joining Lists'!$J9152,'Joining Lists'!$A$4:$A$15,'Joining Lists'!$B$4:$B$15)</f>
        <v>30</v>
      </c>
      <c r="M9152" s="105">
        <f>'Joining Lists'!$K9152*'Joining Lists'!$L9152</f>
        <v>60</v>
      </c>
    </row>
    <row r="9153" ht="14.25" customHeight="1">
      <c r="G9153" s="111">
        <v>44008.0</v>
      </c>
      <c r="H9153" s="110" t="s">
        <v>314</v>
      </c>
      <c r="I9153" s="110" t="str">
        <f t="array" ref="I9153">XLOOKUP('Joining Lists'!$H9153,'Joining Lists'!$D$4:$D$75,'Joining Lists'!$E$4:$E$75)</f>
        <v>West</v>
      </c>
      <c r="J9153" s="110" t="s">
        <v>218</v>
      </c>
      <c r="K9153" s="110">
        <v>3.0</v>
      </c>
      <c r="L9153" s="109">
        <f t="array" ref="L9153">XLOOKUP('Joining Lists'!$J9153,'Joining Lists'!$A$4:$A$15,'Joining Lists'!$B$4:$B$15)</f>
        <v>22.95</v>
      </c>
      <c r="M9153" s="110">
        <f>'Joining Lists'!$K9153*'Joining Lists'!$L9153</f>
        <v>68.85</v>
      </c>
    </row>
    <row r="9154" ht="14.25" customHeight="1">
      <c r="G9154" s="106">
        <v>44007.0</v>
      </c>
      <c r="H9154" s="105" t="s">
        <v>278</v>
      </c>
      <c r="I9154" s="105" t="str">
        <f t="array" ref="I9154">XLOOKUP('Joining Lists'!$H9154,'Joining Lists'!$D$4:$D$75,'Joining Lists'!$E$4:$E$75)</f>
        <v>MidWest</v>
      </c>
      <c r="J9154" s="105" t="s">
        <v>233</v>
      </c>
      <c r="K9154" s="105">
        <v>2.0</v>
      </c>
      <c r="L9154" s="104">
        <f t="array" ref="L9154">XLOOKUP('Joining Lists'!$J9154,'Joining Lists'!$A$4:$A$15,'Joining Lists'!$B$4:$B$15)</f>
        <v>27.5</v>
      </c>
      <c r="M9154" s="105">
        <f>'Joining Lists'!$K9154*'Joining Lists'!$L9154</f>
        <v>55</v>
      </c>
    </row>
    <row r="9155" ht="14.25" customHeight="1">
      <c r="G9155" s="111">
        <v>44007.0</v>
      </c>
      <c r="H9155" s="110" t="s">
        <v>303</v>
      </c>
      <c r="I9155" s="110" t="str">
        <f t="array" ref="I9155">XLOOKUP('Joining Lists'!$H9155,'Joining Lists'!$D$4:$D$75,'Joining Lists'!$E$4:$E$75)</f>
        <v>West</v>
      </c>
      <c r="J9155" s="110" t="s">
        <v>218</v>
      </c>
      <c r="K9155" s="110">
        <v>17.0</v>
      </c>
      <c r="L9155" s="109">
        <f t="array" ref="L9155">XLOOKUP('Joining Lists'!$J9155,'Joining Lists'!$A$4:$A$15,'Joining Lists'!$B$4:$B$15)</f>
        <v>22.95</v>
      </c>
      <c r="M9155" s="110">
        <f>'Joining Lists'!$K9155*'Joining Lists'!$L9155</f>
        <v>390.15</v>
      </c>
    </row>
    <row r="9156" ht="14.25" customHeight="1">
      <c r="G9156" s="106">
        <v>44006.0</v>
      </c>
      <c r="H9156" s="105" t="s">
        <v>293</v>
      </c>
      <c r="I9156" s="105" t="str">
        <f t="array" ref="I9156">XLOOKUP('Joining Lists'!$H9156,'Joining Lists'!$D$4:$D$75,'Joining Lists'!$E$4:$E$75)</f>
        <v>West</v>
      </c>
      <c r="J9156" s="105" t="s">
        <v>216</v>
      </c>
      <c r="K9156" s="105">
        <v>2.0</v>
      </c>
      <c r="L9156" s="104">
        <f t="array" ref="L9156">XLOOKUP('Joining Lists'!$J9156,'Joining Lists'!$A$4:$A$15,'Joining Lists'!$B$4:$B$15)</f>
        <v>22.95</v>
      </c>
      <c r="M9156" s="105">
        <f>'Joining Lists'!$K9156*'Joining Lists'!$L9156</f>
        <v>45.9</v>
      </c>
    </row>
    <row r="9157" ht="14.25" customHeight="1">
      <c r="G9157" s="111">
        <v>44006.0</v>
      </c>
      <c r="H9157" s="110" t="s">
        <v>264</v>
      </c>
      <c r="I9157" s="110" t="str">
        <f t="array" ref="I9157">XLOOKUP('Joining Lists'!$H9157,'Joining Lists'!$D$4:$D$75,'Joining Lists'!$E$4:$E$75)</f>
        <v>MidWest</v>
      </c>
      <c r="J9157" s="110" t="s">
        <v>240</v>
      </c>
      <c r="K9157" s="110">
        <v>22.0</v>
      </c>
      <c r="L9157" s="109">
        <f t="array" ref="L9157">XLOOKUP('Joining Lists'!$J9157,'Joining Lists'!$A$4:$A$15,'Joining Lists'!$B$4:$B$15)</f>
        <v>34</v>
      </c>
      <c r="M9157" s="110">
        <f>'Joining Lists'!$K9157*'Joining Lists'!$L9157</f>
        <v>748</v>
      </c>
    </row>
    <row r="9158" ht="14.25" customHeight="1">
      <c r="G9158" s="106">
        <v>44005.0</v>
      </c>
      <c r="H9158" s="105" t="s">
        <v>271</v>
      </c>
      <c r="I9158" s="105" t="str">
        <f t="array" ref="I9158">XLOOKUP('Joining Lists'!$H9158,'Joining Lists'!$D$4:$D$75,'Joining Lists'!$E$4:$E$75)</f>
        <v>South</v>
      </c>
      <c r="J9158" s="105" t="s">
        <v>233</v>
      </c>
      <c r="K9158" s="105">
        <v>4.0</v>
      </c>
      <c r="L9158" s="104">
        <f t="array" ref="L9158">XLOOKUP('Joining Lists'!$J9158,'Joining Lists'!$A$4:$A$15,'Joining Lists'!$B$4:$B$15)</f>
        <v>27.5</v>
      </c>
      <c r="M9158" s="105">
        <f>'Joining Lists'!$K9158*'Joining Lists'!$L9158</f>
        <v>110</v>
      </c>
    </row>
    <row r="9159" ht="14.25" customHeight="1">
      <c r="G9159" s="111">
        <v>44005.0</v>
      </c>
      <c r="H9159" s="110" t="s">
        <v>289</v>
      </c>
      <c r="I9159" s="110" t="str">
        <f t="array" ref="I9159">XLOOKUP('Joining Lists'!$H9159,'Joining Lists'!$D$4:$D$75,'Joining Lists'!$E$4:$E$75)</f>
        <v>West</v>
      </c>
      <c r="J9159" s="110" t="s">
        <v>216</v>
      </c>
      <c r="K9159" s="110">
        <v>2.0</v>
      </c>
      <c r="L9159" s="109">
        <f t="array" ref="L9159">XLOOKUP('Joining Lists'!$J9159,'Joining Lists'!$A$4:$A$15,'Joining Lists'!$B$4:$B$15)</f>
        <v>22.95</v>
      </c>
      <c r="M9159" s="110">
        <f>'Joining Lists'!$K9159*'Joining Lists'!$L9159</f>
        <v>45.9</v>
      </c>
    </row>
    <row r="9160" ht="14.25" customHeight="1">
      <c r="G9160" s="106">
        <v>44005.0</v>
      </c>
      <c r="H9160" s="105" t="s">
        <v>242</v>
      </c>
      <c r="I9160" s="105" t="str">
        <f t="array" ref="I9160">XLOOKUP('Joining Lists'!$H9160,'Joining Lists'!$D$4:$D$75,'Joining Lists'!$E$4:$E$75)</f>
        <v>MidWest</v>
      </c>
      <c r="J9160" s="105" t="s">
        <v>245</v>
      </c>
      <c r="K9160" s="105">
        <v>3.0</v>
      </c>
      <c r="L9160" s="104">
        <f t="array" ref="L9160">XLOOKUP('Joining Lists'!$J9160,'Joining Lists'!$A$4:$A$15,'Joining Lists'!$B$4:$B$15)</f>
        <v>23.5</v>
      </c>
      <c r="M9160" s="105">
        <f>'Joining Lists'!$K9160*'Joining Lists'!$L9160</f>
        <v>70.5</v>
      </c>
    </row>
    <row r="9161" ht="14.25" customHeight="1">
      <c r="G9161" s="111">
        <v>44005.0</v>
      </c>
      <c r="H9161" s="110" t="s">
        <v>299</v>
      </c>
      <c r="I9161" s="110" t="str">
        <f t="array" ref="I9161">XLOOKUP('Joining Lists'!$H9161,'Joining Lists'!$D$4:$D$75,'Joining Lists'!$E$4:$E$75)</f>
        <v>South</v>
      </c>
      <c r="J9161" s="110" t="s">
        <v>243</v>
      </c>
      <c r="K9161" s="110">
        <v>2.0</v>
      </c>
      <c r="L9161" s="109">
        <f t="array" ref="L9161">XLOOKUP('Joining Lists'!$J9161,'Joining Lists'!$A$4:$A$15,'Joining Lists'!$B$4:$B$15)</f>
        <v>25</v>
      </c>
      <c r="M9161" s="110">
        <f>'Joining Lists'!$K9161*'Joining Lists'!$L9161</f>
        <v>50</v>
      </c>
    </row>
    <row r="9162" ht="14.25" customHeight="1">
      <c r="G9162" s="106">
        <v>44005.0</v>
      </c>
      <c r="H9162" s="105" t="s">
        <v>269</v>
      </c>
      <c r="I9162" s="105" t="str">
        <f t="array" ref="I9162">XLOOKUP('Joining Lists'!$H9162,'Joining Lists'!$D$4:$D$75,'Joining Lists'!$E$4:$E$75)</f>
        <v>MidWest</v>
      </c>
      <c r="J9162" s="105" t="s">
        <v>216</v>
      </c>
      <c r="K9162" s="105">
        <v>3.0</v>
      </c>
      <c r="L9162" s="104">
        <f t="array" ref="L9162">XLOOKUP('Joining Lists'!$J9162,'Joining Lists'!$A$4:$A$15,'Joining Lists'!$B$4:$B$15)</f>
        <v>22.95</v>
      </c>
      <c r="M9162" s="105">
        <f>'Joining Lists'!$K9162*'Joining Lists'!$L9162</f>
        <v>68.85</v>
      </c>
    </row>
    <row r="9163" ht="14.25" customHeight="1">
      <c r="G9163" s="111">
        <v>44005.0</v>
      </c>
      <c r="H9163" s="110" t="s">
        <v>273</v>
      </c>
      <c r="I9163" s="110" t="str">
        <f t="array" ref="I9163">XLOOKUP('Joining Lists'!$H9163,'Joining Lists'!$D$4:$D$75,'Joining Lists'!$E$4:$E$75)</f>
        <v>West</v>
      </c>
      <c r="J9163" s="110" t="s">
        <v>235</v>
      </c>
      <c r="K9163" s="110">
        <v>2.0</v>
      </c>
      <c r="L9163" s="109">
        <f t="array" ref="L9163">XLOOKUP('Joining Lists'!$J9163,'Joining Lists'!$A$4:$A$15,'Joining Lists'!$B$4:$B$15)</f>
        <v>19.95</v>
      </c>
      <c r="M9163" s="110">
        <f>'Joining Lists'!$K9163*'Joining Lists'!$L9163</f>
        <v>39.9</v>
      </c>
    </row>
    <row r="9164" ht="14.25" customHeight="1">
      <c r="G9164" s="106">
        <v>44004.0</v>
      </c>
      <c r="H9164" s="105" t="s">
        <v>286</v>
      </c>
      <c r="I9164" s="105" t="str">
        <f t="array" ref="I9164">XLOOKUP('Joining Lists'!$H9164,'Joining Lists'!$D$4:$D$75,'Joining Lists'!$E$4:$E$75)</f>
        <v>South</v>
      </c>
      <c r="J9164" s="105" t="s">
        <v>235</v>
      </c>
      <c r="K9164" s="105">
        <v>3.0</v>
      </c>
      <c r="L9164" s="104">
        <f t="array" ref="L9164">XLOOKUP('Joining Lists'!$J9164,'Joining Lists'!$A$4:$A$15,'Joining Lists'!$B$4:$B$15)</f>
        <v>19.95</v>
      </c>
      <c r="M9164" s="105">
        <f>'Joining Lists'!$K9164*'Joining Lists'!$L9164</f>
        <v>59.85</v>
      </c>
    </row>
    <row r="9165" ht="14.25" customHeight="1">
      <c r="G9165" s="111">
        <v>44004.0</v>
      </c>
      <c r="H9165" s="110" t="s">
        <v>294</v>
      </c>
      <c r="I9165" s="110" t="str">
        <f t="array" ref="I9165">XLOOKUP('Joining Lists'!$H9165,'Joining Lists'!$D$4:$D$75,'Joining Lists'!$E$4:$E$75)</f>
        <v>West</v>
      </c>
      <c r="J9165" s="110" t="s">
        <v>212</v>
      </c>
      <c r="K9165" s="110">
        <v>2.0</v>
      </c>
      <c r="L9165" s="109">
        <f t="array" ref="L9165">XLOOKUP('Joining Lists'!$J9165,'Joining Lists'!$A$4:$A$15,'Joining Lists'!$B$4:$B$15)</f>
        <v>21</v>
      </c>
      <c r="M9165" s="110">
        <f>'Joining Lists'!$K9165*'Joining Lists'!$L9165</f>
        <v>42</v>
      </c>
    </row>
    <row r="9166" ht="14.25" customHeight="1">
      <c r="G9166" s="106">
        <v>44004.0</v>
      </c>
      <c r="H9166" s="105" t="s">
        <v>301</v>
      </c>
      <c r="I9166" s="105" t="str">
        <f t="array" ref="I9166">XLOOKUP('Joining Lists'!$H9166,'Joining Lists'!$D$4:$D$75,'Joining Lists'!$E$4:$E$75)</f>
        <v>East</v>
      </c>
      <c r="J9166" s="105" t="s">
        <v>245</v>
      </c>
      <c r="K9166" s="105">
        <v>12.0</v>
      </c>
      <c r="L9166" s="104">
        <f t="array" ref="L9166">XLOOKUP('Joining Lists'!$J9166,'Joining Lists'!$A$4:$A$15,'Joining Lists'!$B$4:$B$15)</f>
        <v>23.5</v>
      </c>
      <c r="M9166" s="105">
        <f>'Joining Lists'!$K9166*'Joining Lists'!$L9166</f>
        <v>282</v>
      </c>
    </row>
    <row r="9167" ht="14.25" customHeight="1">
      <c r="G9167" s="111">
        <v>44003.0</v>
      </c>
      <c r="H9167" s="110" t="s">
        <v>264</v>
      </c>
      <c r="I9167" s="110" t="str">
        <f t="array" ref="I9167">XLOOKUP('Joining Lists'!$H9167,'Joining Lists'!$D$4:$D$75,'Joining Lists'!$E$4:$E$75)</f>
        <v>MidWest</v>
      </c>
      <c r="J9167" s="110" t="s">
        <v>245</v>
      </c>
      <c r="K9167" s="110">
        <v>23.0</v>
      </c>
      <c r="L9167" s="109">
        <f t="array" ref="L9167">XLOOKUP('Joining Lists'!$J9167,'Joining Lists'!$A$4:$A$15,'Joining Lists'!$B$4:$B$15)</f>
        <v>23.5</v>
      </c>
      <c r="M9167" s="110">
        <f>'Joining Lists'!$K9167*'Joining Lists'!$L9167</f>
        <v>540.5</v>
      </c>
    </row>
    <row r="9168" ht="14.25" customHeight="1">
      <c r="G9168" s="106">
        <v>44003.0</v>
      </c>
      <c r="H9168" s="105" t="s">
        <v>273</v>
      </c>
      <c r="I9168" s="105" t="str">
        <f t="array" ref="I9168">XLOOKUP('Joining Lists'!$H9168,'Joining Lists'!$D$4:$D$75,'Joining Lists'!$E$4:$E$75)</f>
        <v>West</v>
      </c>
      <c r="J9168" s="105" t="s">
        <v>233</v>
      </c>
      <c r="K9168" s="105">
        <v>1.0</v>
      </c>
      <c r="L9168" s="104">
        <f t="array" ref="L9168">XLOOKUP('Joining Lists'!$J9168,'Joining Lists'!$A$4:$A$15,'Joining Lists'!$B$4:$B$15)</f>
        <v>27.5</v>
      </c>
      <c r="M9168" s="105">
        <f>'Joining Lists'!$K9168*'Joining Lists'!$L9168</f>
        <v>27.5</v>
      </c>
    </row>
    <row r="9169" ht="14.25" customHeight="1">
      <c r="G9169" s="111">
        <v>44003.0</v>
      </c>
      <c r="H9169" s="110" t="s">
        <v>276</v>
      </c>
      <c r="I9169" s="110" t="str">
        <f t="array" ref="I9169">XLOOKUP('Joining Lists'!$H9169,'Joining Lists'!$D$4:$D$75,'Joining Lists'!$E$4:$E$75)</f>
        <v>East</v>
      </c>
      <c r="J9169" s="110" t="s">
        <v>240</v>
      </c>
      <c r="K9169" s="110">
        <v>3.0</v>
      </c>
      <c r="L9169" s="109">
        <f t="array" ref="L9169">XLOOKUP('Joining Lists'!$J9169,'Joining Lists'!$A$4:$A$15,'Joining Lists'!$B$4:$B$15)</f>
        <v>34</v>
      </c>
      <c r="M9169" s="110">
        <f>'Joining Lists'!$K9169*'Joining Lists'!$L9169</f>
        <v>102</v>
      </c>
    </row>
    <row r="9170" ht="14.25" customHeight="1">
      <c r="G9170" s="106">
        <v>44003.0</v>
      </c>
      <c r="H9170" s="105" t="s">
        <v>256</v>
      </c>
      <c r="I9170" s="105" t="str">
        <f t="array" ref="I9170">XLOOKUP('Joining Lists'!$H9170,'Joining Lists'!$D$4:$D$75,'Joining Lists'!$E$4:$E$75)</f>
        <v>MidWest</v>
      </c>
      <c r="J9170" s="105" t="s">
        <v>227</v>
      </c>
      <c r="K9170" s="105">
        <v>2.0</v>
      </c>
      <c r="L9170" s="104">
        <f t="array" ref="L9170">XLOOKUP('Joining Lists'!$J9170,'Joining Lists'!$A$4:$A$15,'Joining Lists'!$B$4:$B$15)</f>
        <v>25</v>
      </c>
      <c r="M9170" s="105">
        <f>'Joining Lists'!$K9170*'Joining Lists'!$L9170</f>
        <v>50</v>
      </c>
    </row>
    <row r="9171" ht="14.25" customHeight="1">
      <c r="G9171" s="111">
        <v>44002.0</v>
      </c>
      <c r="H9171" s="110" t="s">
        <v>310</v>
      </c>
      <c r="I9171" s="110" t="str">
        <f t="array" ref="I9171">XLOOKUP('Joining Lists'!$H9171,'Joining Lists'!$D$4:$D$75,'Joining Lists'!$E$4:$E$75)</f>
        <v>West</v>
      </c>
      <c r="J9171" s="110" t="s">
        <v>243</v>
      </c>
      <c r="K9171" s="110">
        <v>2.0</v>
      </c>
      <c r="L9171" s="109">
        <f t="array" ref="L9171">XLOOKUP('Joining Lists'!$J9171,'Joining Lists'!$A$4:$A$15,'Joining Lists'!$B$4:$B$15)</f>
        <v>25</v>
      </c>
      <c r="M9171" s="110">
        <f>'Joining Lists'!$K9171*'Joining Lists'!$L9171</f>
        <v>50</v>
      </c>
    </row>
    <row r="9172" ht="14.25" customHeight="1">
      <c r="G9172" s="106">
        <v>44002.0</v>
      </c>
      <c r="H9172" s="105" t="s">
        <v>248</v>
      </c>
      <c r="I9172" s="105" t="str">
        <f t="array" ref="I9172">XLOOKUP('Joining Lists'!$H9172,'Joining Lists'!$D$4:$D$75,'Joining Lists'!$E$4:$E$75)</f>
        <v>MidWest</v>
      </c>
      <c r="J9172" s="105" t="s">
        <v>216</v>
      </c>
      <c r="K9172" s="105">
        <v>2.0</v>
      </c>
      <c r="L9172" s="104">
        <f t="array" ref="L9172">XLOOKUP('Joining Lists'!$J9172,'Joining Lists'!$A$4:$A$15,'Joining Lists'!$B$4:$B$15)</f>
        <v>22.95</v>
      </c>
      <c r="M9172" s="105">
        <f>'Joining Lists'!$K9172*'Joining Lists'!$L9172</f>
        <v>45.9</v>
      </c>
    </row>
    <row r="9173" ht="14.25" customHeight="1">
      <c r="G9173" s="111">
        <v>44002.0</v>
      </c>
      <c r="H9173" s="110" t="s">
        <v>268</v>
      </c>
      <c r="I9173" s="110" t="str">
        <f t="array" ref="I9173">XLOOKUP('Joining Lists'!$H9173,'Joining Lists'!$D$4:$D$75,'Joining Lists'!$E$4:$E$75)</f>
        <v>East</v>
      </c>
      <c r="J9173" s="110" t="s">
        <v>243</v>
      </c>
      <c r="K9173" s="110">
        <v>3.0</v>
      </c>
      <c r="L9173" s="109">
        <f t="array" ref="L9173">XLOOKUP('Joining Lists'!$J9173,'Joining Lists'!$A$4:$A$15,'Joining Lists'!$B$4:$B$15)</f>
        <v>25</v>
      </c>
      <c r="M9173" s="110">
        <f>'Joining Lists'!$K9173*'Joining Lists'!$L9173</f>
        <v>75</v>
      </c>
    </row>
    <row r="9174" ht="14.25" customHeight="1">
      <c r="G9174" s="106">
        <v>44002.0</v>
      </c>
      <c r="H9174" s="105" t="s">
        <v>215</v>
      </c>
      <c r="I9174" s="105" t="str">
        <f t="array" ref="I9174">XLOOKUP('Joining Lists'!$H9174,'Joining Lists'!$D$4:$D$75,'Joining Lists'!$E$4:$E$75)</f>
        <v>East</v>
      </c>
      <c r="J9174" s="105" t="s">
        <v>216</v>
      </c>
      <c r="K9174" s="105">
        <v>1.0</v>
      </c>
      <c r="L9174" s="104">
        <f t="array" ref="L9174">XLOOKUP('Joining Lists'!$J9174,'Joining Lists'!$A$4:$A$15,'Joining Lists'!$B$4:$B$15)</f>
        <v>22.95</v>
      </c>
      <c r="M9174" s="105">
        <f>'Joining Lists'!$K9174*'Joining Lists'!$L9174</f>
        <v>22.95</v>
      </c>
    </row>
    <row r="9175" ht="14.25" customHeight="1">
      <c r="G9175" s="111">
        <v>44002.0</v>
      </c>
      <c r="H9175" s="110" t="s">
        <v>259</v>
      </c>
      <c r="I9175" s="110" t="str">
        <f t="array" ref="I9175">XLOOKUP('Joining Lists'!$H9175,'Joining Lists'!$D$4:$D$75,'Joining Lists'!$E$4:$E$75)</f>
        <v>West</v>
      </c>
      <c r="J9175" s="110" t="s">
        <v>230</v>
      </c>
      <c r="K9175" s="110">
        <v>3.0</v>
      </c>
      <c r="L9175" s="109">
        <f t="array" ref="L9175">XLOOKUP('Joining Lists'!$J9175,'Joining Lists'!$A$4:$A$15,'Joining Lists'!$B$4:$B$15)</f>
        <v>79.95</v>
      </c>
      <c r="M9175" s="110">
        <f>'Joining Lists'!$K9175*'Joining Lists'!$L9175</f>
        <v>239.85</v>
      </c>
    </row>
    <row r="9176" ht="14.25" customHeight="1">
      <c r="G9176" s="106">
        <v>44002.0</v>
      </c>
      <c r="H9176" s="105" t="s">
        <v>284</v>
      </c>
      <c r="I9176" s="105" t="str">
        <f t="array" ref="I9176">XLOOKUP('Joining Lists'!$H9176,'Joining Lists'!$D$4:$D$75,'Joining Lists'!$E$4:$E$75)</f>
        <v>MidWest</v>
      </c>
      <c r="J9176" s="105" t="s">
        <v>212</v>
      </c>
      <c r="K9176" s="105">
        <v>3.0</v>
      </c>
      <c r="L9176" s="104">
        <f t="array" ref="L9176">XLOOKUP('Joining Lists'!$J9176,'Joining Lists'!$A$4:$A$15,'Joining Lists'!$B$4:$B$15)</f>
        <v>21</v>
      </c>
      <c r="M9176" s="105">
        <f>'Joining Lists'!$K9176*'Joining Lists'!$L9176</f>
        <v>63</v>
      </c>
    </row>
    <row r="9177" ht="14.25" customHeight="1">
      <c r="G9177" s="111">
        <v>44002.0</v>
      </c>
      <c r="H9177" s="110" t="s">
        <v>251</v>
      </c>
      <c r="I9177" s="110" t="str">
        <f t="array" ref="I9177">XLOOKUP('Joining Lists'!$H9177,'Joining Lists'!$D$4:$D$75,'Joining Lists'!$E$4:$E$75)</f>
        <v>MidWest</v>
      </c>
      <c r="J9177" s="110" t="s">
        <v>236</v>
      </c>
      <c r="K9177" s="110">
        <v>1.0</v>
      </c>
      <c r="L9177" s="109">
        <f t="array" ref="L9177">XLOOKUP('Joining Lists'!$J9177,'Joining Lists'!$A$4:$A$15,'Joining Lists'!$B$4:$B$15)</f>
        <v>30</v>
      </c>
      <c r="M9177" s="110">
        <f>'Joining Lists'!$K9177*'Joining Lists'!$L9177</f>
        <v>30</v>
      </c>
    </row>
    <row r="9178" ht="14.25" customHeight="1">
      <c r="G9178" s="106">
        <v>44001.0</v>
      </c>
      <c r="H9178" s="105" t="s">
        <v>289</v>
      </c>
      <c r="I9178" s="105" t="str">
        <f t="array" ref="I9178">XLOOKUP('Joining Lists'!$H9178,'Joining Lists'!$D$4:$D$75,'Joining Lists'!$E$4:$E$75)</f>
        <v>West</v>
      </c>
      <c r="J9178" s="105" t="s">
        <v>245</v>
      </c>
      <c r="K9178" s="105">
        <v>3.0</v>
      </c>
      <c r="L9178" s="104">
        <f t="array" ref="L9178">XLOOKUP('Joining Lists'!$J9178,'Joining Lists'!$A$4:$A$15,'Joining Lists'!$B$4:$B$15)</f>
        <v>23.5</v>
      </c>
      <c r="M9178" s="105">
        <f>'Joining Lists'!$K9178*'Joining Lists'!$L9178</f>
        <v>70.5</v>
      </c>
    </row>
    <row r="9179" ht="14.25" customHeight="1">
      <c r="G9179" s="111">
        <v>44001.0</v>
      </c>
      <c r="H9179" s="110" t="s">
        <v>297</v>
      </c>
      <c r="I9179" s="110" t="str">
        <f t="array" ref="I9179">XLOOKUP('Joining Lists'!$H9179,'Joining Lists'!$D$4:$D$75,'Joining Lists'!$E$4:$E$75)</f>
        <v>MidWest</v>
      </c>
      <c r="J9179" s="110" t="s">
        <v>236</v>
      </c>
      <c r="K9179" s="110">
        <v>3.0</v>
      </c>
      <c r="L9179" s="109">
        <f t="array" ref="L9179">XLOOKUP('Joining Lists'!$J9179,'Joining Lists'!$A$4:$A$15,'Joining Lists'!$B$4:$B$15)</f>
        <v>30</v>
      </c>
      <c r="M9179" s="110">
        <f>'Joining Lists'!$K9179*'Joining Lists'!$L9179</f>
        <v>90</v>
      </c>
    </row>
    <row r="9180" ht="14.25" customHeight="1">
      <c r="G9180" s="106">
        <v>44001.0</v>
      </c>
      <c r="H9180" s="105" t="s">
        <v>297</v>
      </c>
      <c r="I9180" s="105" t="str">
        <f t="array" ref="I9180">XLOOKUP('Joining Lists'!$H9180,'Joining Lists'!$D$4:$D$75,'Joining Lists'!$E$4:$E$75)</f>
        <v>MidWest</v>
      </c>
      <c r="J9180" s="105" t="s">
        <v>233</v>
      </c>
      <c r="K9180" s="105">
        <v>2.0</v>
      </c>
      <c r="L9180" s="104">
        <f t="array" ref="L9180">XLOOKUP('Joining Lists'!$J9180,'Joining Lists'!$A$4:$A$15,'Joining Lists'!$B$4:$B$15)</f>
        <v>27.5</v>
      </c>
      <c r="M9180" s="105">
        <f>'Joining Lists'!$K9180*'Joining Lists'!$L9180</f>
        <v>55</v>
      </c>
    </row>
    <row r="9181" ht="14.25" customHeight="1">
      <c r="G9181" s="111">
        <v>44000.0</v>
      </c>
      <c r="H9181" s="110" t="s">
        <v>306</v>
      </c>
      <c r="I9181" s="110" t="str">
        <f t="array" ref="I9181">XLOOKUP('Joining Lists'!$H9181,'Joining Lists'!$D$4:$D$75,'Joining Lists'!$E$4:$E$75)</f>
        <v>West</v>
      </c>
      <c r="J9181" s="110" t="s">
        <v>218</v>
      </c>
      <c r="K9181" s="110">
        <v>2.0</v>
      </c>
      <c r="L9181" s="109">
        <f t="array" ref="L9181">XLOOKUP('Joining Lists'!$J9181,'Joining Lists'!$A$4:$A$15,'Joining Lists'!$B$4:$B$15)</f>
        <v>22.95</v>
      </c>
      <c r="M9181" s="110">
        <f>'Joining Lists'!$K9181*'Joining Lists'!$L9181</f>
        <v>45.9</v>
      </c>
    </row>
    <row r="9182" ht="14.25" customHeight="1">
      <c r="G9182" s="106">
        <v>43998.0</v>
      </c>
      <c r="H9182" s="105" t="s">
        <v>264</v>
      </c>
      <c r="I9182" s="105" t="str">
        <f t="array" ref="I9182">XLOOKUP('Joining Lists'!$H9182,'Joining Lists'!$D$4:$D$75,'Joining Lists'!$E$4:$E$75)</f>
        <v>MidWest</v>
      </c>
      <c r="J9182" s="105" t="s">
        <v>216</v>
      </c>
      <c r="K9182" s="105">
        <v>2.0</v>
      </c>
      <c r="L9182" s="104">
        <f t="array" ref="L9182">XLOOKUP('Joining Lists'!$J9182,'Joining Lists'!$A$4:$A$15,'Joining Lists'!$B$4:$B$15)</f>
        <v>22.95</v>
      </c>
      <c r="M9182" s="105">
        <f>'Joining Lists'!$K9182*'Joining Lists'!$L9182</f>
        <v>45.9</v>
      </c>
    </row>
    <row r="9183" ht="14.25" customHeight="1">
      <c r="G9183" s="111">
        <v>43998.0</v>
      </c>
      <c r="H9183" s="110" t="s">
        <v>297</v>
      </c>
      <c r="I9183" s="110" t="str">
        <f t="array" ref="I9183">XLOOKUP('Joining Lists'!$H9183,'Joining Lists'!$D$4:$D$75,'Joining Lists'!$E$4:$E$75)</f>
        <v>MidWest</v>
      </c>
      <c r="J9183" s="110" t="s">
        <v>216</v>
      </c>
      <c r="K9183" s="110">
        <v>1.0</v>
      </c>
      <c r="L9183" s="109">
        <f t="array" ref="L9183">XLOOKUP('Joining Lists'!$J9183,'Joining Lists'!$A$4:$A$15,'Joining Lists'!$B$4:$B$15)</f>
        <v>22.95</v>
      </c>
      <c r="M9183" s="110">
        <f>'Joining Lists'!$K9183*'Joining Lists'!$L9183</f>
        <v>22.95</v>
      </c>
    </row>
    <row r="9184" ht="14.25" customHeight="1">
      <c r="G9184" s="106">
        <v>43998.0</v>
      </c>
      <c r="H9184" s="105" t="s">
        <v>253</v>
      </c>
      <c r="I9184" s="105" t="str">
        <f t="array" ref="I9184">XLOOKUP('Joining Lists'!$H9184,'Joining Lists'!$D$4:$D$75,'Joining Lists'!$E$4:$E$75)</f>
        <v>MidWest</v>
      </c>
      <c r="J9184" s="105" t="s">
        <v>239</v>
      </c>
      <c r="K9184" s="105">
        <v>1.0</v>
      </c>
      <c r="L9184" s="104">
        <f t="array" ref="L9184">XLOOKUP('Joining Lists'!$J9184,'Joining Lists'!$A$4:$A$15,'Joining Lists'!$B$4:$B$15)</f>
        <v>19</v>
      </c>
      <c r="M9184" s="105">
        <f>'Joining Lists'!$K9184*'Joining Lists'!$L9184</f>
        <v>19</v>
      </c>
    </row>
    <row r="9185" ht="14.25" customHeight="1">
      <c r="G9185" s="111">
        <v>43997.0</v>
      </c>
      <c r="H9185" s="110" t="s">
        <v>269</v>
      </c>
      <c r="I9185" s="110" t="str">
        <f t="array" ref="I9185">XLOOKUP('Joining Lists'!$H9185,'Joining Lists'!$D$4:$D$75,'Joining Lists'!$E$4:$E$75)</f>
        <v>MidWest</v>
      </c>
      <c r="J9185" s="110" t="s">
        <v>212</v>
      </c>
      <c r="K9185" s="110">
        <v>4.0</v>
      </c>
      <c r="L9185" s="109">
        <f t="array" ref="L9185">XLOOKUP('Joining Lists'!$J9185,'Joining Lists'!$A$4:$A$15,'Joining Lists'!$B$4:$B$15)</f>
        <v>21</v>
      </c>
      <c r="M9185" s="110">
        <f>'Joining Lists'!$K9185*'Joining Lists'!$L9185</f>
        <v>84</v>
      </c>
    </row>
    <row r="9186" ht="14.25" customHeight="1">
      <c r="G9186" s="106">
        <v>43997.0</v>
      </c>
      <c r="H9186" s="105" t="s">
        <v>241</v>
      </c>
      <c r="I9186" s="105" t="str">
        <f t="array" ref="I9186">XLOOKUP('Joining Lists'!$H9186,'Joining Lists'!$D$4:$D$75,'Joining Lists'!$E$4:$E$75)</f>
        <v>MidWest</v>
      </c>
      <c r="J9186" s="105" t="s">
        <v>236</v>
      </c>
      <c r="K9186" s="105">
        <v>2.0</v>
      </c>
      <c r="L9186" s="104">
        <f t="array" ref="L9186">XLOOKUP('Joining Lists'!$J9186,'Joining Lists'!$A$4:$A$15,'Joining Lists'!$B$4:$B$15)</f>
        <v>30</v>
      </c>
      <c r="M9186" s="105">
        <f>'Joining Lists'!$K9186*'Joining Lists'!$L9186</f>
        <v>60</v>
      </c>
    </row>
    <row r="9187" ht="14.25" customHeight="1">
      <c r="G9187" s="111">
        <v>43997.0</v>
      </c>
      <c r="H9187" s="110" t="s">
        <v>250</v>
      </c>
      <c r="I9187" s="110" t="str">
        <f t="array" ref="I9187">XLOOKUP('Joining Lists'!$H9187,'Joining Lists'!$D$4:$D$75,'Joining Lists'!$E$4:$E$75)</f>
        <v>West</v>
      </c>
      <c r="J9187" s="110" t="s">
        <v>235</v>
      </c>
      <c r="K9187" s="110">
        <v>3.0</v>
      </c>
      <c r="L9187" s="109">
        <f t="array" ref="L9187">XLOOKUP('Joining Lists'!$J9187,'Joining Lists'!$A$4:$A$15,'Joining Lists'!$B$4:$B$15)</f>
        <v>19.95</v>
      </c>
      <c r="M9187" s="110">
        <f>'Joining Lists'!$K9187*'Joining Lists'!$L9187</f>
        <v>59.85</v>
      </c>
    </row>
    <row r="9188" ht="14.25" customHeight="1">
      <c r="G9188" s="106">
        <v>43997.0</v>
      </c>
      <c r="H9188" s="105" t="s">
        <v>273</v>
      </c>
      <c r="I9188" s="105" t="str">
        <f t="array" ref="I9188">XLOOKUP('Joining Lists'!$H9188,'Joining Lists'!$D$4:$D$75,'Joining Lists'!$E$4:$E$75)</f>
        <v>West</v>
      </c>
      <c r="J9188" s="105" t="s">
        <v>240</v>
      </c>
      <c r="K9188" s="105">
        <v>4.0</v>
      </c>
      <c r="L9188" s="104">
        <f t="array" ref="L9188">XLOOKUP('Joining Lists'!$J9188,'Joining Lists'!$A$4:$A$15,'Joining Lists'!$B$4:$B$15)</f>
        <v>34</v>
      </c>
      <c r="M9188" s="105">
        <f>'Joining Lists'!$K9188*'Joining Lists'!$L9188</f>
        <v>136</v>
      </c>
    </row>
    <row r="9189" ht="14.25" customHeight="1">
      <c r="G9189" s="111">
        <v>43997.0</v>
      </c>
      <c r="H9189" s="110" t="s">
        <v>244</v>
      </c>
      <c r="I9189" s="110" t="str">
        <f t="array" ref="I9189">XLOOKUP('Joining Lists'!$H9189,'Joining Lists'!$D$4:$D$75,'Joining Lists'!$E$4:$E$75)</f>
        <v>MidWest</v>
      </c>
      <c r="J9189" s="110" t="s">
        <v>240</v>
      </c>
      <c r="K9189" s="110">
        <v>1.0</v>
      </c>
      <c r="L9189" s="109">
        <f t="array" ref="L9189">XLOOKUP('Joining Lists'!$J9189,'Joining Lists'!$A$4:$A$15,'Joining Lists'!$B$4:$B$15)</f>
        <v>34</v>
      </c>
      <c r="M9189" s="110">
        <f>'Joining Lists'!$K9189*'Joining Lists'!$L9189</f>
        <v>34</v>
      </c>
    </row>
    <row r="9190" ht="14.25" customHeight="1">
      <c r="G9190" s="106">
        <v>43996.0</v>
      </c>
      <c r="H9190" s="105" t="s">
        <v>296</v>
      </c>
      <c r="I9190" s="105" t="str">
        <f t="array" ref="I9190">XLOOKUP('Joining Lists'!$H9190,'Joining Lists'!$D$4:$D$75,'Joining Lists'!$E$4:$E$75)</f>
        <v>West</v>
      </c>
      <c r="J9190" s="105" t="s">
        <v>227</v>
      </c>
      <c r="K9190" s="105">
        <v>1.0</v>
      </c>
      <c r="L9190" s="104">
        <f t="array" ref="L9190">XLOOKUP('Joining Lists'!$J9190,'Joining Lists'!$A$4:$A$15,'Joining Lists'!$B$4:$B$15)</f>
        <v>25</v>
      </c>
      <c r="M9190" s="105">
        <f>'Joining Lists'!$K9190*'Joining Lists'!$L9190</f>
        <v>25</v>
      </c>
    </row>
    <row r="9191" ht="14.25" customHeight="1">
      <c r="G9191" s="111">
        <v>43996.0</v>
      </c>
      <c r="H9191" s="110" t="s">
        <v>253</v>
      </c>
      <c r="I9191" s="110" t="str">
        <f t="array" ref="I9191">XLOOKUP('Joining Lists'!$H9191,'Joining Lists'!$D$4:$D$75,'Joining Lists'!$E$4:$E$75)</f>
        <v>MidWest</v>
      </c>
      <c r="J9191" s="110" t="s">
        <v>243</v>
      </c>
      <c r="K9191" s="110">
        <v>4.0</v>
      </c>
      <c r="L9191" s="109">
        <f t="array" ref="L9191">XLOOKUP('Joining Lists'!$J9191,'Joining Lists'!$A$4:$A$15,'Joining Lists'!$B$4:$B$15)</f>
        <v>25</v>
      </c>
      <c r="M9191" s="110">
        <f>'Joining Lists'!$K9191*'Joining Lists'!$L9191</f>
        <v>100</v>
      </c>
    </row>
    <row r="9192" ht="14.25" customHeight="1">
      <c r="G9192" s="106">
        <v>43996.0</v>
      </c>
      <c r="H9192" s="105" t="s">
        <v>215</v>
      </c>
      <c r="I9192" s="105" t="str">
        <f t="array" ref="I9192">XLOOKUP('Joining Lists'!$H9192,'Joining Lists'!$D$4:$D$75,'Joining Lists'!$E$4:$E$75)</f>
        <v>East</v>
      </c>
      <c r="J9192" s="105" t="s">
        <v>245</v>
      </c>
      <c r="K9192" s="105">
        <v>1.0</v>
      </c>
      <c r="L9192" s="104">
        <f t="array" ref="L9192">XLOOKUP('Joining Lists'!$J9192,'Joining Lists'!$A$4:$A$15,'Joining Lists'!$B$4:$B$15)</f>
        <v>23.5</v>
      </c>
      <c r="M9192" s="105">
        <f>'Joining Lists'!$K9192*'Joining Lists'!$L9192</f>
        <v>23.5</v>
      </c>
    </row>
    <row r="9193" ht="14.25" customHeight="1">
      <c r="G9193" s="111">
        <v>43995.0</v>
      </c>
      <c r="H9193" s="110" t="s">
        <v>225</v>
      </c>
      <c r="I9193" s="110" t="str">
        <f t="array" ref="I9193">XLOOKUP('Joining Lists'!$H9193,'Joining Lists'!$D$4:$D$75,'Joining Lists'!$E$4:$E$75)</f>
        <v>South</v>
      </c>
      <c r="J9193" s="110" t="s">
        <v>240</v>
      </c>
      <c r="K9193" s="110">
        <v>3.0</v>
      </c>
      <c r="L9193" s="109">
        <f t="array" ref="L9193">XLOOKUP('Joining Lists'!$J9193,'Joining Lists'!$A$4:$A$15,'Joining Lists'!$B$4:$B$15)</f>
        <v>34</v>
      </c>
      <c r="M9193" s="110">
        <f>'Joining Lists'!$K9193*'Joining Lists'!$L9193</f>
        <v>102</v>
      </c>
    </row>
    <row r="9194" ht="14.25" customHeight="1">
      <c r="G9194" s="106">
        <v>43994.0</v>
      </c>
      <c r="H9194" s="105" t="s">
        <v>263</v>
      </c>
      <c r="I9194" s="105" t="str">
        <f t="array" ref="I9194">XLOOKUP('Joining Lists'!$H9194,'Joining Lists'!$D$4:$D$75,'Joining Lists'!$E$4:$E$75)</f>
        <v>West</v>
      </c>
      <c r="J9194" s="105" t="s">
        <v>240</v>
      </c>
      <c r="K9194" s="105">
        <v>3.0</v>
      </c>
      <c r="L9194" s="104">
        <f t="array" ref="L9194">XLOOKUP('Joining Lists'!$J9194,'Joining Lists'!$A$4:$A$15,'Joining Lists'!$B$4:$B$15)</f>
        <v>34</v>
      </c>
      <c r="M9194" s="105">
        <f>'Joining Lists'!$K9194*'Joining Lists'!$L9194</f>
        <v>102</v>
      </c>
    </row>
    <row r="9195" ht="14.25" customHeight="1">
      <c r="G9195" s="111">
        <v>43994.0</v>
      </c>
      <c r="H9195" s="110" t="s">
        <v>281</v>
      </c>
      <c r="I9195" s="110" t="str">
        <f t="array" ref="I9195">XLOOKUP('Joining Lists'!$H9195,'Joining Lists'!$D$4:$D$75,'Joining Lists'!$E$4:$E$75)</f>
        <v>MidWest</v>
      </c>
      <c r="J9195" s="110" t="s">
        <v>218</v>
      </c>
      <c r="K9195" s="110">
        <v>2.0</v>
      </c>
      <c r="L9195" s="109">
        <f t="array" ref="L9195">XLOOKUP('Joining Lists'!$J9195,'Joining Lists'!$A$4:$A$15,'Joining Lists'!$B$4:$B$15)</f>
        <v>22.95</v>
      </c>
      <c r="M9195" s="110">
        <f>'Joining Lists'!$K9195*'Joining Lists'!$L9195</f>
        <v>45.9</v>
      </c>
    </row>
    <row r="9196" ht="14.25" customHeight="1">
      <c r="G9196" s="106">
        <v>43994.0</v>
      </c>
      <c r="H9196" s="105" t="s">
        <v>269</v>
      </c>
      <c r="I9196" s="105" t="str">
        <f t="array" ref="I9196">XLOOKUP('Joining Lists'!$H9196,'Joining Lists'!$D$4:$D$75,'Joining Lists'!$E$4:$E$75)</f>
        <v>MidWest</v>
      </c>
      <c r="J9196" s="105" t="s">
        <v>233</v>
      </c>
      <c r="K9196" s="105">
        <v>3.0</v>
      </c>
      <c r="L9196" s="104">
        <f t="array" ref="L9196">XLOOKUP('Joining Lists'!$J9196,'Joining Lists'!$A$4:$A$15,'Joining Lists'!$B$4:$B$15)</f>
        <v>27.5</v>
      </c>
      <c r="M9196" s="105">
        <f>'Joining Lists'!$K9196*'Joining Lists'!$L9196</f>
        <v>82.5</v>
      </c>
    </row>
    <row r="9197" ht="14.25" customHeight="1">
      <c r="G9197" s="111">
        <v>43993.0</v>
      </c>
      <c r="H9197" s="110" t="s">
        <v>276</v>
      </c>
      <c r="I9197" s="110" t="str">
        <f t="array" ref="I9197">XLOOKUP('Joining Lists'!$H9197,'Joining Lists'!$D$4:$D$75,'Joining Lists'!$E$4:$E$75)</f>
        <v>East</v>
      </c>
      <c r="J9197" s="110" t="s">
        <v>218</v>
      </c>
      <c r="K9197" s="110">
        <v>2.0</v>
      </c>
      <c r="L9197" s="109">
        <f t="array" ref="L9197">XLOOKUP('Joining Lists'!$J9197,'Joining Lists'!$A$4:$A$15,'Joining Lists'!$B$4:$B$15)</f>
        <v>22.95</v>
      </c>
      <c r="M9197" s="110">
        <f>'Joining Lists'!$K9197*'Joining Lists'!$L9197</f>
        <v>45.9</v>
      </c>
    </row>
    <row r="9198" ht="14.25" customHeight="1">
      <c r="G9198" s="106">
        <v>43993.0</v>
      </c>
      <c r="H9198" s="105" t="s">
        <v>251</v>
      </c>
      <c r="I9198" s="105" t="str">
        <f t="array" ref="I9198">XLOOKUP('Joining Lists'!$H9198,'Joining Lists'!$D$4:$D$75,'Joining Lists'!$E$4:$E$75)</f>
        <v>MidWest</v>
      </c>
      <c r="J9198" s="105" t="s">
        <v>236</v>
      </c>
      <c r="K9198" s="105">
        <v>7.0</v>
      </c>
      <c r="L9198" s="104">
        <f t="array" ref="L9198">XLOOKUP('Joining Lists'!$J9198,'Joining Lists'!$A$4:$A$15,'Joining Lists'!$B$4:$B$15)</f>
        <v>30</v>
      </c>
      <c r="M9198" s="105">
        <f>'Joining Lists'!$K9198*'Joining Lists'!$L9198</f>
        <v>210</v>
      </c>
    </row>
    <row r="9199" ht="14.25" customHeight="1">
      <c r="G9199" s="111">
        <v>43993.0</v>
      </c>
      <c r="H9199" s="110" t="s">
        <v>238</v>
      </c>
      <c r="I9199" s="110" t="str">
        <f t="array" ref="I9199">XLOOKUP('Joining Lists'!$H9199,'Joining Lists'!$D$4:$D$75,'Joining Lists'!$E$4:$E$75)</f>
        <v>West</v>
      </c>
      <c r="J9199" s="110" t="s">
        <v>233</v>
      </c>
      <c r="K9199" s="110">
        <v>14.0</v>
      </c>
      <c r="L9199" s="109">
        <f t="array" ref="L9199">XLOOKUP('Joining Lists'!$J9199,'Joining Lists'!$A$4:$A$15,'Joining Lists'!$B$4:$B$15)</f>
        <v>27.5</v>
      </c>
      <c r="M9199" s="110">
        <f>'Joining Lists'!$K9199*'Joining Lists'!$L9199</f>
        <v>385</v>
      </c>
    </row>
    <row r="9200" ht="14.25" customHeight="1">
      <c r="G9200" s="106">
        <v>43993.0</v>
      </c>
      <c r="H9200" s="105" t="s">
        <v>269</v>
      </c>
      <c r="I9200" s="105" t="str">
        <f t="array" ref="I9200">XLOOKUP('Joining Lists'!$H9200,'Joining Lists'!$D$4:$D$75,'Joining Lists'!$E$4:$E$75)</f>
        <v>MidWest</v>
      </c>
      <c r="J9200" s="105" t="s">
        <v>236</v>
      </c>
      <c r="K9200" s="105">
        <v>1.0</v>
      </c>
      <c r="L9200" s="104">
        <f t="array" ref="L9200">XLOOKUP('Joining Lists'!$J9200,'Joining Lists'!$A$4:$A$15,'Joining Lists'!$B$4:$B$15)</f>
        <v>30</v>
      </c>
      <c r="M9200" s="105">
        <f>'Joining Lists'!$K9200*'Joining Lists'!$L9200</f>
        <v>30</v>
      </c>
    </row>
    <row r="9201" ht="14.25" customHeight="1">
      <c r="G9201" s="111">
        <v>43993.0</v>
      </c>
      <c r="H9201" s="110" t="s">
        <v>302</v>
      </c>
      <c r="I9201" s="110" t="str">
        <f t="array" ref="I9201">XLOOKUP('Joining Lists'!$H9201,'Joining Lists'!$D$4:$D$75,'Joining Lists'!$E$4:$E$75)</f>
        <v>MidWest</v>
      </c>
      <c r="J9201" s="110" t="s">
        <v>240</v>
      </c>
      <c r="K9201" s="110">
        <v>3.0</v>
      </c>
      <c r="L9201" s="109">
        <f t="array" ref="L9201">XLOOKUP('Joining Lists'!$J9201,'Joining Lists'!$A$4:$A$15,'Joining Lists'!$B$4:$B$15)</f>
        <v>34</v>
      </c>
      <c r="M9201" s="110">
        <f>'Joining Lists'!$K9201*'Joining Lists'!$L9201</f>
        <v>102</v>
      </c>
    </row>
    <row r="9202" ht="14.25" customHeight="1">
      <c r="G9202" s="106">
        <v>43993.0</v>
      </c>
      <c r="H9202" s="105" t="s">
        <v>260</v>
      </c>
      <c r="I9202" s="105" t="str">
        <f t="array" ref="I9202">XLOOKUP('Joining Lists'!$H9202,'Joining Lists'!$D$4:$D$75,'Joining Lists'!$E$4:$E$75)</f>
        <v>MidWest</v>
      </c>
      <c r="J9202" s="105" t="s">
        <v>227</v>
      </c>
      <c r="K9202" s="105">
        <v>1.0</v>
      </c>
      <c r="L9202" s="104">
        <f t="array" ref="L9202">XLOOKUP('Joining Lists'!$J9202,'Joining Lists'!$A$4:$A$15,'Joining Lists'!$B$4:$B$15)</f>
        <v>25</v>
      </c>
      <c r="M9202" s="105">
        <f>'Joining Lists'!$K9202*'Joining Lists'!$L9202</f>
        <v>25</v>
      </c>
    </row>
    <row r="9203" ht="14.25" customHeight="1">
      <c r="G9203" s="111">
        <v>43993.0</v>
      </c>
      <c r="H9203" s="110" t="s">
        <v>303</v>
      </c>
      <c r="I9203" s="110" t="str">
        <f t="array" ref="I9203">XLOOKUP('Joining Lists'!$H9203,'Joining Lists'!$D$4:$D$75,'Joining Lists'!$E$4:$E$75)</f>
        <v>West</v>
      </c>
      <c r="J9203" s="110" t="s">
        <v>216</v>
      </c>
      <c r="K9203" s="110">
        <v>4.0</v>
      </c>
      <c r="L9203" s="109">
        <f t="array" ref="L9203">XLOOKUP('Joining Lists'!$J9203,'Joining Lists'!$A$4:$A$15,'Joining Lists'!$B$4:$B$15)</f>
        <v>22.95</v>
      </c>
      <c r="M9203" s="110">
        <f>'Joining Lists'!$K9203*'Joining Lists'!$L9203</f>
        <v>91.8</v>
      </c>
    </row>
    <row r="9204" ht="14.25" customHeight="1">
      <c r="G9204" s="106">
        <v>43993.0</v>
      </c>
      <c r="H9204" s="105" t="s">
        <v>276</v>
      </c>
      <c r="I9204" s="105" t="str">
        <f t="array" ref="I9204">XLOOKUP('Joining Lists'!$H9204,'Joining Lists'!$D$4:$D$75,'Joining Lists'!$E$4:$E$75)</f>
        <v>East</v>
      </c>
      <c r="J9204" s="105" t="s">
        <v>245</v>
      </c>
      <c r="K9204" s="105">
        <v>2.0</v>
      </c>
      <c r="L9204" s="104">
        <f t="array" ref="L9204">XLOOKUP('Joining Lists'!$J9204,'Joining Lists'!$A$4:$A$15,'Joining Lists'!$B$4:$B$15)</f>
        <v>23.5</v>
      </c>
      <c r="M9204" s="105">
        <f>'Joining Lists'!$K9204*'Joining Lists'!$L9204</f>
        <v>47</v>
      </c>
    </row>
    <row r="9205" ht="14.25" customHeight="1">
      <c r="G9205" s="111">
        <v>43993.0</v>
      </c>
      <c r="H9205" s="110" t="s">
        <v>238</v>
      </c>
      <c r="I9205" s="110" t="str">
        <f t="array" ref="I9205">XLOOKUP('Joining Lists'!$H9205,'Joining Lists'!$D$4:$D$75,'Joining Lists'!$E$4:$E$75)</f>
        <v>West</v>
      </c>
      <c r="J9205" s="110" t="s">
        <v>236</v>
      </c>
      <c r="K9205" s="110">
        <v>2.0</v>
      </c>
      <c r="L9205" s="109">
        <f t="array" ref="L9205">XLOOKUP('Joining Lists'!$J9205,'Joining Lists'!$A$4:$A$15,'Joining Lists'!$B$4:$B$15)</f>
        <v>30</v>
      </c>
      <c r="M9205" s="110">
        <f>'Joining Lists'!$K9205*'Joining Lists'!$L9205</f>
        <v>60</v>
      </c>
    </row>
    <row r="9206" ht="14.25" customHeight="1">
      <c r="G9206" s="106">
        <v>43993.0</v>
      </c>
      <c r="H9206" s="105" t="s">
        <v>244</v>
      </c>
      <c r="I9206" s="105" t="str">
        <f t="array" ref="I9206">XLOOKUP('Joining Lists'!$H9206,'Joining Lists'!$D$4:$D$75,'Joining Lists'!$E$4:$E$75)</f>
        <v>MidWest</v>
      </c>
      <c r="J9206" s="105" t="s">
        <v>216</v>
      </c>
      <c r="K9206" s="105">
        <v>3.0</v>
      </c>
      <c r="L9206" s="104">
        <f t="array" ref="L9206">XLOOKUP('Joining Lists'!$J9206,'Joining Lists'!$A$4:$A$15,'Joining Lists'!$B$4:$B$15)</f>
        <v>22.95</v>
      </c>
      <c r="M9206" s="105">
        <f>'Joining Lists'!$K9206*'Joining Lists'!$L9206</f>
        <v>68.85</v>
      </c>
    </row>
    <row r="9207" ht="14.25" customHeight="1">
      <c r="G9207" s="111">
        <v>43993.0</v>
      </c>
      <c r="H9207" s="110" t="s">
        <v>306</v>
      </c>
      <c r="I9207" s="110" t="str">
        <f t="array" ref="I9207">XLOOKUP('Joining Lists'!$H9207,'Joining Lists'!$D$4:$D$75,'Joining Lists'!$E$4:$E$75)</f>
        <v>West</v>
      </c>
      <c r="J9207" s="110" t="s">
        <v>212</v>
      </c>
      <c r="K9207" s="110">
        <v>2.0</v>
      </c>
      <c r="L9207" s="109">
        <f t="array" ref="L9207">XLOOKUP('Joining Lists'!$J9207,'Joining Lists'!$A$4:$A$15,'Joining Lists'!$B$4:$B$15)</f>
        <v>21</v>
      </c>
      <c r="M9207" s="110">
        <f>'Joining Lists'!$K9207*'Joining Lists'!$L9207</f>
        <v>42</v>
      </c>
    </row>
    <row r="9208" ht="14.25" customHeight="1">
      <c r="G9208" s="106">
        <v>43992.0</v>
      </c>
      <c r="H9208" s="105" t="s">
        <v>303</v>
      </c>
      <c r="I9208" s="105" t="str">
        <f t="array" ref="I9208">XLOOKUP('Joining Lists'!$H9208,'Joining Lists'!$D$4:$D$75,'Joining Lists'!$E$4:$E$75)</f>
        <v>West</v>
      </c>
      <c r="J9208" s="105" t="s">
        <v>240</v>
      </c>
      <c r="K9208" s="105">
        <v>2.0</v>
      </c>
      <c r="L9208" s="104">
        <f t="array" ref="L9208">XLOOKUP('Joining Lists'!$J9208,'Joining Lists'!$A$4:$A$15,'Joining Lists'!$B$4:$B$15)</f>
        <v>34</v>
      </c>
      <c r="M9208" s="105">
        <f>'Joining Lists'!$K9208*'Joining Lists'!$L9208</f>
        <v>68</v>
      </c>
    </row>
    <row r="9209" ht="14.25" customHeight="1">
      <c r="G9209" s="111">
        <v>43992.0</v>
      </c>
      <c r="H9209" s="110" t="s">
        <v>221</v>
      </c>
      <c r="I9209" s="110" t="str">
        <f t="array" ref="I9209">XLOOKUP('Joining Lists'!$H9209,'Joining Lists'!$D$4:$D$75,'Joining Lists'!$E$4:$E$75)</f>
        <v>East</v>
      </c>
      <c r="J9209" s="110" t="s">
        <v>240</v>
      </c>
      <c r="K9209" s="110">
        <v>2.0</v>
      </c>
      <c r="L9209" s="109">
        <f t="array" ref="L9209">XLOOKUP('Joining Lists'!$J9209,'Joining Lists'!$A$4:$A$15,'Joining Lists'!$B$4:$B$15)</f>
        <v>34</v>
      </c>
      <c r="M9209" s="110">
        <f>'Joining Lists'!$K9209*'Joining Lists'!$L9209</f>
        <v>68</v>
      </c>
    </row>
    <row r="9210" ht="14.25" customHeight="1">
      <c r="G9210" s="106">
        <v>43992.0</v>
      </c>
      <c r="H9210" s="105" t="s">
        <v>286</v>
      </c>
      <c r="I9210" s="105" t="str">
        <f t="array" ref="I9210">XLOOKUP('Joining Lists'!$H9210,'Joining Lists'!$D$4:$D$75,'Joining Lists'!$E$4:$E$75)</f>
        <v>South</v>
      </c>
      <c r="J9210" s="105" t="s">
        <v>235</v>
      </c>
      <c r="K9210" s="105">
        <v>2.0</v>
      </c>
      <c r="L9210" s="104">
        <f t="array" ref="L9210">XLOOKUP('Joining Lists'!$J9210,'Joining Lists'!$A$4:$A$15,'Joining Lists'!$B$4:$B$15)</f>
        <v>19.95</v>
      </c>
      <c r="M9210" s="105">
        <f>'Joining Lists'!$K9210*'Joining Lists'!$L9210</f>
        <v>39.9</v>
      </c>
    </row>
    <row r="9211" ht="14.25" customHeight="1">
      <c r="G9211" s="111">
        <v>43991.0</v>
      </c>
      <c r="H9211" s="110" t="s">
        <v>306</v>
      </c>
      <c r="I9211" s="110" t="str">
        <f t="array" ref="I9211">XLOOKUP('Joining Lists'!$H9211,'Joining Lists'!$D$4:$D$75,'Joining Lists'!$E$4:$E$75)</f>
        <v>West</v>
      </c>
      <c r="J9211" s="110" t="s">
        <v>227</v>
      </c>
      <c r="K9211" s="110">
        <v>1.0</v>
      </c>
      <c r="L9211" s="109">
        <f t="array" ref="L9211">XLOOKUP('Joining Lists'!$J9211,'Joining Lists'!$A$4:$A$15,'Joining Lists'!$B$4:$B$15)</f>
        <v>25</v>
      </c>
      <c r="M9211" s="110">
        <f>'Joining Lists'!$K9211*'Joining Lists'!$L9211</f>
        <v>25</v>
      </c>
    </row>
    <row r="9212" ht="14.25" customHeight="1">
      <c r="G9212" s="106">
        <v>43991.0</v>
      </c>
      <c r="H9212" s="105" t="s">
        <v>266</v>
      </c>
      <c r="I9212" s="105" t="str">
        <f t="array" ref="I9212">XLOOKUP('Joining Lists'!$H9212,'Joining Lists'!$D$4:$D$75,'Joining Lists'!$E$4:$E$75)</f>
        <v>West</v>
      </c>
      <c r="J9212" s="105" t="s">
        <v>235</v>
      </c>
      <c r="K9212" s="105">
        <v>1.0</v>
      </c>
      <c r="L9212" s="104">
        <f t="array" ref="L9212">XLOOKUP('Joining Lists'!$J9212,'Joining Lists'!$A$4:$A$15,'Joining Lists'!$B$4:$B$15)</f>
        <v>19.95</v>
      </c>
      <c r="M9212" s="105">
        <f>'Joining Lists'!$K9212*'Joining Lists'!$L9212</f>
        <v>19.95</v>
      </c>
    </row>
    <row r="9213" ht="14.25" customHeight="1">
      <c r="G9213" s="111">
        <v>43991.0</v>
      </c>
      <c r="H9213" s="110" t="s">
        <v>304</v>
      </c>
      <c r="I9213" s="110" t="str">
        <f t="array" ref="I9213">XLOOKUP('Joining Lists'!$H9213,'Joining Lists'!$D$4:$D$75,'Joining Lists'!$E$4:$E$75)</f>
        <v>South</v>
      </c>
      <c r="J9213" s="110" t="s">
        <v>216</v>
      </c>
      <c r="K9213" s="110">
        <v>3.0</v>
      </c>
      <c r="L9213" s="109">
        <f t="array" ref="L9213">XLOOKUP('Joining Lists'!$J9213,'Joining Lists'!$A$4:$A$15,'Joining Lists'!$B$4:$B$15)</f>
        <v>22.95</v>
      </c>
      <c r="M9213" s="110">
        <f>'Joining Lists'!$K9213*'Joining Lists'!$L9213</f>
        <v>68.85</v>
      </c>
    </row>
    <row r="9214" ht="14.25" customHeight="1">
      <c r="G9214" s="106">
        <v>43991.0</v>
      </c>
      <c r="H9214" s="105" t="s">
        <v>314</v>
      </c>
      <c r="I9214" s="105" t="str">
        <f t="array" ref="I9214">XLOOKUP('Joining Lists'!$H9214,'Joining Lists'!$D$4:$D$75,'Joining Lists'!$E$4:$E$75)</f>
        <v>West</v>
      </c>
      <c r="J9214" s="105" t="s">
        <v>243</v>
      </c>
      <c r="K9214" s="105">
        <v>3.0</v>
      </c>
      <c r="L9214" s="104">
        <f t="array" ref="L9214">XLOOKUP('Joining Lists'!$J9214,'Joining Lists'!$A$4:$A$15,'Joining Lists'!$B$4:$B$15)</f>
        <v>25</v>
      </c>
      <c r="M9214" s="105">
        <f>'Joining Lists'!$K9214*'Joining Lists'!$L9214</f>
        <v>75</v>
      </c>
    </row>
    <row r="9215" ht="14.25" customHeight="1">
      <c r="G9215" s="111">
        <v>43991.0</v>
      </c>
      <c r="H9215" s="110" t="s">
        <v>310</v>
      </c>
      <c r="I9215" s="110" t="str">
        <f t="array" ref="I9215">XLOOKUP('Joining Lists'!$H9215,'Joining Lists'!$D$4:$D$75,'Joining Lists'!$E$4:$E$75)</f>
        <v>West</v>
      </c>
      <c r="J9215" s="110" t="s">
        <v>216</v>
      </c>
      <c r="K9215" s="110">
        <v>2.0</v>
      </c>
      <c r="L9215" s="109">
        <f t="array" ref="L9215">XLOOKUP('Joining Lists'!$J9215,'Joining Lists'!$A$4:$A$15,'Joining Lists'!$B$4:$B$15)</f>
        <v>22.95</v>
      </c>
      <c r="M9215" s="110">
        <f>'Joining Lists'!$K9215*'Joining Lists'!$L9215</f>
        <v>45.9</v>
      </c>
    </row>
    <row r="9216" ht="14.25" customHeight="1">
      <c r="G9216" s="106">
        <v>43990.0</v>
      </c>
      <c r="H9216" s="105" t="s">
        <v>254</v>
      </c>
      <c r="I9216" s="105" t="str">
        <f t="array" ref="I9216">XLOOKUP('Joining Lists'!$H9216,'Joining Lists'!$D$4:$D$75,'Joining Lists'!$E$4:$E$75)</f>
        <v>South</v>
      </c>
      <c r="J9216" s="105" t="s">
        <v>216</v>
      </c>
      <c r="K9216" s="105">
        <v>3.0</v>
      </c>
      <c r="L9216" s="104">
        <f t="array" ref="L9216">XLOOKUP('Joining Lists'!$J9216,'Joining Lists'!$A$4:$A$15,'Joining Lists'!$B$4:$B$15)</f>
        <v>22.95</v>
      </c>
      <c r="M9216" s="105">
        <f>'Joining Lists'!$K9216*'Joining Lists'!$L9216</f>
        <v>68.85</v>
      </c>
    </row>
    <row r="9217" ht="14.25" customHeight="1">
      <c r="G9217" s="111">
        <v>43989.0</v>
      </c>
      <c r="H9217" s="110" t="s">
        <v>292</v>
      </c>
      <c r="I9217" s="110" t="str">
        <f t="array" ref="I9217">XLOOKUP('Joining Lists'!$H9217,'Joining Lists'!$D$4:$D$75,'Joining Lists'!$E$4:$E$75)</f>
        <v>East</v>
      </c>
      <c r="J9217" s="110" t="s">
        <v>230</v>
      </c>
      <c r="K9217" s="110">
        <v>3.0</v>
      </c>
      <c r="L9217" s="109">
        <f t="array" ref="L9217">XLOOKUP('Joining Lists'!$J9217,'Joining Lists'!$A$4:$A$15,'Joining Lists'!$B$4:$B$15)</f>
        <v>79.95</v>
      </c>
      <c r="M9217" s="110">
        <f>'Joining Lists'!$K9217*'Joining Lists'!$L9217</f>
        <v>239.85</v>
      </c>
    </row>
    <row r="9218" ht="14.25" customHeight="1">
      <c r="G9218" s="106">
        <v>43989.0</v>
      </c>
      <c r="H9218" s="105" t="s">
        <v>289</v>
      </c>
      <c r="I9218" s="105" t="str">
        <f t="array" ref="I9218">XLOOKUP('Joining Lists'!$H9218,'Joining Lists'!$D$4:$D$75,'Joining Lists'!$E$4:$E$75)</f>
        <v>West</v>
      </c>
      <c r="J9218" s="105" t="s">
        <v>218</v>
      </c>
      <c r="K9218" s="105">
        <v>3.0</v>
      </c>
      <c r="L9218" s="104">
        <f t="array" ref="L9218">XLOOKUP('Joining Lists'!$J9218,'Joining Lists'!$A$4:$A$15,'Joining Lists'!$B$4:$B$15)</f>
        <v>22.95</v>
      </c>
      <c r="M9218" s="105">
        <f>'Joining Lists'!$K9218*'Joining Lists'!$L9218</f>
        <v>68.85</v>
      </c>
    </row>
    <row r="9219" ht="14.25" customHeight="1">
      <c r="G9219" s="111">
        <v>43989.0</v>
      </c>
      <c r="H9219" s="110" t="s">
        <v>260</v>
      </c>
      <c r="I9219" s="110" t="str">
        <f t="array" ref="I9219">XLOOKUP('Joining Lists'!$H9219,'Joining Lists'!$D$4:$D$75,'Joining Lists'!$E$4:$E$75)</f>
        <v>MidWest</v>
      </c>
      <c r="J9219" s="110" t="s">
        <v>212</v>
      </c>
      <c r="K9219" s="110">
        <v>3.0</v>
      </c>
      <c r="L9219" s="109">
        <f t="array" ref="L9219">XLOOKUP('Joining Lists'!$J9219,'Joining Lists'!$A$4:$A$15,'Joining Lists'!$B$4:$B$15)</f>
        <v>21</v>
      </c>
      <c r="M9219" s="110">
        <f>'Joining Lists'!$K9219*'Joining Lists'!$L9219</f>
        <v>63</v>
      </c>
    </row>
    <row r="9220" ht="14.25" customHeight="1">
      <c r="G9220" s="106">
        <v>43989.0</v>
      </c>
      <c r="H9220" s="105" t="s">
        <v>268</v>
      </c>
      <c r="I9220" s="105" t="str">
        <f t="array" ref="I9220">XLOOKUP('Joining Lists'!$H9220,'Joining Lists'!$D$4:$D$75,'Joining Lists'!$E$4:$E$75)</f>
        <v>East</v>
      </c>
      <c r="J9220" s="105" t="s">
        <v>227</v>
      </c>
      <c r="K9220" s="105">
        <v>11.0</v>
      </c>
      <c r="L9220" s="104">
        <f t="array" ref="L9220">XLOOKUP('Joining Lists'!$J9220,'Joining Lists'!$A$4:$A$15,'Joining Lists'!$B$4:$B$15)</f>
        <v>25</v>
      </c>
      <c r="M9220" s="105">
        <f>'Joining Lists'!$K9220*'Joining Lists'!$L9220</f>
        <v>275</v>
      </c>
    </row>
    <row r="9221" ht="14.25" customHeight="1">
      <c r="G9221" s="111">
        <v>43988.0</v>
      </c>
      <c r="H9221" s="110" t="s">
        <v>308</v>
      </c>
      <c r="I9221" s="110" t="str">
        <f t="array" ref="I9221">XLOOKUP('Joining Lists'!$H9221,'Joining Lists'!$D$4:$D$75,'Joining Lists'!$E$4:$E$75)</f>
        <v>West</v>
      </c>
      <c r="J9221" s="110" t="s">
        <v>240</v>
      </c>
      <c r="K9221" s="110">
        <v>2.0</v>
      </c>
      <c r="L9221" s="109">
        <f t="array" ref="L9221">XLOOKUP('Joining Lists'!$J9221,'Joining Lists'!$A$4:$A$15,'Joining Lists'!$B$4:$B$15)</f>
        <v>34</v>
      </c>
      <c r="M9221" s="110">
        <f>'Joining Lists'!$K9221*'Joining Lists'!$L9221</f>
        <v>68</v>
      </c>
    </row>
    <row r="9222" ht="14.25" customHeight="1">
      <c r="G9222" s="106">
        <v>43988.0</v>
      </c>
      <c r="H9222" s="105" t="s">
        <v>237</v>
      </c>
      <c r="I9222" s="105" t="str">
        <f t="array" ref="I9222">XLOOKUP('Joining Lists'!$H9222,'Joining Lists'!$D$4:$D$75,'Joining Lists'!$E$4:$E$75)</f>
        <v>West</v>
      </c>
      <c r="J9222" s="105" t="s">
        <v>235</v>
      </c>
      <c r="K9222" s="105">
        <v>9.0</v>
      </c>
      <c r="L9222" s="104">
        <f t="array" ref="L9222">XLOOKUP('Joining Lists'!$J9222,'Joining Lists'!$A$4:$A$15,'Joining Lists'!$B$4:$B$15)</f>
        <v>19.95</v>
      </c>
      <c r="M9222" s="105">
        <f>'Joining Lists'!$K9222*'Joining Lists'!$L9222</f>
        <v>179.55</v>
      </c>
    </row>
    <row r="9223" ht="14.25" customHeight="1">
      <c r="G9223" s="111">
        <v>43988.0</v>
      </c>
      <c r="H9223" s="110" t="s">
        <v>258</v>
      </c>
      <c r="I9223" s="110" t="str">
        <f t="array" ref="I9223">XLOOKUP('Joining Lists'!$H9223,'Joining Lists'!$D$4:$D$75,'Joining Lists'!$E$4:$E$75)</f>
        <v>MidWest</v>
      </c>
      <c r="J9223" s="110" t="s">
        <v>240</v>
      </c>
      <c r="K9223" s="110">
        <v>20.0</v>
      </c>
      <c r="L9223" s="109">
        <f t="array" ref="L9223">XLOOKUP('Joining Lists'!$J9223,'Joining Lists'!$A$4:$A$15,'Joining Lists'!$B$4:$B$15)</f>
        <v>34</v>
      </c>
      <c r="M9223" s="110">
        <f>'Joining Lists'!$K9223*'Joining Lists'!$L9223</f>
        <v>680</v>
      </c>
    </row>
    <row r="9224" ht="14.25" customHeight="1">
      <c r="G9224" s="106">
        <v>43988.0</v>
      </c>
      <c r="H9224" s="105" t="s">
        <v>264</v>
      </c>
      <c r="I9224" s="105" t="str">
        <f t="array" ref="I9224">XLOOKUP('Joining Lists'!$H9224,'Joining Lists'!$D$4:$D$75,'Joining Lists'!$E$4:$E$75)</f>
        <v>MidWest</v>
      </c>
      <c r="J9224" s="105" t="s">
        <v>243</v>
      </c>
      <c r="K9224" s="105">
        <v>2.0</v>
      </c>
      <c r="L9224" s="104">
        <f t="array" ref="L9224">XLOOKUP('Joining Lists'!$J9224,'Joining Lists'!$A$4:$A$15,'Joining Lists'!$B$4:$B$15)</f>
        <v>25</v>
      </c>
      <c r="M9224" s="105">
        <f>'Joining Lists'!$K9224*'Joining Lists'!$L9224</f>
        <v>50</v>
      </c>
    </row>
    <row r="9225" ht="14.25" customHeight="1">
      <c r="G9225" s="111">
        <v>43987.0</v>
      </c>
      <c r="H9225" s="110" t="s">
        <v>223</v>
      </c>
      <c r="I9225" s="110" t="str">
        <f t="array" ref="I9225">XLOOKUP('Joining Lists'!$H9225,'Joining Lists'!$D$4:$D$75,'Joining Lists'!$E$4:$E$75)</f>
        <v>East</v>
      </c>
      <c r="J9225" s="110" t="s">
        <v>218</v>
      </c>
      <c r="K9225" s="110">
        <v>1.0</v>
      </c>
      <c r="L9225" s="109">
        <f t="array" ref="L9225">XLOOKUP('Joining Lists'!$J9225,'Joining Lists'!$A$4:$A$15,'Joining Lists'!$B$4:$B$15)</f>
        <v>22.95</v>
      </c>
      <c r="M9225" s="110">
        <f>'Joining Lists'!$K9225*'Joining Lists'!$L9225</f>
        <v>22.95</v>
      </c>
    </row>
    <row r="9226" ht="14.25" customHeight="1">
      <c r="G9226" s="106">
        <v>43987.0</v>
      </c>
      <c r="H9226" s="105" t="s">
        <v>281</v>
      </c>
      <c r="I9226" s="105" t="str">
        <f t="array" ref="I9226">XLOOKUP('Joining Lists'!$H9226,'Joining Lists'!$D$4:$D$75,'Joining Lists'!$E$4:$E$75)</f>
        <v>MidWest</v>
      </c>
      <c r="J9226" s="105" t="s">
        <v>243</v>
      </c>
      <c r="K9226" s="105">
        <v>2.0</v>
      </c>
      <c r="L9226" s="104">
        <f t="array" ref="L9226">XLOOKUP('Joining Lists'!$J9226,'Joining Lists'!$A$4:$A$15,'Joining Lists'!$B$4:$B$15)</f>
        <v>25</v>
      </c>
      <c r="M9226" s="105">
        <f>'Joining Lists'!$K9226*'Joining Lists'!$L9226</f>
        <v>50</v>
      </c>
    </row>
    <row r="9227" ht="14.25" customHeight="1">
      <c r="G9227" s="111">
        <v>43987.0</v>
      </c>
      <c r="H9227" s="110" t="s">
        <v>292</v>
      </c>
      <c r="I9227" s="110" t="str">
        <f t="array" ref="I9227">XLOOKUP('Joining Lists'!$H9227,'Joining Lists'!$D$4:$D$75,'Joining Lists'!$E$4:$E$75)</f>
        <v>East</v>
      </c>
      <c r="J9227" s="110" t="s">
        <v>235</v>
      </c>
      <c r="K9227" s="110">
        <v>3.0</v>
      </c>
      <c r="L9227" s="109">
        <f t="array" ref="L9227">XLOOKUP('Joining Lists'!$J9227,'Joining Lists'!$A$4:$A$15,'Joining Lists'!$B$4:$B$15)</f>
        <v>19.95</v>
      </c>
      <c r="M9227" s="110">
        <f>'Joining Lists'!$K9227*'Joining Lists'!$L9227</f>
        <v>59.85</v>
      </c>
    </row>
    <row r="9228" ht="14.25" customHeight="1">
      <c r="G9228" s="106">
        <v>43987.0</v>
      </c>
      <c r="H9228" s="105" t="s">
        <v>263</v>
      </c>
      <c r="I9228" s="105" t="str">
        <f t="array" ref="I9228">XLOOKUP('Joining Lists'!$H9228,'Joining Lists'!$D$4:$D$75,'Joining Lists'!$E$4:$E$75)</f>
        <v>West</v>
      </c>
      <c r="J9228" s="105" t="s">
        <v>245</v>
      </c>
      <c r="K9228" s="105">
        <v>2.0</v>
      </c>
      <c r="L9228" s="104">
        <f t="array" ref="L9228">XLOOKUP('Joining Lists'!$J9228,'Joining Lists'!$A$4:$A$15,'Joining Lists'!$B$4:$B$15)</f>
        <v>23.5</v>
      </c>
      <c r="M9228" s="105">
        <f>'Joining Lists'!$K9228*'Joining Lists'!$L9228</f>
        <v>47</v>
      </c>
    </row>
    <row r="9229" ht="14.25" customHeight="1">
      <c r="G9229" s="111">
        <v>43987.0</v>
      </c>
      <c r="H9229" s="110" t="s">
        <v>273</v>
      </c>
      <c r="I9229" s="110" t="str">
        <f t="array" ref="I9229">XLOOKUP('Joining Lists'!$H9229,'Joining Lists'!$D$4:$D$75,'Joining Lists'!$E$4:$E$75)</f>
        <v>West</v>
      </c>
      <c r="J9229" s="110" t="s">
        <v>243</v>
      </c>
      <c r="K9229" s="110">
        <v>3.0</v>
      </c>
      <c r="L9229" s="109">
        <f t="array" ref="L9229">XLOOKUP('Joining Lists'!$J9229,'Joining Lists'!$A$4:$A$15,'Joining Lists'!$B$4:$B$15)</f>
        <v>25</v>
      </c>
      <c r="M9229" s="110">
        <f>'Joining Lists'!$K9229*'Joining Lists'!$L9229</f>
        <v>75</v>
      </c>
    </row>
    <row r="9230" ht="14.25" customHeight="1">
      <c r="G9230" s="106">
        <v>43987.0</v>
      </c>
      <c r="H9230" s="105" t="s">
        <v>292</v>
      </c>
      <c r="I9230" s="105" t="str">
        <f t="array" ref="I9230">XLOOKUP('Joining Lists'!$H9230,'Joining Lists'!$D$4:$D$75,'Joining Lists'!$E$4:$E$75)</f>
        <v>East</v>
      </c>
      <c r="J9230" s="105" t="s">
        <v>245</v>
      </c>
      <c r="K9230" s="105">
        <v>4.0</v>
      </c>
      <c r="L9230" s="104">
        <f t="array" ref="L9230">XLOOKUP('Joining Lists'!$J9230,'Joining Lists'!$A$4:$A$15,'Joining Lists'!$B$4:$B$15)</f>
        <v>23.5</v>
      </c>
      <c r="M9230" s="105">
        <f>'Joining Lists'!$K9230*'Joining Lists'!$L9230</f>
        <v>94</v>
      </c>
    </row>
    <row r="9231" ht="14.25" customHeight="1">
      <c r="G9231" s="111">
        <v>43987.0</v>
      </c>
      <c r="H9231" s="110" t="s">
        <v>278</v>
      </c>
      <c r="I9231" s="110" t="str">
        <f t="array" ref="I9231">XLOOKUP('Joining Lists'!$H9231,'Joining Lists'!$D$4:$D$75,'Joining Lists'!$E$4:$E$75)</f>
        <v>MidWest</v>
      </c>
      <c r="J9231" s="110" t="s">
        <v>212</v>
      </c>
      <c r="K9231" s="110">
        <v>3.0</v>
      </c>
      <c r="L9231" s="109">
        <f t="array" ref="L9231">XLOOKUP('Joining Lists'!$J9231,'Joining Lists'!$A$4:$A$15,'Joining Lists'!$B$4:$B$15)</f>
        <v>21</v>
      </c>
      <c r="M9231" s="110">
        <f>'Joining Lists'!$K9231*'Joining Lists'!$L9231</f>
        <v>63</v>
      </c>
    </row>
    <row r="9232" ht="14.25" customHeight="1">
      <c r="G9232" s="106">
        <v>43987.0</v>
      </c>
      <c r="H9232" s="105" t="s">
        <v>255</v>
      </c>
      <c r="I9232" s="105" t="str">
        <f t="array" ref="I9232">XLOOKUP('Joining Lists'!$H9232,'Joining Lists'!$D$4:$D$75,'Joining Lists'!$E$4:$E$75)</f>
        <v>MidWest</v>
      </c>
      <c r="J9232" s="105" t="s">
        <v>235</v>
      </c>
      <c r="K9232" s="105">
        <v>2.0</v>
      </c>
      <c r="L9232" s="104">
        <f t="array" ref="L9232">XLOOKUP('Joining Lists'!$J9232,'Joining Lists'!$A$4:$A$15,'Joining Lists'!$B$4:$B$15)</f>
        <v>19.95</v>
      </c>
      <c r="M9232" s="105">
        <f>'Joining Lists'!$K9232*'Joining Lists'!$L9232</f>
        <v>39.9</v>
      </c>
    </row>
    <row r="9233" ht="14.25" customHeight="1">
      <c r="G9233" s="111">
        <v>43987.0</v>
      </c>
      <c r="H9233" s="110" t="s">
        <v>296</v>
      </c>
      <c r="I9233" s="110" t="str">
        <f t="array" ref="I9233">XLOOKUP('Joining Lists'!$H9233,'Joining Lists'!$D$4:$D$75,'Joining Lists'!$E$4:$E$75)</f>
        <v>West</v>
      </c>
      <c r="J9233" s="110" t="s">
        <v>240</v>
      </c>
      <c r="K9233" s="110">
        <v>1.0</v>
      </c>
      <c r="L9233" s="109">
        <f t="array" ref="L9233">XLOOKUP('Joining Lists'!$J9233,'Joining Lists'!$A$4:$A$15,'Joining Lists'!$B$4:$B$15)</f>
        <v>34</v>
      </c>
      <c r="M9233" s="110">
        <f>'Joining Lists'!$K9233*'Joining Lists'!$L9233</f>
        <v>34</v>
      </c>
    </row>
    <row r="9234" ht="14.25" customHeight="1">
      <c r="G9234" s="106">
        <v>43987.0</v>
      </c>
      <c r="H9234" s="105" t="s">
        <v>309</v>
      </c>
      <c r="I9234" s="105" t="str">
        <f t="array" ref="I9234">XLOOKUP('Joining Lists'!$H9234,'Joining Lists'!$D$4:$D$75,'Joining Lists'!$E$4:$E$75)</f>
        <v>South</v>
      </c>
      <c r="J9234" s="105" t="s">
        <v>218</v>
      </c>
      <c r="K9234" s="105">
        <v>3.0</v>
      </c>
      <c r="L9234" s="104">
        <f t="array" ref="L9234">XLOOKUP('Joining Lists'!$J9234,'Joining Lists'!$A$4:$A$15,'Joining Lists'!$B$4:$B$15)</f>
        <v>22.95</v>
      </c>
      <c r="M9234" s="105">
        <f>'Joining Lists'!$K9234*'Joining Lists'!$L9234</f>
        <v>68.85</v>
      </c>
    </row>
    <row r="9235" ht="14.25" customHeight="1">
      <c r="G9235" s="111">
        <v>43987.0</v>
      </c>
      <c r="H9235" s="110" t="s">
        <v>225</v>
      </c>
      <c r="I9235" s="110" t="str">
        <f t="array" ref="I9235">XLOOKUP('Joining Lists'!$H9235,'Joining Lists'!$D$4:$D$75,'Joining Lists'!$E$4:$E$75)</f>
        <v>South</v>
      </c>
      <c r="J9235" s="110" t="s">
        <v>216</v>
      </c>
      <c r="K9235" s="110">
        <v>3.0</v>
      </c>
      <c r="L9235" s="109">
        <f t="array" ref="L9235">XLOOKUP('Joining Lists'!$J9235,'Joining Lists'!$A$4:$A$15,'Joining Lists'!$B$4:$B$15)</f>
        <v>22.95</v>
      </c>
      <c r="M9235" s="110">
        <f>'Joining Lists'!$K9235*'Joining Lists'!$L9235</f>
        <v>68.85</v>
      </c>
    </row>
    <row r="9236" ht="14.25" customHeight="1">
      <c r="G9236" s="106">
        <v>43987.0</v>
      </c>
      <c r="H9236" s="105" t="s">
        <v>316</v>
      </c>
      <c r="I9236" s="105" t="str">
        <f t="array" ref="I9236">XLOOKUP('Joining Lists'!$H9236,'Joining Lists'!$D$4:$D$75,'Joining Lists'!$E$4:$E$75)</f>
        <v>West</v>
      </c>
      <c r="J9236" s="105" t="s">
        <v>243</v>
      </c>
      <c r="K9236" s="105">
        <v>16.0</v>
      </c>
      <c r="L9236" s="104">
        <f t="array" ref="L9236">XLOOKUP('Joining Lists'!$J9236,'Joining Lists'!$A$4:$A$15,'Joining Lists'!$B$4:$B$15)</f>
        <v>25</v>
      </c>
      <c r="M9236" s="105">
        <f>'Joining Lists'!$K9236*'Joining Lists'!$L9236</f>
        <v>400</v>
      </c>
    </row>
    <row r="9237" ht="14.25" customHeight="1">
      <c r="G9237" s="111">
        <v>43986.0</v>
      </c>
      <c r="H9237" s="110" t="s">
        <v>293</v>
      </c>
      <c r="I9237" s="110" t="str">
        <f t="array" ref="I9237">XLOOKUP('Joining Lists'!$H9237,'Joining Lists'!$D$4:$D$75,'Joining Lists'!$E$4:$E$75)</f>
        <v>West</v>
      </c>
      <c r="J9237" s="110" t="s">
        <v>239</v>
      </c>
      <c r="K9237" s="110">
        <v>2.0</v>
      </c>
      <c r="L9237" s="109">
        <f t="array" ref="L9237">XLOOKUP('Joining Lists'!$J9237,'Joining Lists'!$A$4:$A$15,'Joining Lists'!$B$4:$B$15)</f>
        <v>19</v>
      </c>
      <c r="M9237" s="110">
        <f>'Joining Lists'!$K9237*'Joining Lists'!$L9237</f>
        <v>38</v>
      </c>
    </row>
    <row r="9238" ht="14.25" customHeight="1">
      <c r="G9238" s="106">
        <v>43985.0</v>
      </c>
      <c r="H9238" s="105" t="s">
        <v>215</v>
      </c>
      <c r="I9238" s="105" t="str">
        <f t="array" ref="I9238">XLOOKUP('Joining Lists'!$H9238,'Joining Lists'!$D$4:$D$75,'Joining Lists'!$E$4:$E$75)</f>
        <v>East</v>
      </c>
      <c r="J9238" s="105" t="s">
        <v>239</v>
      </c>
      <c r="K9238" s="105">
        <v>2.0</v>
      </c>
      <c r="L9238" s="104">
        <f t="array" ref="L9238">XLOOKUP('Joining Lists'!$J9238,'Joining Lists'!$A$4:$A$15,'Joining Lists'!$B$4:$B$15)</f>
        <v>19</v>
      </c>
      <c r="M9238" s="105">
        <f>'Joining Lists'!$K9238*'Joining Lists'!$L9238</f>
        <v>38</v>
      </c>
    </row>
    <row r="9239" ht="14.25" customHeight="1">
      <c r="G9239" s="111">
        <v>43985.0</v>
      </c>
      <c r="H9239" s="110" t="s">
        <v>238</v>
      </c>
      <c r="I9239" s="110" t="str">
        <f t="array" ref="I9239">XLOOKUP('Joining Lists'!$H9239,'Joining Lists'!$D$4:$D$75,'Joining Lists'!$E$4:$E$75)</f>
        <v>West</v>
      </c>
      <c r="J9239" s="110" t="s">
        <v>239</v>
      </c>
      <c r="K9239" s="110">
        <v>2.0</v>
      </c>
      <c r="L9239" s="109">
        <f t="array" ref="L9239">XLOOKUP('Joining Lists'!$J9239,'Joining Lists'!$A$4:$A$15,'Joining Lists'!$B$4:$B$15)</f>
        <v>19</v>
      </c>
      <c r="M9239" s="110">
        <f>'Joining Lists'!$K9239*'Joining Lists'!$L9239</f>
        <v>38</v>
      </c>
    </row>
    <row r="9240" ht="14.25" customHeight="1">
      <c r="G9240" s="106">
        <v>43985.0</v>
      </c>
      <c r="H9240" s="105" t="s">
        <v>250</v>
      </c>
      <c r="I9240" s="105" t="str">
        <f t="array" ref="I9240">XLOOKUP('Joining Lists'!$H9240,'Joining Lists'!$D$4:$D$75,'Joining Lists'!$E$4:$E$75)</f>
        <v>West</v>
      </c>
      <c r="J9240" s="105" t="s">
        <v>239</v>
      </c>
      <c r="K9240" s="105">
        <v>1.0</v>
      </c>
      <c r="L9240" s="104">
        <f t="array" ref="L9240">XLOOKUP('Joining Lists'!$J9240,'Joining Lists'!$A$4:$A$15,'Joining Lists'!$B$4:$B$15)</f>
        <v>19</v>
      </c>
      <c r="M9240" s="105">
        <f>'Joining Lists'!$K9240*'Joining Lists'!$L9240</f>
        <v>19</v>
      </c>
    </row>
    <row r="9241" ht="14.25" customHeight="1">
      <c r="G9241" s="111">
        <v>43985.0</v>
      </c>
      <c r="H9241" s="110" t="s">
        <v>253</v>
      </c>
      <c r="I9241" s="110" t="str">
        <f t="array" ref="I9241">XLOOKUP('Joining Lists'!$H9241,'Joining Lists'!$D$4:$D$75,'Joining Lists'!$E$4:$E$75)</f>
        <v>MidWest</v>
      </c>
      <c r="J9241" s="110" t="s">
        <v>216</v>
      </c>
      <c r="K9241" s="110">
        <v>2.0</v>
      </c>
      <c r="L9241" s="109">
        <f t="array" ref="L9241">XLOOKUP('Joining Lists'!$J9241,'Joining Lists'!$A$4:$A$15,'Joining Lists'!$B$4:$B$15)</f>
        <v>22.95</v>
      </c>
      <c r="M9241" s="110">
        <f>'Joining Lists'!$K9241*'Joining Lists'!$L9241</f>
        <v>45.9</v>
      </c>
    </row>
    <row r="9242" ht="14.25" customHeight="1">
      <c r="G9242" s="106">
        <v>43985.0</v>
      </c>
      <c r="H9242" s="105" t="s">
        <v>310</v>
      </c>
      <c r="I9242" s="105" t="str">
        <f t="array" ref="I9242">XLOOKUP('Joining Lists'!$H9242,'Joining Lists'!$D$4:$D$75,'Joining Lists'!$E$4:$E$75)</f>
        <v>West</v>
      </c>
      <c r="J9242" s="105" t="s">
        <v>233</v>
      </c>
      <c r="K9242" s="105">
        <v>3.0</v>
      </c>
      <c r="L9242" s="104">
        <f t="array" ref="L9242">XLOOKUP('Joining Lists'!$J9242,'Joining Lists'!$A$4:$A$15,'Joining Lists'!$B$4:$B$15)</f>
        <v>27.5</v>
      </c>
      <c r="M9242" s="105">
        <f>'Joining Lists'!$K9242*'Joining Lists'!$L9242</f>
        <v>82.5</v>
      </c>
    </row>
    <row r="9243" ht="14.25" customHeight="1">
      <c r="G9243" s="111">
        <v>43984.0</v>
      </c>
      <c r="H9243" s="110" t="s">
        <v>281</v>
      </c>
      <c r="I9243" s="110" t="str">
        <f t="array" ref="I9243">XLOOKUP('Joining Lists'!$H9243,'Joining Lists'!$D$4:$D$75,'Joining Lists'!$E$4:$E$75)</f>
        <v>MidWest</v>
      </c>
      <c r="J9243" s="110" t="s">
        <v>245</v>
      </c>
      <c r="K9243" s="110">
        <v>3.0</v>
      </c>
      <c r="L9243" s="109">
        <f t="array" ref="L9243">XLOOKUP('Joining Lists'!$J9243,'Joining Lists'!$A$4:$A$15,'Joining Lists'!$B$4:$B$15)</f>
        <v>23.5</v>
      </c>
      <c r="M9243" s="110">
        <f>'Joining Lists'!$K9243*'Joining Lists'!$L9243</f>
        <v>70.5</v>
      </c>
    </row>
    <row r="9244" ht="14.25" customHeight="1">
      <c r="G9244" s="106">
        <v>43984.0</v>
      </c>
      <c r="H9244" s="105" t="s">
        <v>312</v>
      </c>
      <c r="I9244" s="105" t="str">
        <f t="array" ref="I9244">XLOOKUP('Joining Lists'!$H9244,'Joining Lists'!$D$4:$D$75,'Joining Lists'!$E$4:$E$75)</f>
        <v>East</v>
      </c>
      <c r="J9244" s="105" t="s">
        <v>218</v>
      </c>
      <c r="K9244" s="105">
        <v>20.0</v>
      </c>
      <c r="L9244" s="104">
        <f t="array" ref="L9244">XLOOKUP('Joining Lists'!$J9244,'Joining Lists'!$A$4:$A$15,'Joining Lists'!$B$4:$B$15)</f>
        <v>22.95</v>
      </c>
      <c r="M9244" s="105">
        <f>'Joining Lists'!$K9244*'Joining Lists'!$L9244</f>
        <v>459</v>
      </c>
    </row>
    <row r="9245" ht="14.25" customHeight="1">
      <c r="G9245" s="111">
        <v>43984.0</v>
      </c>
      <c r="H9245" s="110" t="s">
        <v>225</v>
      </c>
      <c r="I9245" s="110" t="str">
        <f t="array" ref="I9245">XLOOKUP('Joining Lists'!$H9245,'Joining Lists'!$D$4:$D$75,'Joining Lists'!$E$4:$E$75)</f>
        <v>South</v>
      </c>
      <c r="J9245" s="110" t="s">
        <v>236</v>
      </c>
      <c r="K9245" s="110">
        <v>1.0</v>
      </c>
      <c r="L9245" s="109">
        <f t="array" ref="L9245">XLOOKUP('Joining Lists'!$J9245,'Joining Lists'!$A$4:$A$15,'Joining Lists'!$B$4:$B$15)</f>
        <v>30</v>
      </c>
      <c r="M9245" s="110">
        <f>'Joining Lists'!$K9245*'Joining Lists'!$L9245</f>
        <v>30</v>
      </c>
    </row>
    <row r="9246" ht="14.25" customHeight="1">
      <c r="G9246" s="106">
        <v>43984.0</v>
      </c>
      <c r="H9246" s="105" t="s">
        <v>266</v>
      </c>
      <c r="I9246" s="105" t="str">
        <f t="array" ref="I9246">XLOOKUP('Joining Lists'!$H9246,'Joining Lists'!$D$4:$D$75,'Joining Lists'!$E$4:$E$75)</f>
        <v>West</v>
      </c>
      <c r="J9246" s="105" t="s">
        <v>245</v>
      </c>
      <c r="K9246" s="105">
        <v>2.0</v>
      </c>
      <c r="L9246" s="104">
        <f t="array" ref="L9246">XLOOKUP('Joining Lists'!$J9246,'Joining Lists'!$A$4:$A$15,'Joining Lists'!$B$4:$B$15)</f>
        <v>23.5</v>
      </c>
      <c r="M9246" s="105">
        <f>'Joining Lists'!$K9246*'Joining Lists'!$L9246</f>
        <v>47</v>
      </c>
    </row>
    <row r="9247" ht="14.25" customHeight="1">
      <c r="G9247" s="111">
        <v>43983.0</v>
      </c>
      <c r="H9247" s="110" t="s">
        <v>308</v>
      </c>
      <c r="I9247" s="110" t="str">
        <f t="array" ref="I9247">XLOOKUP('Joining Lists'!$H9247,'Joining Lists'!$D$4:$D$75,'Joining Lists'!$E$4:$E$75)</f>
        <v>West</v>
      </c>
      <c r="J9247" s="110" t="s">
        <v>240</v>
      </c>
      <c r="K9247" s="110">
        <v>1.0</v>
      </c>
      <c r="L9247" s="109">
        <f t="array" ref="L9247">XLOOKUP('Joining Lists'!$J9247,'Joining Lists'!$A$4:$A$15,'Joining Lists'!$B$4:$B$15)</f>
        <v>34</v>
      </c>
      <c r="M9247" s="110">
        <f>'Joining Lists'!$K9247*'Joining Lists'!$L9247</f>
        <v>34</v>
      </c>
    </row>
    <row r="9248" ht="14.25" customHeight="1">
      <c r="G9248" s="106">
        <v>43983.0</v>
      </c>
      <c r="H9248" s="105" t="s">
        <v>221</v>
      </c>
      <c r="I9248" s="105" t="str">
        <f t="array" ref="I9248">XLOOKUP('Joining Lists'!$H9248,'Joining Lists'!$D$4:$D$75,'Joining Lists'!$E$4:$E$75)</f>
        <v>East</v>
      </c>
      <c r="J9248" s="105" t="s">
        <v>216</v>
      </c>
      <c r="K9248" s="105">
        <v>1.0</v>
      </c>
      <c r="L9248" s="104">
        <f t="array" ref="L9248">XLOOKUP('Joining Lists'!$J9248,'Joining Lists'!$A$4:$A$15,'Joining Lists'!$B$4:$B$15)</f>
        <v>22.95</v>
      </c>
      <c r="M9248" s="105">
        <f>'Joining Lists'!$K9248*'Joining Lists'!$L9248</f>
        <v>22.95</v>
      </c>
    </row>
    <row r="9249" ht="14.25" customHeight="1">
      <c r="G9249" s="111">
        <v>43983.0</v>
      </c>
      <c r="H9249" s="110" t="s">
        <v>292</v>
      </c>
      <c r="I9249" s="110" t="str">
        <f t="array" ref="I9249">XLOOKUP('Joining Lists'!$H9249,'Joining Lists'!$D$4:$D$75,'Joining Lists'!$E$4:$E$75)</f>
        <v>East</v>
      </c>
      <c r="J9249" s="110" t="s">
        <v>245</v>
      </c>
      <c r="K9249" s="110">
        <v>14.0</v>
      </c>
      <c r="L9249" s="109">
        <f t="array" ref="L9249">XLOOKUP('Joining Lists'!$J9249,'Joining Lists'!$A$4:$A$15,'Joining Lists'!$B$4:$B$15)</f>
        <v>23.5</v>
      </c>
      <c r="M9249" s="110">
        <f>'Joining Lists'!$K9249*'Joining Lists'!$L9249</f>
        <v>329</v>
      </c>
    </row>
    <row r="9250" ht="14.25" customHeight="1">
      <c r="G9250" s="106">
        <v>43983.0</v>
      </c>
      <c r="H9250" s="105" t="s">
        <v>238</v>
      </c>
      <c r="I9250" s="105" t="str">
        <f t="array" ref="I9250">XLOOKUP('Joining Lists'!$H9250,'Joining Lists'!$D$4:$D$75,'Joining Lists'!$E$4:$E$75)</f>
        <v>West</v>
      </c>
      <c r="J9250" s="105" t="s">
        <v>243</v>
      </c>
      <c r="K9250" s="105">
        <v>3.0</v>
      </c>
      <c r="L9250" s="104">
        <f t="array" ref="L9250">XLOOKUP('Joining Lists'!$J9250,'Joining Lists'!$A$4:$A$15,'Joining Lists'!$B$4:$B$15)</f>
        <v>25</v>
      </c>
      <c r="M9250" s="105">
        <f>'Joining Lists'!$K9250*'Joining Lists'!$L9250</f>
        <v>75</v>
      </c>
    </row>
    <row r="9251" ht="14.25" customHeight="1">
      <c r="G9251" s="111">
        <v>43983.0</v>
      </c>
      <c r="H9251" s="110" t="s">
        <v>268</v>
      </c>
      <c r="I9251" s="110" t="str">
        <f t="array" ref="I9251">XLOOKUP('Joining Lists'!$H9251,'Joining Lists'!$D$4:$D$75,'Joining Lists'!$E$4:$E$75)</f>
        <v>East</v>
      </c>
      <c r="J9251" s="110" t="s">
        <v>216</v>
      </c>
      <c r="K9251" s="110">
        <v>1.0</v>
      </c>
      <c r="L9251" s="109">
        <f t="array" ref="L9251">XLOOKUP('Joining Lists'!$J9251,'Joining Lists'!$A$4:$A$15,'Joining Lists'!$B$4:$B$15)</f>
        <v>22.95</v>
      </c>
      <c r="M9251" s="110">
        <f>'Joining Lists'!$K9251*'Joining Lists'!$L9251</f>
        <v>22.95</v>
      </c>
    </row>
    <row r="9252" ht="14.25" customHeight="1">
      <c r="G9252" s="106">
        <v>43983.0</v>
      </c>
      <c r="H9252" s="105" t="s">
        <v>303</v>
      </c>
      <c r="I9252" s="105" t="str">
        <f t="array" ref="I9252">XLOOKUP('Joining Lists'!$H9252,'Joining Lists'!$D$4:$D$75,'Joining Lists'!$E$4:$E$75)</f>
        <v>West</v>
      </c>
      <c r="J9252" s="105" t="s">
        <v>212</v>
      </c>
      <c r="K9252" s="105">
        <v>3.0</v>
      </c>
      <c r="L9252" s="104">
        <f t="array" ref="L9252">XLOOKUP('Joining Lists'!$J9252,'Joining Lists'!$A$4:$A$15,'Joining Lists'!$B$4:$B$15)</f>
        <v>21</v>
      </c>
      <c r="M9252" s="105">
        <f>'Joining Lists'!$K9252*'Joining Lists'!$L9252</f>
        <v>63</v>
      </c>
    </row>
    <row r="9253" ht="14.25" customHeight="1">
      <c r="G9253" s="111">
        <v>43983.0</v>
      </c>
      <c r="H9253" s="110" t="s">
        <v>310</v>
      </c>
      <c r="I9253" s="110" t="str">
        <f t="array" ref="I9253">XLOOKUP('Joining Lists'!$H9253,'Joining Lists'!$D$4:$D$75,'Joining Lists'!$E$4:$E$75)</f>
        <v>West</v>
      </c>
      <c r="J9253" s="110" t="s">
        <v>216</v>
      </c>
      <c r="K9253" s="110">
        <v>3.0</v>
      </c>
      <c r="L9253" s="109">
        <f t="array" ref="L9253">XLOOKUP('Joining Lists'!$J9253,'Joining Lists'!$A$4:$A$15,'Joining Lists'!$B$4:$B$15)</f>
        <v>22.95</v>
      </c>
      <c r="M9253" s="110">
        <f>'Joining Lists'!$K9253*'Joining Lists'!$L9253</f>
        <v>68.85</v>
      </c>
    </row>
    <row r="9254" ht="14.25" customHeight="1">
      <c r="G9254" s="106">
        <v>43983.0</v>
      </c>
      <c r="H9254" s="105" t="s">
        <v>297</v>
      </c>
      <c r="I9254" s="105" t="str">
        <f t="array" ref="I9254">XLOOKUP('Joining Lists'!$H9254,'Joining Lists'!$D$4:$D$75,'Joining Lists'!$E$4:$E$75)</f>
        <v>MidWest</v>
      </c>
      <c r="J9254" s="105" t="s">
        <v>235</v>
      </c>
      <c r="K9254" s="105">
        <v>3.0</v>
      </c>
      <c r="L9254" s="104">
        <f t="array" ref="L9254">XLOOKUP('Joining Lists'!$J9254,'Joining Lists'!$A$4:$A$15,'Joining Lists'!$B$4:$B$15)</f>
        <v>19.95</v>
      </c>
      <c r="M9254" s="105">
        <f>'Joining Lists'!$K9254*'Joining Lists'!$L9254</f>
        <v>59.85</v>
      </c>
    </row>
    <row r="9255" ht="14.25" customHeight="1">
      <c r="G9255" s="111">
        <v>43982.0</v>
      </c>
      <c r="H9255" s="110" t="s">
        <v>237</v>
      </c>
      <c r="I9255" s="110" t="str">
        <f t="array" ref="I9255">XLOOKUP('Joining Lists'!$H9255,'Joining Lists'!$D$4:$D$75,'Joining Lists'!$E$4:$E$75)</f>
        <v>West</v>
      </c>
      <c r="J9255" s="110" t="s">
        <v>245</v>
      </c>
      <c r="K9255" s="110">
        <v>25.0</v>
      </c>
      <c r="L9255" s="109">
        <f t="array" ref="L9255">XLOOKUP('Joining Lists'!$J9255,'Joining Lists'!$A$4:$A$15,'Joining Lists'!$B$4:$B$15)</f>
        <v>23.5</v>
      </c>
      <c r="M9255" s="110">
        <f>'Joining Lists'!$K9255*'Joining Lists'!$L9255</f>
        <v>587.5</v>
      </c>
    </row>
    <row r="9256" ht="14.25" customHeight="1">
      <c r="G9256" s="106">
        <v>43982.0</v>
      </c>
      <c r="H9256" s="105" t="s">
        <v>280</v>
      </c>
      <c r="I9256" s="105" t="str">
        <f t="array" ref="I9256">XLOOKUP('Joining Lists'!$H9256,'Joining Lists'!$D$4:$D$75,'Joining Lists'!$E$4:$E$75)</f>
        <v>South</v>
      </c>
      <c r="J9256" s="105" t="s">
        <v>239</v>
      </c>
      <c r="K9256" s="105">
        <v>3.0</v>
      </c>
      <c r="L9256" s="104">
        <f t="array" ref="L9256">XLOOKUP('Joining Lists'!$J9256,'Joining Lists'!$A$4:$A$15,'Joining Lists'!$B$4:$B$15)</f>
        <v>19</v>
      </c>
      <c r="M9256" s="105">
        <f>'Joining Lists'!$K9256*'Joining Lists'!$L9256</f>
        <v>57</v>
      </c>
    </row>
    <row r="9257" ht="14.25" customHeight="1">
      <c r="G9257" s="111">
        <v>43982.0</v>
      </c>
      <c r="H9257" s="110" t="s">
        <v>244</v>
      </c>
      <c r="I9257" s="110" t="str">
        <f t="array" ref="I9257">XLOOKUP('Joining Lists'!$H9257,'Joining Lists'!$D$4:$D$75,'Joining Lists'!$E$4:$E$75)</f>
        <v>MidWest</v>
      </c>
      <c r="J9257" s="110" t="s">
        <v>233</v>
      </c>
      <c r="K9257" s="110">
        <v>3.0</v>
      </c>
      <c r="L9257" s="109">
        <f t="array" ref="L9257">XLOOKUP('Joining Lists'!$J9257,'Joining Lists'!$A$4:$A$15,'Joining Lists'!$B$4:$B$15)</f>
        <v>27.5</v>
      </c>
      <c r="M9257" s="110">
        <f>'Joining Lists'!$K9257*'Joining Lists'!$L9257</f>
        <v>82.5</v>
      </c>
    </row>
    <row r="9258" ht="14.25" customHeight="1">
      <c r="G9258" s="106">
        <v>43981.0</v>
      </c>
      <c r="H9258" s="105" t="s">
        <v>289</v>
      </c>
      <c r="I9258" s="105" t="str">
        <f t="array" ref="I9258">XLOOKUP('Joining Lists'!$H9258,'Joining Lists'!$D$4:$D$75,'Joining Lists'!$E$4:$E$75)</f>
        <v>West</v>
      </c>
      <c r="J9258" s="105" t="s">
        <v>245</v>
      </c>
      <c r="K9258" s="105">
        <v>7.0</v>
      </c>
      <c r="L9258" s="104">
        <f t="array" ref="L9258">XLOOKUP('Joining Lists'!$J9258,'Joining Lists'!$A$4:$A$15,'Joining Lists'!$B$4:$B$15)</f>
        <v>23.5</v>
      </c>
      <c r="M9258" s="105">
        <f>'Joining Lists'!$K9258*'Joining Lists'!$L9258</f>
        <v>164.5</v>
      </c>
    </row>
    <row r="9259" ht="14.25" customHeight="1">
      <c r="G9259" s="111">
        <v>43981.0</v>
      </c>
      <c r="H9259" s="110" t="s">
        <v>269</v>
      </c>
      <c r="I9259" s="110" t="str">
        <f t="array" ref="I9259">XLOOKUP('Joining Lists'!$H9259,'Joining Lists'!$D$4:$D$75,'Joining Lists'!$E$4:$E$75)</f>
        <v>MidWest</v>
      </c>
      <c r="J9259" s="110" t="s">
        <v>235</v>
      </c>
      <c r="K9259" s="110">
        <v>2.0</v>
      </c>
      <c r="L9259" s="109">
        <f t="array" ref="L9259">XLOOKUP('Joining Lists'!$J9259,'Joining Lists'!$A$4:$A$15,'Joining Lists'!$B$4:$B$15)</f>
        <v>19.95</v>
      </c>
      <c r="M9259" s="110">
        <f>'Joining Lists'!$K9259*'Joining Lists'!$L9259</f>
        <v>39.9</v>
      </c>
    </row>
    <row r="9260" ht="14.25" customHeight="1">
      <c r="G9260" s="106">
        <v>43981.0</v>
      </c>
      <c r="H9260" s="105" t="s">
        <v>254</v>
      </c>
      <c r="I9260" s="105" t="str">
        <f t="array" ref="I9260">XLOOKUP('Joining Lists'!$H9260,'Joining Lists'!$D$4:$D$75,'Joining Lists'!$E$4:$E$75)</f>
        <v>South</v>
      </c>
      <c r="J9260" s="105" t="s">
        <v>240</v>
      </c>
      <c r="K9260" s="105">
        <v>2.0</v>
      </c>
      <c r="L9260" s="104">
        <f t="array" ref="L9260">XLOOKUP('Joining Lists'!$J9260,'Joining Lists'!$A$4:$A$15,'Joining Lists'!$B$4:$B$15)</f>
        <v>34</v>
      </c>
      <c r="M9260" s="105">
        <f>'Joining Lists'!$K9260*'Joining Lists'!$L9260</f>
        <v>68</v>
      </c>
    </row>
    <row r="9261" ht="14.25" customHeight="1">
      <c r="G9261" s="111">
        <v>43980.0</v>
      </c>
      <c r="H9261" s="110" t="s">
        <v>221</v>
      </c>
      <c r="I9261" s="110" t="str">
        <f t="array" ref="I9261">XLOOKUP('Joining Lists'!$H9261,'Joining Lists'!$D$4:$D$75,'Joining Lists'!$E$4:$E$75)</f>
        <v>East</v>
      </c>
      <c r="J9261" s="110" t="s">
        <v>216</v>
      </c>
      <c r="K9261" s="110">
        <v>3.0</v>
      </c>
      <c r="L9261" s="109">
        <f t="array" ref="L9261">XLOOKUP('Joining Lists'!$J9261,'Joining Lists'!$A$4:$A$15,'Joining Lists'!$B$4:$B$15)</f>
        <v>22.95</v>
      </c>
      <c r="M9261" s="110">
        <f>'Joining Lists'!$K9261*'Joining Lists'!$L9261</f>
        <v>68.85</v>
      </c>
    </row>
    <row r="9262" ht="14.25" customHeight="1">
      <c r="G9262" s="106">
        <v>43980.0</v>
      </c>
      <c r="H9262" s="105" t="s">
        <v>281</v>
      </c>
      <c r="I9262" s="105" t="str">
        <f t="array" ref="I9262">XLOOKUP('Joining Lists'!$H9262,'Joining Lists'!$D$4:$D$75,'Joining Lists'!$E$4:$E$75)</f>
        <v>MidWest</v>
      </c>
      <c r="J9262" s="105" t="s">
        <v>245</v>
      </c>
      <c r="K9262" s="105">
        <v>13.0</v>
      </c>
      <c r="L9262" s="104">
        <f t="array" ref="L9262">XLOOKUP('Joining Lists'!$J9262,'Joining Lists'!$A$4:$A$15,'Joining Lists'!$B$4:$B$15)</f>
        <v>23.5</v>
      </c>
      <c r="M9262" s="105">
        <f>'Joining Lists'!$K9262*'Joining Lists'!$L9262</f>
        <v>305.5</v>
      </c>
    </row>
    <row r="9263" ht="14.25" customHeight="1">
      <c r="G9263" s="111">
        <v>43980.0</v>
      </c>
      <c r="H9263" s="110" t="s">
        <v>294</v>
      </c>
      <c r="I9263" s="110" t="str">
        <f t="array" ref="I9263">XLOOKUP('Joining Lists'!$H9263,'Joining Lists'!$D$4:$D$75,'Joining Lists'!$E$4:$E$75)</f>
        <v>West</v>
      </c>
      <c r="J9263" s="110" t="s">
        <v>243</v>
      </c>
      <c r="K9263" s="110">
        <v>3.0</v>
      </c>
      <c r="L9263" s="109">
        <f t="array" ref="L9263">XLOOKUP('Joining Lists'!$J9263,'Joining Lists'!$A$4:$A$15,'Joining Lists'!$B$4:$B$15)</f>
        <v>25</v>
      </c>
      <c r="M9263" s="110">
        <f>'Joining Lists'!$K9263*'Joining Lists'!$L9263</f>
        <v>75</v>
      </c>
    </row>
    <row r="9264" ht="14.25" customHeight="1">
      <c r="G9264" s="106">
        <v>43980.0</v>
      </c>
      <c r="H9264" s="105" t="s">
        <v>264</v>
      </c>
      <c r="I9264" s="105" t="str">
        <f t="array" ref="I9264">XLOOKUP('Joining Lists'!$H9264,'Joining Lists'!$D$4:$D$75,'Joining Lists'!$E$4:$E$75)</f>
        <v>MidWest</v>
      </c>
      <c r="J9264" s="105" t="s">
        <v>218</v>
      </c>
      <c r="K9264" s="105">
        <v>19.0</v>
      </c>
      <c r="L9264" s="104">
        <f t="array" ref="L9264">XLOOKUP('Joining Lists'!$J9264,'Joining Lists'!$A$4:$A$15,'Joining Lists'!$B$4:$B$15)</f>
        <v>22.95</v>
      </c>
      <c r="M9264" s="105">
        <f>'Joining Lists'!$K9264*'Joining Lists'!$L9264</f>
        <v>436.05</v>
      </c>
    </row>
    <row r="9265" ht="14.25" customHeight="1">
      <c r="G9265" s="111">
        <v>43979.0</v>
      </c>
      <c r="H9265" s="110" t="s">
        <v>225</v>
      </c>
      <c r="I9265" s="110" t="str">
        <f t="array" ref="I9265">XLOOKUP('Joining Lists'!$H9265,'Joining Lists'!$D$4:$D$75,'Joining Lists'!$E$4:$E$75)</f>
        <v>South</v>
      </c>
      <c r="J9265" s="110" t="s">
        <v>239</v>
      </c>
      <c r="K9265" s="110">
        <v>2.0</v>
      </c>
      <c r="L9265" s="109">
        <f t="array" ref="L9265">XLOOKUP('Joining Lists'!$J9265,'Joining Lists'!$A$4:$A$15,'Joining Lists'!$B$4:$B$15)</f>
        <v>19</v>
      </c>
      <c r="M9265" s="110">
        <f>'Joining Lists'!$K9265*'Joining Lists'!$L9265</f>
        <v>38</v>
      </c>
    </row>
    <row r="9266" ht="14.25" customHeight="1">
      <c r="G9266" s="106">
        <v>43979.0</v>
      </c>
      <c r="H9266" s="105" t="s">
        <v>296</v>
      </c>
      <c r="I9266" s="105" t="str">
        <f t="array" ref="I9266">XLOOKUP('Joining Lists'!$H9266,'Joining Lists'!$D$4:$D$75,'Joining Lists'!$E$4:$E$75)</f>
        <v>West</v>
      </c>
      <c r="J9266" s="105" t="s">
        <v>233</v>
      </c>
      <c r="K9266" s="105">
        <v>2.0</v>
      </c>
      <c r="L9266" s="104">
        <f t="array" ref="L9266">XLOOKUP('Joining Lists'!$J9266,'Joining Lists'!$A$4:$A$15,'Joining Lists'!$B$4:$B$15)</f>
        <v>27.5</v>
      </c>
      <c r="M9266" s="105">
        <f>'Joining Lists'!$K9266*'Joining Lists'!$L9266</f>
        <v>55</v>
      </c>
    </row>
    <row r="9267" ht="14.25" customHeight="1">
      <c r="G9267" s="111">
        <v>43979.0</v>
      </c>
      <c r="H9267" s="110" t="s">
        <v>250</v>
      </c>
      <c r="I9267" s="110" t="str">
        <f t="array" ref="I9267">XLOOKUP('Joining Lists'!$H9267,'Joining Lists'!$D$4:$D$75,'Joining Lists'!$E$4:$E$75)</f>
        <v>West</v>
      </c>
      <c r="J9267" s="110" t="s">
        <v>240</v>
      </c>
      <c r="K9267" s="110">
        <v>3.0</v>
      </c>
      <c r="L9267" s="109">
        <f t="array" ref="L9267">XLOOKUP('Joining Lists'!$J9267,'Joining Lists'!$A$4:$A$15,'Joining Lists'!$B$4:$B$15)</f>
        <v>34</v>
      </c>
      <c r="M9267" s="110">
        <f>'Joining Lists'!$K9267*'Joining Lists'!$L9267</f>
        <v>102</v>
      </c>
    </row>
    <row r="9268" ht="14.25" customHeight="1">
      <c r="G9268" s="106">
        <v>43979.0</v>
      </c>
      <c r="H9268" s="105" t="s">
        <v>242</v>
      </c>
      <c r="I9268" s="105" t="str">
        <f t="array" ref="I9268">XLOOKUP('Joining Lists'!$H9268,'Joining Lists'!$D$4:$D$75,'Joining Lists'!$E$4:$E$75)</f>
        <v>MidWest</v>
      </c>
      <c r="J9268" s="105" t="s">
        <v>240</v>
      </c>
      <c r="K9268" s="105">
        <v>1.0</v>
      </c>
      <c r="L9268" s="104">
        <f t="array" ref="L9268">XLOOKUP('Joining Lists'!$J9268,'Joining Lists'!$A$4:$A$15,'Joining Lists'!$B$4:$B$15)</f>
        <v>34</v>
      </c>
      <c r="M9268" s="105">
        <f>'Joining Lists'!$K9268*'Joining Lists'!$L9268</f>
        <v>34</v>
      </c>
    </row>
    <row r="9269" ht="14.25" customHeight="1">
      <c r="G9269" s="111">
        <v>43979.0</v>
      </c>
      <c r="H9269" s="110" t="s">
        <v>269</v>
      </c>
      <c r="I9269" s="110" t="str">
        <f t="array" ref="I9269">XLOOKUP('Joining Lists'!$H9269,'Joining Lists'!$D$4:$D$75,'Joining Lists'!$E$4:$E$75)</f>
        <v>MidWest</v>
      </c>
      <c r="J9269" s="110" t="s">
        <v>240</v>
      </c>
      <c r="K9269" s="110">
        <v>3.0</v>
      </c>
      <c r="L9269" s="109">
        <f t="array" ref="L9269">XLOOKUP('Joining Lists'!$J9269,'Joining Lists'!$A$4:$A$15,'Joining Lists'!$B$4:$B$15)</f>
        <v>34</v>
      </c>
      <c r="M9269" s="110">
        <f>'Joining Lists'!$K9269*'Joining Lists'!$L9269</f>
        <v>102</v>
      </c>
    </row>
    <row r="9270" ht="14.25" customHeight="1">
      <c r="G9270" s="106">
        <v>43979.0</v>
      </c>
      <c r="H9270" s="105" t="s">
        <v>289</v>
      </c>
      <c r="I9270" s="105" t="str">
        <f t="array" ref="I9270">XLOOKUP('Joining Lists'!$H9270,'Joining Lists'!$D$4:$D$75,'Joining Lists'!$E$4:$E$75)</f>
        <v>West</v>
      </c>
      <c r="J9270" s="105" t="s">
        <v>216</v>
      </c>
      <c r="K9270" s="105">
        <v>1.0</v>
      </c>
      <c r="L9270" s="104">
        <f t="array" ref="L9270">XLOOKUP('Joining Lists'!$J9270,'Joining Lists'!$A$4:$A$15,'Joining Lists'!$B$4:$B$15)</f>
        <v>22.95</v>
      </c>
      <c r="M9270" s="105">
        <f>'Joining Lists'!$K9270*'Joining Lists'!$L9270</f>
        <v>22.95</v>
      </c>
    </row>
    <row r="9271" ht="14.25" customHeight="1">
      <c r="G9271" s="111">
        <v>43978.0</v>
      </c>
      <c r="H9271" s="110" t="s">
        <v>268</v>
      </c>
      <c r="I9271" s="110" t="str">
        <f t="array" ref="I9271">XLOOKUP('Joining Lists'!$H9271,'Joining Lists'!$D$4:$D$75,'Joining Lists'!$E$4:$E$75)</f>
        <v>East</v>
      </c>
      <c r="J9271" s="110" t="s">
        <v>227</v>
      </c>
      <c r="K9271" s="110">
        <v>2.0</v>
      </c>
      <c r="L9271" s="109">
        <f t="array" ref="L9271">XLOOKUP('Joining Lists'!$J9271,'Joining Lists'!$A$4:$A$15,'Joining Lists'!$B$4:$B$15)</f>
        <v>25</v>
      </c>
      <c r="M9271" s="110">
        <f>'Joining Lists'!$K9271*'Joining Lists'!$L9271</f>
        <v>50</v>
      </c>
    </row>
    <row r="9272" ht="14.25" customHeight="1">
      <c r="G9272" s="106">
        <v>43978.0</v>
      </c>
      <c r="H9272" s="105" t="s">
        <v>251</v>
      </c>
      <c r="I9272" s="105" t="str">
        <f t="array" ref="I9272">XLOOKUP('Joining Lists'!$H9272,'Joining Lists'!$D$4:$D$75,'Joining Lists'!$E$4:$E$75)</f>
        <v>MidWest</v>
      </c>
      <c r="J9272" s="105" t="s">
        <v>240</v>
      </c>
      <c r="K9272" s="105">
        <v>1.0</v>
      </c>
      <c r="L9272" s="104">
        <f t="array" ref="L9272">XLOOKUP('Joining Lists'!$J9272,'Joining Lists'!$A$4:$A$15,'Joining Lists'!$B$4:$B$15)</f>
        <v>34</v>
      </c>
      <c r="M9272" s="105">
        <f>'Joining Lists'!$K9272*'Joining Lists'!$L9272</f>
        <v>34</v>
      </c>
    </row>
    <row r="9273" ht="14.25" customHeight="1">
      <c r="G9273" s="111">
        <v>43978.0</v>
      </c>
      <c r="H9273" s="110" t="s">
        <v>249</v>
      </c>
      <c r="I9273" s="110" t="str">
        <f t="array" ref="I9273">XLOOKUP('Joining Lists'!$H9273,'Joining Lists'!$D$4:$D$75,'Joining Lists'!$E$4:$E$75)</f>
        <v>East</v>
      </c>
      <c r="J9273" s="110" t="s">
        <v>236</v>
      </c>
      <c r="K9273" s="110">
        <v>3.0</v>
      </c>
      <c r="L9273" s="109">
        <f t="array" ref="L9273">XLOOKUP('Joining Lists'!$J9273,'Joining Lists'!$A$4:$A$15,'Joining Lists'!$B$4:$B$15)</f>
        <v>30</v>
      </c>
      <c r="M9273" s="110">
        <f>'Joining Lists'!$K9273*'Joining Lists'!$L9273</f>
        <v>90</v>
      </c>
    </row>
    <row r="9274" ht="14.25" customHeight="1">
      <c r="G9274" s="106">
        <v>43978.0</v>
      </c>
      <c r="H9274" s="105" t="s">
        <v>292</v>
      </c>
      <c r="I9274" s="105" t="str">
        <f t="array" ref="I9274">XLOOKUP('Joining Lists'!$H9274,'Joining Lists'!$D$4:$D$75,'Joining Lists'!$E$4:$E$75)</f>
        <v>East</v>
      </c>
      <c r="J9274" s="105" t="s">
        <v>216</v>
      </c>
      <c r="K9274" s="105">
        <v>1.0</v>
      </c>
      <c r="L9274" s="104">
        <f t="array" ref="L9274">XLOOKUP('Joining Lists'!$J9274,'Joining Lists'!$A$4:$A$15,'Joining Lists'!$B$4:$B$15)</f>
        <v>22.95</v>
      </c>
      <c r="M9274" s="105">
        <f>'Joining Lists'!$K9274*'Joining Lists'!$L9274</f>
        <v>22.95</v>
      </c>
    </row>
    <row r="9275" ht="14.25" customHeight="1">
      <c r="G9275" s="111">
        <v>43978.0</v>
      </c>
      <c r="H9275" s="110" t="s">
        <v>312</v>
      </c>
      <c r="I9275" s="110" t="str">
        <f t="array" ref="I9275">XLOOKUP('Joining Lists'!$H9275,'Joining Lists'!$D$4:$D$75,'Joining Lists'!$E$4:$E$75)</f>
        <v>East</v>
      </c>
      <c r="J9275" s="110" t="s">
        <v>245</v>
      </c>
      <c r="K9275" s="110">
        <v>2.0</v>
      </c>
      <c r="L9275" s="109">
        <f t="array" ref="L9275">XLOOKUP('Joining Lists'!$J9275,'Joining Lists'!$A$4:$A$15,'Joining Lists'!$B$4:$B$15)</f>
        <v>23.5</v>
      </c>
      <c r="M9275" s="110">
        <f>'Joining Lists'!$K9275*'Joining Lists'!$L9275</f>
        <v>47</v>
      </c>
    </row>
    <row r="9276" ht="14.25" customHeight="1">
      <c r="G9276" s="106">
        <v>43977.0</v>
      </c>
      <c r="H9276" s="105" t="s">
        <v>310</v>
      </c>
      <c r="I9276" s="105" t="str">
        <f t="array" ref="I9276">XLOOKUP('Joining Lists'!$H9276,'Joining Lists'!$D$4:$D$75,'Joining Lists'!$E$4:$E$75)</f>
        <v>West</v>
      </c>
      <c r="J9276" s="105" t="s">
        <v>233</v>
      </c>
      <c r="K9276" s="105">
        <v>1.0</v>
      </c>
      <c r="L9276" s="104">
        <f t="array" ref="L9276">XLOOKUP('Joining Lists'!$J9276,'Joining Lists'!$A$4:$A$15,'Joining Lists'!$B$4:$B$15)</f>
        <v>27.5</v>
      </c>
      <c r="M9276" s="105">
        <f>'Joining Lists'!$K9276*'Joining Lists'!$L9276</f>
        <v>27.5</v>
      </c>
    </row>
    <row r="9277" ht="14.25" customHeight="1">
      <c r="G9277" s="111">
        <v>43977.0</v>
      </c>
      <c r="H9277" s="110" t="s">
        <v>304</v>
      </c>
      <c r="I9277" s="110" t="str">
        <f t="array" ref="I9277">XLOOKUP('Joining Lists'!$H9277,'Joining Lists'!$D$4:$D$75,'Joining Lists'!$E$4:$E$75)</f>
        <v>South</v>
      </c>
      <c r="J9277" s="110" t="s">
        <v>235</v>
      </c>
      <c r="K9277" s="110">
        <v>1.0</v>
      </c>
      <c r="L9277" s="109">
        <f t="array" ref="L9277">XLOOKUP('Joining Lists'!$J9277,'Joining Lists'!$A$4:$A$15,'Joining Lists'!$B$4:$B$15)</f>
        <v>19.95</v>
      </c>
      <c r="M9277" s="110">
        <f>'Joining Lists'!$K9277*'Joining Lists'!$L9277</f>
        <v>19.95</v>
      </c>
    </row>
    <row r="9278" ht="14.25" customHeight="1">
      <c r="G9278" s="106">
        <v>43977.0</v>
      </c>
      <c r="H9278" s="105" t="s">
        <v>251</v>
      </c>
      <c r="I9278" s="105" t="str">
        <f t="array" ref="I9278">XLOOKUP('Joining Lists'!$H9278,'Joining Lists'!$D$4:$D$75,'Joining Lists'!$E$4:$E$75)</f>
        <v>MidWest</v>
      </c>
      <c r="J9278" s="105" t="s">
        <v>243</v>
      </c>
      <c r="K9278" s="105">
        <v>2.0</v>
      </c>
      <c r="L9278" s="104">
        <f t="array" ref="L9278">XLOOKUP('Joining Lists'!$J9278,'Joining Lists'!$A$4:$A$15,'Joining Lists'!$B$4:$B$15)</f>
        <v>25</v>
      </c>
      <c r="M9278" s="105">
        <f>'Joining Lists'!$K9278*'Joining Lists'!$L9278</f>
        <v>50</v>
      </c>
    </row>
    <row r="9279" ht="14.25" customHeight="1">
      <c r="G9279" s="111">
        <v>43977.0</v>
      </c>
      <c r="H9279" s="110" t="s">
        <v>295</v>
      </c>
      <c r="I9279" s="110" t="str">
        <f t="array" ref="I9279">XLOOKUP('Joining Lists'!$H9279,'Joining Lists'!$D$4:$D$75,'Joining Lists'!$E$4:$E$75)</f>
        <v>MidWest</v>
      </c>
      <c r="J9279" s="110" t="s">
        <v>227</v>
      </c>
      <c r="K9279" s="110">
        <v>1.0</v>
      </c>
      <c r="L9279" s="109">
        <f t="array" ref="L9279">XLOOKUP('Joining Lists'!$J9279,'Joining Lists'!$A$4:$A$15,'Joining Lists'!$B$4:$B$15)</f>
        <v>25</v>
      </c>
      <c r="M9279" s="110">
        <f>'Joining Lists'!$K9279*'Joining Lists'!$L9279</f>
        <v>25</v>
      </c>
    </row>
    <row r="9280" ht="14.25" customHeight="1">
      <c r="G9280" s="106">
        <v>43977.0</v>
      </c>
      <c r="H9280" s="105" t="s">
        <v>312</v>
      </c>
      <c r="I9280" s="105" t="str">
        <f t="array" ref="I9280">XLOOKUP('Joining Lists'!$H9280,'Joining Lists'!$D$4:$D$75,'Joining Lists'!$E$4:$E$75)</f>
        <v>East</v>
      </c>
      <c r="J9280" s="105" t="s">
        <v>216</v>
      </c>
      <c r="K9280" s="105">
        <v>11.0</v>
      </c>
      <c r="L9280" s="104">
        <f t="array" ref="L9280">XLOOKUP('Joining Lists'!$J9280,'Joining Lists'!$A$4:$A$15,'Joining Lists'!$B$4:$B$15)</f>
        <v>22.95</v>
      </c>
      <c r="M9280" s="105">
        <f>'Joining Lists'!$K9280*'Joining Lists'!$L9280</f>
        <v>252.45</v>
      </c>
    </row>
    <row r="9281" ht="14.25" customHeight="1">
      <c r="G9281" s="111">
        <v>43976.0</v>
      </c>
      <c r="H9281" s="110" t="s">
        <v>221</v>
      </c>
      <c r="I9281" s="110" t="str">
        <f t="array" ref="I9281">XLOOKUP('Joining Lists'!$H9281,'Joining Lists'!$D$4:$D$75,'Joining Lists'!$E$4:$E$75)</f>
        <v>East</v>
      </c>
      <c r="J9281" s="110" t="s">
        <v>243</v>
      </c>
      <c r="K9281" s="110">
        <v>3.0</v>
      </c>
      <c r="L9281" s="109">
        <f t="array" ref="L9281">XLOOKUP('Joining Lists'!$J9281,'Joining Lists'!$A$4:$A$15,'Joining Lists'!$B$4:$B$15)</f>
        <v>25</v>
      </c>
      <c r="M9281" s="110">
        <f>'Joining Lists'!$K9281*'Joining Lists'!$L9281</f>
        <v>75</v>
      </c>
    </row>
    <row r="9282" ht="14.25" customHeight="1">
      <c r="G9282" s="106">
        <v>43976.0</v>
      </c>
      <c r="H9282" s="105" t="s">
        <v>297</v>
      </c>
      <c r="I9282" s="105" t="str">
        <f t="array" ref="I9282">XLOOKUP('Joining Lists'!$H9282,'Joining Lists'!$D$4:$D$75,'Joining Lists'!$E$4:$E$75)</f>
        <v>MidWest</v>
      </c>
      <c r="J9282" s="105" t="s">
        <v>216</v>
      </c>
      <c r="K9282" s="105">
        <v>3.0</v>
      </c>
      <c r="L9282" s="104">
        <f t="array" ref="L9282">XLOOKUP('Joining Lists'!$J9282,'Joining Lists'!$A$4:$A$15,'Joining Lists'!$B$4:$B$15)</f>
        <v>22.95</v>
      </c>
      <c r="M9282" s="105">
        <f>'Joining Lists'!$K9282*'Joining Lists'!$L9282</f>
        <v>68.85</v>
      </c>
    </row>
    <row r="9283" ht="14.25" customHeight="1">
      <c r="G9283" s="111">
        <v>43976.0</v>
      </c>
      <c r="H9283" s="110" t="s">
        <v>283</v>
      </c>
      <c r="I9283" s="110" t="str">
        <f t="array" ref="I9283">XLOOKUP('Joining Lists'!$H9283,'Joining Lists'!$D$4:$D$75,'Joining Lists'!$E$4:$E$75)</f>
        <v>South</v>
      </c>
      <c r="J9283" s="110" t="s">
        <v>240</v>
      </c>
      <c r="K9283" s="110">
        <v>1.0</v>
      </c>
      <c r="L9283" s="109">
        <f t="array" ref="L9283">XLOOKUP('Joining Lists'!$J9283,'Joining Lists'!$A$4:$A$15,'Joining Lists'!$B$4:$B$15)</f>
        <v>34</v>
      </c>
      <c r="M9283" s="110">
        <f>'Joining Lists'!$K9283*'Joining Lists'!$L9283</f>
        <v>34</v>
      </c>
    </row>
    <row r="9284" ht="14.25" customHeight="1">
      <c r="G9284" s="106">
        <v>43976.0</v>
      </c>
      <c r="H9284" s="105" t="s">
        <v>225</v>
      </c>
      <c r="I9284" s="105" t="str">
        <f t="array" ref="I9284">XLOOKUP('Joining Lists'!$H9284,'Joining Lists'!$D$4:$D$75,'Joining Lists'!$E$4:$E$75)</f>
        <v>South</v>
      </c>
      <c r="J9284" s="105" t="s">
        <v>216</v>
      </c>
      <c r="K9284" s="105">
        <v>1.0</v>
      </c>
      <c r="L9284" s="104">
        <f t="array" ref="L9284">XLOOKUP('Joining Lists'!$J9284,'Joining Lists'!$A$4:$A$15,'Joining Lists'!$B$4:$B$15)</f>
        <v>22.95</v>
      </c>
      <c r="M9284" s="105">
        <f>'Joining Lists'!$K9284*'Joining Lists'!$L9284</f>
        <v>22.95</v>
      </c>
    </row>
    <row r="9285" ht="14.25" customHeight="1">
      <c r="G9285" s="111">
        <v>43975.0</v>
      </c>
      <c r="H9285" s="110" t="s">
        <v>313</v>
      </c>
      <c r="I9285" s="110" t="str">
        <f t="array" ref="I9285">XLOOKUP('Joining Lists'!$H9285,'Joining Lists'!$D$4:$D$75,'Joining Lists'!$E$4:$E$75)</f>
        <v>West</v>
      </c>
      <c r="J9285" s="110" t="s">
        <v>240</v>
      </c>
      <c r="K9285" s="110">
        <v>2.0</v>
      </c>
      <c r="L9285" s="109">
        <f t="array" ref="L9285">XLOOKUP('Joining Lists'!$J9285,'Joining Lists'!$A$4:$A$15,'Joining Lists'!$B$4:$B$15)</f>
        <v>34</v>
      </c>
      <c r="M9285" s="110">
        <f>'Joining Lists'!$K9285*'Joining Lists'!$L9285</f>
        <v>68</v>
      </c>
    </row>
    <row r="9286" ht="14.25" customHeight="1">
      <c r="G9286" s="106">
        <v>43975.0</v>
      </c>
      <c r="H9286" s="105" t="s">
        <v>304</v>
      </c>
      <c r="I9286" s="105" t="str">
        <f t="array" ref="I9286">XLOOKUP('Joining Lists'!$H9286,'Joining Lists'!$D$4:$D$75,'Joining Lists'!$E$4:$E$75)</f>
        <v>South</v>
      </c>
      <c r="J9286" s="105" t="s">
        <v>218</v>
      </c>
      <c r="K9286" s="105">
        <v>2.0</v>
      </c>
      <c r="L9286" s="104">
        <f t="array" ref="L9286">XLOOKUP('Joining Lists'!$J9286,'Joining Lists'!$A$4:$A$15,'Joining Lists'!$B$4:$B$15)</f>
        <v>22.95</v>
      </c>
      <c r="M9286" s="105">
        <f>'Joining Lists'!$K9286*'Joining Lists'!$L9286</f>
        <v>45.9</v>
      </c>
    </row>
    <row r="9287" ht="14.25" customHeight="1">
      <c r="G9287" s="111">
        <v>43975.0</v>
      </c>
      <c r="H9287" s="110" t="s">
        <v>286</v>
      </c>
      <c r="I9287" s="110" t="str">
        <f t="array" ref="I9287">XLOOKUP('Joining Lists'!$H9287,'Joining Lists'!$D$4:$D$75,'Joining Lists'!$E$4:$E$75)</f>
        <v>South</v>
      </c>
      <c r="J9287" s="110" t="s">
        <v>236</v>
      </c>
      <c r="K9287" s="110">
        <v>2.0</v>
      </c>
      <c r="L9287" s="109">
        <f t="array" ref="L9287">XLOOKUP('Joining Lists'!$J9287,'Joining Lists'!$A$4:$A$15,'Joining Lists'!$B$4:$B$15)</f>
        <v>30</v>
      </c>
      <c r="M9287" s="110">
        <f>'Joining Lists'!$K9287*'Joining Lists'!$L9287</f>
        <v>60</v>
      </c>
    </row>
    <row r="9288" ht="14.25" customHeight="1">
      <c r="G9288" s="106">
        <v>43975.0</v>
      </c>
      <c r="H9288" s="105" t="s">
        <v>297</v>
      </c>
      <c r="I9288" s="105" t="str">
        <f t="array" ref="I9288">XLOOKUP('Joining Lists'!$H9288,'Joining Lists'!$D$4:$D$75,'Joining Lists'!$E$4:$E$75)</f>
        <v>MidWest</v>
      </c>
      <c r="J9288" s="105" t="s">
        <v>218</v>
      </c>
      <c r="K9288" s="105">
        <v>2.0</v>
      </c>
      <c r="L9288" s="104">
        <f t="array" ref="L9288">XLOOKUP('Joining Lists'!$J9288,'Joining Lists'!$A$4:$A$15,'Joining Lists'!$B$4:$B$15)</f>
        <v>22.95</v>
      </c>
      <c r="M9288" s="105">
        <f>'Joining Lists'!$K9288*'Joining Lists'!$L9288</f>
        <v>45.9</v>
      </c>
    </row>
    <row r="9289" ht="14.25" customHeight="1">
      <c r="G9289" s="111">
        <v>43975.0</v>
      </c>
      <c r="H9289" s="110" t="s">
        <v>284</v>
      </c>
      <c r="I9289" s="110" t="str">
        <f t="array" ref="I9289">XLOOKUP('Joining Lists'!$H9289,'Joining Lists'!$D$4:$D$75,'Joining Lists'!$E$4:$E$75)</f>
        <v>MidWest</v>
      </c>
      <c r="J9289" s="110" t="s">
        <v>218</v>
      </c>
      <c r="K9289" s="110">
        <v>5.0</v>
      </c>
      <c r="L9289" s="109">
        <f t="array" ref="L9289">XLOOKUP('Joining Lists'!$J9289,'Joining Lists'!$A$4:$A$15,'Joining Lists'!$B$4:$B$15)</f>
        <v>22.95</v>
      </c>
      <c r="M9289" s="110">
        <f>'Joining Lists'!$K9289*'Joining Lists'!$L9289</f>
        <v>114.75</v>
      </c>
    </row>
    <row r="9290" ht="14.25" customHeight="1">
      <c r="G9290" s="106">
        <v>43975.0</v>
      </c>
      <c r="H9290" s="105" t="s">
        <v>223</v>
      </c>
      <c r="I9290" s="105" t="str">
        <f t="array" ref="I9290">XLOOKUP('Joining Lists'!$H9290,'Joining Lists'!$D$4:$D$75,'Joining Lists'!$E$4:$E$75)</f>
        <v>East</v>
      </c>
      <c r="J9290" s="105" t="s">
        <v>245</v>
      </c>
      <c r="K9290" s="105">
        <v>2.0</v>
      </c>
      <c r="L9290" s="104">
        <f t="array" ref="L9290">XLOOKUP('Joining Lists'!$J9290,'Joining Lists'!$A$4:$A$15,'Joining Lists'!$B$4:$B$15)</f>
        <v>23.5</v>
      </c>
      <c r="M9290" s="105">
        <f>'Joining Lists'!$K9290*'Joining Lists'!$L9290</f>
        <v>47</v>
      </c>
    </row>
    <row r="9291" ht="14.25" customHeight="1">
      <c r="G9291" s="111">
        <v>43975.0</v>
      </c>
      <c r="H9291" s="110" t="s">
        <v>264</v>
      </c>
      <c r="I9291" s="110" t="str">
        <f t="array" ref="I9291">XLOOKUP('Joining Lists'!$H9291,'Joining Lists'!$D$4:$D$75,'Joining Lists'!$E$4:$E$75)</f>
        <v>MidWest</v>
      </c>
      <c r="J9291" s="110" t="s">
        <v>218</v>
      </c>
      <c r="K9291" s="110">
        <v>1.0</v>
      </c>
      <c r="L9291" s="109">
        <f t="array" ref="L9291">XLOOKUP('Joining Lists'!$J9291,'Joining Lists'!$A$4:$A$15,'Joining Lists'!$B$4:$B$15)</f>
        <v>22.95</v>
      </c>
      <c r="M9291" s="110">
        <f>'Joining Lists'!$K9291*'Joining Lists'!$L9291</f>
        <v>22.95</v>
      </c>
    </row>
    <row r="9292" ht="14.25" customHeight="1">
      <c r="G9292" s="106">
        <v>43975.0</v>
      </c>
      <c r="H9292" s="105" t="s">
        <v>316</v>
      </c>
      <c r="I9292" s="105" t="str">
        <f t="array" ref="I9292">XLOOKUP('Joining Lists'!$H9292,'Joining Lists'!$D$4:$D$75,'Joining Lists'!$E$4:$E$75)</f>
        <v>West</v>
      </c>
      <c r="J9292" s="105" t="s">
        <v>245</v>
      </c>
      <c r="K9292" s="105">
        <v>3.0</v>
      </c>
      <c r="L9292" s="104">
        <f t="array" ref="L9292">XLOOKUP('Joining Lists'!$J9292,'Joining Lists'!$A$4:$A$15,'Joining Lists'!$B$4:$B$15)</f>
        <v>23.5</v>
      </c>
      <c r="M9292" s="105">
        <f>'Joining Lists'!$K9292*'Joining Lists'!$L9292</f>
        <v>70.5</v>
      </c>
    </row>
    <row r="9293" ht="14.25" customHeight="1">
      <c r="G9293" s="111">
        <v>43974.0</v>
      </c>
      <c r="H9293" s="110" t="s">
        <v>246</v>
      </c>
      <c r="I9293" s="110" t="str">
        <f t="array" ref="I9293">XLOOKUP('Joining Lists'!$H9293,'Joining Lists'!$D$4:$D$75,'Joining Lists'!$E$4:$E$75)</f>
        <v>South</v>
      </c>
      <c r="J9293" s="110" t="s">
        <v>212</v>
      </c>
      <c r="K9293" s="110">
        <v>1.0</v>
      </c>
      <c r="L9293" s="109">
        <f t="array" ref="L9293">XLOOKUP('Joining Lists'!$J9293,'Joining Lists'!$A$4:$A$15,'Joining Lists'!$B$4:$B$15)</f>
        <v>21</v>
      </c>
      <c r="M9293" s="110">
        <f>'Joining Lists'!$K9293*'Joining Lists'!$L9293</f>
        <v>21</v>
      </c>
    </row>
    <row r="9294" ht="14.25" customHeight="1">
      <c r="G9294" s="106">
        <v>43974.0</v>
      </c>
      <c r="H9294" s="105" t="s">
        <v>258</v>
      </c>
      <c r="I9294" s="105" t="str">
        <f t="array" ref="I9294">XLOOKUP('Joining Lists'!$H9294,'Joining Lists'!$D$4:$D$75,'Joining Lists'!$E$4:$E$75)</f>
        <v>MidWest</v>
      </c>
      <c r="J9294" s="105" t="s">
        <v>240</v>
      </c>
      <c r="K9294" s="105">
        <v>2.0</v>
      </c>
      <c r="L9294" s="104">
        <f t="array" ref="L9294">XLOOKUP('Joining Lists'!$J9294,'Joining Lists'!$A$4:$A$15,'Joining Lists'!$B$4:$B$15)</f>
        <v>34</v>
      </c>
      <c r="M9294" s="105">
        <f>'Joining Lists'!$K9294*'Joining Lists'!$L9294</f>
        <v>68</v>
      </c>
    </row>
    <row r="9295" ht="14.25" customHeight="1">
      <c r="G9295" s="111">
        <v>43974.0</v>
      </c>
      <c r="H9295" s="110" t="s">
        <v>260</v>
      </c>
      <c r="I9295" s="110" t="str">
        <f t="array" ref="I9295">XLOOKUP('Joining Lists'!$H9295,'Joining Lists'!$D$4:$D$75,'Joining Lists'!$E$4:$E$75)</f>
        <v>MidWest</v>
      </c>
      <c r="J9295" s="110" t="s">
        <v>245</v>
      </c>
      <c r="K9295" s="110">
        <v>3.0</v>
      </c>
      <c r="L9295" s="109">
        <f t="array" ref="L9295">XLOOKUP('Joining Lists'!$J9295,'Joining Lists'!$A$4:$A$15,'Joining Lists'!$B$4:$B$15)</f>
        <v>23.5</v>
      </c>
      <c r="M9295" s="110">
        <f>'Joining Lists'!$K9295*'Joining Lists'!$L9295</f>
        <v>70.5</v>
      </c>
    </row>
    <row r="9296" ht="14.25" customHeight="1">
      <c r="G9296" s="106">
        <v>43973.0</v>
      </c>
      <c r="H9296" s="105" t="s">
        <v>281</v>
      </c>
      <c r="I9296" s="105" t="str">
        <f t="array" ref="I9296">XLOOKUP('Joining Lists'!$H9296,'Joining Lists'!$D$4:$D$75,'Joining Lists'!$E$4:$E$75)</f>
        <v>MidWest</v>
      </c>
      <c r="J9296" s="105" t="s">
        <v>218</v>
      </c>
      <c r="K9296" s="105">
        <v>2.0</v>
      </c>
      <c r="L9296" s="104">
        <f t="array" ref="L9296">XLOOKUP('Joining Lists'!$J9296,'Joining Lists'!$A$4:$A$15,'Joining Lists'!$B$4:$B$15)</f>
        <v>22.95</v>
      </c>
      <c r="M9296" s="105">
        <f>'Joining Lists'!$K9296*'Joining Lists'!$L9296</f>
        <v>45.9</v>
      </c>
    </row>
    <row r="9297" ht="14.25" customHeight="1">
      <c r="G9297" s="111">
        <v>43973.0</v>
      </c>
      <c r="H9297" s="110" t="s">
        <v>264</v>
      </c>
      <c r="I9297" s="110" t="str">
        <f t="array" ref="I9297">XLOOKUP('Joining Lists'!$H9297,'Joining Lists'!$D$4:$D$75,'Joining Lists'!$E$4:$E$75)</f>
        <v>MidWest</v>
      </c>
      <c r="J9297" s="110" t="s">
        <v>235</v>
      </c>
      <c r="K9297" s="110">
        <v>1.0</v>
      </c>
      <c r="L9297" s="109">
        <f t="array" ref="L9297">XLOOKUP('Joining Lists'!$J9297,'Joining Lists'!$A$4:$A$15,'Joining Lists'!$B$4:$B$15)</f>
        <v>19.95</v>
      </c>
      <c r="M9297" s="110">
        <f>'Joining Lists'!$K9297*'Joining Lists'!$L9297</f>
        <v>19.95</v>
      </c>
    </row>
    <row r="9298" ht="14.25" customHeight="1">
      <c r="G9298" s="106">
        <v>43973.0</v>
      </c>
      <c r="H9298" s="105" t="s">
        <v>250</v>
      </c>
      <c r="I9298" s="105" t="str">
        <f t="array" ref="I9298">XLOOKUP('Joining Lists'!$H9298,'Joining Lists'!$D$4:$D$75,'Joining Lists'!$E$4:$E$75)</f>
        <v>West</v>
      </c>
      <c r="J9298" s="105" t="s">
        <v>227</v>
      </c>
      <c r="K9298" s="105">
        <v>1.0</v>
      </c>
      <c r="L9298" s="104">
        <f t="array" ref="L9298">XLOOKUP('Joining Lists'!$J9298,'Joining Lists'!$A$4:$A$15,'Joining Lists'!$B$4:$B$15)</f>
        <v>25</v>
      </c>
      <c r="M9298" s="105">
        <f>'Joining Lists'!$K9298*'Joining Lists'!$L9298</f>
        <v>25</v>
      </c>
    </row>
    <row r="9299" ht="14.25" customHeight="1">
      <c r="G9299" s="111">
        <v>43972.0</v>
      </c>
      <c r="H9299" s="110" t="s">
        <v>312</v>
      </c>
      <c r="I9299" s="110" t="str">
        <f t="array" ref="I9299">XLOOKUP('Joining Lists'!$H9299,'Joining Lists'!$D$4:$D$75,'Joining Lists'!$E$4:$E$75)</f>
        <v>East</v>
      </c>
      <c r="J9299" s="110" t="s">
        <v>216</v>
      </c>
      <c r="K9299" s="110">
        <v>3.0</v>
      </c>
      <c r="L9299" s="109">
        <f t="array" ref="L9299">XLOOKUP('Joining Lists'!$J9299,'Joining Lists'!$A$4:$A$15,'Joining Lists'!$B$4:$B$15)</f>
        <v>22.95</v>
      </c>
      <c r="M9299" s="110">
        <f>'Joining Lists'!$K9299*'Joining Lists'!$L9299</f>
        <v>68.85</v>
      </c>
    </row>
    <row r="9300" ht="14.25" customHeight="1">
      <c r="G9300" s="106">
        <v>43972.0</v>
      </c>
      <c r="H9300" s="105" t="s">
        <v>244</v>
      </c>
      <c r="I9300" s="105" t="str">
        <f t="array" ref="I9300">XLOOKUP('Joining Lists'!$H9300,'Joining Lists'!$D$4:$D$75,'Joining Lists'!$E$4:$E$75)</f>
        <v>MidWest</v>
      </c>
      <c r="J9300" s="105" t="s">
        <v>239</v>
      </c>
      <c r="K9300" s="105">
        <v>19.0</v>
      </c>
      <c r="L9300" s="104">
        <f t="array" ref="L9300">XLOOKUP('Joining Lists'!$J9300,'Joining Lists'!$A$4:$A$15,'Joining Lists'!$B$4:$B$15)</f>
        <v>19</v>
      </c>
      <c r="M9300" s="105">
        <f>'Joining Lists'!$K9300*'Joining Lists'!$L9300</f>
        <v>361</v>
      </c>
    </row>
    <row r="9301" ht="14.25" customHeight="1">
      <c r="G9301" s="111">
        <v>43972.0</v>
      </c>
      <c r="H9301" s="110" t="s">
        <v>264</v>
      </c>
      <c r="I9301" s="110" t="str">
        <f t="array" ref="I9301">XLOOKUP('Joining Lists'!$H9301,'Joining Lists'!$D$4:$D$75,'Joining Lists'!$E$4:$E$75)</f>
        <v>MidWest</v>
      </c>
      <c r="J9301" s="110" t="s">
        <v>243</v>
      </c>
      <c r="K9301" s="110">
        <v>2.0</v>
      </c>
      <c r="L9301" s="109">
        <f t="array" ref="L9301">XLOOKUP('Joining Lists'!$J9301,'Joining Lists'!$A$4:$A$15,'Joining Lists'!$B$4:$B$15)</f>
        <v>25</v>
      </c>
      <c r="M9301" s="110">
        <f>'Joining Lists'!$K9301*'Joining Lists'!$L9301</f>
        <v>50</v>
      </c>
    </row>
    <row r="9302" ht="14.25" customHeight="1">
      <c r="G9302" s="106">
        <v>43971.0</v>
      </c>
      <c r="H9302" s="105" t="s">
        <v>295</v>
      </c>
      <c r="I9302" s="105" t="str">
        <f t="array" ref="I9302">XLOOKUP('Joining Lists'!$H9302,'Joining Lists'!$D$4:$D$75,'Joining Lists'!$E$4:$E$75)</f>
        <v>MidWest</v>
      </c>
      <c r="J9302" s="105" t="s">
        <v>240</v>
      </c>
      <c r="K9302" s="105">
        <v>2.0</v>
      </c>
      <c r="L9302" s="104">
        <f t="array" ref="L9302">XLOOKUP('Joining Lists'!$J9302,'Joining Lists'!$A$4:$A$15,'Joining Lists'!$B$4:$B$15)</f>
        <v>34</v>
      </c>
      <c r="M9302" s="105">
        <f>'Joining Lists'!$K9302*'Joining Lists'!$L9302</f>
        <v>68</v>
      </c>
    </row>
    <row r="9303" ht="14.25" customHeight="1">
      <c r="G9303" s="111">
        <v>43971.0</v>
      </c>
      <c r="H9303" s="110" t="s">
        <v>273</v>
      </c>
      <c r="I9303" s="110" t="str">
        <f t="array" ref="I9303">XLOOKUP('Joining Lists'!$H9303,'Joining Lists'!$D$4:$D$75,'Joining Lists'!$E$4:$E$75)</f>
        <v>West</v>
      </c>
      <c r="J9303" s="110" t="s">
        <v>216</v>
      </c>
      <c r="K9303" s="110">
        <v>3.0</v>
      </c>
      <c r="L9303" s="109">
        <f t="array" ref="L9303">XLOOKUP('Joining Lists'!$J9303,'Joining Lists'!$A$4:$A$15,'Joining Lists'!$B$4:$B$15)</f>
        <v>22.95</v>
      </c>
      <c r="M9303" s="110">
        <f>'Joining Lists'!$K9303*'Joining Lists'!$L9303</f>
        <v>68.85</v>
      </c>
    </row>
    <row r="9304" ht="14.25" customHeight="1">
      <c r="G9304" s="106">
        <v>43971.0</v>
      </c>
      <c r="H9304" s="105" t="s">
        <v>225</v>
      </c>
      <c r="I9304" s="105" t="str">
        <f t="array" ref="I9304">XLOOKUP('Joining Lists'!$H9304,'Joining Lists'!$D$4:$D$75,'Joining Lists'!$E$4:$E$75)</f>
        <v>South</v>
      </c>
      <c r="J9304" s="105" t="s">
        <v>243</v>
      </c>
      <c r="K9304" s="105">
        <v>1.0</v>
      </c>
      <c r="L9304" s="104">
        <f t="array" ref="L9304">XLOOKUP('Joining Lists'!$J9304,'Joining Lists'!$A$4:$A$15,'Joining Lists'!$B$4:$B$15)</f>
        <v>25</v>
      </c>
      <c r="M9304" s="105">
        <f>'Joining Lists'!$K9304*'Joining Lists'!$L9304</f>
        <v>25</v>
      </c>
    </row>
    <row r="9305" ht="14.25" customHeight="1">
      <c r="G9305" s="111">
        <v>43971.0</v>
      </c>
      <c r="H9305" s="110" t="s">
        <v>288</v>
      </c>
      <c r="I9305" s="110" t="str">
        <f t="array" ref="I9305">XLOOKUP('Joining Lists'!$H9305,'Joining Lists'!$D$4:$D$75,'Joining Lists'!$E$4:$E$75)</f>
        <v>MidWest</v>
      </c>
      <c r="J9305" s="110" t="s">
        <v>216</v>
      </c>
      <c r="K9305" s="110">
        <v>2.0</v>
      </c>
      <c r="L9305" s="109">
        <f t="array" ref="L9305">XLOOKUP('Joining Lists'!$J9305,'Joining Lists'!$A$4:$A$15,'Joining Lists'!$B$4:$B$15)</f>
        <v>22.95</v>
      </c>
      <c r="M9305" s="110">
        <f>'Joining Lists'!$K9305*'Joining Lists'!$L9305</f>
        <v>45.9</v>
      </c>
    </row>
    <row r="9306" ht="14.25" customHeight="1">
      <c r="G9306" s="106">
        <v>43971.0</v>
      </c>
      <c r="H9306" s="105" t="s">
        <v>311</v>
      </c>
      <c r="I9306" s="105" t="str">
        <f t="array" ref="I9306">XLOOKUP('Joining Lists'!$H9306,'Joining Lists'!$D$4:$D$75,'Joining Lists'!$E$4:$E$75)</f>
        <v>MidWest</v>
      </c>
      <c r="J9306" s="105" t="s">
        <v>235</v>
      </c>
      <c r="K9306" s="105">
        <v>2.0</v>
      </c>
      <c r="L9306" s="104">
        <f t="array" ref="L9306">XLOOKUP('Joining Lists'!$J9306,'Joining Lists'!$A$4:$A$15,'Joining Lists'!$B$4:$B$15)</f>
        <v>19.95</v>
      </c>
      <c r="M9306" s="105">
        <f>'Joining Lists'!$K9306*'Joining Lists'!$L9306</f>
        <v>39.9</v>
      </c>
    </row>
    <row r="9307" ht="14.25" customHeight="1">
      <c r="G9307" s="111">
        <v>43971.0</v>
      </c>
      <c r="H9307" s="110" t="s">
        <v>265</v>
      </c>
      <c r="I9307" s="110" t="str">
        <f t="array" ref="I9307">XLOOKUP('Joining Lists'!$H9307,'Joining Lists'!$D$4:$D$75,'Joining Lists'!$E$4:$E$75)</f>
        <v>MidWest</v>
      </c>
      <c r="J9307" s="110" t="s">
        <v>243</v>
      </c>
      <c r="K9307" s="110">
        <v>3.0</v>
      </c>
      <c r="L9307" s="109">
        <f t="array" ref="L9307">XLOOKUP('Joining Lists'!$J9307,'Joining Lists'!$A$4:$A$15,'Joining Lists'!$B$4:$B$15)</f>
        <v>25</v>
      </c>
      <c r="M9307" s="110">
        <f>'Joining Lists'!$K9307*'Joining Lists'!$L9307</f>
        <v>75</v>
      </c>
    </row>
    <row r="9308" ht="14.25" customHeight="1">
      <c r="G9308" s="106">
        <v>43971.0</v>
      </c>
      <c r="H9308" s="105" t="s">
        <v>280</v>
      </c>
      <c r="I9308" s="105" t="str">
        <f t="array" ref="I9308">XLOOKUP('Joining Lists'!$H9308,'Joining Lists'!$D$4:$D$75,'Joining Lists'!$E$4:$E$75)</f>
        <v>South</v>
      </c>
      <c r="J9308" s="105" t="s">
        <v>227</v>
      </c>
      <c r="K9308" s="105">
        <v>13.0</v>
      </c>
      <c r="L9308" s="104">
        <f t="array" ref="L9308">XLOOKUP('Joining Lists'!$J9308,'Joining Lists'!$A$4:$A$15,'Joining Lists'!$B$4:$B$15)</f>
        <v>25</v>
      </c>
      <c r="M9308" s="105">
        <f>'Joining Lists'!$K9308*'Joining Lists'!$L9308</f>
        <v>325</v>
      </c>
    </row>
    <row r="9309" ht="14.25" customHeight="1">
      <c r="G9309" s="111">
        <v>43971.0</v>
      </c>
      <c r="H9309" s="110" t="s">
        <v>314</v>
      </c>
      <c r="I9309" s="110" t="str">
        <f t="array" ref="I9309">XLOOKUP('Joining Lists'!$H9309,'Joining Lists'!$D$4:$D$75,'Joining Lists'!$E$4:$E$75)</f>
        <v>West</v>
      </c>
      <c r="J9309" s="110" t="s">
        <v>227</v>
      </c>
      <c r="K9309" s="110">
        <v>2.0</v>
      </c>
      <c r="L9309" s="109">
        <f t="array" ref="L9309">XLOOKUP('Joining Lists'!$J9309,'Joining Lists'!$A$4:$A$15,'Joining Lists'!$B$4:$B$15)</f>
        <v>25</v>
      </c>
      <c r="M9309" s="110">
        <f>'Joining Lists'!$K9309*'Joining Lists'!$L9309</f>
        <v>50</v>
      </c>
    </row>
    <row r="9310" ht="14.25" customHeight="1">
      <c r="G9310" s="106">
        <v>43970.0</v>
      </c>
      <c r="H9310" s="105" t="s">
        <v>314</v>
      </c>
      <c r="I9310" s="105" t="str">
        <f t="array" ref="I9310">XLOOKUP('Joining Lists'!$H9310,'Joining Lists'!$D$4:$D$75,'Joining Lists'!$E$4:$E$75)</f>
        <v>West</v>
      </c>
      <c r="J9310" s="105" t="s">
        <v>240</v>
      </c>
      <c r="K9310" s="105">
        <v>3.0</v>
      </c>
      <c r="L9310" s="104">
        <f t="array" ref="L9310">XLOOKUP('Joining Lists'!$J9310,'Joining Lists'!$A$4:$A$15,'Joining Lists'!$B$4:$B$15)</f>
        <v>34</v>
      </c>
      <c r="M9310" s="105">
        <f>'Joining Lists'!$K9310*'Joining Lists'!$L9310</f>
        <v>102</v>
      </c>
    </row>
    <row r="9311" ht="14.25" customHeight="1">
      <c r="G9311" s="111">
        <v>43970.0</v>
      </c>
      <c r="H9311" s="110" t="s">
        <v>255</v>
      </c>
      <c r="I9311" s="110" t="str">
        <f t="array" ref="I9311">XLOOKUP('Joining Lists'!$H9311,'Joining Lists'!$D$4:$D$75,'Joining Lists'!$E$4:$E$75)</f>
        <v>MidWest</v>
      </c>
      <c r="J9311" s="110" t="s">
        <v>216</v>
      </c>
      <c r="K9311" s="110">
        <v>1.0</v>
      </c>
      <c r="L9311" s="109">
        <f t="array" ref="L9311">XLOOKUP('Joining Lists'!$J9311,'Joining Lists'!$A$4:$A$15,'Joining Lists'!$B$4:$B$15)</f>
        <v>22.95</v>
      </c>
      <c r="M9311" s="110">
        <f>'Joining Lists'!$K9311*'Joining Lists'!$L9311</f>
        <v>22.95</v>
      </c>
    </row>
    <row r="9312" ht="14.25" customHeight="1">
      <c r="G9312" s="106">
        <v>43970.0</v>
      </c>
      <c r="H9312" s="105" t="s">
        <v>303</v>
      </c>
      <c r="I9312" s="105" t="str">
        <f t="array" ref="I9312">XLOOKUP('Joining Lists'!$H9312,'Joining Lists'!$D$4:$D$75,'Joining Lists'!$E$4:$E$75)</f>
        <v>West</v>
      </c>
      <c r="J9312" s="105" t="s">
        <v>240</v>
      </c>
      <c r="K9312" s="105">
        <v>2.0</v>
      </c>
      <c r="L9312" s="104">
        <f t="array" ref="L9312">XLOOKUP('Joining Lists'!$J9312,'Joining Lists'!$A$4:$A$15,'Joining Lists'!$B$4:$B$15)</f>
        <v>34</v>
      </c>
      <c r="M9312" s="105">
        <f>'Joining Lists'!$K9312*'Joining Lists'!$L9312</f>
        <v>68</v>
      </c>
    </row>
    <row r="9313" ht="14.25" customHeight="1">
      <c r="G9313" s="111">
        <v>43970.0</v>
      </c>
      <c r="H9313" s="110" t="s">
        <v>281</v>
      </c>
      <c r="I9313" s="110" t="str">
        <f t="array" ref="I9313">XLOOKUP('Joining Lists'!$H9313,'Joining Lists'!$D$4:$D$75,'Joining Lists'!$E$4:$E$75)</f>
        <v>MidWest</v>
      </c>
      <c r="J9313" s="110" t="s">
        <v>240</v>
      </c>
      <c r="K9313" s="110">
        <v>3.0</v>
      </c>
      <c r="L9313" s="109">
        <f t="array" ref="L9313">XLOOKUP('Joining Lists'!$J9313,'Joining Lists'!$A$4:$A$15,'Joining Lists'!$B$4:$B$15)</f>
        <v>34</v>
      </c>
      <c r="M9313" s="110">
        <f>'Joining Lists'!$K9313*'Joining Lists'!$L9313</f>
        <v>102</v>
      </c>
    </row>
    <row r="9314" ht="14.25" customHeight="1">
      <c r="G9314" s="106">
        <v>43970.0</v>
      </c>
      <c r="H9314" s="105" t="s">
        <v>305</v>
      </c>
      <c r="I9314" s="105" t="str">
        <f t="array" ref="I9314">XLOOKUP('Joining Lists'!$H9314,'Joining Lists'!$D$4:$D$75,'Joining Lists'!$E$4:$E$75)</f>
        <v>East</v>
      </c>
      <c r="J9314" s="105" t="s">
        <v>218</v>
      </c>
      <c r="K9314" s="105">
        <v>3.0</v>
      </c>
      <c r="L9314" s="104">
        <f t="array" ref="L9314">XLOOKUP('Joining Lists'!$J9314,'Joining Lists'!$A$4:$A$15,'Joining Lists'!$B$4:$B$15)</f>
        <v>22.95</v>
      </c>
      <c r="M9314" s="105">
        <f>'Joining Lists'!$K9314*'Joining Lists'!$L9314</f>
        <v>68.85</v>
      </c>
    </row>
    <row r="9315" ht="14.25" customHeight="1">
      <c r="G9315" s="111">
        <v>43970.0</v>
      </c>
      <c r="H9315" s="110" t="s">
        <v>242</v>
      </c>
      <c r="I9315" s="110" t="str">
        <f t="array" ref="I9315">XLOOKUP('Joining Lists'!$H9315,'Joining Lists'!$D$4:$D$75,'Joining Lists'!$E$4:$E$75)</f>
        <v>MidWest</v>
      </c>
      <c r="J9315" s="110" t="s">
        <v>216</v>
      </c>
      <c r="K9315" s="110">
        <v>1.0</v>
      </c>
      <c r="L9315" s="109">
        <f t="array" ref="L9315">XLOOKUP('Joining Lists'!$J9315,'Joining Lists'!$A$4:$A$15,'Joining Lists'!$B$4:$B$15)</f>
        <v>22.95</v>
      </c>
      <c r="M9315" s="110">
        <f>'Joining Lists'!$K9315*'Joining Lists'!$L9315</f>
        <v>22.95</v>
      </c>
    </row>
    <row r="9316" ht="14.25" customHeight="1">
      <c r="G9316" s="106">
        <v>43970.0</v>
      </c>
      <c r="H9316" s="105" t="s">
        <v>246</v>
      </c>
      <c r="I9316" s="105" t="str">
        <f t="array" ref="I9316">XLOOKUP('Joining Lists'!$H9316,'Joining Lists'!$D$4:$D$75,'Joining Lists'!$E$4:$E$75)</f>
        <v>South</v>
      </c>
      <c r="J9316" s="105" t="s">
        <v>227</v>
      </c>
      <c r="K9316" s="105">
        <v>2.0</v>
      </c>
      <c r="L9316" s="104">
        <f t="array" ref="L9316">XLOOKUP('Joining Lists'!$J9316,'Joining Lists'!$A$4:$A$15,'Joining Lists'!$B$4:$B$15)</f>
        <v>25</v>
      </c>
      <c r="M9316" s="105">
        <f>'Joining Lists'!$K9316*'Joining Lists'!$L9316</f>
        <v>50</v>
      </c>
    </row>
    <row r="9317" ht="14.25" customHeight="1">
      <c r="G9317" s="111">
        <v>43970.0</v>
      </c>
      <c r="H9317" s="110" t="s">
        <v>268</v>
      </c>
      <c r="I9317" s="110" t="str">
        <f t="array" ref="I9317">XLOOKUP('Joining Lists'!$H9317,'Joining Lists'!$D$4:$D$75,'Joining Lists'!$E$4:$E$75)</f>
        <v>East</v>
      </c>
      <c r="J9317" s="110" t="s">
        <v>236</v>
      </c>
      <c r="K9317" s="110">
        <v>17.0</v>
      </c>
      <c r="L9317" s="109">
        <f t="array" ref="L9317">XLOOKUP('Joining Lists'!$J9317,'Joining Lists'!$A$4:$A$15,'Joining Lists'!$B$4:$B$15)</f>
        <v>30</v>
      </c>
      <c r="M9317" s="110">
        <f>'Joining Lists'!$K9317*'Joining Lists'!$L9317</f>
        <v>510</v>
      </c>
    </row>
    <row r="9318" ht="14.25" customHeight="1">
      <c r="G9318" s="106">
        <v>43970.0</v>
      </c>
      <c r="H9318" s="105" t="s">
        <v>254</v>
      </c>
      <c r="I9318" s="105" t="str">
        <f t="array" ref="I9318">XLOOKUP('Joining Lists'!$H9318,'Joining Lists'!$D$4:$D$75,'Joining Lists'!$E$4:$E$75)</f>
        <v>South</v>
      </c>
      <c r="J9318" s="105" t="s">
        <v>235</v>
      </c>
      <c r="K9318" s="105">
        <v>1.0</v>
      </c>
      <c r="L9318" s="104">
        <f t="array" ref="L9318">XLOOKUP('Joining Lists'!$J9318,'Joining Lists'!$A$4:$A$15,'Joining Lists'!$B$4:$B$15)</f>
        <v>19.95</v>
      </c>
      <c r="M9318" s="105">
        <f>'Joining Lists'!$K9318*'Joining Lists'!$L9318</f>
        <v>19.95</v>
      </c>
    </row>
    <row r="9319" ht="14.25" customHeight="1">
      <c r="G9319" s="111">
        <v>43970.0</v>
      </c>
      <c r="H9319" s="110" t="s">
        <v>281</v>
      </c>
      <c r="I9319" s="110" t="str">
        <f t="array" ref="I9319">XLOOKUP('Joining Lists'!$H9319,'Joining Lists'!$D$4:$D$75,'Joining Lists'!$E$4:$E$75)</f>
        <v>MidWest</v>
      </c>
      <c r="J9319" s="110" t="s">
        <v>235</v>
      </c>
      <c r="K9319" s="110">
        <v>2.0</v>
      </c>
      <c r="L9319" s="109">
        <f t="array" ref="L9319">XLOOKUP('Joining Lists'!$J9319,'Joining Lists'!$A$4:$A$15,'Joining Lists'!$B$4:$B$15)</f>
        <v>19.95</v>
      </c>
      <c r="M9319" s="110">
        <f>'Joining Lists'!$K9319*'Joining Lists'!$L9319</f>
        <v>39.9</v>
      </c>
    </row>
    <row r="9320" ht="14.25" customHeight="1">
      <c r="G9320" s="106">
        <v>43970.0</v>
      </c>
      <c r="H9320" s="105" t="s">
        <v>249</v>
      </c>
      <c r="I9320" s="105" t="str">
        <f t="array" ref="I9320">XLOOKUP('Joining Lists'!$H9320,'Joining Lists'!$D$4:$D$75,'Joining Lists'!$E$4:$E$75)</f>
        <v>East</v>
      </c>
      <c r="J9320" s="105" t="s">
        <v>243</v>
      </c>
      <c r="K9320" s="105">
        <v>3.0</v>
      </c>
      <c r="L9320" s="104">
        <f t="array" ref="L9320">XLOOKUP('Joining Lists'!$J9320,'Joining Lists'!$A$4:$A$15,'Joining Lists'!$B$4:$B$15)</f>
        <v>25</v>
      </c>
      <c r="M9320" s="105">
        <f>'Joining Lists'!$K9320*'Joining Lists'!$L9320</f>
        <v>75</v>
      </c>
    </row>
    <row r="9321" ht="14.25" customHeight="1">
      <c r="G9321" s="111">
        <v>43970.0</v>
      </c>
      <c r="H9321" s="110" t="s">
        <v>291</v>
      </c>
      <c r="I9321" s="110" t="str">
        <f t="array" ref="I9321">XLOOKUP('Joining Lists'!$H9321,'Joining Lists'!$D$4:$D$75,'Joining Lists'!$E$4:$E$75)</f>
        <v>West</v>
      </c>
      <c r="J9321" s="110" t="s">
        <v>236</v>
      </c>
      <c r="K9321" s="110">
        <v>2.0</v>
      </c>
      <c r="L9321" s="109">
        <f t="array" ref="L9321">XLOOKUP('Joining Lists'!$J9321,'Joining Lists'!$A$4:$A$15,'Joining Lists'!$B$4:$B$15)</f>
        <v>30</v>
      </c>
      <c r="M9321" s="110">
        <f>'Joining Lists'!$K9321*'Joining Lists'!$L9321</f>
        <v>60</v>
      </c>
    </row>
    <row r="9322" ht="14.25" customHeight="1">
      <c r="G9322" s="106">
        <v>43969.0</v>
      </c>
      <c r="H9322" s="105" t="s">
        <v>288</v>
      </c>
      <c r="I9322" s="105" t="str">
        <f t="array" ref="I9322">XLOOKUP('Joining Lists'!$H9322,'Joining Lists'!$D$4:$D$75,'Joining Lists'!$E$4:$E$75)</f>
        <v>MidWest</v>
      </c>
      <c r="J9322" s="105" t="s">
        <v>230</v>
      </c>
      <c r="K9322" s="105">
        <v>1.0</v>
      </c>
      <c r="L9322" s="104">
        <f t="array" ref="L9322">XLOOKUP('Joining Lists'!$J9322,'Joining Lists'!$A$4:$A$15,'Joining Lists'!$B$4:$B$15)</f>
        <v>79.95</v>
      </c>
      <c r="M9322" s="105">
        <f>'Joining Lists'!$K9322*'Joining Lists'!$L9322</f>
        <v>79.95</v>
      </c>
    </row>
    <row r="9323" ht="14.25" customHeight="1">
      <c r="G9323" s="111">
        <v>43969.0</v>
      </c>
      <c r="H9323" s="110" t="s">
        <v>297</v>
      </c>
      <c r="I9323" s="110" t="str">
        <f t="array" ref="I9323">XLOOKUP('Joining Lists'!$H9323,'Joining Lists'!$D$4:$D$75,'Joining Lists'!$E$4:$E$75)</f>
        <v>MidWest</v>
      </c>
      <c r="J9323" s="110" t="s">
        <v>240</v>
      </c>
      <c r="K9323" s="110">
        <v>2.0</v>
      </c>
      <c r="L9323" s="109">
        <f t="array" ref="L9323">XLOOKUP('Joining Lists'!$J9323,'Joining Lists'!$A$4:$A$15,'Joining Lists'!$B$4:$B$15)</f>
        <v>34</v>
      </c>
      <c r="M9323" s="110">
        <f>'Joining Lists'!$K9323*'Joining Lists'!$L9323</f>
        <v>68</v>
      </c>
    </row>
    <row r="9324" ht="14.25" customHeight="1">
      <c r="G9324" s="106">
        <v>43969.0</v>
      </c>
      <c r="H9324" s="105" t="s">
        <v>255</v>
      </c>
      <c r="I9324" s="105" t="str">
        <f t="array" ref="I9324">XLOOKUP('Joining Lists'!$H9324,'Joining Lists'!$D$4:$D$75,'Joining Lists'!$E$4:$E$75)</f>
        <v>MidWest</v>
      </c>
      <c r="J9324" s="105" t="s">
        <v>216</v>
      </c>
      <c r="K9324" s="105">
        <v>2.0</v>
      </c>
      <c r="L9324" s="104">
        <f t="array" ref="L9324">XLOOKUP('Joining Lists'!$J9324,'Joining Lists'!$A$4:$A$15,'Joining Lists'!$B$4:$B$15)</f>
        <v>22.95</v>
      </c>
      <c r="M9324" s="105">
        <f>'Joining Lists'!$K9324*'Joining Lists'!$L9324</f>
        <v>45.9</v>
      </c>
    </row>
    <row r="9325" ht="14.25" customHeight="1">
      <c r="G9325" s="111">
        <v>43969.0</v>
      </c>
      <c r="H9325" s="110" t="s">
        <v>237</v>
      </c>
      <c r="I9325" s="110" t="str">
        <f t="array" ref="I9325">XLOOKUP('Joining Lists'!$H9325,'Joining Lists'!$D$4:$D$75,'Joining Lists'!$E$4:$E$75)</f>
        <v>West</v>
      </c>
      <c r="J9325" s="110" t="s">
        <v>216</v>
      </c>
      <c r="K9325" s="110">
        <v>2.0</v>
      </c>
      <c r="L9325" s="109">
        <f t="array" ref="L9325">XLOOKUP('Joining Lists'!$J9325,'Joining Lists'!$A$4:$A$15,'Joining Lists'!$B$4:$B$15)</f>
        <v>22.95</v>
      </c>
      <c r="M9325" s="110">
        <f>'Joining Lists'!$K9325*'Joining Lists'!$L9325</f>
        <v>45.9</v>
      </c>
    </row>
    <row r="9326" ht="14.25" customHeight="1">
      <c r="G9326" s="106">
        <v>43969.0</v>
      </c>
      <c r="H9326" s="105" t="s">
        <v>268</v>
      </c>
      <c r="I9326" s="105" t="str">
        <f t="array" ref="I9326">XLOOKUP('Joining Lists'!$H9326,'Joining Lists'!$D$4:$D$75,'Joining Lists'!$E$4:$E$75)</f>
        <v>East</v>
      </c>
      <c r="J9326" s="105" t="s">
        <v>236</v>
      </c>
      <c r="K9326" s="105">
        <v>2.0</v>
      </c>
      <c r="L9326" s="104">
        <f t="array" ref="L9326">XLOOKUP('Joining Lists'!$J9326,'Joining Lists'!$A$4:$A$15,'Joining Lists'!$B$4:$B$15)</f>
        <v>30</v>
      </c>
      <c r="M9326" s="105">
        <f>'Joining Lists'!$K9326*'Joining Lists'!$L9326</f>
        <v>60</v>
      </c>
    </row>
    <row r="9327" ht="14.25" customHeight="1">
      <c r="G9327" s="111">
        <v>43968.0</v>
      </c>
      <c r="H9327" s="110" t="s">
        <v>249</v>
      </c>
      <c r="I9327" s="110" t="str">
        <f t="array" ref="I9327">XLOOKUP('Joining Lists'!$H9327,'Joining Lists'!$D$4:$D$75,'Joining Lists'!$E$4:$E$75)</f>
        <v>East</v>
      </c>
      <c r="J9327" s="110" t="s">
        <v>243</v>
      </c>
      <c r="K9327" s="110">
        <v>2.0</v>
      </c>
      <c r="L9327" s="109">
        <f t="array" ref="L9327">XLOOKUP('Joining Lists'!$J9327,'Joining Lists'!$A$4:$A$15,'Joining Lists'!$B$4:$B$15)</f>
        <v>25</v>
      </c>
      <c r="M9327" s="110">
        <f>'Joining Lists'!$K9327*'Joining Lists'!$L9327</f>
        <v>50</v>
      </c>
    </row>
    <row r="9328" ht="14.25" customHeight="1">
      <c r="G9328" s="106">
        <v>43968.0</v>
      </c>
      <c r="H9328" s="105" t="s">
        <v>295</v>
      </c>
      <c r="I9328" s="105" t="str">
        <f t="array" ref="I9328">XLOOKUP('Joining Lists'!$H9328,'Joining Lists'!$D$4:$D$75,'Joining Lists'!$E$4:$E$75)</f>
        <v>MidWest</v>
      </c>
      <c r="J9328" s="105" t="s">
        <v>218</v>
      </c>
      <c r="K9328" s="105">
        <v>1.0</v>
      </c>
      <c r="L9328" s="104">
        <f t="array" ref="L9328">XLOOKUP('Joining Lists'!$J9328,'Joining Lists'!$A$4:$A$15,'Joining Lists'!$B$4:$B$15)</f>
        <v>22.95</v>
      </c>
      <c r="M9328" s="105">
        <f>'Joining Lists'!$K9328*'Joining Lists'!$L9328</f>
        <v>22.95</v>
      </c>
    </row>
    <row r="9329" ht="14.25" customHeight="1">
      <c r="G9329" s="111">
        <v>43968.0</v>
      </c>
      <c r="H9329" s="110" t="s">
        <v>281</v>
      </c>
      <c r="I9329" s="110" t="str">
        <f t="array" ref="I9329">XLOOKUP('Joining Lists'!$H9329,'Joining Lists'!$D$4:$D$75,'Joining Lists'!$E$4:$E$75)</f>
        <v>MidWest</v>
      </c>
      <c r="J9329" s="110" t="s">
        <v>216</v>
      </c>
      <c r="K9329" s="110">
        <v>2.0</v>
      </c>
      <c r="L9329" s="109">
        <f t="array" ref="L9329">XLOOKUP('Joining Lists'!$J9329,'Joining Lists'!$A$4:$A$15,'Joining Lists'!$B$4:$B$15)</f>
        <v>22.95</v>
      </c>
      <c r="M9329" s="110">
        <f>'Joining Lists'!$K9329*'Joining Lists'!$L9329</f>
        <v>45.9</v>
      </c>
    </row>
    <row r="9330" ht="14.25" customHeight="1">
      <c r="G9330" s="106">
        <v>43968.0</v>
      </c>
      <c r="H9330" s="105" t="s">
        <v>313</v>
      </c>
      <c r="I9330" s="105" t="str">
        <f t="array" ref="I9330">XLOOKUP('Joining Lists'!$H9330,'Joining Lists'!$D$4:$D$75,'Joining Lists'!$E$4:$E$75)</f>
        <v>West</v>
      </c>
      <c r="J9330" s="105" t="s">
        <v>235</v>
      </c>
      <c r="K9330" s="105">
        <v>2.0</v>
      </c>
      <c r="L9330" s="104">
        <f t="array" ref="L9330">XLOOKUP('Joining Lists'!$J9330,'Joining Lists'!$A$4:$A$15,'Joining Lists'!$B$4:$B$15)</f>
        <v>19.95</v>
      </c>
      <c r="M9330" s="105">
        <f>'Joining Lists'!$K9330*'Joining Lists'!$L9330</f>
        <v>39.9</v>
      </c>
    </row>
    <row r="9331" ht="14.25" customHeight="1">
      <c r="G9331" s="111">
        <v>43968.0</v>
      </c>
      <c r="H9331" s="110" t="s">
        <v>292</v>
      </c>
      <c r="I9331" s="110" t="str">
        <f t="array" ref="I9331">XLOOKUP('Joining Lists'!$H9331,'Joining Lists'!$D$4:$D$75,'Joining Lists'!$E$4:$E$75)</f>
        <v>East</v>
      </c>
      <c r="J9331" s="110" t="s">
        <v>227</v>
      </c>
      <c r="K9331" s="110">
        <v>1.0</v>
      </c>
      <c r="L9331" s="109">
        <f t="array" ref="L9331">XLOOKUP('Joining Lists'!$J9331,'Joining Lists'!$A$4:$A$15,'Joining Lists'!$B$4:$B$15)</f>
        <v>25</v>
      </c>
      <c r="M9331" s="110">
        <f>'Joining Lists'!$K9331*'Joining Lists'!$L9331</f>
        <v>25</v>
      </c>
    </row>
    <row r="9332" ht="14.25" customHeight="1">
      <c r="G9332" s="106">
        <v>43967.0</v>
      </c>
      <c r="H9332" s="105" t="s">
        <v>292</v>
      </c>
      <c r="I9332" s="105" t="str">
        <f t="array" ref="I9332">XLOOKUP('Joining Lists'!$H9332,'Joining Lists'!$D$4:$D$75,'Joining Lists'!$E$4:$E$75)</f>
        <v>East</v>
      </c>
      <c r="J9332" s="105" t="s">
        <v>216</v>
      </c>
      <c r="K9332" s="105">
        <v>2.0</v>
      </c>
      <c r="L9332" s="104">
        <f t="array" ref="L9332">XLOOKUP('Joining Lists'!$J9332,'Joining Lists'!$A$4:$A$15,'Joining Lists'!$B$4:$B$15)</f>
        <v>22.95</v>
      </c>
      <c r="M9332" s="105">
        <f>'Joining Lists'!$K9332*'Joining Lists'!$L9332</f>
        <v>45.9</v>
      </c>
    </row>
    <row r="9333" ht="14.25" customHeight="1">
      <c r="G9333" s="111">
        <v>43967.0</v>
      </c>
      <c r="H9333" s="110" t="s">
        <v>276</v>
      </c>
      <c r="I9333" s="110" t="str">
        <f t="array" ref="I9333">XLOOKUP('Joining Lists'!$H9333,'Joining Lists'!$D$4:$D$75,'Joining Lists'!$E$4:$E$75)</f>
        <v>East</v>
      </c>
      <c r="J9333" s="110" t="s">
        <v>212</v>
      </c>
      <c r="K9333" s="110">
        <v>4.0</v>
      </c>
      <c r="L9333" s="109">
        <f t="array" ref="L9333">XLOOKUP('Joining Lists'!$J9333,'Joining Lists'!$A$4:$A$15,'Joining Lists'!$B$4:$B$15)</f>
        <v>21</v>
      </c>
      <c r="M9333" s="110">
        <f>'Joining Lists'!$K9333*'Joining Lists'!$L9333</f>
        <v>84</v>
      </c>
    </row>
    <row r="9334" ht="14.25" customHeight="1">
      <c r="G9334" s="106">
        <v>43967.0</v>
      </c>
      <c r="H9334" s="105" t="s">
        <v>225</v>
      </c>
      <c r="I9334" s="105" t="str">
        <f t="array" ref="I9334">XLOOKUP('Joining Lists'!$H9334,'Joining Lists'!$D$4:$D$75,'Joining Lists'!$E$4:$E$75)</f>
        <v>South</v>
      </c>
      <c r="J9334" s="105" t="s">
        <v>235</v>
      </c>
      <c r="K9334" s="105">
        <v>2.0</v>
      </c>
      <c r="L9334" s="104">
        <f t="array" ref="L9334">XLOOKUP('Joining Lists'!$J9334,'Joining Lists'!$A$4:$A$15,'Joining Lists'!$B$4:$B$15)</f>
        <v>19.95</v>
      </c>
      <c r="M9334" s="105">
        <f>'Joining Lists'!$K9334*'Joining Lists'!$L9334</f>
        <v>39.9</v>
      </c>
    </row>
    <row r="9335" ht="14.25" customHeight="1">
      <c r="G9335" s="111">
        <v>43967.0</v>
      </c>
      <c r="H9335" s="110" t="s">
        <v>308</v>
      </c>
      <c r="I9335" s="110" t="str">
        <f t="array" ref="I9335">XLOOKUP('Joining Lists'!$H9335,'Joining Lists'!$D$4:$D$75,'Joining Lists'!$E$4:$E$75)</f>
        <v>West</v>
      </c>
      <c r="J9335" s="110" t="s">
        <v>245</v>
      </c>
      <c r="K9335" s="110">
        <v>3.0</v>
      </c>
      <c r="L9335" s="109">
        <f t="array" ref="L9335">XLOOKUP('Joining Lists'!$J9335,'Joining Lists'!$A$4:$A$15,'Joining Lists'!$B$4:$B$15)</f>
        <v>23.5</v>
      </c>
      <c r="M9335" s="110">
        <f>'Joining Lists'!$K9335*'Joining Lists'!$L9335</f>
        <v>70.5</v>
      </c>
    </row>
    <row r="9336" ht="14.25" customHeight="1">
      <c r="G9336" s="106">
        <v>43967.0</v>
      </c>
      <c r="H9336" s="105" t="s">
        <v>273</v>
      </c>
      <c r="I9336" s="105" t="str">
        <f t="array" ref="I9336">XLOOKUP('Joining Lists'!$H9336,'Joining Lists'!$D$4:$D$75,'Joining Lists'!$E$4:$E$75)</f>
        <v>West</v>
      </c>
      <c r="J9336" s="105" t="s">
        <v>235</v>
      </c>
      <c r="K9336" s="105">
        <v>1.0</v>
      </c>
      <c r="L9336" s="104">
        <f t="array" ref="L9336">XLOOKUP('Joining Lists'!$J9336,'Joining Lists'!$A$4:$A$15,'Joining Lists'!$B$4:$B$15)</f>
        <v>19.95</v>
      </c>
      <c r="M9336" s="105">
        <f>'Joining Lists'!$K9336*'Joining Lists'!$L9336</f>
        <v>19.95</v>
      </c>
    </row>
    <row r="9337" ht="14.25" customHeight="1">
      <c r="G9337" s="111">
        <v>43967.0</v>
      </c>
      <c r="H9337" s="110" t="s">
        <v>305</v>
      </c>
      <c r="I9337" s="110" t="str">
        <f t="array" ref="I9337">XLOOKUP('Joining Lists'!$H9337,'Joining Lists'!$D$4:$D$75,'Joining Lists'!$E$4:$E$75)</f>
        <v>East</v>
      </c>
      <c r="J9337" s="110" t="s">
        <v>216</v>
      </c>
      <c r="K9337" s="110">
        <v>2.0</v>
      </c>
      <c r="L9337" s="109">
        <f t="array" ref="L9337">XLOOKUP('Joining Lists'!$J9337,'Joining Lists'!$A$4:$A$15,'Joining Lists'!$B$4:$B$15)</f>
        <v>22.95</v>
      </c>
      <c r="M9337" s="110">
        <f>'Joining Lists'!$K9337*'Joining Lists'!$L9337</f>
        <v>45.9</v>
      </c>
    </row>
    <row r="9338" ht="14.25" customHeight="1">
      <c r="G9338" s="106">
        <v>43967.0</v>
      </c>
      <c r="H9338" s="105" t="s">
        <v>297</v>
      </c>
      <c r="I9338" s="105" t="str">
        <f t="array" ref="I9338">XLOOKUP('Joining Lists'!$H9338,'Joining Lists'!$D$4:$D$75,'Joining Lists'!$E$4:$E$75)</f>
        <v>MidWest</v>
      </c>
      <c r="J9338" s="105" t="s">
        <v>216</v>
      </c>
      <c r="K9338" s="105">
        <v>2.0</v>
      </c>
      <c r="L9338" s="104">
        <f t="array" ref="L9338">XLOOKUP('Joining Lists'!$J9338,'Joining Lists'!$A$4:$A$15,'Joining Lists'!$B$4:$B$15)</f>
        <v>22.95</v>
      </c>
      <c r="M9338" s="105">
        <f>'Joining Lists'!$K9338*'Joining Lists'!$L9338</f>
        <v>45.9</v>
      </c>
    </row>
    <row r="9339" ht="14.25" customHeight="1">
      <c r="G9339" s="111">
        <v>43967.0</v>
      </c>
      <c r="H9339" s="110" t="s">
        <v>296</v>
      </c>
      <c r="I9339" s="110" t="str">
        <f t="array" ref="I9339">XLOOKUP('Joining Lists'!$H9339,'Joining Lists'!$D$4:$D$75,'Joining Lists'!$E$4:$E$75)</f>
        <v>West</v>
      </c>
      <c r="J9339" s="110" t="s">
        <v>236</v>
      </c>
      <c r="K9339" s="110">
        <v>1.0</v>
      </c>
      <c r="L9339" s="109">
        <f t="array" ref="L9339">XLOOKUP('Joining Lists'!$J9339,'Joining Lists'!$A$4:$A$15,'Joining Lists'!$B$4:$B$15)</f>
        <v>30</v>
      </c>
      <c r="M9339" s="110">
        <f>'Joining Lists'!$K9339*'Joining Lists'!$L9339</f>
        <v>30</v>
      </c>
    </row>
    <row r="9340" ht="14.25" customHeight="1">
      <c r="G9340" s="106">
        <v>43967.0</v>
      </c>
      <c r="H9340" s="105" t="s">
        <v>254</v>
      </c>
      <c r="I9340" s="105" t="str">
        <f t="array" ref="I9340">XLOOKUP('Joining Lists'!$H9340,'Joining Lists'!$D$4:$D$75,'Joining Lists'!$E$4:$E$75)</f>
        <v>South</v>
      </c>
      <c r="J9340" s="105" t="s">
        <v>240</v>
      </c>
      <c r="K9340" s="105">
        <v>1.0</v>
      </c>
      <c r="L9340" s="104">
        <f t="array" ref="L9340">XLOOKUP('Joining Lists'!$J9340,'Joining Lists'!$A$4:$A$15,'Joining Lists'!$B$4:$B$15)</f>
        <v>34</v>
      </c>
      <c r="M9340" s="105">
        <f>'Joining Lists'!$K9340*'Joining Lists'!$L9340</f>
        <v>34</v>
      </c>
    </row>
    <row r="9341" ht="14.25" customHeight="1">
      <c r="G9341" s="111">
        <v>43967.0</v>
      </c>
      <c r="H9341" s="110" t="s">
        <v>221</v>
      </c>
      <c r="I9341" s="110" t="str">
        <f t="array" ref="I9341">XLOOKUP('Joining Lists'!$H9341,'Joining Lists'!$D$4:$D$75,'Joining Lists'!$E$4:$E$75)</f>
        <v>East</v>
      </c>
      <c r="J9341" s="110" t="s">
        <v>218</v>
      </c>
      <c r="K9341" s="110">
        <v>4.0</v>
      </c>
      <c r="L9341" s="109">
        <f t="array" ref="L9341">XLOOKUP('Joining Lists'!$J9341,'Joining Lists'!$A$4:$A$15,'Joining Lists'!$B$4:$B$15)</f>
        <v>22.95</v>
      </c>
      <c r="M9341" s="110">
        <f>'Joining Lists'!$K9341*'Joining Lists'!$L9341</f>
        <v>91.8</v>
      </c>
    </row>
    <row r="9342" ht="14.25" customHeight="1">
      <c r="G9342" s="106">
        <v>43966.0</v>
      </c>
      <c r="H9342" s="105" t="s">
        <v>250</v>
      </c>
      <c r="I9342" s="105" t="str">
        <f t="array" ref="I9342">XLOOKUP('Joining Lists'!$H9342,'Joining Lists'!$D$4:$D$75,'Joining Lists'!$E$4:$E$75)</f>
        <v>West</v>
      </c>
      <c r="J9342" s="105" t="s">
        <v>240</v>
      </c>
      <c r="K9342" s="105">
        <v>3.0</v>
      </c>
      <c r="L9342" s="104">
        <f t="array" ref="L9342">XLOOKUP('Joining Lists'!$J9342,'Joining Lists'!$A$4:$A$15,'Joining Lists'!$B$4:$B$15)</f>
        <v>34</v>
      </c>
      <c r="M9342" s="105">
        <f>'Joining Lists'!$K9342*'Joining Lists'!$L9342</f>
        <v>102</v>
      </c>
    </row>
    <row r="9343" ht="14.25" customHeight="1">
      <c r="G9343" s="111">
        <v>43965.0</v>
      </c>
      <c r="H9343" s="110" t="s">
        <v>266</v>
      </c>
      <c r="I9343" s="110" t="str">
        <f t="array" ref="I9343">XLOOKUP('Joining Lists'!$H9343,'Joining Lists'!$D$4:$D$75,'Joining Lists'!$E$4:$E$75)</f>
        <v>West</v>
      </c>
      <c r="J9343" s="110" t="s">
        <v>230</v>
      </c>
      <c r="K9343" s="110">
        <v>2.0</v>
      </c>
      <c r="L9343" s="109">
        <f t="array" ref="L9343">XLOOKUP('Joining Lists'!$J9343,'Joining Lists'!$A$4:$A$15,'Joining Lists'!$B$4:$B$15)</f>
        <v>79.95</v>
      </c>
      <c r="M9343" s="110">
        <f>'Joining Lists'!$K9343*'Joining Lists'!$L9343</f>
        <v>159.9</v>
      </c>
    </row>
    <row r="9344" ht="14.25" customHeight="1">
      <c r="G9344" s="106">
        <v>43965.0</v>
      </c>
      <c r="H9344" s="105" t="s">
        <v>304</v>
      </c>
      <c r="I9344" s="105" t="str">
        <f t="array" ref="I9344">XLOOKUP('Joining Lists'!$H9344,'Joining Lists'!$D$4:$D$75,'Joining Lists'!$E$4:$E$75)</f>
        <v>South</v>
      </c>
      <c r="J9344" s="105" t="s">
        <v>218</v>
      </c>
      <c r="K9344" s="105">
        <v>3.0</v>
      </c>
      <c r="L9344" s="104">
        <f t="array" ref="L9344">XLOOKUP('Joining Lists'!$J9344,'Joining Lists'!$A$4:$A$15,'Joining Lists'!$B$4:$B$15)</f>
        <v>22.95</v>
      </c>
      <c r="M9344" s="105">
        <f>'Joining Lists'!$K9344*'Joining Lists'!$L9344</f>
        <v>68.85</v>
      </c>
    </row>
    <row r="9345" ht="14.25" customHeight="1">
      <c r="G9345" s="111">
        <v>43965.0</v>
      </c>
      <c r="H9345" s="110" t="s">
        <v>241</v>
      </c>
      <c r="I9345" s="110" t="str">
        <f t="array" ref="I9345">XLOOKUP('Joining Lists'!$H9345,'Joining Lists'!$D$4:$D$75,'Joining Lists'!$E$4:$E$75)</f>
        <v>MidWest</v>
      </c>
      <c r="J9345" s="110" t="s">
        <v>212</v>
      </c>
      <c r="K9345" s="110">
        <v>3.0</v>
      </c>
      <c r="L9345" s="109">
        <f t="array" ref="L9345">XLOOKUP('Joining Lists'!$J9345,'Joining Lists'!$A$4:$A$15,'Joining Lists'!$B$4:$B$15)</f>
        <v>21</v>
      </c>
      <c r="M9345" s="110">
        <f>'Joining Lists'!$K9345*'Joining Lists'!$L9345</f>
        <v>63</v>
      </c>
    </row>
    <row r="9346" ht="14.25" customHeight="1">
      <c r="G9346" s="106">
        <v>43965.0</v>
      </c>
      <c r="H9346" s="105" t="s">
        <v>250</v>
      </c>
      <c r="I9346" s="105" t="str">
        <f t="array" ref="I9346">XLOOKUP('Joining Lists'!$H9346,'Joining Lists'!$D$4:$D$75,'Joining Lists'!$E$4:$E$75)</f>
        <v>West</v>
      </c>
      <c r="J9346" s="105" t="s">
        <v>212</v>
      </c>
      <c r="K9346" s="105">
        <v>3.0</v>
      </c>
      <c r="L9346" s="104">
        <f t="array" ref="L9346">XLOOKUP('Joining Lists'!$J9346,'Joining Lists'!$A$4:$A$15,'Joining Lists'!$B$4:$B$15)</f>
        <v>21</v>
      </c>
      <c r="M9346" s="105">
        <f>'Joining Lists'!$K9346*'Joining Lists'!$L9346</f>
        <v>63</v>
      </c>
    </row>
    <row r="9347" ht="14.25" customHeight="1">
      <c r="G9347" s="111">
        <v>43965.0</v>
      </c>
      <c r="H9347" s="110" t="s">
        <v>250</v>
      </c>
      <c r="I9347" s="110" t="str">
        <f t="array" ref="I9347">XLOOKUP('Joining Lists'!$H9347,'Joining Lists'!$D$4:$D$75,'Joining Lists'!$E$4:$E$75)</f>
        <v>West</v>
      </c>
      <c r="J9347" s="110" t="s">
        <v>233</v>
      </c>
      <c r="K9347" s="110">
        <v>1.0</v>
      </c>
      <c r="L9347" s="109">
        <f t="array" ref="L9347">XLOOKUP('Joining Lists'!$J9347,'Joining Lists'!$A$4:$A$15,'Joining Lists'!$B$4:$B$15)</f>
        <v>27.5</v>
      </c>
      <c r="M9347" s="110">
        <f>'Joining Lists'!$K9347*'Joining Lists'!$L9347</f>
        <v>27.5</v>
      </c>
    </row>
    <row r="9348" ht="14.25" customHeight="1">
      <c r="G9348" s="106">
        <v>43965.0</v>
      </c>
      <c r="H9348" s="105" t="s">
        <v>283</v>
      </c>
      <c r="I9348" s="105" t="str">
        <f t="array" ref="I9348">XLOOKUP('Joining Lists'!$H9348,'Joining Lists'!$D$4:$D$75,'Joining Lists'!$E$4:$E$75)</f>
        <v>South</v>
      </c>
      <c r="J9348" s="105" t="s">
        <v>216</v>
      </c>
      <c r="K9348" s="105">
        <v>1.0</v>
      </c>
      <c r="L9348" s="104">
        <f t="array" ref="L9348">XLOOKUP('Joining Lists'!$J9348,'Joining Lists'!$A$4:$A$15,'Joining Lists'!$B$4:$B$15)</f>
        <v>22.95</v>
      </c>
      <c r="M9348" s="105">
        <f>'Joining Lists'!$K9348*'Joining Lists'!$L9348</f>
        <v>22.95</v>
      </c>
    </row>
    <row r="9349" ht="14.25" customHeight="1">
      <c r="G9349" s="111">
        <v>43965.0</v>
      </c>
      <c r="H9349" s="110" t="s">
        <v>292</v>
      </c>
      <c r="I9349" s="110" t="str">
        <f t="array" ref="I9349">XLOOKUP('Joining Lists'!$H9349,'Joining Lists'!$D$4:$D$75,'Joining Lists'!$E$4:$E$75)</f>
        <v>East</v>
      </c>
      <c r="J9349" s="110" t="s">
        <v>245</v>
      </c>
      <c r="K9349" s="110">
        <v>1.0</v>
      </c>
      <c r="L9349" s="109">
        <f t="array" ref="L9349">XLOOKUP('Joining Lists'!$J9349,'Joining Lists'!$A$4:$A$15,'Joining Lists'!$B$4:$B$15)</f>
        <v>23.5</v>
      </c>
      <c r="M9349" s="110">
        <f>'Joining Lists'!$K9349*'Joining Lists'!$L9349</f>
        <v>23.5</v>
      </c>
    </row>
    <row r="9350" ht="14.25" customHeight="1">
      <c r="G9350" s="106">
        <v>43964.0</v>
      </c>
      <c r="H9350" s="105" t="s">
        <v>301</v>
      </c>
      <c r="I9350" s="105" t="str">
        <f t="array" ref="I9350">XLOOKUP('Joining Lists'!$H9350,'Joining Lists'!$D$4:$D$75,'Joining Lists'!$E$4:$E$75)</f>
        <v>East</v>
      </c>
      <c r="J9350" s="105" t="s">
        <v>235</v>
      </c>
      <c r="K9350" s="105">
        <v>1.0</v>
      </c>
      <c r="L9350" s="104">
        <f t="array" ref="L9350">XLOOKUP('Joining Lists'!$J9350,'Joining Lists'!$A$4:$A$15,'Joining Lists'!$B$4:$B$15)</f>
        <v>19.95</v>
      </c>
      <c r="M9350" s="105">
        <f>'Joining Lists'!$K9350*'Joining Lists'!$L9350</f>
        <v>19.95</v>
      </c>
    </row>
    <row r="9351" ht="14.25" customHeight="1">
      <c r="G9351" s="111">
        <v>43964.0</v>
      </c>
      <c r="H9351" s="110" t="s">
        <v>259</v>
      </c>
      <c r="I9351" s="110" t="str">
        <f t="array" ref="I9351">XLOOKUP('Joining Lists'!$H9351,'Joining Lists'!$D$4:$D$75,'Joining Lists'!$E$4:$E$75)</f>
        <v>West</v>
      </c>
      <c r="J9351" s="110" t="s">
        <v>230</v>
      </c>
      <c r="K9351" s="110">
        <v>1.0</v>
      </c>
      <c r="L9351" s="109">
        <f t="array" ref="L9351">XLOOKUP('Joining Lists'!$J9351,'Joining Lists'!$A$4:$A$15,'Joining Lists'!$B$4:$B$15)</f>
        <v>79.95</v>
      </c>
      <c r="M9351" s="110">
        <f>'Joining Lists'!$K9351*'Joining Lists'!$L9351</f>
        <v>79.95</v>
      </c>
    </row>
    <row r="9352" ht="14.25" customHeight="1">
      <c r="G9352" s="106">
        <v>43964.0</v>
      </c>
      <c r="H9352" s="105" t="s">
        <v>219</v>
      </c>
      <c r="I9352" s="105" t="str">
        <f t="array" ref="I9352">XLOOKUP('Joining Lists'!$H9352,'Joining Lists'!$D$4:$D$75,'Joining Lists'!$E$4:$E$75)</f>
        <v>West</v>
      </c>
      <c r="J9352" s="105" t="s">
        <v>212</v>
      </c>
      <c r="K9352" s="105">
        <v>3.0</v>
      </c>
      <c r="L9352" s="104">
        <f t="array" ref="L9352">XLOOKUP('Joining Lists'!$J9352,'Joining Lists'!$A$4:$A$15,'Joining Lists'!$B$4:$B$15)</f>
        <v>21</v>
      </c>
      <c r="M9352" s="105">
        <f>'Joining Lists'!$K9352*'Joining Lists'!$L9352</f>
        <v>63</v>
      </c>
    </row>
    <row r="9353" ht="14.25" customHeight="1">
      <c r="G9353" s="111">
        <v>43964.0</v>
      </c>
      <c r="H9353" s="110" t="s">
        <v>215</v>
      </c>
      <c r="I9353" s="110" t="str">
        <f t="array" ref="I9353">XLOOKUP('Joining Lists'!$H9353,'Joining Lists'!$D$4:$D$75,'Joining Lists'!$E$4:$E$75)</f>
        <v>East</v>
      </c>
      <c r="J9353" s="110" t="s">
        <v>240</v>
      </c>
      <c r="K9353" s="110">
        <v>2.0</v>
      </c>
      <c r="L9353" s="109">
        <f t="array" ref="L9353">XLOOKUP('Joining Lists'!$J9353,'Joining Lists'!$A$4:$A$15,'Joining Lists'!$B$4:$B$15)</f>
        <v>34</v>
      </c>
      <c r="M9353" s="110">
        <f>'Joining Lists'!$K9353*'Joining Lists'!$L9353</f>
        <v>68</v>
      </c>
    </row>
    <row r="9354" ht="14.25" customHeight="1">
      <c r="G9354" s="106">
        <v>43964.0</v>
      </c>
      <c r="H9354" s="105" t="s">
        <v>309</v>
      </c>
      <c r="I9354" s="105" t="str">
        <f t="array" ref="I9354">XLOOKUP('Joining Lists'!$H9354,'Joining Lists'!$D$4:$D$75,'Joining Lists'!$E$4:$E$75)</f>
        <v>South</v>
      </c>
      <c r="J9354" s="105" t="s">
        <v>235</v>
      </c>
      <c r="K9354" s="105">
        <v>24.0</v>
      </c>
      <c r="L9354" s="104">
        <f t="array" ref="L9354">XLOOKUP('Joining Lists'!$J9354,'Joining Lists'!$A$4:$A$15,'Joining Lists'!$B$4:$B$15)</f>
        <v>19.95</v>
      </c>
      <c r="M9354" s="105">
        <f>'Joining Lists'!$K9354*'Joining Lists'!$L9354</f>
        <v>478.8</v>
      </c>
    </row>
    <row r="9355" ht="14.25" customHeight="1">
      <c r="G9355" s="111">
        <v>43964.0</v>
      </c>
      <c r="H9355" s="110" t="s">
        <v>276</v>
      </c>
      <c r="I9355" s="110" t="str">
        <f t="array" ref="I9355">XLOOKUP('Joining Lists'!$H9355,'Joining Lists'!$D$4:$D$75,'Joining Lists'!$E$4:$E$75)</f>
        <v>East</v>
      </c>
      <c r="J9355" s="110" t="s">
        <v>218</v>
      </c>
      <c r="K9355" s="110">
        <v>2.0</v>
      </c>
      <c r="L9355" s="109">
        <f t="array" ref="L9355">XLOOKUP('Joining Lists'!$J9355,'Joining Lists'!$A$4:$A$15,'Joining Lists'!$B$4:$B$15)</f>
        <v>22.95</v>
      </c>
      <c r="M9355" s="110">
        <f>'Joining Lists'!$K9355*'Joining Lists'!$L9355</f>
        <v>45.9</v>
      </c>
    </row>
    <row r="9356" ht="14.25" customHeight="1">
      <c r="G9356" s="106">
        <v>43963.0</v>
      </c>
      <c r="H9356" s="105" t="s">
        <v>254</v>
      </c>
      <c r="I9356" s="105" t="str">
        <f t="array" ref="I9356">XLOOKUP('Joining Lists'!$H9356,'Joining Lists'!$D$4:$D$75,'Joining Lists'!$E$4:$E$75)</f>
        <v>South</v>
      </c>
      <c r="J9356" s="105" t="s">
        <v>236</v>
      </c>
      <c r="K9356" s="105">
        <v>1.0</v>
      </c>
      <c r="L9356" s="104">
        <f t="array" ref="L9356">XLOOKUP('Joining Lists'!$J9356,'Joining Lists'!$A$4:$A$15,'Joining Lists'!$B$4:$B$15)</f>
        <v>30</v>
      </c>
      <c r="M9356" s="105">
        <f>'Joining Lists'!$K9356*'Joining Lists'!$L9356</f>
        <v>30</v>
      </c>
    </row>
    <row r="9357" ht="14.25" customHeight="1">
      <c r="G9357" s="111">
        <v>43963.0</v>
      </c>
      <c r="H9357" s="110" t="s">
        <v>312</v>
      </c>
      <c r="I9357" s="110" t="str">
        <f t="array" ref="I9357">XLOOKUP('Joining Lists'!$H9357,'Joining Lists'!$D$4:$D$75,'Joining Lists'!$E$4:$E$75)</f>
        <v>East</v>
      </c>
      <c r="J9357" s="110" t="s">
        <v>235</v>
      </c>
      <c r="K9357" s="110">
        <v>3.0</v>
      </c>
      <c r="L9357" s="109">
        <f t="array" ref="L9357">XLOOKUP('Joining Lists'!$J9357,'Joining Lists'!$A$4:$A$15,'Joining Lists'!$B$4:$B$15)</f>
        <v>19.95</v>
      </c>
      <c r="M9357" s="110">
        <f>'Joining Lists'!$K9357*'Joining Lists'!$L9357</f>
        <v>59.85</v>
      </c>
    </row>
    <row r="9358" ht="14.25" customHeight="1">
      <c r="G9358" s="106">
        <v>43963.0</v>
      </c>
      <c r="H9358" s="105" t="s">
        <v>306</v>
      </c>
      <c r="I9358" s="105" t="str">
        <f t="array" ref="I9358">XLOOKUP('Joining Lists'!$H9358,'Joining Lists'!$D$4:$D$75,'Joining Lists'!$E$4:$E$75)</f>
        <v>West</v>
      </c>
      <c r="J9358" s="105" t="s">
        <v>218</v>
      </c>
      <c r="K9358" s="105">
        <v>3.0</v>
      </c>
      <c r="L9358" s="104">
        <f t="array" ref="L9358">XLOOKUP('Joining Lists'!$J9358,'Joining Lists'!$A$4:$A$15,'Joining Lists'!$B$4:$B$15)</f>
        <v>22.95</v>
      </c>
      <c r="M9358" s="105">
        <f>'Joining Lists'!$K9358*'Joining Lists'!$L9358</f>
        <v>68.85</v>
      </c>
    </row>
    <row r="9359" ht="14.25" customHeight="1">
      <c r="G9359" s="111">
        <v>43963.0</v>
      </c>
      <c r="H9359" s="110" t="s">
        <v>244</v>
      </c>
      <c r="I9359" s="110" t="str">
        <f t="array" ref="I9359">XLOOKUP('Joining Lists'!$H9359,'Joining Lists'!$D$4:$D$75,'Joining Lists'!$E$4:$E$75)</f>
        <v>MidWest</v>
      </c>
      <c r="J9359" s="110" t="s">
        <v>218</v>
      </c>
      <c r="K9359" s="110">
        <v>1.0</v>
      </c>
      <c r="L9359" s="109">
        <f t="array" ref="L9359">XLOOKUP('Joining Lists'!$J9359,'Joining Lists'!$A$4:$A$15,'Joining Lists'!$B$4:$B$15)</f>
        <v>22.95</v>
      </c>
      <c r="M9359" s="110">
        <f>'Joining Lists'!$K9359*'Joining Lists'!$L9359</f>
        <v>22.95</v>
      </c>
    </row>
    <row r="9360" ht="14.25" customHeight="1">
      <c r="G9360" s="106">
        <v>43963.0</v>
      </c>
      <c r="H9360" s="105" t="s">
        <v>268</v>
      </c>
      <c r="I9360" s="105" t="str">
        <f t="array" ref="I9360">XLOOKUP('Joining Lists'!$H9360,'Joining Lists'!$D$4:$D$75,'Joining Lists'!$E$4:$E$75)</f>
        <v>East</v>
      </c>
      <c r="J9360" s="105" t="s">
        <v>245</v>
      </c>
      <c r="K9360" s="105">
        <v>2.0</v>
      </c>
      <c r="L9360" s="104">
        <f t="array" ref="L9360">XLOOKUP('Joining Lists'!$J9360,'Joining Lists'!$A$4:$A$15,'Joining Lists'!$B$4:$B$15)</f>
        <v>23.5</v>
      </c>
      <c r="M9360" s="105">
        <f>'Joining Lists'!$K9360*'Joining Lists'!$L9360</f>
        <v>47</v>
      </c>
    </row>
    <row r="9361" ht="14.25" customHeight="1">
      <c r="G9361" s="111">
        <v>43963.0</v>
      </c>
      <c r="H9361" s="110" t="s">
        <v>309</v>
      </c>
      <c r="I9361" s="110" t="str">
        <f t="array" ref="I9361">XLOOKUP('Joining Lists'!$H9361,'Joining Lists'!$D$4:$D$75,'Joining Lists'!$E$4:$E$75)</f>
        <v>South</v>
      </c>
      <c r="J9361" s="110" t="s">
        <v>243</v>
      </c>
      <c r="K9361" s="110">
        <v>3.0</v>
      </c>
      <c r="L9361" s="109">
        <f t="array" ref="L9361">XLOOKUP('Joining Lists'!$J9361,'Joining Lists'!$A$4:$A$15,'Joining Lists'!$B$4:$B$15)</f>
        <v>25</v>
      </c>
      <c r="M9361" s="110">
        <f>'Joining Lists'!$K9361*'Joining Lists'!$L9361</f>
        <v>75</v>
      </c>
    </row>
    <row r="9362" ht="14.25" customHeight="1">
      <c r="G9362" s="106">
        <v>43963.0</v>
      </c>
      <c r="H9362" s="105" t="s">
        <v>288</v>
      </c>
      <c r="I9362" s="105" t="str">
        <f t="array" ref="I9362">XLOOKUP('Joining Lists'!$H9362,'Joining Lists'!$D$4:$D$75,'Joining Lists'!$E$4:$E$75)</f>
        <v>MidWest</v>
      </c>
      <c r="J9362" s="105" t="s">
        <v>240</v>
      </c>
      <c r="K9362" s="105">
        <v>2.0</v>
      </c>
      <c r="L9362" s="104">
        <f t="array" ref="L9362">XLOOKUP('Joining Lists'!$J9362,'Joining Lists'!$A$4:$A$15,'Joining Lists'!$B$4:$B$15)</f>
        <v>34</v>
      </c>
      <c r="M9362" s="105">
        <f>'Joining Lists'!$K9362*'Joining Lists'!$L9362</f>
        <v>68</v>
      </c>
    </row>
    <row r="9363" ht="14.25" customHeight="1">
      <c r="G9363" s="111">
        <v>43963.0</v>
      </c>
      <c r="H9363" s="110" t="s">
        <v>213</v>
      </c>
      <c r="I9363" s="110" t="str">
        <f t="array" ref="I9363">XLOOKUP('Joining Lists'!$H9363,'Joining Lists'!$D$4:$D$75,'Joining Lists'!$E$4:$E$75)</f>
        <v>MidWest</v>
      </c>
      <c r="J9363" s="110" t="s">
        <v>243</v>
      </c>
      <c r="K9363" s="110">
        <v>3.0</v>
      </c>
      <c r="L9363" s="109">
        <f t="array" ref="L9363">XLOOKUP('Joining Lists'!$J9363,'Joining Lists'!$A$4:$A$15,'Joining Lists'!$B$4:$B$15)</f>
        <v>25</v>
      </c>
      <c r="M9363" s="110">
        <f>'Joining Lists'!$K9363*'Joining Lists'!$L9363</f>
        <v>75</v>
      </c>
    </row>
    <row r="9364" ht="14.25" customHeight="1">
      <c r="G9364" s="106">
        <v>43962.0</v>
      </c>
      <c r="H9364" s="105" t="s">
        <v>251</v>
      </c>
      <c r="I9364" s="105" t="str">
        <f t="array" ref="I9364">XLOOKUP('Joining Lists'!$H9364,'Joining Lists'!$D$4:$D$75,'Joining Lists'!$E$4:$E$75)</f>
        <v>MidWest</v>
      </c>
      <c r="J9364" s="105" t="s">
        <v>240</v>
      </c>
      <c r="K9364" s="105">
        <v>2.0</v>
      </c>
      <c r="L9364" s="104">
        <f t="array" ref="L9364">XLOOKUP('Joining Lists'!$J9364,'Joining Lists'!$A$4:$A$15,'Joining Lists'!$B$4:$B$15)</f>
        <v>34</v>
      </c>
      <c r="M9364" s="105">
        <f>'Joining Lists'!$K9364*'Joining Lists'!$L9364</f>
        <v>68</v>
      </c>
    </row>
    <row r="9365" ht="14.25" customHeight="1">
      <c r="G9365" s="111">
        <v>43961.0</v>
      </c>
      <c r="H9365" s="110" t="s">
        <v>286</v>
      </c>
      <c r="I9365" s="110" t="str">
        <f t="array" ref="I9365">XLOOKUP('Joining Lists'!$H9365,'Joining Lists'!$D$4:$D$75,'Joining Lists'!$E$4:$E$75)</f>
        <v>South</v>
      </c>
      <c r="J9365" s="110" t="s">
        <v>239</v>
      </c>
      <c r="K9365" s="110">
        <v>1.0</v>
      </c>
      <c r="L9365" s="109">
        <f t="array" ref="L9365">XLOOKUP('Joining Lists'!$J9365,'Joining Lists'!$A$4:$A$15,'Joining Lists'!$B$4:$B$15)</f>
        <v>19</v>
      </c>
      <c r="M9365" s="110">
        <f>'Joining Lists'!$K9365*'Joining Lists'!$L9365</f>
        <v>19</v>
      </c>
    </row>
    <row r="9366" ht="14.25" customHeight="1">
      <c r="G9366" s="106">
        <v>43961.0</v>
      </c>
      <c r="H9366" s="105" t="s">
        <v>215</v>
      </c>
      <c r="I9366" s="105" t="str">
        <f t="array" ref="I9366">XLOOKUP('Joining Lists'!$H9366,'Joining Lists'!$D$4:$D$75,'Joining Lists'!$E$4:$E$75)</f>
        <v>East</v>
      </c>
      <c r="J9366" s="105" t="s">
        <v>240</v>
      </c>
      <c r="K9366" s="105">
        <v>1.0</v>
      </c>
      <c r="L9366" s="104">
        <f t="array" ref="L9366">XLOOKUP('Joining Lists'!$J9366,'Joining Lists'!$A$4:$A$15,'Joining Lists'!$B$4:$B$15)</f>
        <v>34</v>
      </c>
      <c r="M9366" s="105">
        <f>'Joining Lists'!$K9366*'Joining Lists'!$L9366</f>
        <v>34</v>
      </c>
    </row>
    <row r="9367" ht="14.25" customHeight="1">
      <c r="G9367" s="111">
        <v>43961.0</v>
      </c>
      <c r="H9367" s="110" t="s">
        <v>259</v>
      </c>
      <c r="I9367" s="110" t="str">
        <f t="array" ref="I9367">XLOOKUP('Joining Lists'!$H9367,'Joining Lists'!$D$4:$D$75,'Joining Lists'!$E$4:$E$75)</f>
        <v>West</v>
      </c>
      <c r="J9367" s="110" t="s">
        <v>216</v>
      </c>
      <c r="K9367" s="110">
        <v>2.0</v>
      </c>
      <c r="L9367" s="109">
        <f t="array" ref="L9367">XLOOKUP('Joining Lists'!$J9367,'Joining Lists'!$A$4:$A$15,'Joining Lists'!$B$4:$B$15)</f>
        <v>22.95</v>
      </c>
      <c r="M9367" s="110">
        <f>'Joining Lists'!$K9367*'Joining Lists'!$L9367</f>
        <v>45.9</v>
      </c>
    </row>
    <row r="9368" ht="14.25" customHeight="1">
      <c r="G9368" s="106">
        <v>43961.0</v>
      </c>
      <c r="H9368" s="105" t="s">
        <v>293</v>
      </c>
      <c r="I9368" s="105" t="str">
        <f t="array" ref="I9368">XLOOKUP('Joining Lists'!$H9368,'Joining Lists'!$D$4:$D$75,'Joining Lists'!$E$4:$E$75)</f>
        <v>West</v>
      </c>
      <c r="J9368" s="105" t="s">
        <v>240</v>
      </c>
      <c r="K9368" s="105">
        <v>2.0</v>
      </c>
      <c r="L9368" s="104">
        <f t="array" ref="L9368">XLOOKUP('Joining Lists'!$J9368,'Joining Lists'!$A$4:$A$15,'Joining Lists'!$B$4:$B$15)</f>
        <v>34</v>
      </c>
      <c r="M9368" s="105">
        <f>'Joining Lists'!$K9368*'Joining Lists'!$L9368</f>
        <v>68</v>
      </c>
    </row>
    <row r="9369" ht="14.25" customHeight="1">
      <c r="G9369" s="111">
        <v>43961.0</v>
      </c>
      <c r="H9369" s="110" t="s">
        <v>293</v>
      </c>
      <c r="I9369" s="110" t="str">
        <f t="array" ref="I9369">XLOOKUP('Joining Lists'!$H9369,'Joining Lists'!$D$4:$D$75,'Joining Lists'!$E$4:$E$75)</f>
        <v>West</v>
      </c>
      <c r="J9369" s="110" t="s">
        <v>236</v>
      </c>
      <c r="K9369" s="110">
        <v>1.0</v>
      </c>
      <c r="L9369" s="109">
        <f t="array" ref="L9369">XLOOKUP('Joining Lists'!$J9369,'Joining Lists'!$A$4:$A$15,'Joining Lists'!$B$4:$B$15)</f>
        <v>30</v>
      </c>
      <c r="M9369" s="110">
        <f>'Joining Lists'!$K9369*'Joining Lists'!$L9369</f>
        <v>30</v>
      </c>
    </row>
    <row r="9370" ht="14.25" customHeight="1">
      <c r="G9370" s="106">
        <v>43961.0</v>
      </c>
      <c r="H9370" s="105" t="s">
        <v>255</v>
      </c>
      <c r="I9370" s="105" t="str">
        <f t="array" ref="I9370">XLOOKUP('Joining Lists'!$H9370,'Joining Lists'!$D$4:$D$75,'Joining Lists'!$E$4:$E$75)</f>
        <v>MidWest</v>
      </c>
      <c r="J9370" s="105" t="s">
        <v>216</v>
      </c>
      <c r="K9370" s="105">
        <v>2.0</v>
      </c>
      <c r="L9370" s="104">
        <f t="array" ref="L9370">XLOOKUP('Joining Lists'!$J9370,'Joining Lists'!$A$4:$A$15,'Joining Lists'!$B$4:$B$15)</f>
        <v>22.95</v>
      </c>
      <c r="M9370" s="105">
        <f>'Joining Lists'!$K9370*'Joining Lists'!$L9370</f>
        <v>45.9</v>
      </c>
    </row>
    <row r="9371" ht="14.25" customHeight="1">
      <c r="G9371" s="111">
        <v>43961.0</v>
      </c>
      <c r="H9371" s="110" t="s">
        <v>269</v>
      </c>
      <c r="I9371" s="110" t="str">
        <f t="array" ref="I9371">XLOOKUP('Joining Lists'!$H9371,'Joining Lists'!$D$4:$D$75,'Joining Lists'!$E$4:$E$75)</f>
        <v>MidWest</v>
      </c>
      <c r="J9371" s="110" t="s">
        <v>216</v>
      </c>
      <c r="K9371" s="110">
        <v>1.0</v>
      </c>
      <c r="L9371" s="109">
        <f t="array" ref="L9371">XLOOKUP('Joining Lists'!$J9371,'Joining Lists'!$A$4:$A$15,'Joining Lists'!$B$4:$B$15)</f>
        <v>22.95</v>
      </c>
      <c r="M9371" s="110">
        <f>'Joining Lists'!$K9371*'Joining Lists'!$L9371</f>
        <v>22.95</v>
      </c>
    </row>
    <row r="9372" ht="14.25" customHeight="1">
      <c r="G9372" s="106">
        <v>43961.0</v>
      </c>
      <c r="H9372" s="105" t="s">
        <v>221</v>
      </c>
      <c r="I9372" s="105" t="str">
        <f t="array" ref="I9372">XLOOKUP('Joining Lists'!$H9372,'Joining Lists'!$D$4:$D$75,'Joining Lists'!$E$4:$E$75)</f>
        <v>East</v>
      </c>
      <c r="J9372" s="105" t="s">
        <v>235</v>
      </c>
      <c r="K9372" s="105">
        <v>3.0</v>
      </c>
      <c r="L9372" s="104">
        <f t="array" ref="L9372">XLOOKUP('Joining Lists'!$J9372,'Joining Lists'!$A$4:$A$15,'Joining Lists'!$B$4:$B$15)</f>
        <v>19.95</v>
      </c>
      <c r="M9372" s="105">
        <f>'Joining Lists'!$K9372*'Joining Lists'!$L9372</f>
        <v>59.85</v>
      </c>
    </row>
    <row r="9373" ht="14.25" customHeight="1">
      <c r="G9373" s="111">
        <v>43961.0</v>
      </c>
      <c r="H9373" s="110" t="s">
        <v>304</v>
      </c>
      <c r="I9373" s="110" t="str">
        <f t="array" ref="I9373">XLOOKUP('Joining Lists'!$H9373,'Joining Lists'!$D$4:$D$75,'Joining Lists'!$E$4:$E$75)</f>
        <v>South</v>
      </c>
      <c r="J9373" s="110" t="s">
        <v>240</v>
      </c>
      <c r="K9373" s="110">
        <v>2.0</v>
      </c>
      <c r="L9373" s="109">
        <f t="array" ref="L9373">XLOOKUP('Joining Lists'!$J9373,'Joining Lists'!$A$4:$A$15,'Joining Lists'!$B$4:$B$15)</f>
        <v>34</v>
      </c>
      <c r="M9373" s="110">
        <f>'Joining Lists'!$K9373*'Joining Lists'!$L9373</f>
        <v>68</v>
      </c>
    </row>
    <row r="9374" ht="14.25" customHeight="1">
      <c r="G9374" s="106">
        <v>43960.0</v>
      </c>
      <c r="H9374" s="105" t="s">
        <v>256</v>
      </c>
      <c r="I9374" s="105" t="str">
        <f t="array" ref="I9374">XLOOKUP('Joining Lists'!$H9374,'Joining Lists'!$D$4:$D$75,'Joining Lists'!$E$4:$E$75)</f>
        <v>MidWest</v>
      </c>
      <c r="J9374" s="105" t="s">
        <v>240</v>
      </c>
      <c r="K9374" s="105">
        <v>2.0</v>
      </c>
      <c r="L9374" s="104">
        <f t="array" ref="L9374">XLOOKUP('Joining Lists'!$J9374,'Joining Lists'!$A$4:$A$15,'Joining Lists'!$B$4:$B$15)</f>
        <v>34</v>
      </c>
      <c r="M9374" s="105">
        <f>'Joining Lists'!$K9374*'Joining Lists'!$L9374</f>
        <v>68</v>
      </c>
    </row>
    <row r="9375" ht="14.25" customHeight="1">
      <c r="G9375" s="111">
        <v>43960.0</v>
      </c>
      <c r="H9375" s="110" t="s">
        <v>289</v>
      </c>
      <c r="I9375" s="110" t="str">
        <f t="array" ref="I9375">XLOOKUP('Joining Lists'!$H9375,'Joining Lists'!$D$4:$D$75,'Joining Lists'!$E$4:$E$75)</f>
        <v>West</v>
      </c>
      <c r="J9375" s="110" t="s">
        <v>236</v>
      </c>
      <c r="K9375" s="110">
        <v>1.0</v>
      </c>
      <c r="L9375" s="109">
        <f t="array" ref="L9375">XLOOKUP('Joining Lists'!$J9375,'Joining Lists'!$A$4:$A$15,'Joining Lists'!$B$4:$B$15)</f>
        <v>30</v>
      </c>
      <c r="M9375" s="110">
        <f>'Joining Lists'!$K9375*'Joining Lists'!$L9375</f>
        <v>30</v>
      </c>
    </row>
    <row r="9376" ht="14.25" customHeight="1">
      <c r="G9376" s="106">
        <v>43959.0</v>
      </c>
      <c r="H9376" s="105" t="s">
        <v>264</v>
      </c>
      <c r="I9376" s="105" t="str">
        <f t="array" ref="I9376">XLOOKUP('Joining Lists'!$H9376,'Joining Lists'!$D$4:$D$75,'Joining Lists'!$E$4:$E$75)</f>
        <v>MidWest</v>
      </c>
      <c r="J9376" s="105" t="s">
        <v>216</v>
      </c>
      <c r="K9376" s="105">
        <v>2.0</v>
      </c>
      <c r="L9376" s="104">
        <f t="array" ref="L9376">XLOOKUP('Joining Lists'!$J9376,'Joining Lists'!$A$4:$A$15,'Joining Lists'!$B$4:$B$15)</f>
        <v>22.95</v>
      </c>
      <c r="M9376" s="105">
        <f>'Joining Lists'!$K9376*'Joining Lists'!$L9376</f>
        <v>45.9</v>
      </c>
    </row>
    <row r="9377" ht="14.25" customHeight="1">
      <c r="G9377" s="111">
        <v>43959.0</v>
      </c>
      <c r="H9377" s="110" t="s">
        <v>314</v>
      </c>
      <c r="I9377" s="110" t="str">
        <f t="array" ref="I9377">XLOOKUP('Joining Lists'!$H9377,'Joining Lists'!$D$4:$D$75,'Joining Lists'!$E$4:$E$75)</f>
        <v>West</v>
      </c>
      <c r="J9377" s="110" t="s">
        <v>230</v>
      </c>
      <c r="K9377" s="110">
        <v>2.0</v>
      </c>
      <c r="L9377" s="109">
        <f t="array" ref="L9377">XLOOKUP('Joining Lists'!$J9377,'Joining Lists'!$A$4:$A$15,'Joining Lists'!$B$4:$B$15)</f>
        <v>79.95</v>
      </c>
      <c r="M9377" s="110">
        <f>'Joining Lists'!$K9377*'Joining Lists'!$L9377</f>
        <v>159.9</v>
      </c>
    </row>
    <row r="9378" ht="14.25" customHeight="1">
      <c r="G9378" s="106">
        <v>43959.0</v>
      </c>
      <c r="H9378" s="105" t="s">
        <v>269</v>
      </c>
      <c r="I9378" s="105" t="str">
        <f t="array" ref="I9378">XLOOKUP('Joining Lists'!$H9378,'Joining Lists'!$D$4:$D$75,'Joining Lists'!$E$4:$E$75)</f>
        <v>MidWest</v>
      </c>
      <c r="J9378" s="105" t="s">
        <v>243</v>
      </c>
      <c r="K9378" s="105">
        <v>2.0</v>
      </c>
      <c r="L9378" s="104">
        <f t="array" ref="L9378">XLOOKUP('Joining Lists'!$J9378,'Joining Lists'!$A$4:$A$15,'Joining Lists'!$B$4:$B$15)</f>
        <v>25</v>
      </c>
      <c r="M9378" s="105">
        <f>'Joining Lists'!$K9378*'Joining Lists'!$L9378</f>
        <v>50</v>
      </c>
    </row>
    <row r="9379" ht="14.25" customHeight="1">
      <c r="G9379" s="111">
        <v>43959.0</v>
      </c>
      <c r="H9379" s="110" t="s">
        <v>309</v>
      </c>
      <c r="I9379" s="110" t="str">
        <f t="array" ref="I9379">XLOOKUP('Joining Lists'!$H9379,'Joining Lists'!$D$4:$D$75,'Joining Lists'!$E$4:$E$75)</f>
        <v>South</v>
      </c>
      <c r="J9379" s="110" t="s">
        <v>243</v>
      </c>
      <c r="K9379" s="110">
        <v>3.0</v>
      </c>
      <c r="L9379" s="109">
        <f t="array" ref="L9379">XLOOKUP('Joining Lists'!$J9379,'Joining Lists'!$A$4:$A$15,'Joining Lists'!$B$4:$B$15)</f>
        <v>25</v>
      </c>
      <c r="M9379" s="110">
        <f>'Joining Lists'!$K9379*'Joining Lists'!$L9379</f>
        <v>75</v>
      </c>
    </row>
    <row r="9380" ht="14.25" customHeight="1">
      <c r="G9380" s="106">
        <v>43959.0</v>
      </c>
      <c r="H9380" s="105" t="s">
        <v>231</v>
      </c>
      <c r="I9380" s="105" t="str">
        <f t="array" ref="I9380">XLOOKUP('Joining Lists'!$H9380,'Joining Lists'!$D$4:$D$75,'Joining Lists'!$E$4:$E$75)</f>
        <v>West</v>
      </c>
      <c r="J9380" s="105" t="s">
        <v>216</v>
      </c>
      <c r="K9380" s="105">
        <v>4.0</v>
      </c>
      <c r="L9380" s="104">
        <f t="array" ref="L9380">XLOOKUP('Joining Lists'!$J9380,'Joining Lists'!$A$4:$A$15,'Joining Lists'!$B$4:$B$15)</f>
        <v>22.95</v>
      </c>
      <c r="M9380" s="105">
        <f>'Joining Lists'!$K9380*'Joining Lists'!$L9380</f>
        <v>91.8</v>
      </c>
    </row>
    <row r="9381" ht="14.25" customHeight="1">
      <c r="G9381" s="111">
        <v>43959.0</v>
      </c>
      <c r="H9381" s="110" t="s">
        <v>289</v>
      </c>
      <c r="I9381" s="110" t="str">
        <f t="array" ref="I9381">XLOOKUP('Joining Lists'!$H9381,'Joining Lists'!$D$4:$D$75,'Joining Lists'!$E$4:$E$75)</f>
        <v>West</v>
      </c>
      <c r="J9381" s="110" t="s">
        <v>240</v>
      </c>
      <c r="K9381" s="110">
        <v>3.0</v>
      </c>
      <c r="L9381" s="109">
        <f t="array" ref="L9381">XLOOKUP('Joining Lists'!$J9381,'Joining Lists'!$A$4:$A$15,'Joining Lists'!$B$4:$B$15)</f>
        <v>34</v>
      </c>
      <c r="M9381" s="110">
        <f>'Joining Lists'!$K9381*'Joining Lists'!$L9381</f>
        <v>102</v>
      </c>
    </row>
    <row r="9382" ht="14.25" customHeight="1">
      <c r="G9382" s="106">
        <v>43959.0</v>
      </c>
      <c r="H9382" s="105" t="s">
        <v>215</v>
      </c>
      <c r="I9382" s="105" t="str">
        <f t="array" ref="I9382">XLOOKUP('Joining Lists'!$H9382,'Joining Lists'!$D$4:$D$75,'Joining Lists'!$E$4:$E$75)</f>
        <v>East</v>
      </c>
      <c r="J9382" s="105" t="s">
        <v>243</v>
      </c>
      <c r="K9382" s="105">
        <v>3.0</v>
      </c>
      <c r="L9382" s="104">
        <f t="array" ref="L9382">XLOOKUP('Joining Lists'!$J9382,'Joining Lists'!$A$4:$A$15,'Joining Lists'!$B$4:$B$15)</f>
        <v>25</v>
      </c>
      <c r="M9382" s="105">
        <f>'Joining Lists'!$K9382*'Joining Lists'!$L9382</f>
        <v>75</v>
      </c>
    </row>
    <row r="9383" ht="14.25" customHeight="1">
      <c r="G9383" s="111">
        <v>43959.0</v>
      </c>
      <c r="H9383" s="110" t="s">
        <v>316</v>
      </c>
      <c r="I9383" s="110" t="str">
        <f t="array" ref="I9383">XLOOKUP('Joining Lists'!$H9383,'Joining Lists'!$D$4:$D$75,'Joining Lists'!$E$4:$E$75)</f>
        <v>West</v>
      </c>
      <c r="J9383" s="110" t="s">
        <v>236</v>
      </c>
      <c r="K9383" s="110">
        <v>1.0</v>
      </c>
      <c r="L9383" s="109">
        <f t="array" ref="L9383">XLOOKUP('Joining Lists'!$J9383,'Joining Lists'!$A$4:$A$15,'Joining Lists'!$B$4:$B$15)</f>
        <v>30</v>
      </c>
      <c r="M9383" s="110">
        <f>'Joining Lists'!$K9383*'Joining Lists'!$L9383</f>
        <v>30</v>
      </c>
    </row>
    <row r="9384" ht="14.25" customHeight="1">
      <c r="G9384" s="106">
        <v>43959.0</v>
      </c>
      <c r="H9384" s="105" t="s">
        <v>306</v>
      </c>
      <c r="I9384" s="105" t="str">
        <f t="array" ref="I9384">XLOOKUP('Joining Lists'!$H9384,'Joining Lists'!$D$4:$D$75,'Joining Lists'!$E$4:$E$75)</f>
        <v>West</v>
      </c>
      <c r="J9384" s="105" t="s">
        <v>218</v>
      </c>
      <c r="K9384" s="105">
        <v>3.0</v>
      </c>
      <c r="L9384" s="104">
        <f t="array" ref="L9384">XLOOKUP('Joining Lists'!$J9384,'Joining Lists'!$A$4:$A$15,'Joining Lists'!$B$4:$B$15)</f>
        <v>22.95</v>
      </c>
      <c r="M9384" s="105">
        <f>'Joining Lists'!$K9384*'Joining Lists'!$L9384</f>
        <v>68.85</v>
      </c>
    </row>
    <row r="9385" ht="14.25" customHeight="1">
      <c r="G9385" s="111">
        <v>43959.0</v>
      </c>
      <c r="H9385" s="110" t="s">
        <v>231</v>
      </c>
      <c r="I9385" s="110" t="str">
        <f t="array" ref="I9385">XLOOKUP('Joining Lists'!$H9385,'Joining Lists'!$D$4:$D$75,'Joining Lists'!$E$4:$E$75)</f>
        <v>West</v>
      </c>
      <c r="J9385" s="110" t="s">
        <v>227</v>
      </c>
      <c r="K9385" s="110">
        <v>2.0</v>
      </c>
      <c r="L9385" s="109">
        <f t="array" ref="L9385">XLOOKUP('Joining Lists'!$J9385,'Joining Lists'!$A$4:$A$15,'Joining Lists'!$B$4:$B$15)</f>
        <v>25</v>
      </c>
      <c r="M9385" s="110">
        <f>'Joining Lists'!$K9385*'Joining Lists'!$L9385</f>
        <v>50</v>
      </c>
    </row>
    <row r="9386" ht="14.25" customHeight="1">
      <c r="G9386" s="106">
        <v>43958.0</v>
      </c>
      <c r="H9386" s="105" t="s">
        <v>252</v>
      </c>
      <c r="I9386" s="105" t="str">
        <f t="array" ref="I9386">XLOOKUP('Joining Lists'!$H9386,'Joining Lists'!$D$4:$D$75,'Joining Lists'!$E$4:$E$75)</f>
        <v>West</v>
      </c>
      <c r="J9386" s="105" t="s">
        <v>216</v>
      </c>
      <c r="K9386" s="105">
        <v>3.0</v>
      </c>
      <c r="L9386" s="104">
        <f t="array" ref="L9386">XLOOKUP('Joining Lists'!$J9386,'Joining Lists'!$A$4:$A$15,'Joining Lists'!$B$4:$B$15)</f>
        <v>22.95</v>
      </c>
      <c r="M9386" s="105">
        <f>'Joining Lists'!$K9386*'Joining Lists'!$L9386</f>
        <v>68.85</v>
      </c>
    </row>
    <row r="9387" ht="14.25" customHeight="1">
      <c r="G9387" s="111">
        <v>43958.0</v>
      </c>
      <c r="H9387" s="110" t="s">
        <v>296</v>
      </c>
      <c r="I9387" s="110" t="str">
        <f t="array" ref="I9387">XLOOKUP('Joining Lists'!$H9387,'Joining Lists'!$D$4:$D$75,'Joining Lists'!$E$4:$E$75)</f>
        <v>West</v>
      </c>
      <c r="J9387" s="110" t="s">
        <v>216</v>
      </c>
      <c r="K9387" s="110">
        <v>2.0</v>
      </c>
      <c r="L9387" s="109">
        <f t="array" ref="L9387">XLOOKUP('Joining Lists'!$J9387,'Joining Lists'!$A$4:$A$15,'Joining Lists'!$B$4:$B$15)</f>
        <v>22.95</v>
      </c>
      <c r="M9387" s="110">
        <f>'Joining Lists'!$K9387*'Joining Lists'!$L9387</f>
        <v>45.9</v>
      </c>
    </row>
    <row r="9388" ht="14.25" customHeight="1">
      <c r="G9388" s="106">
        <v>43958.0</v>
      </c>
      <c r="H9388" s="105" t="s">
        <v>296</v>
      </c>
      <c r="I9388" s="105" t="str">
        <f t="array" ref="I9388">XLOOKUP('Joining Lists'!$H9388,'Joining Lists'!$D$4:$D$75,'Joining Lists'!$E$4:$E$75)</f>
        <v>West</v>
      </c>
      <c r="J9388" s="105" t="s">
        <v>235</v>
      </c>
      <c r="K9388" s="105">
        <v>17.0</v>
      </c>
      <c r="L9388" s="104">
        <f t="array" ref="L9388">XLOOKUP('Joining Lists'!$J9388,'Joining Lists'!$A$4:$A$15,'Joining Lists'!$B$4:$B$15)</f>
        <v>19.95</v>
      </c>
      <c r="M9388" s="105">
        <f>'Joining Lists'!$K9388*'Joining Lists'!$L9388</f>
        <v>339.15</v>
      </c>
    </row>
    <row r="9389" ht="14.25" customHeight="1">
      <c r="G9389" s="111">
        <v>43958.0</v>
      </c>
      <c r="H9389" s="110" t="s">
        <v>286</v>
      </c>
      <c r="I9389" s="110" t="str">
        <f t="array" ref="I9389">XLOOKUP('Joining Lists'!$H9389,'Joining Lists'!$D$4:$D$75,'Joining Lists'!$E$4:$E$75)</f>
        <v>South</v>
      </c>
      <c r="J9389" s="110" t="s">
        <v>216</v>
      </c>
      <c r="K9389" s="110">
        <v>16.0</v>
      </c>
      <c r="L9389" s="109">
        <f t="array" ref="L9389">XLOOKUP('Joining Lists'!$J9389,'Joining Lists'!$A$4:$A$15,'Joining Lists'!$B$4:$B$15)</f>
        <v>22.95</v>
      </c>
      <c r="M9389" s="110">
        <f>'Joining Lists'!$K9389*'Joining Lists'!$L9389</f>
        <v>367.2</v>
      </c>
    </row>
    <row r="9390" ht="14.25" customHeight="1">
      <c r="G9390" s="106">
        <v>43958.0</v>
      </c>
      <c r="H9390" s="105" t="s">
        <v>313</v>
      </c>
      <c r="I9390" s="105" t="str">
        <f t="array" ref="I9390">XLOOKUP('Joining Lists'!$H9390,'Joining Lists'!$D$4:$D$75,'Joining Lists'!$E$4:$E$75)</f>
        <v>West</v>
      </c>
      <c r="J9390" s="105" t="s">
        <v>212</v>
      </c>
      <c r="K9390" s="105">
        <v>2.0</v>
      </c>
      <c r="L9390" s="104">
        <f t="array" ref="L9390">XLOOKUP('Joining Lists'!$J9390,'Joining Lists'!$A$4:$A$15,'Joining Lists'!$B$4:$B$15)</f>
        <v>21</v>
      </c>
      <c r="M9390" s="105">
        <f>'Joining Lists'!$K9390*'Joining Lists'!$L9390</f>
        <v>42</v>
      </c>
    </row>
    <row r="9391" ht="14.25" customHeight="1">
      <c r="G9391" s="111">
        <v>43958.0</v>
      </c>
      <c r="H9391" s="110" t="s">
        <v>286</v>
      </c>
      <c r="I9391" s="110" t="str">
        <f t="array" ref="I9391">XLOOKUP('Joining Lists'!$H9391,'Joining Lists'!$D$4:$D$75,'Joining Lists'!$E$4:$E$75)</f>
        <v>South</v>
      </c>
      <c r="J9391" s="110" t="s">
        <v>240</v>
      </c>
      <c r="K9391" s="110">
        <v>1.0</v>
      </c>
      <c r="L9391" s="109">
        <f t="array" ref="L9391">XLOOKUP('Joining Lists'!$J9391,'Joining Lists'!$A$4:$A$15,'Joining Lists'!$B$4:$B$15)</f>
        <v>34</v>
      </c>
      <c r="M9391" s="110">
        <f>'Joining Lists'!$K9391*'Joining Lists'!$L9391</f>
        <v>34</v>
      </c>
    </row>
    <row r="9392" ht="14.25" customHeight="1">
      <c r="G9392" s="106">
        <v>43958.0</v>
      </c>
      <c r="H9392" s="105" t="s">
        <v>297</v>
      </c>
      <c r="I9392" s="105" t="str">
        <f t="array" ref="I9392">XLOOKUP('Joining Lists'!$H9392,'Joining Lists'!$D$4:$D$75,'Joining Lists'!$E$4:$E$75)</f>
        <v>MidWest</v>
      </c>
      <c r="J9392" s="105" t="s">
        <v>240</v>
      </c>
      <c r="K9392" s="105">
        <v>3.0</v>
      </c>
      <c r="L9392" s="104">
        <f t="array" ref="L9392">XLOOKUP('Joining Lists'!$J9392,'Joining Lists'!$A$4:$A$15,'Joining Lists'!$B$4:$B$15)</f>
        <v>34</v>
      </c>
      <c r="M9392" s="105">
        <f>'Joining Lists'!$K9392*'Joining Lists'!$L9392</f>
        <v>102</v>
      </c>
    </row>
    <row r="9393" ht="14.25" customHeight="1">
      <c r="G9393" s="111">
        <v>43958.0</v>
      </c>
      <c r="H9393" s="110" t="s">
        <v>268</v>
      </c>
      <c r="I9393" s="110" t="str">
        <f t="array" ref="I9393">XLOOKUP('Joining Lists'!$H9393,'Joining Lists'!$D$4:$D$75,'Joining Lists'!$E$4:$E$75)</f>
        <v>East</v>
      </c>
      <c r="J9393" s="110" t="s">
        <v>218</v>
      </c>
      <c r="K9393" s="110">
        <v>1.0</v>
      </c>
      <c r="L9393" s="109">
        <f t="array" ref="L9393">XLOOKUP('Joining Lists'!$J9393,'Joining Lists'!$A$4:$A$15,'Joining Lists'!$B$4:$B$15)</f>
        <v>22.95</v>
      </c>
      <c r="M9393" s="110">
        <f>'Joining Lists'!$K9393*'Joining Lists'!$L9393</f>
        <v>22.95</v>
      </c>
    </row>
    <row r="9394" ht="14.25" customHeight="1">
      <c r="G9394" s="106">
        <v>43957.0</v>
      </c>
      <c r="H9394" s="105" t="s">
        <v>278</v>
      </c>
      <c r="I9394" s="105" t="str">
        <f t="array" ref="I9394">XLOOKUP('Joining Lists'!$H9394,'Joining Lists'!$D$4:$D$75,'Joining Lists'!$E$4:$E$75)</f>
        <v>MidWest</v>
      </c>
      <c r="J9394" s="105" t="s">
        <v>216</v>
      </c>
      <c r="K9394" s="105">
        <v>2.0</v>
      </c>
      <c r="L9394" s="104">
        <f t="array" ref="L9394">XLOOKUP('Joining Lists'!$J9394,'Joining Lists'!$A$4:$A$15,'Joining Lists'!$B$4:$B$15)</f>
        <v>22.95</v>
      </c>
      <c r="M9394" s="105">
        <f>'Joining Lists'!$K9394*'Joining Lists'!$L9394</f>
        <v>45.9</v>
      </c>
    </row>
    <row r="9395" ht="14.25" customHeight="1">
      <c r="G9395" s="111">
        <v>43957.0</v>
      </c>
      <c r="H9395" s="110" t="s">
        <v>314</v>
      </c>
      <c r="I9395" s="110" t="str">
        <f t="array" ref="I9395">XLOOKUP('Joining Lists'!$H9395,'Joining Lists'!$D$4:$D$75,'Joining Lists'!$E$4:$E$75)</f>
        <v>West</v>
      </c>
      <c r="J9395" s="110" t="s">
        <v>240</v>
      </c>
      <c r="K9395" s="110">
        <v>2.0</v>
      </c>
      <c r="L9395" s="109">
        <f t="array" ref="L9395">XLOOKUP('Joining Lists'!$J9395,'Joining Lists'!$A$4:$A$15,'Joining Lists'!$B$4:$B$15)</f>
        <v>34</v>
      </c>
      <c r="M9395" s="110">
        <f>'Joining Lists'!$K9395*'Joining Lists'!$L9395</f>
        <v>68</v>
      </c>
    </row>
    <row r="9396" ht="14.25" customHeight="1">
      <c r="G9396" s="106">
        <v>43957.0</v>
      </c>
      <c r="H9396" s="105" t="s">
        <v>264</v>
      </c>
      <c r="I9396" s="105" t="str">
        <f t="array" ref="I9396">XLOOKUP('Joining Lists'!$H9396,'Joining Lists'!$D$4:$D$75,'Joining Lists'!$E$4:$E$75)</f>
        <v>MidWest</v>
      </c>
      <c r="J9396" s="105" t="s">
        <v>245</v>
      </c>
      <c r="K9396" s="105">
        <v>2.0</v>
      </c>
      <c r="L9396" s="104">
        <f t="array" ref="L9396">XLOOKUP('Joining Lists'!$J9396,'Joining Lists'!$A$4:$A$15,'Joining Lists'!$B$4:$B$15)</f>
        <v>23.5</v>
      </c>
      <c r="M9396" s="105">
        <f>'Joining Lists'!$K9396*'Joining Lists'!$L9396</f>
        <v>47</v>
      </c>
    </row>
    <row r="9397" ht="14.25" customHeight="1">
      <c r="G9397" s="111">
        <v>43957.0</v>
      </c>
      <c r="H9397" s="110" t="s">
        <v>254</v>
      </c>
      <c r="I9397" s="110" t="str">
        <f t="array" ref="I9397">XLOOKUP('Joining Lists'!$H9397,'Joining Lists'!$D$4:$D$75,'Joining Lists'!$E$4:$E$75)</f>
        <v>South</v>
      </c>
      <c r="J9397" s="110" t="s">
        <v>243</v>
      </c>
      <c r="K9397" s="110">
        <v>2.0</v>
      </c>
      <c r="L9397" s="109">
        <f t="array" ref="L9397">XLOOKUP('Joining Lists'!$J9397,'Joining Lists'!$A$4:$A$15,'Joining Lists'!$B$4:$B$15)</f>
        <v>25</v>
      </c>
      <c r="M9397" s="110">
        <f>'Joining Lists'!$K9397*'Joining Lists'!$L9397</f>
        <v>50</v>
      </c>
    </row>
    <row r="9398" ht="14.25" customHeight="1">
      <c r="G9398" s="106">
        <v>43956.0</v>
      </c>
      <c r="H9398" s="105" t="s">
        <v>306</v>
      </c>
      <c r="I9398" s="105" t="str">
        <f t="array" ref="I9398">XLOOKUP('Joining Lists'!$H9398,'Joining Lists'!$D$4:$D$75,'Joining Lists'!$E$4:$E$75)</f>
        <v>West</v>
      </c>
      <c r="J9398" s="105" t="s">
        <v>240</v>
      </c>
      <c r="K9398" s="105">
        <v>2.0</v>
      </c>
      <c r="L9398" s="104">
        <f t="array" ref="L9398">XLOOKUP('Joining Lists'!$J9398,'Joining Lists'!$A$4:$A$15,'Joining Lists'!$B$4:$B$15)</f>
        <v>34</v>
      </c>
      <c r="M9398" s="105">
        <f>'Joining Lists'!$K9398*'Joining Lists'!$L9398</f>
        <v>68</v>
      </c>
    </row>
    <row r="9399" ht="14.25" customHeight="1">
      <c r="G9399" s="111">
        <v>43956.0</v>
      </c>
      <c r="H9399" s="110" t="s">
        <v>225</v>
      </c>
      <c r="I9399" s="110" t="str">
        <f t="array" ref="I9399">XLOOKUP('Joining Lists'!$H9399,'Joining Lists'!$D$4:$D$75,'Joining Lists'!$E$4:$E$75)</f>
        <v>South</v>
      </c>
      <c r="J9399" s="110" t="s">
        <v>240</v>
      </c>
      <c r="K9399" s="110">
        <v>1.0</v>
      </c>
      <c r="L9399" s="109">
        <f t="array" ref="L9399">XLOOKUP('Joining Lists'!$J9399,'Joining Lists'!$A$4:$A$15,'Joining Lists'!$B$4:$B$15)</f>
        <v>34</v>
      </c>
      <c r="M9399" s="110">
        <f>'Joining Lists'!$K9399*'Joining Lists'!$L9399</f>
        <v>34</v>
      </c>
    </row>
    <row r="9400" ht="14.25" customHeight="1">
      <c r="G9400" s="106">
        <v>43956.0</v>
      </c>
      <c r="H9400" s="105" t="s">
        <v>261</v>
      </c>
      <c r="I9400" s="105" t="str">
        <f t="array" ref="I9400">XLOOKUP('Joining Lists'!$H9400,'Joining Lists'!$D$4:$D$75,'Joining Lists'!$E$4:$E$75)</f>
        <v>South</v>
      </c>
      <c r="J9400" s="105" t="s">
        <v>240</v>
      </c>
      <c r="K9400" s="105">
        <v>21.0</v>
      </c>
      <c r="L9400" s="104">
        <f t="array" ref="L9400">XLOOKUP('Joining Lists'!$J9400,'Joining Lists'!$A$4:$A$15,'Joining Lists'!$B$4:$B$15)</f>
        <v>34</v>
      </c>
      <c r="M9400" s="105">
        <f>'Joining Lists'!$K9400*'Joining Lists'!$L9400</f>
        <v>714</v>
      </c>
    </row>
    <row r="9401" ht="14.25" customHeight="1">
      <c r="G9401" s="111">
        <v>43956.0</v>
      </c>
      <c r="H9401" s="110" t="s">
        <v>315</v>
      </c>
      <c r="I9401" s="110" t="str">
        <f t="array" ref="I9401">XLOOKUP('Joining Lists'!$H9401,'Joining Lists'!$D$4:$D$75,'Joining Lists'!$E$4:$E$75)</f>
        <v>MidWest</v>
      </c>
      <c r="J9401" s="110" t="s">
        <v>218</v>
      </c>
      <c r="K9401" s="110">
        <v>1.0</v>
      </c>
      <c r="L9401" s="109">
        <f t="array" ref="L9401">XLOOKUP('Joining Lists'!$J9401,'Joining Lists'!$A$4:$A$15,'Joining Lists'!$B$4:$B$15)</f>
        <v>22.95</v>
      </c>
      <c r="M9401" s="110">
        <f>'Joining Lists'!$K9401*'Joining Lists'!$L9401</f>
        <v>22.95</v>
      </c>
    </row>
    <row r="9402" ht="14.25" customHeight="1">
      <c r="G9402" s="106">
        <v>43956.0</v>
      </c>
      <c r="H9402" s="105" t="s">
        <v>314</v>
      </c>
      <c r="I9402" s="105" t="str">
        <f t="array" ref="I9402">XLOOKUP('Joining Lists'!$H9402,'Joining Lists'!$D$4:$D$75,'Joining Lists'!$E$4:$E$75)</f>
        <v>West</v>
      </c>
      <c r="J9402" s="105" t="s">
        <v>235</v>
      </c>
      <c r="K9402" s="105">
        <v>2.0</v>
      </c>
      <c r="L9402" s="104">
        <f t="array" ref="L9402">XLOOKUP('Joining Lists'!$J9402,'Joining Lists'!$A$4:$A$15,'Joining Lists'!$B$4:$B$15)</f>
        <v>19.95</v>
      </c>
      <c r="M9402" s="105">
        <f>'Joining Lists'!$K9402*'Joining Lists'!$L9402</f>
        <v>39.9</v>
      </c>
    </row>
    <row r="9403" ht="14.25" customHeight="1">
      <c r="G9403" s="111">
        <v>43956.0</v>
      </c>
      <c r="H9403" s="110" t="s">
        <v>296</v>
      </c>
      <c r="I9403" s="110" t="str">
        <f t="array" ref="I9403">XLOOKUP('Joining Lists'!$H9403,'Joining Lists'!$D$4:$D$75,'Joining Lists'!$E$4:$E$75)</f>
        <v>West</v>
      </c>
      <c r="J9403" s="110" t="s">
        <v>245</v>
      </c>
      <c r="K9403" s="110">
        <v>1.0</v>
      </c>
      <c r="L9403" s="109">
        <f t="array" ref="L9403">XLOOKUP('Joining Lists'!$J9403,'Joining Lists'!$A$4:$A$15,'Joining Lists'!$B$4:$B$15)</f>
        <v>23.5</v>
      </c>
      <c r="M9403" s="110">
        <f>'Joining Lists'!$K9403*'Joining Lists'!$L9403</f>
        <v>23.5</v>
      </c>
    </row>
    <row r="9404" ht="14.25" customHeight="1">
      <c r="G9404" s="106">
        <v>43956.0</v>
      </c>
      <c r="H9404" s="105" t="s">
        <v>292</v>
      </c>
      <c r="I9404" s="105" t="str">
        <f t="array" ref="I9404">XLOOKUP('Joining Lists'!$H9404,'Joining Lists'!$D$4:$D$75,'Joining Lists'!$E$4:$E$75)</f>
        <v>East</v>
      </c>
      <c r="J9404" s="105" t="s">
        <v>235</v>
      </c>
      <c r="K9404" s="105">
        <v>3.0</v>
      </c>
      <c r="L9404" s="104">
        <f t="array" ref="L9404">XLOOKUP('Joining Lists'!$J9404,'Joining Lists'!$A$4:$A$15,'Joining Lists'!$B$4:$B$15)</f>
        <v>19.95</v>
      </c>
      <c r="M9404" s="105">
        <f>'Joining Lists'!$K9404*'Joining Lists'!$L9404</f>
        <v>59.85</v>
      </c>
    </row>
    <row r="9405" ht="14.25" customHeight="1">
      <c r="G9405" s="111">
        <v>43955.0</v>
      </c>
      <c r="H9405" s="110" t="s">
        <v>258</v>
      </c>
      <c r="I9405" s="110" t="str">
        <f t="array" ref="I9405">XLOOKUP('Joining Lists'!$H9405,'Joining Lists'!$D$4:$D$75,'Joining Lists'!$E$4:$E$75)</f>
        <v>MidWest</v>
      </c>
      <c r="J9405" s="110" t="s">
        <v>240</v>
      </c>
      <c r="K9405" s="110">
        <v>4.0</v>
      </c>
      <c r="L9405" s="109">
        <f t="array" ref="L9405">XLOOKUP('Joining Lists'!$J9405,'Joining Lists'!$A$4:$A$15,'Joining Lists'!$B$4:$B$15)</f>
        <v>34</v>
      </c>
      <c r="M9405" s="110">
        <f>'Joining Lists'!$K9405*'Joining Lists'!$L9405</f>
        <v>136</v>
      </c>
    </row>
    <row r="9406" ht="14.25" customHeight="1">
      <c r="G9406" s="106">
        <v>43955.0</v>
      </c>
      <c r="H9406" s="105" t="s">
        <v>252</v>
      </c>
      <c r="I9406" s="105" t="str">
        <f t="array" ref="I9406">XLOOKUP('Joining Lists'!$H9406,'Joining Lists'!$D$4:$D$75,'Joining Lists'!$E$4:$E$75)</f>
        <v>West</v>
      </c>
      <c r="J9406" s="105" t="s">
        <v>240</v>
      </c>
      <c r="K9406" s="105">
        <v>2.0</v>
      </c>
      <c r="L9406" s="104">
        <f t="array" ref="L9406">XLOOKUP('Joining Lists'!$J9406,'Joining Lists'!$A$4:$A$15,'Joining Lists'!$B$4:$B$15)</f>
        <v>34</v>
      </c>
      <c r="M9406" s="105">
        <f>'Joining Lists'!$K9406*'Joining Lists'!$L9406</f>
        <v>68</v>
      </c>
    </row>
    <row r="9407" ht="14.25" customHeight="1">
      <c r="G9407" s="111">
        <v>43955.0</v>
      </c>
      <c r="H9407" s="110" t="s">
        <v>271</v>
      </c>
      <c r="I9407" s="110" t="str">
        <f t="array" ref="I9407">XLOOKUP('Joining Lists'!$H9407,'Joining Lists'!$D$4:$D$75,'Joining Lists'!$E$4:$E$75)</f>
        <v>South</v>
      </c>
      <c r="J9407" s="110" t="s">
        <v>218</v>
      </c>
      <c r="K9407" s="110">
        <v>2.0</v>
      </c>
      <c r="L9407" s="109">
        <f t="array" ref="L9407">XLOOKUP('Joining Lists'!$J9407,'Joining Lists'!$A$4:$A$15,'Joining Lists'!$B$4:$B$15)</f>
        <v>22.95</v>
      </c>
      <c r="M9407" s="110">
        <f>'Joining Lists'!$K9407*'Joining Lists'!$L9407</f>
        <v>45.9</v>
      </c>
    </row>
    <row r="9408" ht="14.25" customHeight="1">
      <c r="G9408" s="106">
        <v>43955.0</v>
      </c>
      <c r="H9408" s="105" t="s">
        <v>242</v>
      </c>
      <c r="I9408" s="105" t="str">
        <f t="array" ref="I9408">XLOOKUP('Joining Lists'!$H9408,'Joining Lists'!$D$4:$D$75,'Joining Lists'!$E$4:$E$75)</f>
        <v>MidWest</v>
      </c>
      <c r="J9408" s="105" t="s">
        <v>235</v>
      </c>
      <c r="K9408" s="105">
        <v>3.0</v>
      </c>
      <c r="L9408" s="104">
        <f t="array" ref="L9408">XLOOKUP('Joining Lists'!$J9408,'Joining Lists'!$A$4:$A$15,'Joining Lists'!$B$4:$B$15)</f>
        <v>19.95</v>
      </c>
      <c r="M9408" s="105">
        <f>'Joining Lists'!$K9408*'Joining Lists'!$L9408</f>
        <v>59.85</v>
      </c>
    </row>
    <row r="9409" ht="14.25" customHeight="1">
      <c r="G9409" s="111">
        <v>43955.0</v>
      </c>
      <c r="H9409" s="110" t="s">
        <v>248</v>
      </c>
      <c r="I9409" s="110" t="str">
        <f t="array" ref="I9409">XLOOKUP('Joining Lists'!$H9409,'Joining Lists'!$D$4:$D$75,'Joining Lists'!$E$4:$E$75)</f>
        <v>MidWest</v>
      </c>
      <c r="J9409" s="110" t="s">
        <v>216</v>
      </c>
      <c r="K9409" s="110">
        <v>3.0</v>
      </c>
      <c r="L9409" s="109">
        <f t="array" ref="L9409">XLOOKUP('Joining Lists'!$J9409,'Joining Lists'!$A$4:$A$15,'Joining Lists'!$B$4:$B$15)</f>
        <v>22.95</v>
      </c>
      <c r="M9409" s="110">
        <f>'Joining Lists'!$K9409*'Joining Lists'!$L9409</f>
        <v>68.85</v>
      </c>
    </row>
    <row r="9410" ht="14.25" customHeight="1">
      <c r="G9410" s="106">
        <v>43955.0</v>
      </c>
      <c r="H9410" s="105" t="s">
        <v>251</v>
      </c>
      <c r="I9410" s="105" t="str">
        <f t="array" ref="I9410">XLOOKUP('Joining Lists'!$H9410,'Joining Lists'!$D$4:$D$75,'Joining Lists'!$E$4:$E$75)</f>
        <v>MidWest</v>
      </c>
      <c r="J9410" s="105" t="s">
        <v>216</v>
      </c>
      <c r="K9410" s="105">
        <v>1.0</v>
      </c>
      <c r="L9410" s="104">
        <f t="array" ref="L9410">XLOOKUP('Joining Lists'!$J9410,'Joining Lists'!$A$4:$A$15,'Joining Lists'!$B$4:$B$15)</f>
        <v>22.95</v>
      </c>
      <c r="M9410" s="105">
        <f>'Joining Lists'!$K9410*'Joining Lists'!$L9410</f>
        <v>22.95</v>
      </c>
    </row>
    <row r="9411" ht="14.25" customHeight="1">
      <c r="G9411" s="111">
        <v>43955.0</v>
      </c>
      <c r="H9411" s="110" t="s">
        <v>215</v>
      </c>
      <c r="I9411" s="110" t="str">
        <f t="array" ref="I9411">XLOOKUP('Joining Lists'!$H9411,'Joining Lists'!$D$4:$D$75,'Joining Lists'!$E$4:$E$75)</f>
        <v>East</v>
      </c>
      <c r="J9411" s="110" t="s">
        <v>240</v>
      </c>
      <c r="K9411" s="110">
        <v>1.0</v>
      </c>
      <c r="L9411" s="109">
        <f t="array" ref="L9411">XLOOKUP('Joining Lists'!$J9411,'Joining Lists'!$A$4:$A$15,'Joining Lists'!$B$4:$B$15)</f>
        <v>34</v>
      </c>
      <c r="M9411" s="110">
        <f>'Joining Lists'!$K9411*'Joining Lists'!$L9411</f>
        <v>34</v>
      </c>
    </row>
    <row r="9412" ht="14.25" customHeight="1">
      <c r="G9412" s="106">
        <v>43953.0</v>
      </c>
      <c r="H9412" s="105" t="s">
        <v>261</v>
      </c>
      <c r="I9412" s="105" t="str">
        <f t="array" ref="I9412">XLOOKUP('Joining Lists'!$H9412,'Joining Lists'!$D$4:$D$75,'Joining Lists'!$E$4:$E$75)</f>
        <v>South</v>
      </c>
      <c r="J9412" s="105" t="s">
        <v>235</v>
      </c>
      <c r="K9412" s="105">
        <v>2.0</v>
      </c>
      <c r="L9412" s="104">
        <f t="array" ref="L9412">XLOOKUP('Joining Lists'!$J9412,'Joining Lists'!$A$4:$A$15,'Joining Lists'!$B$4:$B$15)</f>
        <v>19.95</v>
      </c>
      <c r="M9412" s="105">
        <f>'Joining Lists'!$K9412*'Joining Lists'!$L9412</f>
        <v>39.9</v>
      </c>
    </row>
    <row r="9413" ht="14.25" customHeight="1">
      <c r="G9413" s="111">
        <v>43953.0</v>
      </c>
      <c r="H9413" s="110" t="s">
        <v>280</v>
      </c>
      <c r="I9413" s="110" t="str">
        <f t="array" ref="I9413">XLOOKUP('Joining Lists'!$H9413,'Joining Lists'!$D$4:$D$75,'Joining Lists'!$E$4:$E$75)</f>
        <v>South</v>
      </c>
      <c r="J9413" s="110" t="s">
        <v>240</v>
      </c>
      <c r="K9413" s="110">
        <v>3.0</v>
      </c>
      <c r="L9413" s="109">
        <f t="array" ref="L9413">XLOOKUP('Joining Lists'!$J9413,'Joining Lists'!$A$4:$A$15,'Joining Lists'!$B$4:$B$15)</f>
        <v>34</v>
      </c>
      <c r="M9413" s="110">
        <f>'Joining Lists'!$K9413*'Joining Lists'!$L9413</f>
        <v>102</v>
      </c>
    </row>
    <row r="9414" ht="14.25" customHeight="1">
      <c r="G9414" s="106">
        <v>43953.0</v>
      </c>
      <c r="H9414" s="105" t="s">
        <v>286</v>
      </c>
      <c r="I9414" s="105" t="str">
        <f t="array" ref="I9414">XLOOKUP('Joining Lists'!$H9414,'Joining Lists'!$D$4:$D$75,'Joining Lists'!$E$4:$E$75)</f>
        <v>South</v>
      </c>
      <c r="J9414" s="105" t="s">
        <v>240</v>
      </c>
      <c r="K9414" s="105">
        <v>2.0</v>
      </c>
      <c r="L9414" s="104">
        <f t="array" ref="L9414">XLOOKUP('Joining Lists'!$J9414,'Joining Lists'!$A$4:$A$15,'Joining Lists'!$B$4:$B$15)</f>
        <v>34</v>
      </c>
      <c r="M9414" s="105">
        <f>'Joining Lists'!$K9414*'Joining Lists'!$L9414</f>
        <v>68</v>
      </c>
    </row>
    <row r="9415" ht="14.25" customHeight="1">
      <c r="G9415" s="111">
        <v>43953.0</v>
      </c>
      <c r="H9415" s="110" t="s">
        <v>257</v>
      </c>
      <c r="I9415" s="110" t="str">
        <f t="array" ref="I9415">XLOOKUP('Joining Lists'!$H9415,'Joining Lists'!$D$4:$D$75,'Joining Lists'!$E$4:$E$75)</f>
        <v>South</v>
      </c>
      <c r="J9415" s="110" t="s">
        <v>240</v>
      </c>
      <c r="K9415" s="110">
        <v>2.0</v>
      </c>
      <c r="L9415" s="109">
        <f t="array" ref="L9415">XLOOKUP('Joining Lists'!$J9415,'Joining Lists'!$A$4:$A$15,'Joining Lists'!$B$4:$B$15)</f>
        <v>34</v>
      </c>
      <c r="M9415" s="110">
        <f>'Joining Lists'!$K9415*'Joining Lists'!$L9415</f>
        <v>68</v>
      </c>
    </row>
    <row r="9416" ht="14.25" customHeight="1">
      <c r="G9416" s="106">
        <v>43953.0</v>
      </c>
      <c r="H9416" s="105" t="s">
        <v>249</v>
      </c>
      <c r="I9416" s="105" t="str">
        <f t="array" ref="I9416">XLOOKUP('Joining Lists'!$H9416,'Joining Lists'!$D$4:$D$75,'Joining Lists'!$E$4:$E$75)</f>
        <v>East</v>
      </c>
      <c r="J9416" s="105" t="s">
        <v>212</v>
      </c>
      <c r="K9416" s="105">
        <v>1.0</v>
      </c>
      <c r="L9416" s="104">
        <f t="array" ref="L9416">XLOOKUP('Joining Lists'!$J9416,'Joining Lists'!$A$4:$A$15,'Joining Lists'!$B$4:$B$15)</f>
        <v>21</v>
      </c>
      <c r="M9416" s="105">
        <f>'Joining Lists'!$K9416*'Joining Lists'!$L9416</f>
        <v>21</v>
      </c>
    </row>
    <row r="9417" ht="14.25" customHeight="1">
      <c r="G9417" s="111">
        <v>43953.0</v>
      </c>
      <c r="H9417" s="110" t="s">
        <v>276</v>
      </c>
      <c r="I9417" s="110" t="str">
        <f t="array" ref="I9417">XLOOKUP('Joining Lists'!$H9417,'Joining Lists'!$D$4:$D$75,'Joining Lists'!$E$4:$E$75)</f>
        <v>East</v>
      </c>
      <c r="J9417" s="110" t="s">
        <v>243</v>
      </c>
      <c r="K9417" s="110">
        <v>14.0</v>
      </c>
      <c r="L9417" s="109">
        <f t="array" ref="L9417">XLOOKUP('Joining Lists'!$J9417,'Joining Lists'!$A$4:$A$15,'Joining Lists'!$B$4:$B$15)</f>
        <v>25</v>
      </c>
      <c r="M9417" s="110">
        <f>'Joining Lists'!$K9417*'Joining Lists'!$L9417</f>
        <v>350</v>
      </c>
    </row>
    <row r="9418" ht="14.25" customHeight="1">
      <c r="G9418" s="106">
        <v>43952.0</v>
      </c>
      <c r="H9418" s="105" t="s">
        <v>271</v>
      </c>
      <c r="I9418" s="105" t="str">
        <f t="array" ref="I9418">XLOOKUP('Joining Lists'!$H9418,'Joining Lists'!$D$4:$D$75,'Joining Lists'!$E$4:$E$75)</f>
        <v>South</v>
      </c>
      <c r="J9418" s="105" t="s">
        <v>236</v>
      </c>
      <c r="K9418" s="105">
        <v>2.0</v>
      </c>
      <c r="L9418" s="104">
        <f t="array" ref="L9418">XLOOKUP('Joining Lists'!$J9418,'Joining Lists'!$A$4:$A$15,'Joining Lists'!$B$4:$B$15)</f>
        <v>30</v>
      </c>
      <c r="M9418" s="105">
        <f>'Joining Lists'!$K9418*'Joining Lists'!$L9418</f>
        <v>60</v>
      </c>
    </row>
    <row r="9419" ht="14.25" customHeight="1">
      <c r="G9419" s="111">
        <v>43952.0</v>
      </c>
      <c r="H9419" s="110" t="s">
        <v>296</v>
      </c>
      <c r="I9419" s="110" t="str">
        <f t="array" ref="I9419">XLOOKUP('Joining Lists'!$H9419,'Joining Lists'!$D$4:$D$75,'Joining Lists'!$E$4:$E$75)</f>
        <v>West</v>
      </c>
      <c r="J9419" s="110" t="s">
        <v>218</v>
      </c>
      <c r="K9419" s="110">
        <v>2.0</v>
      </c>
      <c r="L9419" s="109">
        <f t="array" ref="L9419">XLOOKUP('Joining Lists'!$J9419,'Joining Lists'!$A$4:$A$15,'Joining Lists'!$B$4:$B$15)</f>
        <v>22.95</v>
      </c>
      <c r="M9419" s="110">
        <f>'Joining Lists'!$K9419*'Joining Lists'!$L9419</f>
        <v>45.9</v>
      </c>
    </row>
    <row r="9420" ht="14.25" customHeight="1">
      <c r="G9420" s="106">
        <v>43952.0</v>
      </c>
      <c r="H9420" s="105" t="s">
        <v>223</v>
      </c>
      <c r="I9420" s="105" t="str">
        <f t="array" ref="I9420">XLOOKUP('Joining Lists'!$H9420,'Joining Lists'!$D$4:$D$75,'Joining Lists'!$E$4:$E$75)</f>
        <v>East</v>
      </c>
      <c r="J9420" s="105" t="s">
        <v>212</v>
      </c>
      <c r="K9420" s="105">
        <v>3.0</v>
      </c>
      <c r="L9420" s="104">
        <f t="array" ref="L9420">XLOOKUP('Joining Lists'!$J9420,'Joining Lists'!$A$4:$A$15,'Joining Lists'!$B$4:$B$15)</f>
        <v>21</v>
      </c>
      <c r="M9420" s="105">
        <f>'Joining Lists'!$K9420*'Joining Lists'!$L9420</f>
        <v>63</v>
      </c>
    </row>
    <row r="9421" ht="14.25" customHeight="1">
      <c r="G9421" s="111">
        <v>43952.0</v>
      </c>
      <c r="H9421" s="110" t="s">
        <v>215</v>
      </c>
      <c r="I9421" s="110" t="str">
        <f t="array" ref="I9421">XLOOKUP('Joining Lists'!$H9421,'Joining Lists'!$D$4:$D$75,'Joining Lists'!$E$4:$E$75)</f>
        <v>East</v>
      </c>
      <c r="J9421" s="110" t="s">
        <v>216</v>
      </c>
      <c r="K9421" s="110">
        <v>1.0</v>
      </c>
      <c r="L9421" s="109">
        <f t="array" ref="L9421">XLOOKUP('Joining Lists'!$J9421,'Joining Lists'!$A$4:$A$15,'Joining Lists'!$B$4:$B$15)</f>
        <v>22.95</v>
      </c>
      <c r="M9421" s="110">
        <f>'Joining Lists'!$K9421*'Joining Lists'!$L9421</f>
        <v>22.95</v>
      </c>
    </row>
    <row r="9422" ht="14.25" customHeight="1">
      <c r="G9422" s="106">
        <v>43952.0</v>
      </c>
      <c r="H9422" s="105" t="s">
        <v>316</v>
      </c>
      <c r="I9422" s="105" t="str">
        <f t="array" ref="I9422">XLOOKUP('Joining Lists'!$H9422,'Joining Lists'!$D$4:$D$75,'Joining Lists'!$E$4:$E$75)</f>
        <v>West</v>
      </c>
      <c r="J9422" s="105" t="s">
        <v>235</v>
      </c>
      <c r="K9422" s="105">
        <v>2.0</v>
      </c>
      <c r="L9422" s="104">
        <f t="array" ref="L9422">XLOOKUP('Joining Lists'!$J9422,'Joining Lists'!$A$4:$A$15,'Joining Lists'!$B$4:$B$15)</f>
        <v>19.95</v>
      </c>
      <c r="M9422" s="105">
        <f>'Joining Lists'!$K9422*'Joining Lists'!$L9422</f>
        <v>39.9</v>
      </c>
    </row>
    <row r="9423" ht="14.25" customHeight="1">
      <c r="G9423" s="111">
        <v>43952.0</v>
      </c>
      <c r="H9423" s="110" t="s">
        <v>305</v>
      </c>
      <c r="I9423" s="110" t="str">
        <f t="array" ref="I9423">XLOOKUP('Joining Lists'!$H9423,'Joining Lists'!$D$4:$D$75,'Joining Lists'!$E$4:$E$75)</f>
        <v>East</v>
      </c>
      <c r="J9423" s="110" t="s">
        <v>235</v>
      </c>
      <c r="K9423" s="110">
        <v>1.0</v>
      </c>
      <c r="L9423" s="109">
        <f t="array" ref="L9423">XLOOKUP('Joining Lists'!$J9423,'Joining Lists'!$A$4:$A$15,'Joining Lists'!$B$4:$B$15)</f>
        <v>19.95</v>
      </c>
      <c r="M9423" s="110">
        <f>'Joining Lists'!$K9423*'Joining Lists'!$L9423</f>
        <v>19.95</v>
      </c>
    </row>
    <row r="9424" ht="14.25" customHeight="1">
      <c r="G9424" s="106">
        <v>43951.0</v>
      </c>
      <c r="H9424" s="105" t="s">
        <v>258</v>
      </c>
      <c r="I9424" s="105" t="str">
        <f t="array" ref="I9424">XLOOKUP('Joining Lists'!$H9424,'Joining Lists'!$D$4:$D$75,'Joining Lists'!$E$4:$E$75)</f>
        <v>MidWest</v>
      </c>
      <c r="J9424" s="105" t="s">
        <v>240</v>
      </c>
      <c r="K9424" s="105">
        <v>1.0</v>
      </c>
      <c r="L9424" s="104">
        <f t="array" ref="L9424">XLOOKUP('Joining Lists'!$J9424,'Joining Lists'!$A$4:$A$15,'Joining Lists'!$B$4:$B$15)</f>
        <v>34</v>
      </c>
      <c r="M9424" s="105">
        <f>'Joining Lists'!$K9424*'Joining Lists'!$L9424</f>
        <v>34</v>
      </c>
    </row>
    <row r="9425" ht="14.25" customHeight="1">
      <c r="G9425" s="111">
        <v>43951.0</v>
      </c>
      <c r="H9425" s="110" t="s">
        <v>293</v>
      </c>
      <c r="I9425" s="110" t="str">
        <f t="array" ref="I9425">XLOOKUP('Joining Lists'!$H9425,'Joining Lists'!$D$4:$D$75,'Joining Lists'!$E$4:$E$75)</f>
        <v>West</v>
      </c>
      <c r="J9425" s="110" t="s">
        <v>240</v>
      </c>
      <c r="K9425" s="110">
        <v>1.0</v>
      </c>
      <c r="L9425" s="109">
        <f t="array" ref="L9425">XLOOKUP('Joining Lists'!$J9425,'Joining Lists'!$A$4:$A$15,'Joining Lists'!$B$4:$B$15)</f>
        <v>34</v>
      </c>
      <c r="M9425" s="110">
        <f>'Joining Lists'!$K9425*'Joining Lists'!$L9425</f>
        <v>34</v>
      </c>
    </row>
    <row r="9426" ht="14.25" customHeight="1">
      <c r="G9426" s="106">
        <v>43951.0</v>
      </c>
      <c r="H9426" s="105" t="s">
        <v>258</v>
      </c>
      <c r="I9426" s="105" t="str">
        <f t="array" ref="I9426">XLOOKUP('Joining Lists'!$H9426,'Joining Lists'!$D$4:$D$75,'Joining Lists'!$E$4:$E$75)</f>
        <v>MidWest</v>
      </c>
      <c r="J9426" s="105" t="s">
        <v>240</v>
      </c>
      <c r="K9426" s="105">
        <v>3.0</v>
      </c>
      <c r="L9426" s="104">
        <f t="array" ref="L9426">XLOOKUP('Joining Lists'!$J9426,'Joining Lists'!$A$4:$A$15,'Joining Lists'!$B$4:$B$15)</f>
        <v>34</v>
      </c>
      <c r="M9426" s="105">
        <f>'Joining Lists'!$K9426*'Joining Lists'!$L9426</f>
        <v>102</v>
      </c>
    </row>
    <row r="9427" ht="14.25" customHeight="1">
      <c r="G9427" s="111">
        <v>43951.0</v>
      </c>
      <c r="H9427" s="110" t="s">
        <v>252</v>
      </c>
      <c r="I9427" s="110" t="str">
        <f t="array" ref="I9427">XLOOKUP('Joining Lists'!$H9427,'Joining Lists'!$D$4:$D$75,'Joining Lists'!$E$4:$E$75)</f>
        <v>West</v>
      </c>
      <c r="J9427" s="110" t="s">
        <v>240</v>
      </c>
      <c r="K9427" s="110">
        <v>12.0</v>
      </c>
      <c r="L9427" s="109">
        <f t="array" ref="L9427">XLOOKUP('Joining Lists'!$J9427,'Joining Lists'!$A$4:$A$15,'Joining Lists'!$B$4:$B$15)</f>
        <v>34</v>
      </c>
      <c r="M9427" s="110">
        <f>'Joining Lists'!$K9427*'Joining Lists'!$L9427</f>
        <v>408</v>
      </c>
    </row>
    <row r="9428" ht="14.25" customHeight="1">
      <c r="G9428" s="106">
        <v>43950.0</v>
      </c>
      <c r="H9428" s="105" t="s">
        <v>268</v>
      </c>
      <c r="I9428" s="105" t="str">
        <f t="array" ref="I9428">XLOOKUP('Joining Lists'!$H9428,'Joining Lists'!$D$4:$D$75,'Joining Lists'!$E$4:$E$75)</f>
        <v>East</v>
      </c>
      <c r="J9428" s="105" t="s">
        <v>240</v>
      </c>
      <c r="K9428" s="105">
        <v>2.0</v>
      </c>
      <c r="L9428" s="104">
        <f t="array" ref="L9428">XLOOKUP('Joining Lists'!$J9428,'Joining Lists'!$A$4:$A$15,'Joining Lists'!$B$4:$B$15)</f>
        <v>34</v>
      </c>
      <c r="M9428" s="105">
        <f>'Joining Lists'!$K9428*'Joining Lists'!$L9428</f>
        <v>68</v>
      </c>
    </row>
    <row r="9429" ht="14.25" customHeight="1">
      <c r="G9429" s="111">
        <v>43950.0</v>
      </c>
      <c r="H9429" s="110" t="s">
        <v>269</v>
      </c>
      <c r="I9429" s="110" t="str">
        <f t="array" ref="I9429">XLOOKUP('Joining Lists'!$H9429,'Joining Lists'!$D$4:$D$75,'Joining Lists'!$E$4:$E$75)</f>
        <v>MidWest</v>
      </c>
      <c r="J9429" s="110" t="s">
        <v>218</v>
      </c>
      <c r="K9429" s="110">
        <v>3.0</v>
      </c>
      <c r="L9429" s="109">
        <f t="array" ref="L9429">XLOOKUP('Joining Lists'!$J9429,'Joining Lists'!$A$4:$A$15,'Joining Lists'!$B$4:$B$15)</f>
        <v>22.95</v>
      </c>
      <c r="M9429" s="110">
        <f>'Joining Lists'!$K9429*'Joining Lists'!$L9429</f>
        <v>68.85</v>
      </c>
    </row>
    <row r="9430" ht="14.25" customHeight="1">
      <c r="G9430" s="106">
        <v>43950.0</v>
      </c>
      <c r="H9430" s="105" t="s">
        <v>294</v>
      </c>
      <c r="I9430" s="105" t="str">
        <f t="array" ref="I9430">XLOOKUP('Joining Lists'!$H9430,'Joining Lists'!$D$4:$D$75,'Joining Lists'!$E$4:$E$75)</f>
        <v>West</v>
      </c>
      <c r="J9430" s="105" t="s">
        <v>243</v>
      </c>
      <c r="K9430" s="105">
        <v>3.0</v>
      </c>
      <c r="L9430" s="104">
        <f t="array" ref="L9430">XLOOKUP('Joining Lists'!$J9430,'Joining Lists'!$A$4:$A$15,'Joining Lists'!$B$4:$B$15)</f>
        <v>25</v>
      </c>
      <c r="M9430" s="105">
        <f>'Joining Lists'!$K9430*'Joining Lists'!$L9430</f>
        <v>75</v>
      </c>
    </row>
    <row r="9431" ht="14.25" customHeight="1">
      <c r="G9431" s="111">
        <v>43950.0</v>
      </c>
      <c r="H9431" s="110" t="s">
        <v>291</v>
      </c>
      <c r="I9431" s="110" t="str">
        <f t="array" ref="I9431">XLOOKUP('Joining Lists'!$H9431,'Joining Lists'!$D$4:$D$75,'Joining Lists'!$E$4:$E$75)</f>
        <v>West</v>
      </c>
      <c r="J9431" s="110" t="s">
        <v>227</v>
      </c>
      <c r="K9431" s="110">
        <v>3.0</v>
      </c>
      <c r="L9431" s="109">
        <f t="array" ref="L9431">XLOOKUP('Joining Lists'!$J9431,'Joining Lists'!$A$4:$A$15,'Joining Lists'!$B$4:$B$15)</f>
        <v>25</v>
      </c>
      <c r="M9431" s="110">
        <f>'Joining Lists'!$K9431*'Joining Lists'!$L9431</f>
        <v>75</v>
      </c>
    </row>
    <row r="9432" ht="14.25" customHeight="1">
      <c r="G9432" s="106">
        <v>43950.0</v>
      </c>
      <c r="H9432" s="105" t="s">
        <v>303</v>
      </c>
      <c r="I9432" s="105" t="str">
        <f t="array" ref="I9432">XLOOKUP('Joining Lists'!$H9432,'Joining Lists'!$D$4:$D$75,'Joining Lists'!$E$4:$E$75)</f>
        <v>West</v>
      </c>
      <c r="J9432" s="105" t="s">
        <v>216</v>
      </c>
      <c r="K9432" s="105">
        <v>2.0</v>
      </c>
      <c r="L9432" s="104">
        <f t="array" ref="L9432">XLOOKUP('Joining Lists'!$J9432,'Joining Lists'!$A$4:$A$15,'Joining Lists'!$B$4:$B$15)</f>
        <v>22.95</v>
      </c>
      <c r="M9432" s="105">
        <f>'Joining Lists'!$K9432*'Joining Lists'!$L9432</f>
        <v>45.9</v>
      </c>
    </row>
    <row r="9433" ht="14.25" customHeight="1">
      <c r="G9433" s="111">
        <v>43950.0</v>
      </c>
      <c r="H9433" s="110" t="s">
        <v>264</v>
      </c>
      <c r="I9433" s="110" t="str">
        <f t="array" ref="I9433">XLOOKUP('Joining Lists'!$H9433,'Joining Lists'!$D$4:$D$75,'Joining Lists'!$E$4:$E$75)</f>
        <v>MidWest</v>
      </c>
      <c r="J9433" s="110" t="s">
        <v>212</v>
      </c>
      <c r="K9433" s="110">
        <v>11.0</v>
      </c>
      <c r="L9433" s="109">
        <f t="array" ref="L9433">XLOOKUP('Joining Lists'!$J9433,'Joining Lists'!$A$4:$A$15,'Joining Lists'!$B$4:$B$15)</f>
        <v>21</v>
      </c>
      <c r="M9433" s="110">
        <f>'Joining Lists'!$K9433*'Joining Lists'!$L9433</f>
        <v>231</v>
      </c>
    </row>
    <row r="9434" ht="14.25" customHeight="1">
      <c r="G9434" s="106">
        <v>43950.0</v>
      </c>
      <c r="H9434" s="105" t="s">
        <v>271</v>
      </c>
      <c r="I9434" s="105" t="str">
        <f t="array" ref="I9434">XLOOKUP('Joining Lists'!$H9434,'Joining Lists'!$D$4:$D$75,'Joining Lists'!$E$4:$E$75)</f>
        <v>South</v>
      </c>
      <c r="J9434" s="105" t="s">
        <v>230</v>
      </c>
      <c r="K9434" s="105">
        <v>3.0</v>
      </c>
      <c r="L9434" s="104">
        <f t="array" ref="L9434">XLOOKUP('Joining Lists'!$J9434,'Joining Lists'!$A$4:$A$15,'Joining Lists'!$B$4:$B$15)</f>
        <v>79.95</v>
      </c>
      <c r="M9434" s="105">
        <f>'Joining Lists'!$K9434*'Joining Lists'!$L9434</f>
        <v>239.85</v>
      </c>
    </row>
    <row r="9435" ht="14.25" customHeight="1">
      <c r="G9435" s="111">
        <v>43949.0</v>
      </c>
      <c r="H9435" s="110" t="s">
        <v>289</v>
      </c>
      <c r="I9435" s="110" t="str">
        <f t="array" ref="I9435">XLOOKUP('Joining Lists'!$H9435,'Joining Lists'!$D$4:$D$75,'Joining Lists'!$E$4:$E$75)</f>
        <v>West</v>
      </c>
      <c r="J9435" s="110" t="s">
        <v>245</v>
      </c>
      <c r="K9435" s="110">
        <v>1.0</v>
      </c>
      <c r="L9435" s="109">
        <f t="array" ref="L9435">XLOOKUP('Joining Lists'!$J9435,'Joining Lists'!$A$4:$A$15,'Joining Lists'!$B$4:$B$15)</f>
        <v>23.5</v>
      </c>
      <c r="M9435" s="110">
        <f>'Joining Lists'!$K9435*'Joining Lists'!$L9435</f>
        <v>23.5</v>
      </c>
    </row>
    <row r="9436" ht="14.25" customHeight="1">
      <c r="G9436" s="106">
        <v>43949.0</v>
      </c>
      <c r="H9436" s="105" t="s">
        <v>297</v>
      </c>
      <c r="I9436" s="105" t="str">
        <f t="array" ref="I9436">XLOOKUP('Joining Lists'!$H9436,'Joining Lists'!$D$4:$D$75,'Joining Lists'!$E$4:$E$75)</f>
        <v>MidWest</v>
      </c>
      <c r="J9436" s="105" t="s">
        <v>240</v>
      </c>
      <c r="K9436" s="105">
        <v>2.0</v>
      </c>
      <c r="L9436" s="104">
        <f t="array" ref="L9436">XLOOKUP('Joining Lists'!$J9436,'Joining Lists'!$A$4:$A$15,'Joining Lists'!$B$4:$B$15)</f>
        <v>34</v>
      </c>
      <c r="M9436" s="105">
        <f>'Joining Lists'!$K9436*'Joining Lists'!$L9436</f>
        <v>68</v>
      </c>
    </row>
    <row r="9437" ht="14.25" customHeight="1">
      <c r="G9437" s="111">
        <v>43949.0</v>
      </c>
      <c r="H9437" s="110" t="s">
        <v>283</v>
      </c>
      <c r="I9437" s="110" t="str">
        <f t="array" ref="I9437">XLOOKUP('Joining Lists'!$H9437,'Joining Lists'!$D$4:$D$75,'Joining Lists'!$E$4:$E$75)</f>
        <v>South</v>
      </c>
      <c r="J9437" s="110" t="s">
        <v>218</v>
      </c>
      <c r="K9437" s="110">
        <v>3.0</v>
      </c>
      <c r="L9437" s="109">
        <f t="array" ref="L9437">XLOOKUP('Joining Lists'!$J9437,'Joining Lists'!$A$4:$A$15,'Joining Lists'!$B$4:$B$15)</f>
        <v>22.95</v>
      </c>
      <c r="M9437" s="110">
        <f>'Joining Lists'!$K9437*'Joining Lists'!$L9437</f>
        <v>68.85</v>
      </c>
    </row>
    <row r="9438" ht="14.25" customHeight="1">
      <c r="G9438" s="106">
        <v>43949.0</v>
      </c>
      <c r="H9438" s="105" t="s">
        <v>304</v>
      </c>
      <c r="I9438" s="105" t="str">
        <f t="array" ref="I9438">XLOOKUP('Joining Lists'!$H9438,'Joining Lists'!$D$4:$D$75,'Joining Lists'!$E$4:$E$75)</f>
        <v>South</v>
      </c>
      <c r="J9438" s="105" t="s">
        <v>227</v>
      </c>
      <c r="K9438" s="105">
        <v>3.0</v>
      </c>
      <c r="L9438" s="104">
        <f t="array" ref="L9438">XLOOKUP('Joining Lists'!$J9438,'Joining Lists'!$A$4:$A$15,'Joining Lists'!$B$4:$B$15)</f>
        <v>25</v>
      </c>
      <c r="M9438" s="105">
        <f>'Joining Lists'!$K9438*'Joining Lists'!$L9438</f>
        <v>75</v>
      </c>
    </row>
    <row r="9439" ht="14.25" customHeight="1">
      <c r="G9439" s="111">
        <v>43949.0</v>
      </c>
      <c r="H9439" s="110" t="s">
        <v>259</v>
      </c>
      <c r="I9439" s="110" t="str">
        <f t="array" ref="I9439">XLOOKUP('Joining Lists'!$H9439,'Joining Lists'!$D$4:$D$75,'Joining Lists'!$E$4:$E$75)</f>
        <v>West</v>
      </c>
      <c r="J9439" s="110" t="s">
        <v>245</v>
      </c>
      <c r="K9439" s="110">
        <v>3.0</v>
      </c>
      <c r="L9439" s="109">
        <f t="array" ref="L9439">XLOOKUP('Joining Lists'!$J9439,'Joining Lists'!$A$4:$A$15,'Joining Lists'!$B$4:$B$15)</f>
        <v>23.5</v>
      </c>
      <c r="M9439" s="110">
        <f>'Joining Lists'!$K9439*'Joining Lists'!$L9439</f>
        <v>70.5</v>
      </c>
    </row>
    <row r="9440" ht="14.25" customHeight="1">
      <c r="G9440" s="106">
        <v>43949.0</v>
      </c>
      <c r="H9440" s="105" t="s">
        <v>264</v>
      </c>
      <c r="I9440" s="105" t="str">
        <f t="array" ref="I9440">XLOOKUP('Joining Lists'!$H9440,'Joining Lists'!$D$4:$D$75,'Joining Lists'!$E$4:$E$75)</f>
        <v>MidWest</v>
      </c>
      <c r="J9440" s="105" t="s">
        <v>245</v>
      </c>
      <c r="K9440" s="105">
        <v>14.0</v>
      </c>
      <c r="L9440" s="104">
        <f t="array" ref="L9440">XLOOKUP('Joining Lists'!$J9440,'Joining Lists'!$A$4:$A$15,'Joining Lists'!$B$4:$B$15)</f>
        <v>23.5</v>
      </c>
      <c r="M9440" s="105">
        <f>'Joining Lists'!$K9440*'Joining Lists'!$L9440</f>
        <v>329</v>
      </c>
    </row>
    <row r="9441" ht="14.25" customHeight="1">
      <c r="G9441" s="111">
        <v>43949.0</v>
      </c>
      <c r="H9441" s="110" t="s">
        <v>283</v>
      </c>
      <c r="I9441" s="110" t="str">
        <f t="array" ref="I9441">XLOOKUP('Joining Lists'!$H9441,'Joining Lists'!$D$4:$D$75,'Joining Lists'!$E$4:$E$75)</f>
        <v>South</v>
      </c>
      <c r="J9441" s="110" t="s">
        <v>236</v>
      </c>
      <c r="K9441" s="110">
        <v>3.0</v>
      </c>
      <c r="L9441" s="109">
        <f t="array" ref="L9441">XLOOKUP('Joining Lists'!$J9441,'Joining Lists'!$A$4:$A$15,'Joining Lists'!$B$4:$B$15)</f>
        <v>30</v>
      </c>
      <c r="M9441" s="110">
        <f>'Joining Lists'!$K9441*'Joining Lists'!$L9441</f>
        <v>90</v>
      </c>
    </row>
    <row r="9442" ht="14.25" customHeight="1">
      <c r="G9442" s="106">
        <v>43949.0</v>
      </c>
      <c r="H9442" s="105" t="s">
        <v>306</v>
      </c>
      <c r="I9442" s="105" t="str">
        <f t="array" ref="I9442">XLOOKUP('Joining Lists'!$H9442,'Joining Lists'!$D$4:$D$75,'Joining Lists'!$E$4:$E$75)</f>
        <v>West</v>
      </c>
      <c r="J9442" s="105" t="s">
        <v>218</v>
      </c>
      <c r="K9442" s="105">
        <v>1.0</v>
      </c>
      <c r="L9442" s="104">
        <f t="array" ref="L9442">XLOOKUP('Joining Lists'!$J9442,'Joining Lists'!$A$4:$A$15,'Joining Lists'!$B$4:$B$15)</f>
        <v>22.95</v>
      </c>
      <c r="M9442" s="105">
        <f>'Joining Lists'!$K9442*'Joining Lists'!$L9442</f>
        <v>22.95</v>
      </c>
    </row>
    <row r="9443" ht="14.25" customHeight="1">
      <c r="G9443" s="111">
        <v>43949.0</v>
      </c>
      <c r="H9443" s="110" t="s">
        <v>305</v>
      </c>
      <c r="I9443" s="110" t="str">
        <f t="array" ref="I9443">XLOOKUP('Joining Lists'!$H9443,'Joining Lists'!$D$4:$D$75,'Joining Lists'!$E$4:$E$75)</f>
        <v>East</v>
      </c>
      <c r="J9443" s="110" t="s">
        <v>218</v>
      </c>
      <c r="K9443" s="110">
        <v>2.0</v>
      </c>
      <c r="L9443" s="109">
        <f t="array" ref="L9443">XLOOKUP('Joining Lists'!$J9443,'Joining Lists'!$A$4:$A$15,'Joining Lists'!$B$4:$B$15)</f>
        <v>22.95</v>
      </c>
      <c r="M9443" s="110">
        <f>'Joining Lists'!$K9443*'Joining Lists'!$L9443</f>
        <v>45.9</v>
      </c>
    </row>
    <row r="9444" ht="14.25" customHeight="1">
      <c r="G9444" s="106">
        <v>43949.0</v>
      </c>
      <c r="H9444" s="105" t="s">
        <v>255</v>
      </c>
      <c r="I9444" s="105" t="str">
        <f t="array" ref="I9444">XLOOKUP('Joining Lists'!$H9444,'Joining Lists'!$D$4:$D$75,'Joining Lists'!$E$4:$E$75)</f>
        <v>MidWest</v>
      </c>
      <c r="J9444" s="105" t="s">
        <v>227</v>
      </c>
      <c r="K9444" s="105">
        <v>3.0</v>
      </c>
      <c r="L9444" s="104">
        <f t="array" ref="L9444">XLOOKUP('Joining Lists'!$J9444,'Joining Lists'!$A$4:$A$15,'Joining Lists'!$B$4:$B$15)</f>
        <v>25</v>
      </c>
      <c r="M9444" s="105">
        <f>'Joining Lists'!$K9444*'Joining Lists'!$L9444</f>
        <v>75</v>
      </c>
    </row>
    <row r="9445" ht="14.25" customHeight="1">
      <c r="G9445" s="111">
        <v>43948.0</v>
      </c>
      <c r="H9445" s="110" t="s">
        <v>257</v>
      </c>
      <c r="I9445" s="110" t="str">
        <f t="array" ref="I9445">XLOOKUP('Joining Lists'!$H9445,'Joining Lists'!$D$4:$D$75,'Joining Lists'!$E$4:$E$75)</f>
        <v>South</v>
      </c>
      <c r="J9445" s="110" t="s">
        <v>218</v>
      </c>
      <c r="K9445" s="110">
        <v>2.0</v>
      </c>
      <c r="L9445" s="109">
        <f t="array" ref="L9445">XLOOKUP('Joining Lists'!$J9445,'Joining Lists'!$A$4:$A$15,'Joining Lists'!$B$4:$B$15)</f>
        <v>22.95</v>
      </c>
      <c r="M9445" s="110">
        <f>'Joining Lists'!$K9445*'Joining Lists'!$L9445</f>
        <v>45.9</v>
      </c>
    </row>
    <row r="9446" ht="14.25" customHeight="1">
      <c r="G9446" s="106">
        <v>43948.0</v>
      </c>
      <c r="H9446" s="105" t="s">
        <v>316</v>
      </c>
      <c r="I9446" s="105" t="str">
        <f t="array" ref="I9446">XLOOKUP('Joining Lists'!$H9446,'Joining Lists'!$D$4:$D$75,'Joining Lists'!$E$4:$E$75)</f>
        <v>West</v>
      </c>
      <c r="J9446" s="105" t="s">
        <v>216</v>
      </c>
      <c r="K9446" s="105">
        <v>2.0</v>
      </c>
      <c r="L9446" s="104">
        <f t="array" ref="L9446">XLOOKUP('Joining Lists'!$J9446,'Joining Lists'!$A$4:$A$15,'Joining Lists'!$B$4:$B$15)</f>
        <v>22.95</v>
      </c>
      <c r="M9446" s="105">
        <f>'Joining Lists'!$K9446*'Joining Lists'!$L9446</f>
        <v>45.9</v>
      </c>
    </row>
    <row r="9447" ht="14.25" customHeight="1">
      <c r="G9447" s="111">
        <v>43948.0</v>
      </c>
      <c r="H9447" s="110" t="s">
        <v>297</v>
      </c>
      <c r="I9447" s="110" t="str">
        <f t="array" ref="I9447">XLOOKUP('Joining Lists'!$H9447,'Joining Lists'!$D$4:$D$75,'Joining Lists'!$E$4:$E$75)</f>
        <v>MidWest</v>
      </c>
      <c r="J9447" s="110" t="s">
        <v>240</v>
      </c>
      <c r="K9447" s="110">
        <v>1.0</v>
      </c>
      <c r="L9447" s="109">
        <f t="array" ref="L9447">XLOOKUP('Joining Lists'!$J9447,'Joining Lists'!$A$4:$A$15,'Joining Lists'!$B$4:$B$15)</f>
        <v>34</v>
      </c>
      <c r="M9447" s="110">
        <f>'Joining Lists'!$K9447*'Joining Lists'!$L9447</f>
        <v>34</v>
      </c>
    </row>
    <row r="9448" ht="14.25" customHeight="1">
      <c r="G9448" s="106">
        <v>43948.0</v>
      </c>
      <c r="H9448" s="105" t="s">
        <v>281</v>
      </c>
      <c r="I9448" s="105" t="str">
        <f t="array" ref="I9448">XLOOKUP('Joining Lists'!$H9448,'Joining Lists'!$D$4:$D$75,'Joining Lists'!$E$4:$E$75)</f>
        <v>MidWest</v>
      </c>
      <c r="J9448" s="105" t="s">
        <v>227</v>
      </c>
      <c r="K9448" s="105">
        <v>4.0</v>
      </c>
      <c r="L9448" s="104">
        <f t="array" ref="L9448">XLOOKUP('Joining Lists'!$J9448,'Joining Lists'!$A$4:$A$15,'Joining Lists'!$B$4:$B$15)</f>
        <v>25</v>
      </c>
      <c r="M9448" s="105">
        <f>'Joining Lists'!$K9448*'Joining Lists'!$L9448</f>
        <v>100</v>
      </c>
    </row>
    <row r="9449" ht="14.25" customHeight="1">
      <c r="G9449" s="111">
        <v>43948.0</v>
      </c>
      <c r="H9449" s="110" t="s">
        <v>284</v>
      </c>
      <c r="I9449" s="110" t="str">
        <f t="array" ref="I9449">XLOOKUP('Joining Lists'!$H9449,'Joining Lists'!$D$4:$D$75,'Joining Lists'!$E$4:$E$75)</f>
        <v>MidWest</v>
      </c>
      <c r="J9449" s="110" t="s">
        <v>245</v>
      </c>
      <c r="K9449" s="110">
        <v>2.0</v>
      </c>
      <c r="L9449" s="109">
        <f t="array" ref="L9449">XLOOKUP('Joining Lists'!$J9449,'Joining Lists'!$A$4:$A$15,'Joining Lists'!$B$4:$B$15)</f>
        <v>23.5</v>
      </c>
      <c r="M9449" s="110">
        <f>'Joining Lists'!$K9449*'Joining Lists'!$L9449</f>
        <v>47</v>
      </c>
    </row>
    <row r="9450" ht="14.25" customHeight="1">
      <c r="G9450" s="106">
        <v>43947.0</v>
      </c>
      <c r="H9450" s="105" t="s">
        <v>284</v>
      </c>
      <c r="I9450" s="105" t="str">
        <f t="array" ref="I9450">XLOOKUP('Joining Lists'!$H9450,'Joining Lists'!$D$4:$D$75,'Joining Lists'!$E$4:$E$75)</f>
        <v>MidWest</v>
      </c>
      <c r="J9450" s="105" t="s">
        <v>216</v>
      </c>
      <c r="K9450" s="105">
        <v>3.0</v>
      </c>
      <c r="L9450" s="104">
        <f t="array" ref="L9450">XLOOKUP('Joining Lists'!$J9450,'Joining Lists'!$A$4:$A$15,'Joining Lists'!$B$4:$B$15)</f>
        <v>22.95</v>
      </c>
      <c r="M9450" s="105">
        <f>'Joining Lists'!$K9450*'Joining Lists'!$L9450</f>
        <v>68.85</v>
      </c>
    </row>
    <row r="9451" ht="14.25" customHeight="1">
      <c r="G9451" s="111">
        <v>43947.0</v>
      </c>
      <c r="H9451" s="110" t="s">
        <v>306</v>
      </c>
      <c r="I9451" s="110" t="str">
        <f t="array" ref="I9451">XLOOKUP('Joining Lists'!$H9451,'Joining Lists'!$D$4:$D$75,'Joining Lists'!$E$4:$E$75)</f>
        <v>West</v>
      </c>
      <c r="J9451" s="110" t="s">
        <v>216</v>
      </c>
      <c r="K9451" s="110">
        <v>3.0</v>
      </c>
      <c r="L9451" s="109">
        <f t="array" ref="L9451">XLOOKUP('Joining Lists'!$J9451,'Joining Lists'!$A$4:$A$15,'Joining Lists'!$B$4:$B$15)</f>
        <v>22.95</v>
      </c>
      <c r="M9451" s="110">
        <f>'Joining Lists'!$K9451*'Joining Lists'!$L9451</f>
        <v>68.85</v>
      </c>
    </row>
    <row r="9452" ht="14.25" customHeight="1">
      <c r="G9452" s="106">
        <v>43947.0</v>
      </c>
      <c r="H9452" s="105" t="s">
        <v>284</v>
      </c>
      <c r="I9452" s="105" t="str">
        <f t="array" ref="I9452">XLOOKUP('Joining Lists'!$H9452,'Joining Lists'!$D$4:$D$75,'Joining Lists'!$E$4:$E$75)</f>
        <v>MidWest</v>
      </c>
      <c r="J9452" s="105" t="s">
        <v>216</v>
      </c>
      <c r="K9452" s="105">
        <v>2.0</v>
      </c>
      <c r="L9452" s="104">
        <f t="array" ref="L9452">XLOOKUP('Joining Lists'!$J9452,'Joining Lists'!$A$4:$A$15,'Joining Lists'!$B$4:$B$15)</f>
        <v>22.95</v>
      </c>
      <c r="M9452" s="105">
        <f>'Joining Lists'!$K9452*'Joining Lists'!$L9452</f>
        <v>45.9</v>
      </c>
    </row>
    <row r="9453" ht="14.25" customHeight="1">
      <c r="G9453" s="111">
        <v>43947.0</v>
      </c>
      <c r="H9453" s="110" t="s">
        <v>264</v>
      </c>
      <c r="I9453" s="110" t="str">
        <f t="array" ref="I9453">XLOOKUP('Joining Lists'!$H9453,'Joining Lists'!$D$4:$D$75,'Joining Lists'!$E$4:$E$75)</f>
        <v>MidWest</v>
      </c>
      <c r="J9453" s="110" t="s">
        <v>239</v>
      </c>
      <c r="K9453" s="110">
        <v>3.0</v>
      </c>
      <c r="L9453" s="109">
        <f t="array" ref="L9453">XLOOKUP('Joining Lists'!$J9453,'Joining Lists'!$A$4:$A$15,'Joining Lists'!$B$4:$B$15)</f>
        <v>19</v>
      </c>
      <c r="M9453" s="110">
        <f>'Joining Lists'!$K9453*'Joining Lists'!$L9453</f>
        <v>57</v>
      </c>
    </row>
    <row r="9454" ht="14.25" customHeight="1">
      <c r="G9454" s="106">
        <v>43947.0</v>
      </c>
      <c r="H9454" s="105" t="s">
        <v>297</v>
      </c>
      <c r="I9454" s="105" t="str">
        <f t="array" ref="I9454">XLOOKUP('Joining Lists'!$H9454,'Joining Lists'!$D$4:$D$75,'Joining Lists'!$E$4:$E$75)</f>
        <v>MidWest</v>
      </c>
      <c r="J9454" s="105" t="s">
        <v>243</v>
      </c>
      <c r="K9454" s="105">
        <v>1.0</v>
      </c>
      <c r="L9454" s="104">
        <f t="array" ref="L9454">XLOOKUP('Joining Lists'!$J9454,'Joining Lists'!$A$4:$A$15,'Joining Lists'!$B$4:$B$15)</f>
        <v>25</v>
      </c>
      <c r="M9454" s="105">
        <f>'Joining Lists'!$K9454*'Joining Lists'!$L9454</f>
        <v>25</v>
      </c>
    </row>
    <row r="9455" ht="14.25" customHeight="1">
      <c r="G9455" s="111">
        <v>43947.0</v>
      </c>
      <c r="H9455" s="110" t="s">
        <v>213</v>
      </c>
      <c r="I9455" s="110" t="str">
        <f t="array" ref="I9455">XLOOKUP('Joining Lists'!$H9455,'Joining Lists'!$D$4:$D$75,'Joining Lists'!$E$4:$E$75)</f>
        <v>MidWest</v>
      </c>
      <c r="J9455" s="110" t="s">
        <v>227</v>
      </c>
      <c r="K9455" s="110">
        <v>1.0</v>
      </c>
      <c r="L9455" s="109">
        <f t="array" ref="L9455">XLOOKUP('Joining Lists'!$J9455,'Joining Lists'!$A$4:$A$15,'Joining Lists'!$B$4:$B$15)</f>
        <v>25</v>
      </c>
      <c r="M9455" s="110">
        <f>'Joining Lists'!$K9455*'Joining Lists'!$L9455</f>
        <v>25</v>
      </c>
    </row>
    <row r="9456" ht="14.25" customHeight="1">
      <c r="G9456" s="106">
        <v>43947.0</v>
      </c>
      <c r="H9456" s="105" t="s">
        <v>264</v>
      </c>
      <c r="I9456" s="105" t="str">
        <f t="array" ref="I9456">XLOOKUP('Joining Lists'!$H9456,'Joining Lists'!$D$4:$D$75,'Joining Lists'!$E$4:$E$75)</f>
        <v>MidWest</v>
      </c>
      <c r="J9456" s="105" t="s">
        <v>240</v>
      </c>
      <c r="K9456" s="105">
        <v>1.0</v>
      </c>
      <c r="L9456" s="104">
        <f t="array" ref="L9456">XLOOKUP('Joining Lists'!$J9456,'Joining Lists'!$A$4:$A$15,'Joining Lists'!$B$4:$B$15)</f>
        <v>34</v>
      </c>
      <c r="M9456" s="105">
        <f>'Joining Lists'!$K9456*'Joining Lists'!$L9456</f>
        <v>34</v>
      </c>
    </row>
    <row r="9457" ht="14.25" customHeight="1">
      <c r="G9457" s="111">
        <v>43946.0</v>
      </c>
      <c r="H9457" s="110" t="s">
        <v>253</v>
      </c>
      <c r="I9457" s="110" t="str">
        <f t="array" ref="I9457">XLOOKUP('Joining Lists'!$H9457,'Joining Lists'!$D$4:$D$75,'Joining Lists'!$E$4:$E$75)</f>
        <v>MidWest</v>
      </c>
      <c r="J9457" s="110" t="s">
        <v>216</v>
      </c>
      <c r="K9457" s="110">
        <v>1.0</v>
      </c>
      <c r="L9457" s="109">
        <f t="array" ref="L9457">XLOOKUP('Joining Lists'!$J9457,'Joining Lists'!$A$4:$A$15,'Joining Lists'!$B$4:$B$15)</f>
        <v>22.95</v>
      </c>
      <c r="M9457" s="110">
        <f>'Joining Lists'!$K9457*'Joining Lists'!$L9457</f>
        <v>22.95</v>
      </c>
    </row>
    <row r="9458" ht="14.25" customHeight="1">
      <c r="G9458" s="106">
        <v>43946.0</v>
      </c>
      <c r="H9458" s="105" t="s">
        <v>292</v>
      </c>
      <c r="I9458" s="105" t="str">
        <f t="array" ref="I9458">XLOOKUP('Joining Lists'!$H9458,'Joining Lists'!$D$4:$D$75,'Joining Lists'!$E$4:$E$75)</f>
        <v>East</v>
      </c>
      <c r="J9458" s="105" t="s">
        <v>245</v>
      </c>
      <c r="K9458" s="105">
        <v>1.0</v>
      </c>
      <c r="L9458" s="104">
        <f t="array" ref="L9458">XLOOKUP('Joining Lists'!$J9458,'Joining Lists'!$A$4:$A$15,'Joining Lists'!$B$4:$B$15)</f>
        <v>23.5</v>
      </c>
      <c r="M9458" s="105">
        <f>'Joining Lists'!$K9458*'Joining Lists'!$L9458</f>
        <v>23.5</v>
      </c>
    </row>
    <row r="9459" ht="14.25" customHeight="1">
      <c r="G9459" s="111">
        <v>43946.0</v>
      </c>
      <c r="H9459" s="110" t="s">
        <v>311</v>
      </c>
      <c r="I9459" s="110" t="str">
        <f t="array" ref="I9459">XLOOKUP('Joining Lists'!$H9459,'Joining Lists'!$D$4:$D$75,'Joining Lists'!$E$4:$E$75)</f>
        <v>MidWest</v>
      </c>
      <c r="J9459" s="110" t="s">
        <v>240</v>
      </c>
      <c r="K9459" s="110">
        <v>19.0</v>
      </c>
      <c r="L9459" s="109">
        <f t="array" ref="L9459">XLOOKUP('Joining Lists'!$J9459,'Joining Lists'!$A$4:$A$15,'Joining Lists'!$B$4:$B$15)</f>
        <v>34</v>
      </c>
      <c r="M9459" s="110">
        <f>'Joining Lists'!$K9459*'Joining Lists'!$L9459</f>
        <v>646</v>
      </c>
    </row>
    <row r="9460" ht="14.25" customHeight="1">
      <c r="G9460" s="106">
        <v>43946.0</v>
      </c>
      <c r="H9460" s="105" t="s">
        <v>223</v>
      </c>
      <c r="I9460" s="105" t="str">
        <f t="array" ref="I9460">XLOOKUP('Joining Lists'!$H9460,'Joining Lists'!$D$4:$D$75,'Joining Lists'!$E$4:$E$75)</f>
        <v>East</v>
      </c>
      <c r="J9460" s="105" t="s">
        <v>243</v>
      </c>
      <c r="K9460" s="105">
        <v>2.0</v>
      </c>
      <c r="L9460" s="104">
        <f t="array" ref="L9460">XLOOKUP('Joining Lists'!$J9460,'Joining Lists'!$A$4:$A$15,'Joining Lists'!$B$4:$B$15)</f>
        <v>25</v>
      </c>
      <c r="M9460" s="105">
        <f>'Joining Lists'!$K9460*'Joining Lists'!$L9460</f>
        <v>50</v>
      </c>
    </row>
    <row r="9461" ht="14.25" customHeight="1">
      <c r="G9461" s="111">
        <v>43946.0</v>
      </c>
      <c r="H9461" s="110" t="s">
        <v>258</v>
      </c>
      <c r="I9461" s="110" t="str">
        <f t="array" ref="I9461">XLOOKUP('Joining Lists'!$H9461,'Joining Lists'!$D$4:$D$75,'Joining Lists'!$E$4:$E$75)</f>
        <v>MidWest</v>
      </c>
      <c r="J9461" s="110" t="s">
        <v>243</v>
      </c>
      <c r="K9461" s="110">
        <v>3.0</v>
      </c>
      <c r="L9461" s="109">
        <f t="array" ref="L9461">XLOOKUP('Joining Lists'!$J9461,'Joining Lists'!$A$4:$A$15,'Joining Lists'!$B$4:$B$15)</f>
        <v>25</v>
      </c>
      <c r="M9461" s="110">
        <f>'Joining Lists'!$K9461*'Joining Lists'!$L9461</f>
        <v>75</v>
      </c>
    </row>
    <row r="9462" ht="14.25" customHeight="1">
      <c r="G9462" s="106">
        <v>43946.0</v>
      </c>
      <c r="H9462" s="105" t="s">
        <v>309</v>
      </c>
      <c r="I9462" s="105" t="str">
        <f t="array" ref="I9462">XLOOKUP('Joining Lists'!$H9462,'Joining Lists'!$D$4:$D$75,'Joining Lists'!$E$4:$E$75)</f>
        <v>South</v>
      </c>
      <c r="J9462" s="105" t="s">
        <v>235</v>
      </c>
      <c r="K9462" s="105">
        <v>1.0</v>
      </c>
      <c r="L9462" s="104">
        <f t="array" ref="L9462">XLOOKUP('Joining Lists'!$J9462,'Joining Lists'!$A$4:$A$15,'Joining Lists'!$B$4:$B$15)</f>
        <v>19.95</v>
      </c>
      <c r="M9462" s="105">
        <f>'Joining Lists'!$K9462*'Joining Lists'!$L9462</f>
        <v>19.95</v>
      </c>
    </row>
    <row r="9463" ht="14.25" customHeight="1">
      <c r="G9463" s="111">
        <v>43945.0</v>
      </c>
      <c r="H9463" s="110" t="s">
        <v>276</v>
      </c>
      <c r="I9463" s="110" t="str">
        <f t="array" ref="I9463">XLOOKUP('Joining Lists'!$H9463,'Joining Lists'!$D$4:$D$75,'Joining Lists'!$E$4:$E$75)</f>
        <v>East</v>
      </c>
      <c r="J9463" s="110" t="s">
        <v>243</v>
      </c>
      <c r="K9463" s="110">
        <v>2.0</v>
      </c>
      <c r="L9463" s="109">
        <f t="array" ref="L9463">XLOOKUP('Joining Lists'!$J9463,'Joining Lists'!$A$4:$A$15,'Joining Lists'!$B$4:$B$15)</f>
        <v>25</v>
      </c>
      <c r="M9463" s="110">
        <f>'Joining Lists'!$K9463*'Joining Lists'!$L9463</f>
        <v>50</v>
      </c>
    </row>
    <row r="9464" ht="14.25" customHeight="1">
      <c r="G9464" s="106">
        <v>43945.0</v>
      </c>
      <c r="H9464" s="105" t="s">
        <v>258</v>
      </c>
      <c r="I9464" s="105" t="str">
        <f t="array" ref="I9464">XLOOKUP('Joining Lists'!$H9464,'Joining Lists'!$D$4:$D$75,'Joining Lists'!$E$4:$E$75)</f>
        <v>MidWest</v>
      </c>
      <c r="J9464" s="105" t="s">
        <v>212</v>
      </c>
      <c r="K9464" s="105">
        <v>19.0</v>
      </c>
      <c r="L9464" s="104">
        <f t="array" ref="L9464">XLOOKUP('Joining Lists'!$J9464,'Joining Lists'!$A$4:$A$15,'Joining Lists'!$B$4:$B$15)</f>
        <v>21</v>
      </c>
      <c r="M9464" s="105">
        <f>'Joining Lists'!$K9464*'Joining Lists'!$L9464</f>
        <v>399</v>
      </c>
    </row>
    <row r="9465" ht="14.25" customHeight="1">
      <c r="G9465" s="111">
        <v>43945.0</v>
      </c>
      <c r="H9465" s="110" t="s">
        <v>307</v>
      </c>
      <c r="I9465" s="110" t="str">
        <f t="array" ref="I9465">XLOOKUP('Joining Lists'!$H9465,'Joining Lists'!$D$4:$D$75,'Joining Lists'!$E$4:$E$75)</f>
        <v>East</v>
      </c>
      <c r="J9465" s="110" t="s">
        <v>227</v>
      </c>
      <c r="K9465" s="110">
        <v>3.0</v>
      </c>
      <c r="L9465" s="109">
        <f t="array" ref="L9465">XLOOKUP('Joining Lists'!$J9465,'Joining Lists'!$A$4:$A$15,'Joining Lists'!$B$4:$B$15)</f>
        <v>25</v>
      </c>
      <c r="M9465" s="110">
        <f>'Joining Lists'!$K9465*'Joining Lists'!$L9465</f>
        <v>75</v>
      </c>
    </row>
    <row r="9466" ht="14.25" customHeight="1">
      <c r="G9466" s="106">
        <v>43945.0</v>
      </c>
      <c r="H9466" s="105" t="s">
        <v>303</v>
      </c>
      <c r="I9466" s="105" t="str">
        <f t="array" ref="I9466">XLOOKUP('Joining Lists'!$H9466,'Joining Lists'!$D$4:$D$75,'Joining Lists'!$E$4:$E$75)</f>
        <v>West</v>
      </c>
      <c r="J9466" s="105" t="s">
        <v>227</v>
      </c>
      <c r="K9466" s="105">
        <v>2.0</v>
      </c>
      <c r="L9466" s="104">
        <f t="array" ref="L9466">XLOOKUP('Joining Lists'!$J9466,'Joining Lists'!$A$4:$A$15,'Joining Lists'!$B$4:$B$15)</f>
        <v>25</v>
      </c>
      <c r="M9466" s="105">
        <f>'Joining Lists'!$K9466*'Joining Lists'!$L9466</f>
        <v>50</v>
      </c>
    </row>
    <row r="9467" ht="14.25" customHeight="1">
      <c r="G9467" s="111">
        <v>43945.0</v>
      </c>
      <c r="H9467" s="110" t="s">
        <v>260</v>
      </c>
      <c r="I9467" s="110" t="str">
        <f t="array" ref="I9467">XLOOKUP('Joining Lists'!$H9467,'Joining Lists'!$D$4:$D$75,'Joining Lists'!$E$4:$E$75)</f>
        <v>MidWest</v>
      </c>
      <c r="J9467" s="110" t="s">
        <v>216</v>
      </c>
      <c r="K9467" s="110">
        <v>3.0</v>
      </c>
      <c r="L9467" s="109">
        <f t="array" ref="L9467">XLOOKUP('Joining Lists'!$J9467,'Joining Lists'!$A$4:$A$15,'Joining Lists'!$B$4:$B$15)</f>
        <v>22.95</v>
      </c>
      <c r="M9467" s="110">
        <f>'Joining Lists'!$K9467*'Joining Lists'!$L9467</f>
        <v>68.85</v>
      </c>
    </row>
    <row r="9468" ht="14.25" customHeight="1">
      <c r="G9468" s="106">
        <v>43945.0</v>
      </c>
      <c r="H9468" s="105" t="s">
        <v>306</v>
      </c>
      <c r="I9468" s="105" t="str">
        <f t="array" ref="I9468">XLOOKUP('Joining Lists'!$H9468,'Joining Lists'!$D$4:$D$75,'Joining Lists'!$E$4:$E$75)</f>
        <v>West</v>
      </c>
      <c r="J9468" s="105" t="s">
        <v>227</v>
      </c>
      <c r="K9468" s="105">
        <v>1.0</v>
      </c>
      <c r="L9468" s="104">
        <f t="array" ref="L9468">XLOOKUP('Joining Lists'!$J9468,'Joining Lists'!$A$4:$A$15,'Joining Lists'!$B$4:$B$15)</f>
        <v>25</v>
      </c>
      <c r="M9468" s="105">
        <f>'Joining Lists'!$K9468*'Joining Lists'!$L9468</f>
        <v>25</v>
      </c>
    </row>
    <row r="9469" ht="14.25" customHeight="1">
      <c r="G9469" s="111">
        <v>43945.0</v>
      </c>
      <c r="H9469" s="110" t="s">
        <v>225</v>
      </c>
      <c r="I9469" s="110" t="str">
        <f t="array" ref="I9469">XLOOKUP('Joining Lists'!$H9469,'Joining Lists'!$D$4:$D$75,'Joining Lists'!$E$4:$E$75)</f>
        <v>South</v>
      </c>
      <c r="J9469" s="110" t="s">
        <v>240</v>
      </c>
      <c r="K9469" s="110">
        <v>4.0</v>
      </c>
      <c r="L9469" s="109">
        <f t="array" ref="L9469">XLOOKUP('Joining Lists'!$J9469,'Joining Lists'!$A$4:$A$15,'Joining Lists'!$B$4:$B$15)</f>
        <v>34</v>
      </c>
      <c r="M9469" s="110">
        <f>'Joining Lists'!$K9469*'Joining Lists'!$L9469</f>
        <v>136</v>
      </c>
    </row>
    <row r="9470" ht="14.25" customHeight="1">
      <c r="G9470" s="106">
        <v>43944.0</v>
      </c>
      <c r="H9470" s="105" t="s">
        <v>307</v>
      </c>
      <c r="I9470" s="105" t="str">
        <f t="array" ref="I9470">XLOOKUP('Joining Lists'!$H9470,'Joining Lists'!$D$4:$D$75,'Joining Lists'!$E$4:$E$75)</f>
        <v>East</v>
      </c>
      <c r="J9470" s="105" t="s">
        <v>243</v>
      </c>
      <c r="K9470" s="105">
        <v>1.0</v>
      </c>
      <c r="L9470" s="104">
        <f t="array" ref="L9470">XLOOKUP('Joining Lists'!$J9470,'Joining Lists'!$A$4:$A$15,'Joining Lists'!$B$4:$B$15)</f>
        <v>25</v>
      </c>
      <c r="M9470" s="105">
        <f>'Joining Lists'!$K9470*'Joining Lists'!$L9470</f>
        <v>25</v>
      </c>
    </row>
    <row r="9471" ht="14.25" customHeight="1">
      <c r="G9471" s="111">
        <v>43944.0</v>
      </c>
      <c r="H9471" s="110" t="s">
        <v>283</v>
      </c>
      <c r="I9471" s="110" t="str">
        <f t="array" ref="I9471">XLOOKUP('Joining Lists'!$H9471,'Joining Lists'!$D$4:$D$75,'Joining Lists'!$E$4:$E$75)</f>
        <v>South</v>
      </c>
      <c r="J9471" s="110" t="s">
        <v>243</v>
      </c>
      <c r="K9471" s="110">
        <v>1.0</v>
      </c>
      <c r="L9471" s="109">
        <f t="array" ref="L9471">XLOOKUP('Joining Lists'!$J9471,'Joining Lists'!$A$4:$A$15,'Joining Lists'!$B$4:$B$15)</f>
        <v>25</v>
      </c>
      <c r="M9471" s="110">
        <f>'Joining Lists'!$K9471*'Joining Lists'!$L9471</f>
        <v>25</v>
      </c>
    </row>
    <row r="9472" ht="14.25" customHeight="1">
      <c r="G9472" s="106">
        <v>43944.0</v>
      </c>
      <c r="H9472" s="105" t="s">
        <v>281</v>
      </c>
      <c r="I9472" s="105" t="str">
        <f t="array" ref="I9472">XLOOKUP('Joining Lists'!$H9472,'Joining Lists'!$D$4:$D$75,'Joining Lists'!$E$4:$E$75)</f>
        <v>MidWest</v>
      </c>
      <c r="J9472" s="105" t="s">
        <v>245</v>
      </c>
      <c r="K9472" s="105">
        <v>3.0</v>
      </c>
      <c r="L9472" s="104">
        <f t="array" ref="L9472">XLOOKUP('Joining Lists'!$J9472,'Joining Lists'!$A$4:$A$15,'Joining Lists'!$B$4:$B$15)</f>
        <v>23.5</v>
      </c>
      <c r="M9472" s="105">
        <f>'Joining Lists'!$K9472*'Joining Lists'!$L9472</f>
        <v>70.5</v>
      </c>
    </row>
    <row r="9473" ht="14.25" customHeight="1">
      <c r="G9473" s="111">
        <v>43944.0</v>
      </c>
      <c r="H9473" s="110" t="s">
        <v>306</v>
      </c>
      <c r="I9473" s="110" t="str">
        <f t="array" ref="I9473">XLOOKUP('Joining Lists'!$H9473,'Joining Lists'!$D$4:$D$75,'Joining Lists'!$E$4:$E$75)</f>
        <v>West</v>
      </c>
      <c r="J9473" s="110" t="s">
        <v>218</v>
      </c>
      <c r="K9473" s="110">
        <v>3.0</v>
      </c>
      <c r="L9473" s="109">
        <f t="array" ref="L9473">XLOOKUP('Joining Lists'!$J9473,'Joining Lists'!$A$4:$A$15,'Joining Lists'!$B$4:$B$15)</f>
        <v>22.95</v>
      </c>
      <c r="M9473" s="110">
        <f>'Joining Lists'!$K9473*'Joining Lists'!$L9473</f>
        <v>68.85</v>
      </c>
    </row>
    <row r="9474" ht="14.25" customHeight="1">
      <c r="G9474" s="106">
        <v>43943.0</v>
      </c>
      <c r="H9474" s="105" t="s">
        <v>219</v>
      </c>
      <c r="I9474" s="105" t="str">
        <f t="array" ref="I9474">XLOOKUP('Joining Lists'!$H9474,'Joining Lists'!$D$4:$D$75,'Joining Lists'!$E$4:$E$75)</f>
        <v>West</v>
      </c>
      <c r="J9474" s="105" t="s">
        <v>216</v>
      </c>
      <c r="K9474" s="105">
        <v>2.0</v>
      </c>
      <c r="L9474" s="104">
        <f t="array" ref="L9474">XLOOKUP('Joining Lists'!$J9474,'Joining Lists'!$A$4:$A$15,'Joining Lists'!$B$4:$B$15)</f>
        <v>22.95</v>
      </c>
      <c r="M9474" s="105">
        <f>'Joining Lists'!$K9474*'Joining Lists'!$L9474</f>
        <v>45.9</v>
      </c>
    </row>
    <row r="9475" ht="14.25" customHeight="1">
      <c r="G9475" s="111">
        <v>43943.0</v>
      </c>
      <c r="H9475" s="110" t="s">
        <v>265</v>
      </c>
      <c r="I9475" s="110" t="str">
        <f t="array" ref="I9475">XLOOKUP('Joining Lists'!$H9475,'Joining Lists'!$D$4:$D$75,'Joining Lists'!$E$4:$E$75)</f>
        <v>MidWest</v>
      </c>
      <c r="J9475" s="110" t="s">
        <v>227</v>
      </c>
      <c r="K9475" s="110">
        <v>1.0</v>
      </c>
      <c r="L9475" s="109">
        <f t="array" ref="L9475">XLOOKUP('Joining Lists'!$J9475,'Joining Lists'!$A$4:$A$15,'Joining Lists'!$B$4:$B$15)</f>
        <v>25</v>
      </c>
      <c r="M9475" s="110">
        <f>'Joining Lists'!$K9475*'Joining Lists'!$L9475</f>
        <v>25</v>
      </c>
    </row>
    <row r="9476" ht="14.25" customHeight="1">
      <c r="G9476" s="106">
        <v>43943.0</v>
      </c>
      <c r="H9476" s="105" t="s">
        <v>269</v>
      </c>
      <c r="I9476" s="105" t="str">
        <f t="array" ref="I9476">XLOOKUP('Joining Lists'!$H9476,'Joining Lists'!$D$4:$D$75,'Joining Lists'!$E$4:$E$75)</f>
        <v>MidWest</v>
      </c>
      <c r="J9476" s="105" t="s">
        <v>218</v>
      </c>
      <c r="K9476" s="105">
        <v>1.0</v>
      </c>
      <c r="L9476" s="104">
        <f t="array" ref="L9476">XLOOKUP('Joining Lists'!$J9476,'Joining Lists'!$A$4:$A$15,'Joining Lists'!$B$4:$B$15)</f>
        <v>22.95</v>
      </c>
      <c r="M9476" s="105">
        <f>'Joining Lists'!$K9476*'Joining Lists'!$L9476</f>
        <v>22.95</v>
      </c>
    </row>
    <row r="9477" ht="14.25" customHeight="1">
      <c r="G9477" s="111">
        <v>43942.0</v>
      </c>
      <c r="H9477" s="110" t="s">
        <v>306</v>
      </c>
      <c r="I9477" s="110" t="str">
        <f t="array" ref="I9477">XLOOKUP('Joining Lists'!$H9477,'Joining Lists'!$D$4:$D$75,'Joining Lists'!$E$4:$E$75)</f>
        <v>West</v>
      </c>
      <c r="J9477" s="110" t="s">
        <v>240</v>
      </c>
      <c r="K9477" s="110">
        <v>1.0</v>
      </c>
      <c r="L9477" s="109">
        <f t="array" ref="L9477">XLOOKUP('Joining Lists'!$J9477,'Joining Lists'!$A$4:$A$15,'Joining Lists'!$B$4:$B$15)</f>
        <v>34</v>
      </c>
      <c r="M9477" s="110">
        <f>'Joining Lists'!$K9477*'Joining Lists'!$L9477</f>
        <v>34</v>
      </c>
    </row>
    <row r="9478" ht="14.25" customHeight="1">
      <c r="G9478" s="106">
        <v>43942.0</v>
      </c>
      <c r="H9478" s="105" t="s">
        <v>306</v>
      </c>
      <c r="I9478" s="105" t="str">
        <f t="array" ref="I9478">XLOOKUP('Joining Lists'!$H9478,'Joining Lists'!$D$4:$D$75,'Joining Lists'!$E$4:$E$75)</f>
        <v>West</v>
      </c>
      <c r="J9478" s="105" t="s">
        <v>218</v>
      </c>
      <c r="K9478" s="105">
        <v>1.0</v>
      </c>
      <c r="L9478" s="104">
        <f t="array" ref="L9478">XLOOKUP('Joining Lists'!$J9478,'Joining Lists'!$A$4:$A$15,'Joining Lists'!$B$4:$B$15)</f>
        <v>22.95</v>
      </c>
      <c r="M9478" s="105">
        <f>'Joining Lists'!$K9478*'Joining Lists'!$L9478</f>
        <v>22.95</v>
      </c>
    </row>
    <row r="9479" ht="14.25" customHeight="1">
      <c r="G9479" s="111">
        <v>43942.0</v>
      </c>
      <c r="H9479" s="110" t="s">
        <v>301</v>
      </c>
      <c r="I9479" s="110" t="str">
        <f t="array" ref="I9479">XLOOKUP('Joining Lists'!$H9479,'Joining Lists'!$D$4:$D$75,'Joining Lists'!$E$4:$E$75)</f>
        <v>East</v>
      </c>
      <c r="J9479" s="110" t="s">
        <v>230</v>
      </c>
      <c r="K9479" s="110">
        <v>1.0</v>
      </c>
      <c r="L9479" s="109">
        <f t="array" ref="L9479">XLOOKUP('Joining Lists'!$J9479,'Joining Lists'!$A$4:$A$15,'Joining Lists'!$B$4:$B$15)</f>
        <v>79.95</v>
      </c>
      <c r="M9479" s="110">
        <f>'Joining Lists'!$K9479*'Joining Lists'!$L9479</f>
        <v>79.95</v>
      </c>
    </row>
    <row r="9480" ht="14.25" customHeight="1">
      <c r="G9480" s="106">
        <v>43942.0</v>
      </c>
      <c r="H9480" s="105" t="s">
        <v>312</v>
      </c>
      <c r="I9480" s="105" t="str">
        <f t="array" ref="I9480">XLOOKUP('Joining Lists'!$H9480,'Joining Lists'!$D$4:$D$75,'Joining Lists'!$E$4:$E$75)</f>
        <v>East</v>
      </c>
      <c r="J9480" s="105" t="s">
        <v>240</v>
      </c>
      <c r="K9480" s="105">
        <v>3.0</v>
      </c>
      <c r="L9480" s="104">
        <f t="array" ref="L9480">XLOOKUP('Joining Lists'!$J9480,'Joining Lists'!$A$4:$A$15,'Joining Lists'!$B$4:$B$15)</f>
        <v>34</v>
      </c>
      <c r="M9480" s="105">
        <f>'Joining Lists'!$K9480*'Joining Lists'!$L9480</f>
        <v>102</v>
      </c>
    </row>
    <row r="9481" ht="14.25" customHeight="1">
      <c r="G9481" s="111">
        <v>43942.0</v>
      </c>
      <c r="H9481" s="110" t="s">
        <v>304</v>
      </c>
      <c r="I9481" s="110" t="str">
        <f t="array" ref="I9481">XLOOKUP('Joining Lists'!$H9481,'Joining Lists'!$D$4:$D$75,'Joining Lists'!$E$4:$E$75)</f>
        <v>South</v>
      </c>
      <c r="J9481" s="110" t="s">
        <v>235</v>
      </c>
      <c r="K9481" s="110">
        <v>14.0</v>
      </c>
      <c r="L9481" s="109">
        <f t="array" ref="L9481">XLOOKUP('Joining Lists'!$J9481,'Joining Lists'!$A$4:$A$15,'Joining Lists'!$B$4:$B$15)</f>
        <v>19.95</v>
      </c>
      <c r="M9481" s="110">
        <f>'Joining Lists'!$K9481*'Joining Lists'!$L9481</f>
        <v>279.3</v>
      </c>
    </row>
    <row r="9482" ht="14.25" customHeight="1">
      <c r="G9482" s="106">
        <v>43942.0</v>
      </c>
      <c r="H9482" s="105" t="s">
        <v>244</v>
      </c>
      <c r="I9482" s="105" t="str">
        <f t="array" ref="I9482">XLOOKUP('Joining Lists'!$H9482,'Joining Lists'!$D$4:$D$75,'Joining Lists'!$E$4:$E$75)</f>
        <v>MidWest</v>
      </c>
      <c r="J9482" s="105" t="s">
        <v>235</v>
      </c>
      <c r="K9482" s="105">
        <v>2.0</v>
      </c>
      <c r="L9482" s="104">
        <f t="array" ref="L9482">XLOOKUP('Joining Lists'!$J9482,'Joining Lists'!$A$4:$A$15,'Joining Lists'!$B$4:$B$15)</f>
        <v>19.95</v>
      </c>
      <c r="M9482" s="105">
        <f>'Joining Lists'!$K9482*'Joining Lists'!$L9482</f>
        <v>39.9</v>
      </c>
    </row>
    <row r="9483" ht="14.25" customHeight="1">
      <c r="G9483" s="111">
        <v>43942.0</v>
      </c>
      <c r="H9483" s="110" t="s">
        <v>266</v>
      </c>
      <c r="I9483" s="110" t="str">
        <f t="array" ref="I9483">XLOOKUP('Joining Lists'!$H9483,'Joining Lists'!$D$4:$D$75,'Joining Lists'!$E$4:$E$75)</f>
        <v>West</v>
      </c>
      <c r="J9483" s="110" t="s">
        <v>240</v>
      </c>
      <c r="K9483" s="110">
        <v>3.0</v>
      </c>
      <c r="L9483" s="109">
        <f t="array" ref="L9483">XLOOKUP('Joining Lists'!$J9483,'Joining Lists'!$A$4:$A$15,'Joining Lists'!$B$4:$B$15)</f>
        <v>34</v>
      </c>
      <c r="M9483" s="110">
        <f>'Joining Lists'!$K9483*'Joining Lists'!$L9483</f>
        <v>102</v>
      </c>
    </row>
    <row r="9484" ht="14.25" customHeight="1">
      <c r="G9484" s="106">
        <v>43941.0</v>
      </c>
      <c r="H9484" s="105" t="s">
        <v>219</v>
      </c>
      <c r="I9484" s="105" t="str">
        <f t="array" ref="I9484">XLOOKUP('Joining Lists'!$H9484,'Joining Lists'!$D$4:$D$75,'Joining Lists'!$E$4:$E$75)</f>
        <v>West</v>
      </c>
      <c r="J9484" s="105" t="s">
        <v>239</v>
      </c>
      <c r="K9484" s="105">
        <v>2.0</v>
      </c>
      <c r="L9484" s="104">
        <f t="array" ref="L9484">XLOOKUP('Joining Lists'!$J9484,'Joining Lists'!$A$4:$A$15,'Joining Lists'!$B$4:$B$15)</f>
        <v>19</v>
      </c>
      <c r="M9484" s="105">
        <f>'Joining Lists'!$K9484*'Joining Lists'!$L9484</f>
        <v>38</v>
      </c>
    </row>
    <row r="9485" ht="14.25" customHeight="1">
      <c r="G9485" s="111">
        <v>43941.0</v>
      </c>
      <c r="H9485" s="110" t="s">
        <v>269</v>
      </c>
      <c r="I9485" s="110" t="str">
        <f t="array" ref="I9485">XLOOKUP('Joining Lists'!$H9485,'Joining Lists'!$D$4:$D$75,'Joining Lists'!$E$4:$E$75)</f>
        <v>MidWest</v>
      </c>
      <c r="J9485" s="110" t="s">
        <v>235</v>
      </c>
      <c r="K9485" s="110">
        <v>3.0</v>
      </c>
      <c r="L9485" s="109">
        <f t="array" ref="L9485">XLOOKUP('Joining Lists'!$J9485,'Joining Lists'!$A$4:$A$15,'Joining Lists'!$B$4:$B$15)</f>
        <v>19.95</v>
      </c>
      <c r="M9485" s="110">
        <f>'Joining Lists'!$K9485*'Joining Lists'!$L9485</f>
        <v>59.85</v>
      </c>
    </row>
    <row r="9486" ht="14.25" customHeight="1">
      <c r="G9486" s="106">
        <v>43941.0</v>
      </c>
      <c r="H9486" s="105" t="s">
        <v>306</v>
      </c>
      <c r="I9486" s="105" t="str">
        <f t="array" ref="I9486">XLOOKUP('Joining Lists'!$H9486,'Joining Lists'!$D$4:$D$75,'Joining Lists'!$E$4:$E$75)</f>
        <v>West</v>
      </c>
      <c r="J9486" s="105" t="s">
        <v>227</v>
      </c>
      <c r="K9486" s="105">
        <v>2.0</v>
      </c>
      <c r="L9486" s="104">
        <f t="array" ref="L9486">XLOOKUP('Joining Lists'!$J9486,'Joining Lists'!$A$4:$A$15,'Joining Lists'!$B$4:$B$15)</f>
        <v>25</v>
      </c>
      <c r="M9486" s="105">
        <f>'Joining Lists'!$K9486*'Joining Lists'!$L9486</f>
        <v>50</v>
      </c>
    </row>
    <row r="9487" ht="14.25" customHeight="1">
      <c r="G9487" s="111">
        <v>43941.0</v>
      </c>
      <c r="H9487" s="110" t="s">
        <v>303</v>
      </c>
      <c r="I9487" s="110" t="str">
        <f t="array" ref="I9487">XLOOKUP('Joining Lists'!$H9487,'Joining Lists'!$D$4:$D$75,'Joining Lists'!$E$4:$E$75)</f>
        <v>West</v>
      </c>
      <c r="J9487" s="110" t="s">
        <v>233</v>
      </c>
      <c r="K9487" s="110">
        <v>2.0</v>
      </c>
      <c r="L9487" s="109">
        <f t="array" ref="L9487">XLOOKUP('Joining Lists'!$J9487,'Joining Lists'!$A$4:$A$15,'Joining Lists'!$B$4:$B$15)</f>
        <v>27.5</v>
      </c>
      <c r="M9487" s="110">
        <f>'Joining Lists'!$K9487*'Joining Lists'!$L9487</f>
        <v>55</v>
      </c>
    </row>
    <row r="9488" ht="14.25" customHeight="1">
      <c r="G9488" s="106">
        <v>43941.0</v>
      </c>
      <c r="H9488" s="105" t="s">
        <v>251</v>
      </c>
      <c r="I9488" s="105" t="str">
        <f t="array" ref="I9488">XLOOKUP('Joining Lists'!$H9488,'Joining Lists'!$D$4:$D$75,'Joining Lists'!$E$4:$E$75)</f>
        <v>MidWest</v>
      </c>
      <c r="J9488" s="105" t="s">
        <v>235</v>
      </c>
      <c r="K9488" s="105">
        <v>3.0</v>
      </c>
      <c r="L9488" s="104">
        <f t="array" ref="L9488">XLOOKUP('Joining Lists'!$J9488,'Joining Lists'!$A$4:$A$15,'Joining Lists'!$B$4:$B$15)</f>
        <v>19.95</v>
      </c>
      <c r="M9488" s="105">
        <f>'Joining Lists'!$K9488*'Joining Lists'!$L9488</f>
        <v>59.85</v>
      </c>
    </row>
    <row r="9489" ht="14.25" customHeight="1">
      <c r="G9489" s="111">
        <v>43940.0</v>
      </c>
      <c r="H9489" s="110" t="s">
        <v>302</v>
      </c>
      <c r="I9489" s="110" t="str">
        <f t="array" ref="I9489">XLOOKUP('Joining Lists'!$H9489,'Joining Lists'!$D$4:$D$75,'Joining Lists'!$E$4:$E$75)</f>
        <v>MidWest</v>
      </c>
      <c r="J9489" s="110" t="s">
        <v>245</v>
      </c>
      <c r="K9489" s="110">
        <v>2.0</v>
      </c>
      <c r="L9489" s="109">
        <f t="array" ref="L9489">XLOOKUP('Joining Lists'!$J9489,'Joining Lists'!$A$4:$A$15,'Joining Lists'!$B$4:$B$15)</f>
        <v>23.5</v>
      </c>
      <c r="M9489" s="110">
        <f>'Joining Lists'!$K9489*'Joining Lists'!$L9489</f>
        <v>47</v>
      </c>
    </row>
    <row r="9490" ht="14.25" customHeight="1">
      <c r="G9490" s="106">
        <v>43940.0</v>
      </c>
      <c r="H9490" s="105" t="s">
        <v>273</v>
      </c>
      <c r="I9490" s="105" t="str">
        <f t="array" ref="I9490">XLOOKUP('Joining Lists'!$H9490,'Joining Lists'!$D$4:$D$75,'Joining Lists'!$E$4:$E$75)</f>
        <v>West</v>
      </c>
      <c r="J9490" s="105" t="s">
        <v>218</v>
      </c>
      <c r="K9490" s="105">
        <v>14.0</v>
      </c>
      <c r="L9490" s="104">
        <f t="array" ref="L9490">XLOOKUP('Joining Lists'!$J9490,'Joining Lists'!$A$4:$A$15,'Joining Lists'!$B$4:$B$15)</f>
        <v>22.95</v>
      </c>
      <c r="M9490" s="105">
        <f>'Joining Lists'!$K9490*'Joining Lists'!$L9490</f>
        <v>321.3</v>
      </c>
    </row>
    <row r="9491" ht="14.25" customHeight="1">
      <c r="G9491" s="111">
        <v>43939.0</v>
      </c>
      <c r="H9491" s="110" t="s">
        <v>228</v>
      </c>
      <c r="I9491" s="110" t="str">
        <f t="array" ref="I9491">XLOOKUP('Joining Lists'!$H9491,'Joining Lists'!$D$4:$D$75,'Joining Lists'!$E$4:$E$75)</f>
        <v>MidWest</v>
      </c>
      <c r="J9491" s="110" t="s">
        <v>216</v>
      </c>
      <c r="K9491" s="110">
        <v>1.0</v>
      </c>
      <c r="L9491" s="109">
        <f t="array" ref="L9491">XLOOKUP('Joining Lists'!$J9491,'Joining Lists'!$A$4:$A$15,'Joining Lists'!$B$4:$B$15)</f>
        <v>22.95</v>
      </c>
      <c r="M9491" s="110">
        <f>'Joining Lists'!$K9491*'Joining Lists'!$L9491</f>
        <v>22.95</v>
      </c>
    </row>
    <row r="9492" ht="14.25" customHeight="1">
      <c r="G9492" s="106">
        <v>43939.0</v>
      </c>
      <c r="H9492" s="105" t="s">
        <v>266</v>
      </c>
      <c r="I9492" s="105" t="str">
        <f t="array" ref="I9492">XLOOKUP('Joining Lists'!$H9492,'Joining Lists'!$D$4:$D$75,'Joining Lists'!$E$4:$E$75)</f>
        <v>West</v>
      </c>
      <c r="J9492" s="105" t="s">
        <v>212</v>
      </c>
      <c r="K9492" s="105">
        <v>1.0</v>
      </c>
      <c r="L9492" s="104">
        <f t="array" ref="L9492">XLOOKUP('Joining Lists'!$J9492,'Joining Lists'!$A$4:$A$15,'Joining Lists'!$B$4:$B$15)</f>
        <v>21</v>
      </c>
      <c r="M9492" s="105">
        <f>'Joining Lists'!$K9492*'Joining Lists'!$L9492</f>
        <v>21</v>
      </c>
    </row>
    <row r="9493" ht="14.25" customHeight="1">
      <c r="G9493" s="111">
        <v>43939.0</v>
      </c>
      <c r="H9493" s="110" t="s">
        <v>315</v>
      </c>
      <c r="I9493" s="110" t="str">
        <f t="array" ref="I9493">XLOOKUP('Joining Lists'!$H9493,'Joining Lists'!$D$4:$D$75,'Joining Lists'!$E$4:$E$75)</f>
        <v>MidWest</v>
      </c>
      <c r="J9493" s="110" t="s">
        <v>233</v>
      </c>
      <c r="K9493" s="110">
        <v>4.0</v>
      </c>
      <c r="L9493" s="109">
        <f t="array" ref="L9493">XLOOKUP('Joining Lists'!$J9493,'Joining Lists'!$A$4:$A$15,'Joining Lists'!$B$4:$B$15)</f>
        <v>27.5</v>
      </c>
      <c r="M9493" s="110">
        <f>'Joining Lists'!$K9493*'Joining Lists'!$L9493</f>
        <v>110</v>
      </c>
    </row>
    <row r="9494" ht="14.25" customHeight="1">
      <c r="G9494" s="106">
        <v>43939.0</v>
      </c>
      <c r="H9494" s="105" t="s">
        <v>299</v>
      </c>
      <c r="I9494" s="105" t="str">
        <f t="array" ref="I9494">XLOOKUP('Joining Lists'!$H9494,'Joining Lists'!$D$4:$D$75,'Joining Lists'!$E$4:$E$75)</f>
        <v>South</v>
      </c>
      <c r="J9494" s="105" t="s">
        <v>230</v>
      </c>
      <c r="K9494" s="105">
        <v>6.0</v>
      </c>
      <c r="L9494" s="104">
        <f t="array" ref="L9494">XLOOKUP('Joining Lists'!$J9494,'Joining Lists'!$A$4:$A$15,'Joining Lists'!$B$4:$B$15)</f>
        <v>79.95</v>
      </c>
      <c r="M9494" s="105">
        <f>'Joining Lists'!$K9494*'Joining Lists'!$L9494</f>
        <v>479.7</v>
      </c>
    </row>
    <row r="9495" ht="14.25" customHeight="1">
      <c r="G9495" s="111">
        <v>43939.0</v>
      </c>
      <c r="H9495" s="110" t="s">
        <v>300</v>
      </c>
      <c r="I9495" s="110" t="str">
        <f t="array" ref="I9495">XLOOKUP('Joining Lists'!$H9495,'Joining Lists'!$D$4:$D$75,'Joining Lists'!$E$4:$E$75)</f>
        <v>MidWest</v>
      </c>
      <c r="J9495" s="110" t="s">
        <v>239</v>
      </c>
      <c r="K9495" s="110">
        <v>2.0</v>
      </c>
      <c r="L9495" s="109">
        <f t="array" ref="L9495">XLOOKUP('Joining Lists'!$J9495,'Joining Lists'!$A$4:$A$15,'Joining Lists'!$B$4:$B$15)</f>
        <v>19</v>
      </c>
      <c r="M9495" s="110">
        <f>'Joining Lists'!$K9495*'Joining Lists'!$L9495</f>
        <v>38</v>
      </c>
    </row>
    <row r="9496" ht="14.25" customHeight="1">
      <c r="G9496" s="106">
        <v>43939.0</v>
      </c>
      <c r="H9496" s="105" t="s">
        <v>301</v>
      </c>
      <c r="I9496" s="105" t="str">
        <f t="array" ref="I9496">XLOOKUP('Joining Lists'!$H9496,'Joining Lists'!$D$4:$D$75,'Joining Lists'!$E$4:$E$75)</f>
        <v>East</v>
      </c>
      <c r="J9496" s="105" t="s">
        <v>216</v>
      </c>
      <c r="K9496" s="105">
        <v>2.0</v>
      </c>
      <c r="L9496" s="104">
        <f t="array" ref="L9496">XLOOKUP('Joining Lists'!$J9496,'Joining Lists'!$A$4:$A$15,'Joining Lists'!$B$4:$B$15)</f>
        <v>22.95</v>
      </c>
      <c r="M9496" s="105">
        <f>'Joining Lists'!$K9496*'Joining Lists'!$L9496</f>
        <v>45.9</v>
      </c>
    </row>
    <row r="9497" ht="14.25" customHeight="1">
      <c r="G9497" s="111">
        <v>43939.0</v>
      </c>
      <c r="H9497" s="110" t="s">
        <v>268</v>
      </c>
      <c r="I9497" s="110" t="str">
        <f t="array" ref="I9497">XLOOKUP('Joining Lists'!$H9497,'Joining Lists'!$D$4:$D$75,'Joining Lists'!$E$4:$E$75)</f>
        <v>East</v>
      </c>
      <c r="J9497" s="110" t="s">
        <v>243</v>
      </c>
      <c r="K9497" s="110">
        <v>3.0</v>
      </c>
      <c r="L9497" s="109">
        <f t="array" ref="L9497">XLOOKUP('Joining Lists'!$J9497,'Joining Lists'!$A$4:$A$15,'Joining Lists'!$B$4:$B$15)</f>
        <v>25</v>
      </c>
      <c r="M9497" s="110">
        <f>'Joining Lists'!$K9497*'Joining Lists'!$L9497</f>
        <v>75</v>
      </c>
    </row>
    <row r="9498" ht="14.25" customHeight="1">
      <c r="G9498" s="106">
        <v>43939.0</v>
      </c>
      <c r="H9498" s="105" t="s">
        <v>289</v>
      </c>
      <c r="I9498" s="105" t="str">
        <f t="array" ref="I9498">XLOOKUP('Joining Lists'!$H9498,'Joining Lists'!$D$4:$D$75,'Joining Lists'!$E$4:$E$75)</f>
        <v>West</v>
      </c>
      <c r="J9498" s="105" t="s">
        <v>236</v>
      </c>
      <c r="K9498" s="105">
        <v>2.0</v>
      </c>
      <c r="L9498" s="104">
        <f t="array" ref="L9498">XLOOKUP('Joining Lists'!$J9498,'Joining Lists'!$A$4:$A$15,'Joining Lists'!$B$4:$B$15)</f>
        <v>30</v>
      </c>
      <c r="M9498" s="105">
        <f>'Joining Lists'!$K9498*'Joining Lists'!$L9498</f>
        <v>60</v>
      </c>
    </row>
    <row r="9499" ht="14.25" customHeight="1">
      <c r="G9499" s="111">
        <v>43939.0</v>
      </c>
      <c r="H9499" s="110" t="s">
        <v>252</v>
      </c>
      <c r="I9499" s="110" t="str">
        <f t="array" ref="I9499">XLOOKUP('Joining Lists'!$H9499,'Joining Lists'!$D$4:$D$75,'Joining Lists'!$E$4:$E$75)</f>
        <v>West</v>
      </c>
      <c r="J9499" s="110" t="s">
        <v>212</v>
      </c>
      <c r="K9499" s="110">
        <v>3.0</v>
      </c>
      <c r="L9499" s="109">
        <f t="array" ref="L9499">XLOOKUP('Joining Lists'!$J9499,'Joining Lists'!$A$4:$A$15,'Joining Lists'!$B$4:$B$15)</f>
        <v>21</v>
      </c>
      <c r="M9499" s="110">
        <f>'Joining Lists'!$K9499*'Joining Lists'!$L9499</f>
        <v>63</v>
      </c>
    </row>
    <row r="9500" ht="14.25" customHeight="1">
      <c r="G9500" s="106">
        <v>43939.0</v>
      </c>
      <c r="H9500" s="105" t="s">
        <v>273</v>
      </c>
      <c r="I9500" s="105" t="str">
        <f t="array" ref="I9500">XLOOKUP('Joining Lists'!$H9500,'Joining Lists'!$D$4:$D$75,'Joining Lists'!$E$4:$E$75)</f>
        <v>West</v>
      </c>
      <c r="J9500" s="105" t="s">
        <v>216</v>
      </c>
      <c r="K9500" s="105">
        <v>2.0</v>
      </c>
      <c r="L9500" s="104">
        <f t="array" ref="L9500">XLOOKUP('Joining Lists'!$J9500,'Joining Lists'!$A$4:$A$15,'Joining Lists'!$B$4:$B$15)</f>
        <v>22.95</v>
      </c>
      <c r="M9500" s="105">
        <f>'Joining Lists'!$K9500*'Joining Lists'!$L9500</f>
        <v>45.9</v>
      </c>
    </row>
    <row r="9501" ht="14.25" customHeight="1">
      <c r="G9501" s="111">
        <v>43939.0</v>
      </c>
      <c r="H9501" s="110" t="s">
        <v>299</v>
      </c>
      <c r="I9501" s="110" t="str">
        <f t="array" ref="I9501">XLOOKUP('Joining Lists'!$H9501,'Joining Lists'!$D$4:$D$75,'Joining Lists'!$E$4:$E$75)</f>
        <v>South</v>
      </c>
      <c r="J9501" s="110" t="s">
        <v>235</v>
      </c>
      <c r="K9501" s="110">
        <v>3.0</v>
      </c>
      <c r="L9501" s="109">
        <f t="array" ref="L9501">XLOOKUP('Joining Lists'!$J9501,'Joining Lists'!$A$4:$A$15,'Joining Lists'!$B$4:$B$15)</f>
        <v>19.95</v>
      </c>
      <c r="M9501" s="110">
        <f>'Joining Lists'!$K9501*'Joining Lists'!$L9501</f>
        <v>59.85</v>
      </c>
    </row>
    <row r="9502" ht="14.25" customHeight="1">
      <c r="G9502" s="106">
        <v>43938.0</v>
      </c>
      <c r="H9502" s="105" t="s">
        <v>303</v>
      </c>
      <c r="I9502" s="105" t="str">
        <f t="array" ref="I9502">XLOOKUP('Joining Lists'!$H9502,'Joining Lists'!$D$4:$D$75,'Joining Lists'!$E$4:$E$75)</f>
        <v>West</v>
      </c>
      <c r="J9502" s="105" t="s">
        <v>218</v>
      </c>
      <c r="K9502" s="105">
        <v>2.0</v>
      </c>
      <c r="L9502" s="104">
        <f t="array" ref="L9502">XLOOKUP('Joining Lists'!$J9502,'Joining Lists'!$A$4:$A$15,'Joining Lists'!$B$4:$B$15)</f>
        <v>22.95</v>
      </c>
      <c r="M9502" s="105">
        <f>'Joining Lists'!$K9502*'Joining Lists'!$L9502</f>
        <v>45.9</v>
      </c>
    </row>
    <row r="9503" ht="14.25" customHeight="1">
      <c r="G9503" s="111">
        <v>43938.0</v>
      </c>
      <c r="H9503" s="110" t="s">
        <v>284</v>
      </c>
      <c r="I9503" s="110" t="str">
        <f t="array" ref="I9503">XLOOKUP('Joining Lists'!$H9503,'Joining Lists'!$D$4:$D$75,'Joining Lists'!$E$4:$E$75)</f>
        <v>MidWest</v>
      </c>
      <c r="J9503" s="110" t="s">
        <v>212</v>
      </c>
      <c r="K9503" s="110">
        <v>3.0</v>
      </c>
      <c r="L9503" s="109">
        <f t="array" ref="L9503">XLOOKUP('Joining Lists'!$J9503,'Joining Lists'!$A$4:$A$15,'Joining Lists'!$B$4:$B$15)</f>
        <v>21</v>
      </c>
      <c r="M9503" s="110">
        <f>'Joining Lists'!$K9503*'Joining Lists'!$L9503</f>
        <v>63</v>
      </c>
    </row>
    <row r="9504" ht="14.25" customHeight="1">
      <c r="G9504" s="106">
        <v>43938.0</v>
      </c>
      <c r="H9504" s="105" t="s">
        <v>268</v>
      </c>
      <c r="I9504" s="105" t="str">
        <f t="array" ref="I9504">XLOOKUP('Joining Lists'!$H9504,'Joining Lists'!$D$4:$D$75,'Joining Lists'!$E$4:$E$75)</f>
        <v>East</v>
      </c>
      <c r="J9504" s="105" t="s">
        <v>240</v>
      </c>
      <c r="K9504" s="105">
        <v>15.0</v>
      </c>
      <c r="L9504" s="104">
        <f t="array" ref="L9504">XLOOKUP('Joining Lists'!$J9504,'Joining Lists'!$A$4:$A$15,'Joining Lists'!$B$4:$B$15)</f>
        <v>34</v>
      </c>
      <c r="M9504" s="105">
        <f>'Joining Lists'!$K9504*'Joining Lists'!$L9504</f>
        <v>510</v>
      </c>
    </row>
    <row r="9505" ht="14.25" customHeight="1">
      <c r="G9505" s="111">
        <v>43938.0</v>
      </c>
      <c r="H9505" s="110" t="s">
        <v>251</v>
      </c>
      <c r="I9505" s="110" t="str">
        <f t="array" ref="I9505">XLOOKUP('Joining Lists'!$H9505,'Joining Lists'!$D$4:$D$75,'Joining Lists'!$E$4:$E$75)</f>
        <v>MidWest</v>
      </c>
      <c r="J9505" s="110" t="s">
        <v>235</v>
      </c>
      <c r="K9505" s="110">
        <v>3.0</v>
      </c>
      <c r="L9505" s="109">
        <f t="array" ref="L9505">XLOOKUP('Joining Lists'!$J9505,'Joining Lists'!$A$4:$A$15,'Joining Lists'!$B$4:$B$15)</f>
        <v>19.95</v>
      </c>
      <c r="M9505" s="110">
        <f>'Joining Lists'!$K9505*'Joining Lists'!$L9505</f>
        <v>59.85</v>
      </c>
    </row>
    <row r="9506" ht="14.25" customHeight="1">
      <c r="G9506" s="106">
        <v>43938.0</v>
      </c>
      <c r="H9506" s="105" t="s">
        <v>215</v>
      </c>
      <c r="I9506" s="105" t="str">
        <f t="array" ref="I9506">XLOOKUP('Joining Lists'!$H9506,'Joining Lists'!$D$4:$D$75,'Joining Lists'!$E$4:$E$75)</f>
        <v>East</v>
      </c>
      <c r="J9506" s="105" t="s">
        <v>212</v>
      </c>
      <c r="K9506" s="105">
        <v>3.0</v>
      </c>
      <c r="L9506" s="104">
        <f t="array" ref="L9506">XLOOKUP('Joining Lists'!$J9506,'Joining Lists'!$A$4:$A$15,'Joining Lists'!$B$4:$B$15)</f>
        <v>21</v>
      </c>
      <c r="M9506" s="105">
        <f>'Joining Lists'!$K9506*'Joining Lists'!$L9506</f>
        <v>63</v>
      </c>
    </row>
    <row r="9507" ht="14.25" customHeight="1">
      <c r="G9507" s="111">
        <v>43938.0</v>
      </c>
      <c r="H9507" s="110" t="s">
        <v>265</v>
      </c>
      <c r="I9507" s="110" t="str">
        <f t="array" ref="I9507">XLOOKUP('Joining Lists'!$H9507,'Joining Lists'!$D$4:$D$75,'Joining Lists'!$E$4:$E$75)</f>
        <v>MidWest</v>
      </c>
      <c r="J9507" s="110" t="s">
        <v>240</v>
      </c>
      <c r="K9507" s="110">
        <v>2.0</v>
      </c>
      <c r="L9507" s="109">
        <f t="array" ref="L9507">XLOOKUP('Joining Lists'!$J9507,'Joining Lists'!$A$4:$A$15,'Joining Lists'!$B$4:$B$15)</f>
        <v>34</v>
      </c>
      <c r="M9507" s="110">
        <f>'Joining Lists'!$K9507*'Joining Lists'!$L9507</f>
        <v>68</v>
      </c>
    </row>
    <row r="9508" ht="14.25" customHeight="1">
      <c r="G9508" s="106">
        <v>43938.0</v>
      </c>
      <c r="H9508" s="105" t="s">
        <v>231</v>
      </c>
      <c r="I9508" s="105" t="str">
        <f t="array" ref="I9508">XLOOKUP('Joining Lists'!$H9508,'Joining Lists'!$D$4:$D$75,'Joining Lists'!$E$4:$E$75)</f>
        <v>West</v>
      </c>
      <c r="J9508" s="105" t="s">
        <v>233</v>
      </c>
      <c r="K9508" s="105">
        <v>2.0</v>
      </c>
      <c r="L9508" s="104">
        <f t="array" ref="L9508">XLOOKUP('Joining Lists'!$J9508,'Joining Lists'!$A$4:$A$15,'Joining Lists'!$B$4:$B$15)</f>
        <v>27.5</v>
      </c>
      <c r="M9508" s="105">
        <f>'Joining Lists'!$K9508*'Joining Lists'!$L9508</f>
        <v>55</v>
      </c>
    </row>
    <row r="9509" ht="14.25" customHeight="1">
      <c r="G9509" s="111">
        <v>43938.0</v>
      </c>
      <c r="H9509" s="110" t="s">
        <v>215</v>
      </c>
      <c r="I9509" s="110" t="str">
        <f t="array" ref="I9509">XLOOKUP('Joining Lists'!$H9509,'Joining Lists'!$D$4:$D$75,'Joining Lists'!$E$4:$E$75)</f>
        <v>East</v>
      </c>
      <c r="J9509" s="110" t="s">
        <v>227</v>
      </c>
      <c r="K9509" s="110">
        <v>1.0</v>
      </c>
      <c r="L9509" s="109">
        <f t="array" ref="L9509">XLOOKUP('Joining Lists'!$J9509,'Joining Lists'!$A$4:$A$15,'Joining Lists'!$B$4:$B$15)</f>
        <v>25</v>
      </c>
      <c r="M9509" s="110">
        <f>'Joining Lists'!$K9509*'Joining Lists'!$L9509</f>
        <v>25</v>
      </c>
    </row>
    <row r="9510" ht="14.25" customHeight="1">
      <c r="G9510" s="106">
        <v>43937.0</v>
      </c>
      <c r="H9510" s="105" t="s">
        <v>306</v>
      </c>
      <c r="I9510" s="105" t="str">
        <f t="array" ref="I9510">XLOOKUP('Joining Lists'!$H9510,'Joining Lists'!$D$4:$D$75,'Joining Lists'!$E$4:$E$75)</f>
        <v>West</v>
      </c>
      <c r="J9510" s="105" t="s">
        <v>212</v>
      </c>
      <c r="K9510" s="105">
        <v>2.0</v>
      </c>
      <c r="L9510" s="104">
        <f t="array" ref="L9510">XLOOKUP('Joining Lists'!$J9510,'Joining Lists'!$A$4:$A$15,'Joining Lists'!$B$4:$B$15)</f>
        <v>21</v>
      </c>
      <c r="M9510" s="105">
        <f>'Joining Lists'!$K9510*'Joining Lists'!$L9510</f>
        <v>42</v>
      </c>
    </row>
    <row r="9511" ht="14.25" customHeight="1">
      <c r="G9511" s="111">
        <v>43937.0</v>
      </c>
      <c r="H9511" s="110" t="s">
        <v>231</v>
      </c>
      <c r="I9511" s="110" t="str">
        <f t="array" ref="I9511">XLOOKUP('Joining Lists'!$H9511,'Joining Lists'!$D$4:$D$75,'Joining Lists'!$E$4:$E$75)</f>
        <v>West</v>
      </c>
      <c r="J9511" s="110" t="s">
        <v>243</v>
      </c>
      <c r="K9511" s="110">
        <v>3.0</v>
      </c>
      <c r="L9511" s="109">
        <f t="array" ref="L9511">XLOOKUP('Joining Lists'!$J9511,'Joining Lists'!$A$4:$A$15,'Joining Lists'!$B$4:$B$15)</f>
        <v>25</v>
      </c>
      <c r="M9511" s="110">
        <f>'Joining Lists'!$K9511*'Joining Lists'!$L9511</f>
        <v>75</v>
      </c>
    </row>
    <row r="9512" ht="14.25" customHeight="1">
      <c r="G9512" s="106">
        <v>43937.0</v>
      </c>
      <c r="H9512" s="105" t="s">
        <v>301</v>
      </c>
      <c r="I9512" s="105" t="str">
        <f t="array" ref="I9512">XLOOKUP('Joining Lists'!$H9512,'Joining Lists'!$D$4:$D$75,'Joining Lists'!$E$4:$E$75)</f>
        <v>East</v>
      </c>
      <c r="J9512" s="105" t="s">
        <v>235</v>
      </c>
      <c r="K9512" s="105">
        <v>21.0</v>
      </c>
      <c r="L9512" s="104">
        <f t="array" ref="L9512">XLOOKUP('Joining Lists'!$J9512,'Joining Lists'!$A$4:$A$15,'Joining Lists'!$B$4:$B$15)</f>
        <v>19.95</v>
      </c>
      <c r="M9512" s="105">
        <f>'Joining Lists'!$K9512*'Joining Lists'!$L9512</f>
        <v>418.95</v>
      </c>
    </row>
    <row r="9513" ht="14.25" customHeight="1">
      <c r="G9513" s="111">
        <v>43937.0</v>
      </c>
      <c r="H9513" s="110" t="s">
        <v>252</v>
      </c>
      <c r="I9513" s="110" t="str">
        <f t="array" ref="I9513">XLOOKUP('Joining Lists'!$H9513,'Joining Lists'!$D$4:$D$75,'Joining Lists'!$E$4:$E$75)</f>
        <v>West</v>
      </c>
      <c r="J9513" s="110" t="s">
        <v>240</v>
      </c>
      <c r="K9513" s="110">
        <v>2.0</v>
      </c>
      <c r="L9513" s="109">
        <f t="array" ref="L9513">XLOOKUP('Joining Lists'!$J9513,'Joining Lists'!$A$4:$A$15,'Joining Lists'!$B$4:$B$15)</f>
        <v>34</v>
      </c>
      <c r="M9513" s="110">
        <f>'Joining Lists'!$K9513*'Joining Lists'!$L9513</f>
        <v>68</v>
      </c>
    </row>
    <row r="9514" ht="14.25" customHeight="1">
      <c r="G9514" s="106">
        <v>43937.0</v>
      </c>
      <c r="H9514" s="105" t="s">
        <v>213</v>
      </c>
      <c r="I9514" s="105" t="str">
        <f t="array" ref="I9514">XLOOKUP('Joining Lists'!$H9514,'Joining Lists'!$D$4:$D$75,'Joining Lists'!$E$4:$E$75)</f>
        <v>MidWest</v>
      </c>
      <c r="J9514" s="105" t="s">
        <v>235</v>
      </c>
      <c r="K9514" s="105">
        <v>2.0</v>
      </c>
      <c r="L9514" s="104">
        <f t="array" ref="L9514">XLOOKUP('Joining Lists'!$J9514,'Joining Lists'!$A$4:$A$15,'Joining Lists'!$B$4:$B$15)</f>
        <v>19.95</v>
      </c>
      <c r="M9514" s="105">
        <f>'Joining Lists'!$K9514*'Joining Lists'!$L9514</f>
        <v>39.9</v>
      </c>
    </row>
    <row r="9515" ht="14.25" customHeight="1">
      <c r="G9515" s="111">
        <v>43936.0</v>
      </c>
      <c r="H9515" s="110" t="s">
        <v>316</v>
      </c>
      <c r="I9515" s="110" t="str">
        <f t="array" ref="I9515">XLOOKUP('Joining Lists'!$H9515,'Joining Lists'!$D$4:$D$75,'Joining Lists'!$E$4:$E$75)</f>
        <v>West</v>
      </c>
      <c r="J9515" s="110" t="s">
        <v>235</v>
      </c>
      <c r="K9515" s="110">
        <v>1.0</v>
      </c>
      <c r="L9515" s="109">
        <f t="array" ref="L9515">XLOOKUP('Joining Lists'!$J9515,'Joining Lists'!$A$4:$A$15,'Joining Lists'!$B$4:$B$15)</f>
        <v>19.95</v>
      </c>
      <c r="M9515" s="110">
        <f>'Joining Lists'!$K9515*'Joining Lists'!$L9515</f>
        <v>19.95</v>
      </c>
    </row>
    <row r="9516" ht="14.25" customHeight="1">
      <c r="G9516" s="106">
        <v>43935.0</v>
      </c>
      <c r="H9516" s="105" t="s">
        <v>288</v>
      </c>
      <c r="I9516" s="105" t="str">
        <f t="array" ref="I9516">XLOOKUP('Joining Lists'!$H9516,'Joining Lists'!$D$4:$D$75,'Joining Lists'!$E$4:$E$75)</f>
        <v>MidWest</v>
      </c>
      <c r="J9516" s="105" t="s">
        <v>212</v>
      </c>
      <c r="K9516" s="105">
        <v>1.0</v>
      </c>
      <c r="L9516" s="104">
        <f t="array" ref="L9516">XLOOKUP('Joining Lists'!$J9516,'Joining Lists'!$A$4:$A$15,'Joining Lists'!$B$4:$B$15)</f>
        <v>21</v>
      </c>
      <c r="M9516" s="105">
        <f>'Joining Lists'!$K9516*'Joining Lists'!$L9516</f>
        <v>21</v>
      </c>
    </row>
    <row r="9517" ht="14.25" customHeight="1">
      <c r="G9517" s="111">
        <v>43935.0</v>
      </c>
      <c r="H9517" s="110" t="s">
        <v>298</v>
      </c>
      <c r="I9517" s="110" t="str">
        <f t="array" ref="I9517">XLOOKUP('Joining Lists'!$H9517,'Joining Lists'!$D$4:$D$75,'Joining Lists'!$E$4:$E$75)</f>
        <v>West</v>
      </c>
      <c r="J9517" s="110" t="s">
        <v>235</v>
      </c>
      <c r="K9517" s="110">
        <v>2.0</v>
      </c>
      <c r="L9517" s="109">
        <f t="array" ref="L9517">XLOOKUP('Joining Lists'!$J9517,'Joining Lists'!$A$4:$A$15,'Joining Lists'!$B$4:$B$15)</f>
        <v>19.95</v>
      </c>
      <c r="M9517" s="110">
        <f>'Joining Lists'!$K9517*'Joining Lists'!$L9517</f>
        <v>39.9</v>
      </c>
    </row>
    <row r="9518" ht="14.25" customHeight="1">
      <c r="G9518" s="106">
        <v>43935.0</v>
      </c>
      <c r="H9518" s="105" t="s">
        <v>255</v>
      </c>
      <c r="I9518" s="105" t="str">
        <f t="array" ref="I9518">XLOOKUP('Joining Lists'!$H9518,'Joining Lists'!$D$4:$D$75,'Joining Lists'!$E$4:$E$75)</f>
        <v>MidWest</v>
      </c>
      <c r="J9518" s="105" t="s">
        <v>236</v>
      </c>
      <c r="K9518" s="105">
        <v>3.0</v>
      </c>
      <c r="L9518" s="104">
        <f t="array" ref="L9518">XLOOKUP('Joining Lists'!$J9518,'Joining Lists'!$A$4:$A$15,'Joining Lists'!$B$4:$B$15)</f>
        <v>30</v>
      </c>
      <c r="M9518" s="105">
        <f>'Joining Lists'!$K9518*'Joining Lists'!$L9518</f>
        <v>90</v>
      </c>
    </row>
    <row r="9519" ht="14.25" customHeight="1">
      <c r="G9519" s="111">
        <v>43935.0</v>
      </c>
      <c r="H9519" s="110" t="s">
        <v>271</v>
      </c>
      <c r="I9519" s="110" t="str">
        <f t="array" ref="I9519">XLOOKUP('Joining Lists'!$H9519,'Joining Lists'!$D$4:$D$75,'Joining Lists'!$E$4:$E$75)</f>
        <v>South</v>
      </c>
      <c r="J9519" s="110" t="s">
        <v>243</v>
      </c>
      <c r="K9519" s="110">
        <v>3.0</v>
      </c>
      <c r="L9519" s="109">
        <f t="array" ref="L9519">XLOOKUP('Joining Lists'!$J9519,'Joining Lists'!$A$4:$A$15,'Joining Lists'!$B$4:$B$15)</f>
        <v>25</v>
      </c>
      <c r="M9519" s="110">
        <f>'Joining Lists'!$K9519*'Joining Lists'!$L9519</f>
        <v>75</v>
      </c>
    </row>
    <row r="9520" ht="14.25" customHeight="1">
      <c r="G9520" s="106">
        <v>43935.0</v>
      </c>
      <c r="H9520" s="105" t="s">
        <v>244</v>
      </c>
      <c r="I9520" s="105" t="str">
        <f t="array" ref="I9520">XLOOKUP('Joining Lists'!$H9520,'Joining Lists'!$D$4:$D$75,'Joining Lists'!$E$4:$E$75)</f>
        <v>MidWest</v>
      </c>
      <c r="J9520" s="105" t="s">
        <v>240</v>
      </c>
      <c r="K9520" s="105">
        <v>2.0</v>
      </c>
      <c r="L9520" s="104">
        <f t="array" ref="L9520">XLOOKUP('Joining Lists'!$J9520,'Joining Lists'!$A$4:$A$15,'Joining Lists'!$B$4:$B$15)</f>
        <v>34</v>
      </c>
      <c r="M9520" s="105">
        <f>'Joining Lists'!$K9520*'Joining Lists'!$L9520</f>
        <v>68</v>
      </c>
    </row>
    <row r="9521" ht="14.25" customHeight="1">
      <c r="G9521" s="111">
        <v>43935.0</v>
      </c>
      <c r="H9521" s="110" t="s">
        <v>281</v>
      </c>
      <c r="I9521" s="110" t="str">
        <f t="array" ref="I9521">XLOOKUP('Joining Lists'!$H9521,'Joining Lists'!$D$4:$D$75,'Joining Lists'!$E$4:$E$75)</f>
        <v>MidWest</v>
      </c>
      <c r="J9521" s="110" t="s">
        <v>218</v>
      </c>
      <c r="K9521" s="110">
        <v>1.0</v>
      </c>
      <c r="L9521" s="109">
        <f t="array" ref="L9521">XLOOKUP('Joining Lists'!$J9521,'Joining Lists'!$A$4:$A$15,'Joining Lists'!$B$4:$B$15)</f>
        <v>22.95</v>
      </c>
      <c r="M9521" s="110">
        <f>'Joining Lists'!$K9521*'Joining Lists'!$L9521</f>
        <v>22.95</v>
      </c>
    </row>
    <row r="9522" ht="14.25" customHeight="1">
      <c r="G9522" s="106">
        <v>43934.0</v>
      </c>
      <c r="H9522" s="105" t="s">
        <v>316</v>
      </c>
      <c r="I9522" s="105" t="str">
        <f t="array" ref="I9522">XLOOKUP('Joining Lists'!$H9522,'Joining Lists'!$D$4:$D$75,'Joining Lists'!$E$4:$E$75)</f>
        <v>West</v>
      </c>
      <c r="J9522" s="105" t="s">
        <v>240</v>
      </c>
      <c r="K9522" s="105">
        <v>3.0</v>
      </c>
      <c r="L9522" s="104">
        <f t="array" ref="L9522">XLOOKUP('Joining Lists'!$J9522,'Joining Lists'!$A$4:$A$15,'Joining Lists'!$B$4:$B$15)</f>
        <v>34</v>
      </c>
      <c r="M9522" s="105">
        <f>'Joining Lists'!$K9522*'Joining Lists'!$L9522</f>
        <v>102</v>
      </c>
    </row>
    <row r="9523" ht="14.25" customHeight="1">
      <c r="G9523" s="111">
        <v>43934.0</v>
      </c>
      <c r="H9523" s="110" t="s">
        <v>296</v>
      </c>
      <c r="I9523" s="110" t="str">
        <f t="array" ref="I9523">XLOOKUP('Joining Lists'!$H9523,'Joining Lists'!$D$4:$D$75,'Joining Lists'!$E$4:$E$75)</f>
        <v>West</v>
      </c>
      <c r="J9523" s="110" t="s">
        <v>240</v>
      </c>
      <c r="K9523" s="110">
        <v>3.0</v>
      </c>
      <c r="L9523" s="109">
        <f t="array" ref="L9523">XLOOKUP('Joining Lists'!$J9523,'Joining Lists'!$A$4:$A$15,'Joining Lists'!$B$4:$B$15)</f>
        <v>34</v>
      </c>
      <c r="M9523" s="110">
        <f>'Joining Lists'!$K9523*'Joining Lists'!$L9523</f>
        <v>102</v>
      </c>
    </row>
    <row r="9524" ht="14.25" customHeight="1">
      <c r="G9524" s="106">
        <v>43934.0</v>
      </c>
      <c r="H9524" s="105" t="s">
        <v>266</v>
      </c>
      <c r="I9524" s="105" t="str">
        <f t="array" ref="I9524">XLOOKUP('Joining Lists'!$H9524,'Joining Lists'!$D$4:$D$75,'Joining Lists'!$E$4:$E$75)</f>
        <v>West</v>
      </c>
      <c r="J9524" s="105" t="s">
        <v>212</v>
      </c>
      <c r="K9524" s="105">
        <v>1.0</v>
      </c>
      <c r="L9524" s="104">
        <f t="array" ref="L9524">XLOOKUP('Joining Lists'!$J9524,'Joining Lists'!$A$4:$A$15,'Joining Lists'!$B$4:$B$15)</f>
        <v>21</v>
      </c>
      <c r="M9524" s="105">
        <f>'Joining Lists'!$K9524*'Joining Lists'!$L9524</f>
        <v>21</v>
      </c>
    </row>
    <row r="9525" ht="14.25" customHeight="1">
      <c r="G9525" s="111">
        <v>43934.0</v>
      </c>
      <c r="H9525" s="110" t="s">
        <v>255</v>
      </c>
      <c r="I9525" s="110" t="str">
        <f t="array" ref="I9525">XLOOKUP('Joining Lists'!$H9525,'Joining Lists'!$D$4:$D$75,'Joining Lists'!$E$4:$E$75)</f>
        <v>MidWest</v>
      </c>
      <c r="J9525" s="110" t="s">
        <v>243</v>
      </c>
      <c r="K9525" s="110">
        <v>3.0</v>
      </c>
      <c r="L9525" s="109">
        <f t="array" ref="L9525">XLOOKUP('Joining Lists'!$J9525,'Joining Lists'!$A$4:$A$15,'Joining Lists'!$B$4:$B$15)</f>
        <v>25</v>
      </c>
      <c r="M9525" s="110">
        <f>'Joining Lists'!$K9525*'Joining Lists'!$L9525</f>
        <v>75</v>
      </c>
    </row>
    <row r="9526" ht="14.25" customHeight="1">
      <c r="G9526" s="106">
        <v>43934.0</v>
      </c>
      <c r="H9526" s="105" t="s">
        <v>254</v>
      </c>
      <c r="I9526" s="105" t="str">
        <f t="array" ref="I9526">XLOOKUP('Joining Lists'!$H9526,'Joining Lists'!$D$4:$D$75,'Joining Lists'!$E$4:$E$75)</f>
        <v>South</v>
      </c>
      <c r="J9526" s="105" t="s">
        <v>245</v>
      </c>
      <c r="K9526" s="105">
        <v>1.0</v>
      </c>
      <c r="L9526" s="104">
        <f t="array" ref="L9526">XLOOKUP('Joining Lists'!$J9526,'Joining Lists'!$A$4:$A$15,'Joining Lists'!$B$4:$B$15)</f>
        <v>23.5</v>
      </c>
      <c r="M9526" s="105">
        <f>'Joining Lists'!$K9526*'Joining Lists'!$L9526</f>
        <v>23.5</v>
      </c>
    </row>
    <row r="9527" ht="14.25" customHeight="1">
      <c r="G9527" s="111">
        <v>43934.0</v>
      </c>
      <c r="H9527" s="110" t="s">
        <v>312</v>
      </c>
      <c r="I9527" s="110" t="str">
        <f t="array" ref="I9527">XLOOKUP('Joining Lists'!$H9527,'Joining Lists'!$D$4:$D$75,'Joining Lists'!$E$4:$E$75)</f>
        <v>East</v>
      </c>
      <c r="J9527" s="110" t="s">
        <v>218</v>
      </c>
      <c r="K9527" s="110">
        <v>3.0</v>
      </c>
      <c r="L9527" s="109">
        <f t="array" ref="L9527">XLOOKUP('Joining Lists'!$J9527,'Joining Lists'!$A$4:$A$15,'Joining Lists'!$B$4:$B$15)</f>
        <v>22.95</v>
      </c>
      <c r="M9527" s="110">
        <f>'Joining Lists'!$K9527*'Joining Lists'!$L9527</f>
        <v>68.85</v>
      </c>
    </row>
    <row r="9528" ht="14.25" customHeight="1">
      <c r="G9528" s="106">
        <v>43933.0</v>
      </c>
      <c r="H9528" s="105" t="s">
        <v>303</v>
      </c>
      <c r="I9528" s="105" t="str">
        <f t="array" ref="I9528">XLOOKUP('Joining Lists'!$H9528,'Joining Lists'!$D$4:$D$75,'Joining Lists'!$E$4:$E$75)</f>
        <v>West</v>
      </c>
      <c r="J9528" s="105" t="s">
        <v>245</v>
      </c>
      <c r="K9528" s="105">
        <v>2.0</v>
      </c>
      <c r="L9528" s="104">
        <f t="array" ref="L9528">XLOOKUP('Joining Lists'!$J9528,'Joining Lists'!$A$4:$A$15,'Joining Lists'!$B$4:$B$15)</f>
        <v>23.5</v>
      </c>
      <c r="M9528" s="105">
        <f>'Joining Lists'!$K9528*'Joining Lists'!$L9528</f>
        <v>47</v>
      </c>
    </row>
    <row r="9529" ht="14.25" customHeight="1">
      <c r="G9529" s="111">
        <v>43933.0</v>
      </c>
      <c r="H9529" s="110" t="s">
        <v>225</v>
      </c>
      <c r="I9529" s="110" t="str">
        <f t="array" ref="I9529">XLOOKUP('Joining Lists'!$H9529,'Joining Lists'!$D$4:$D$75,'Joining Lists'!$E$4:$E$75)</f>
        <v>South</v>
      </c>
      <c r="J9529" s="110" t="s">
        <v>240</v>
      </c>
      <c r="K9529" s="110">
        <v>1.0</v>
      </c>
      <c r="L9529" s="109">
        <f t="array" ref="L9529">XLOOKUP('Joining Lists'!$J9529,'Joining Lists'!$A$4:$A$15,'Joining Lists'!$B$4:$B$15)</f>
        <v>34</v>
      </c>
      <c r="M9529" s="110">
        <f>'Joining Lists'!$K9529*'Joining Lists'!$L9529</f>
        <v>34</v>
      </c>
    </row>
    <row r="9530" ht="14.25" customHeight="1">
      <c r="G9530" s="106">
        <v>43933.0</v>
      </c>
      <c r="H9530" s="105" t="s">
        <v>225</v>
      </c>
      <c r="I9530" s="105" t="str">
        <f t="array" ref="I9530">XLOOKUP('Joining Lists'!$H9530,'Joining Lists'!$D$4:$D$75,'Joining Lists'!$E$4:$E$75)</f>
        <v>South</v>
      </c>
      <c r="J9530" s="105" t="s">
        <v>230</v>
      </c>
      <c r="K9530" s="105">
        <v>2.0</v>
      </c>
      <c r="L9530" s="104">
        <f t="array" ref="L9530">XLOOKUP('Joining Lists'!$J9530,'Joining Lists'!$A$4:$A$15,'Joining Lists'!$B$4:$B$15)</f>
        <v>79.95</v>
      </c>
      <c r="M9530" s="105">
        <f>'Joining Lists'!$K9530*'Joining Lists'!$L9530</f>
        <v>159.9</v>
      </c>
    </row>
    <row r="9531" ht="14.25" customHeight="1">
      <c r="G9531" s="111">
        <v>43933.0</v>
      </c>
      <c r="H9531" s="110" t="s">
        <v>288</v>
      </c>
      <c r="I9531" s="110" t="str">
        <f t="array" ref="I9531">XLOOKUP('Joining Lists'!$H9531,'Joining Lists'!$D$4:$D$75,'Joining Lists'!$E$4:$E$75)</f>
        <v>MidWest</v>
      </c>
      <c r="J9531" s="110" t="s">
        <v>243</v>
      </c>
      <c r="K9531" s="110">
        <v>2.0</v>
      </c>
      <c r="L9531" s="109">
        <f t="array" ref="L9531">XLOOKUP('Joining Lists'!$J9531,'Joining Lists'!$A$4:$A$15,'Joining Lists'!$B$4:$B$15)</f>
        <v>25</v>
      </c>
      <c r="M9531" s="110">
        <f>'Joining Lists'!$K9531*'Joining Lists'!$L9531</f>
        <v>50</v>
      </c>
    </row>
    <row r="9532" ht="14.25" customHeight="1">
      <c r="G9532" s="106">
        <v>43932.0</v>
      </c>
      <c r="H9532" s="105" t="s">
        <v>306</v>
      </c>
      <c r="I9532" s="105" t="str">
        <f t="array" ref="I9532">XLOOKUP('Joining Lists'!$H9532,'Joining Lists'!$D$4:$D$75,'Joining Lists'!$E$4:$E$75)</f>
        <v>West</v>
      </c>
      <c r="J9532" s="105" t="s">
        <v>233</v>
      </c>
      <c r="K9532" s="105">
        <v>1.0</v>
      </c>
      <c r="L9532" s="104">
        <f t="array" ref="L9532">XLOOKUP('Joining Lists'!$J9532,'Joining Lists'!$A$4:$A$15,'Joining Lists'!$B$4:$B$15)</f>
        <v>27.5</v>
      </c>
      <c r="M9532" s="105">
        <f>'Joining Lists'!$K9532*'Joining Lists'!$L9532</f>
        <v>27.5</v>
      </c>
    </row>
    <row r="9533" ht="14.25" customHeight="1">
      <c r="G9533" s="111">
        <v>43932.0</v>
      </c>
      <c r="H9533" s="110" t="s">
        <v>309</v>
      </c>
      <c r="I9533" s="110" t="str">
        <f t="array" ref="I9533">XLOOKUP('Joining Lists'!$H9533,'Joining Lists'!$D$4:$D$75,'Joining Lists'!$E$4:$E$75)</f>
        <v>South</v>
      </c>
      <c r="J9533" s="110" t="s">
        <v>243</v>
      </c>
      <c r="K9533" s="110">
        <v>19.0</v>
      </c>
      <c r="L9533" s="109">
        <f t="array" ref="L9533">XLOOKUP('Joining Lists'!$J9533,'Joining Lists'!$A$4:$A$15,'Joining Lists'!$B$4:$B$15)</f>
        <v>25</v>
      </c>
      <c r="M9533" s="110">
        <f>'Joining Lists'!$K9533*'Joining Lists'!$L9533</f>
        <v>475</v>
      </c>
    </row>
    <row r="9534" ht="14.25" customHeight="1">
      <c r="G9534" s="106">
        <v>43932.0</v>
      </c>
      <c r="H9534" s="105" t="s">
        <v>303</v>
      </c>
      <c r="I9534" s="105" t="str">
        <f t="array" ref="I9534">XLOOKUP('Joining Lists'!$H9534,'Joining Lists'!$D$4:$D$75,'Joining Lists'!$E$4:$E$75)</f>
        <v>West</v>
      </c>
      <c r="J9534" s="105" t="s">
        <v>235</v>
      </c>
      <c r="K9534" s="105">
        <v>3.0</v>
      </c>
      <c r="L9534" s="104">
        <f t="array" ref="L9534">XLOOKUP('Joining Lists'!$J9534,'Joining Lists'!$A$4:$A$15,'Joining Lists'!$B$4:$B$15)</f>
        <v>19.95</v>
      </c>
      <c r="M9534" s="105">
        <f>'Joining Lists'!$K9534*'Joining Lists'!$L9534</f>
        <v>59.85</v>
      </c>
    </row>
    <row r="9535" ht="14.25" customHeight="1">
      <c r="G9535" s="111">
        <v>43932.0</v>
      </c>
      <c r="H9535" s="110" t="s">
        <v>252</v>
      </c>
      <c r="I9535" s="110" t="str">
        <f t="array" ref="I9535">XLOOKUP('Joining Lists'!$H9535,'Joining Lists'!$D$4:$D$75,'Joining Lists'!$E$4:$E$75)</f>
        <v>West</v>
      </c>
      <c r="J9535" s="110" t="s">
        <v>218</v>
      </c>
      <c r="K9535" s="110">
        <v>2.0</v>
      </c>
      <c r="L9535" s="109">
        <f t="array" ref="L9535">XLOOKUP('Joining Lists'!$J9535,'Joining Lists'!$A$4:$A$15,'Joining Lists'!$B$4:$B$15)</f>
        <v>22.95</v>
      </c>
      <c r="M9535" s="110">
        <f>'Joining Lists'!$K9535*'Joining Lists'!$L9535</f>
        <v>45.9</v>
      </c>
    </row>
    <row r="9536" ht="14.25" customHeight="1">
      <c r="G9536" s="106">
        <v>43932.0</v>
      </c>
      <c r="H9536" s="105" t="s">
        <v>238</v>
      </c>
      <c r="I9536" s="105" t="str">
        <f t="array" ref="I9536">XLOOKUP('Joining Lists'!$H9536,'Joining Lists'!$D$4:$D$75,'Joining Lists'!$E$4:$E$75)</f>
        <v>West</v>
      </c>
      <c r="J9536" s="105" t="s">
        <v>227</v>
      </c>
      <c r="K9536" s="105">
        <v>16.0</v>
      </c>
      <c r="L9536" s="104">
        <f t="array" ref="L9536">XLOOKUP('Joining Lists'!$J9536,'Joining Lists'!$A$4:$A$15,'Joining Lists'!$B$4:$B$15)</f>
        <v>25</v>
      </c>
      <c r="M9536" s="105">
        <f>'Joining Lists'!$K9536*'Joining Lists'!$L9536</f>
        <v>400</v>
      </c>
    </row>
    <row r="9537" ht="14.25" customHeight="1">
      <c r="G9537" s="111">
        <v>43932.0</v>
      </c>
      <c r="H9537" s="110" t="s">
        <v>242</v>
      </c>
      <c r="I9537" s="110" t="str">
        <f t="array" ref="I9537">XLOOKUP('Joining Lists'!$H9537,'Joining Lists'!$D$4:$D$75,'Joining Lists'!$E$4:$E$75)</f>
        <v>MidWest</v>
      </c>
      <c r="J9537" s="110" t="s">
        <v>236</v>
      </c>
      <c r="K9537" s="110">
        <v>1.0</v>
      </c>
      <c r="L9537" s="109">
        <f t="array" ref="L9537">XLOOKUP('Joining Lists'!$J9537,'Joining Lists'!$A$4:$A$15,'Joining Lists'!$B$4:$B$15)</f>
        <v>30</v>
      </c>
      <c r="M9537" s="110">
        <f>'Joining Lists'!$K9537*'Joining Lists'!$L9537</f>
        <v>30</v>
      </c>
    </row>
    <row r="9538" ht="14.25" customHeight="1">
      <c r="G9538" s="106">
        <v>43931.0</v>
      </c>
      <c r="H9538" s="105" t="s">
        <v>297</v>
      </c>
      <c r="I9538" s="105" t="str">
        <f t="array" ref="I9538">XLOOKUP('Joining Lists'!$H9538,'Joining Lists'!$D$4:$D$75,'Joining Lists'!$E$4:$E$75)</f>
        <v>MidWest</v>
      </c>
      <c r="J9538" s="105" t="s">
        <v>243</v>
      </c>
      <c r="K9538" s="105">
        <v>4.0</v>
      </c>
      <c r="L9538" s="104">
        <f t="array" ref="L9538">XLOOKUP('Joining Lists'!$J9538,'Joining Lists'!$A$4:$A$15,'Joining Lists'!$B$4:$B$15)</f>
        <v>25</v>
      </c>
      <c r="M9538" s="105">
        <f>'Joining Lists'!$K9538*'Joining Lists'!$L9538</f>
        <v>100</v>
      </c>
    </row>
    <row r="9539" ht="14.25" customHeight="1">
      <c r="G9539" s="111">
        <v>43931.0</v>
      </c>
      <c r="H9539" s="110" t="s">
        <v>225</v>
      </c>
      <c r="I9539" s="110" t="str">
        <f t="array" ref="I9539">XLOOKUP('Joining Lists'!$H9539,'Joining Lists'!$D$4:$D$75,'Joining Lists'!$E$4:$E$75)</f>
        <v>South</v>
      </c>
      <c r="J9539" s="110" t="s">
        <v>216</v>
      </c>
      <c r="K9539" s="110">
        <v>5.0</v>
      </c>
      <c r="L9539" s="109">
        <f t="array" ref="L9539">XLOOKUP('Joining Lists'!$J9539,'Joining Lists'!$A$4:$A$15,'Joining Lists'!$B$4:$B$15)</f>
        <v>22.95</v>
      </c>
      <c r="M9539" s="110">
        <f>'Joining Lists'!$K9539*'Joining Lists'!$L9539</f>
        <v>114.75</v>
      </c>
    </row>
    <row r="9540" ht="14.25" customHeight="1">
      <c r="G9540" s="106">
        <v>43931.0</v>
      </c>
      <c r="H9540" s="105" t="s">
        <v>256</v>
      </c>
      <c r="I9540" s="105" t="str">
        <f t="array" ref="I9540">XLOOKUP('Joining Lists'!$H9540,'Joining Lists'!$D$4:$D$75,'Joining Lists'!$E$4:$E$75)</f>
        <v>MidWest</v>
      </c>
      <c r="J9540" s="105" t="s">
        <v>216</v>
      </c>
      <c r="K9540" s="105">
        <v>3.0</v>
      </c>
      <c r="L9540" s="104">
        <f t="array" ref="L9540">XLOOKUP('Joining Lists'!$J9540,'Joining Lists'!$A$4:$A$15,'Joining Lists'!$B$4:$B$15)</f>
        <v>22.95</v>
      </c>
      <c r="M9540" s="105">
        <f>'Joining Lists'!$K9540*'Joining Lists'!$L9540</f>
        <v>68.85</v>
      </c>
    </row>
    <row r="9541" ht="14.25" customHeight="1">
      <c r="G9541" s="111">
        <v>43931.0</v>
      </c>
      <c r="H9541" s="110" t="s">
        <v>246</v>
      </c>
      <c r="I9541" s="110" t="str">
        <f t="array" ref="I9541">XLOOKUP('Joining Lists'!$H9541,'Joining Lists'!$D$4:$D$75,'Joining Lists'!$E$4:$E$75)</f>
        <v>South</v>
      </c>
      <c r="J9541" s="110" t="s">
        <v>240</v>
      </c>
      <c r="K9541" s="110">
        <v>1.0</v>
      </c>
      <c r="L9541" s="109">
        <f t="array" ref="L9541">XLOOKUP('Joining Lists'!$J9541,'Joining Lists'!$A$4:$A$15,'Joining Lists'!$B$4:$B$15)</f>
        <v>34</v>
      </c>
      <c r="M9541" s="110">
        <f>'Joining Lists'!$K9541*'Joining Lists'!$L9541</f>
        <v>34</v>
      </c>
    </row>
    <row r="9542" ht="14.25" customHeight="1">
      <c r="G9542" s="106">
        <v>43930.0</v>
      </c>
      <c r="H9542" s="105" t="s">
        <v>265</v>
      </c>
      <c r="I9542" s="105" t="str">
        <f t="array" ref="I9542">XLOOKUP('Joining Lists'!$H9542,'Joining Lists'!$D$4:$D$75,'Joining Lists'!$E$4:$E$75)</f>
        <v>MidWest</v>
      </c>
      <c r="J9542" s="105" t="s">
        <v>233</v>
      </c>
      <c r="K9542" s="105">
        <v>2.0</v>
      </c>
      <c r="L9542" s="104">
        <f t="array" ref="L9542">XLOOKUP('Joining Lists'!$J9542,'Joining Lists'!$A$4:$A$15,'Joining Lists'!$B$4:$B$15)</f>
        <v>27.5</v>
      </c>
      <c r="M9542" s="105">
        <f>'Joining Lists'!$K9542*'Joining Lists'!$L9542</f>
        <v>55</v>
      </c>
    </row>
    <row r="9543" ht="14.25" customHeight="1">
      <c r="G9543" s="111">
        <v>43930.0</v>
      </c>
      <c r="H9543" s="110" t="s">
        <v>273</v>
      </c>
      <c r="I9543" s="110" t="str">
        <f t="array" ref="I9543">XLOOKUP('Joining Lists'!$H9543,'Joining Lists'!$D$4:$D$75,'Joining Lists'!$E$4:$E$75)</f>
        <v>West</v>
      </c>
      <c r="J9543" s="110" t="s">
        <v>218</v>
      </c>
      <c r="K9543" s="110">
        <v>4.0</v>
      </c>
      <c r="L9543" s="109">
        <f t="array" ref="L9543">XLOOKUP('Joining Lists'!$J9543,'Joining Lists'!$A$4:$A$15,'Joining Lists'!$B$4:$B$15)</f>
        <v>22.95</v>
      </c>
      <c r="M9543" s="110">
        <f>'Joining Lists'!$K9543*'Joining Lists'!$L9543</f>
        <v>91.8</v>
      </c>
    </row>
    <row r="9544" ht="14.25" customHeight="1">
      <c r="G9544" s="106">
        <v>43929.0</v>
      </c>
      <c r="H9544" s="105" t="s">
        <v>251</v>
      </c>
      <c r="I9544" s="105" t="str">
        <f t="array" ref="I9544">XLOOKUP('Joining Lists'!$H9544,'Joining Lists'!$D$4:$D$75,'Joining Lists'!$E$4:$E$75)</f>
        <v>MidWest</v>
      </c>
      <c r="J9544" s="105" t="s">
        <v>245</v>
      </c>
      <c r="K9544" s="105">
        <v>2.0</v>
      </c>
      <c r="L9544" s="104">
        <f t="array" ref="L9544">XLOOKUP('Joining Lists'!$J9544,'Joining Lists'!$A$4:$A$15,'Joining Lists'!$B$4:$B$15)</f>
        <v>23.5</v>
      </c>
      <c r="M9544" s="105">
        <f>'Joining Lists'!$K9544*'Joining Lists'!$L9544</f>
        <v>47</v>
      </c>
    </row>
    <row r="9545" ht="14.25" customHeight="1">
      <c r="G9545" s="111">
        <v>43929.0</v>
      </c>
      <c r="H9545" s="110" t="s">
        <v>261</v>
      </c>
      <c r="I9545" s="110" t="str">
        <f t="array" ref="I9545">XLOOKUP('Joining Lists'!$H9545,'Joining Lists'!$D$4:$D$75,'Joining Lists'!$E$4:$E$75)</f>
        <v>South</v>
      </c>
      <c r="J9545" s="110" t="s">
        <v>216</v>
      </c>
      <c r="K9545" s="110">
        <v>2.0</v>
      </c>
      <c r="L9545" s="109">
        <f t="array" ref="L9545">XLOOKUP('Joining Lists'!$J9545,'Joining Lists'!$A$4:$A$15,'Joining Lists'!$B$4:$B$15)</f>
        <v>22.95</v>
      </c>
      <c r="M9545" s="110">
        <f>'Joining Lists'!$K9545*'Joining Lists'!$L9545</f>
        <v>45.9</v>
      </c>
    </row>
    <row r="9546" ht="14.25" customHeight="1">
      <c r="G9546" s="106">
        <v>43929.0</v>
      </c>
      <c r="H9546" s="105" t="s">
        <v>252</v>
      </c>
      <c r="I9546" s="105" t="str">
        <f t="array" ref="I9546">XLOOKUP('Joining Lists'!$H9546,'Joining Lists'!$D$4:$D$75,'Joining Lists'!$E$4:$E$75)</f>
        <v>West</v>
      </c>
      <c r="J9546" s="105" t="s">
        <v>212</v>
      </c>
      <c r="K9546" s="105">
        <v>3.0</v>
      </c>
      <c r="L9546" s="104">
        <f t="array" ref="L9546">XLOOKUP('Joining Lists'!$J9546,'Joining Lists'!$A$4:$A$15,'Joining Lists'!$B$4:$B$15)</f>
        <v>21</v>
      </c>
      <c r="M9546" s="105">
        <f>'Joining Lists'!$K9546*'Joining Lists'!$L9546</f>
        <v>63</v>
      </c>
    </row>
    <row r="9547" ht="14.25" customHeight="1">
      <c r="G9547" s="111">
        <v>43929.0</v>
      </c>
      <c r="H9547" s="110" t="s">
        <v>261</v>
      </c>
      <c r="I9547" s="110" t="str">
        <f t="array" ref="I9547">XLOOKUP('Joining Lists'!$H9547,'Joining Lists'!$D$4:$D$75,'Joining Lists'!$E$4:$E$75)</f>
        <v>South</v>
      </c>
      <c r="J9547" s="110" t="s">
        <v>218</v>
      </c>
      <c r="K9547" s="110">
        <v>1.0</v>
      </c>
      <c r="L9547" s="109">
        <f t="array" ref="L9547">XLOOKUP('Joining Lists'!$J9547,'Joining Lists'!$A$4:$A$15,'Joining Lists'!$B$4:$B$15)</f>
        <v>22.95</v>
      </c>
      <c r="M9547" s="110">
        <f>'Joining Lists'!$K9547*'Joining Lists'!$L9547</f>
        <v>22.95</v>
      </c>
    </row>
    <row r="9548" ht="14.25" customHeight="1">
      <c r="G9548" s="106">
        <v>43929.0</v>
      </c>
      <c r="H9548" s="105" t="s">
        <v>228</v>
      </c>
      <c r="I9548" s="105" t="str">
        <f t="array" ref="I9548">XLOOKUP('Joining Lists'!$H9548,'Joining Lists'!$D$4:$D$75,'Joining Lists'!$E$4:$E$75)</f>
        <v>MidWest</v>
      </c>
      <c r="J9548" s="105" t="s">
        <v>245</v>
      </c>
      <c r="K9548" s="105">
        <v>2.0</v>
      </c>
      <c r="L9548" s="104">
        <f t="array" ref="L9548">XLOOKUP('Joining Lists'!$J9548,'Joining Lists'!$A$4:$A$15,'Joining Lists'!$B$4:$B$15)</f>
        <v>23.5</v>
      </c>
      <c r="M9548" s="105">
        <f>'Joining Lists'!$K9548*'Joining Lists'!$L9548</f>
        <v>47</v>
      </c>
    </row>
    <row r="9549" ht="14.25" customHeight="1">
      <c r="G9549" s="111">
        <v>43929.0</v>
      </c>
      <c r="H9549" s="110" t="s">
        <v>248</v>
      </c>
      <c r="I9549" s="110" t="str">
        <f t="array" ref="I9549">XLOOKUP('Joining Lists'!$H9549,'Joining Lists'!$D$4:$D$75,'Joining Lists'!$E$4:$E$75)</f>
        <v>MidWest</v>
      </c>
      <c r="J9549" s="110" t="s">
        <v>216</v>
      </c>
      <c r="K9549" s="110">
        <v>2.0</v>
      </c>
      <c r="L9549" s="109">
        <f t="array" ref="L9549">XLOOKUP('Joining Lists'!$J9549,'Joining Lists'!$A$4:$A$15,'Joining Lists'!$B$4:$B$15)</f>
        <v>22.95</v>
      </c>
      <c r="M9549" s="110">
        <f>'Joining Lists'!$K9549*'Joining Lists'!$L9549</f>
        <v>45.9</v>
      </c>
    </row>
    <row r="9550" ht="14.25" customHeight="1">
      <c r="G9550" s="106">
        <v>43928.0</v>
      </c>
      <c r="H9550" s="105" t="s">
        <v>291</v>
      </c>
      <c r="I9550" s="105" t="str">
        <f t="array" ref="I9550">XLOOKUP('Joining Lists'!$H9550,'Joining Lists'!$D$4:$D$75,'Joining Lists'!$E$4:$E$75)</f>
        <v>West</v>
      </c>
      <c r="J9550" s="105" t="s">
        <v>233</v>
      </c>
      <c r="K9550" s="105">
        <v>1.0</v>
      </c>
      <c r="L9550" s="104">
        <f t="array" ref="L9550">XLOOKUP('Joining Lists'!$J9550,'Joining Lists'!$A$4:$A$15,'Joining Lists'!$B$4:$B$15)</f>
        <v>27.5</v>
      </c>
      <c r="M9550" s="105">
        <f>'Joining Lists'!$K9550*'Joining Lists'!$L9550</f>
        <v>27.5</v>
      </c>
    </row>
    <row r="9551" ht="14.25" customHeight="1">
      <c r="G9551" s="111">
        <v>43928.0</v>
      </c>
      <c r="H9551" s="110" t="s">
        <v>242</v>
      </c>
      <c r="I9551" s="110" t="str">
        <f t="array" ref="I9551">XLOOKUP('Joining Lists'!$H9551,'Joining Lists'!$D$4:$D$75,'Joining Lists'!$E$4:$E$75)</f>
        <v>MidWest</v>
      </c>
      <c r="J9551" s="110" t="s">
        <v>216</v>
      </c>
      <c r="K9551" s="110">
        <v>1.0</v>
      </c>
      <c r="L9551" s="109">
        <f t="array" ref="L9551">XLOOKUP('Joining Lists'!$J9551,'Joining Lists'!$A$4:$A$15,'Joining Lists'!$B$4:$B$15)</f>
        <v>22.95</v>
      </c>
      <c r="M9551" s="110">
        <f>'Joining Lists'!$K9551*'Joining Lists'!$L9551</f>
        <v>22.95</v>
      </c>
    </row>
    <row r="9552" ht="14.25" customHeight="1">
      <c r="G9552" s="106">
        <v>43928.0</v>
      </c>
      <c r="H9552" s="105" t="s">
        <v>254</v>
      </c>
      <c r="I9552" s="105" t="str">
        <f t="array" ref="I9552">XLOOKUP('Joining Lists'!$H9552,'Joining Lists'!$D$4:$D$75,'Joining Lists'!$E$4:$E$75)</f>
        <v>South</v>
      </c>
      <c r="J9552" s="105" t="s">
        <v>218</v>
      </c>
      <c r="K9552" s="105">
        <v>3.0</v>
      </c>
      <c r="L9552" s="104">
        <f t="array" ref="L9552">XLOOKUP('Joining Lists'!$J9552,'Joining Lists'!$A$4:$A$15,'Joining Lists'!$B$4:$B$15)</f>
        <v>22.95</v>
      </c>
      <c r="M9552" s="105">
        <f>'Joining Lists'!$K9552*'Joining Lists'!$L9552</f>
        <v>68.85</v>
      </c>
    </row>
    <row r="9553" ht="14.25" customHeight="1">
      <c r="G9553" s="111">
        <v>43928.0</v>
      </c>
      <c r="H9553" s="110" t="s">
        <v>253</v>
      </c>
      <c r="I9553" s="110" t="str">
        <f t="array" ref="I9553">XLOOKUP('Joining Lists'!$H9553,'Joining Lists'!$D$4:$D$75,'Joining Lists'!$E$4:$E$75)</f>
        <v>MidWest</v>
      </c>
      <c r="J9553" s="110" t="s">
        <v>240</v>
      </c>
      <c r="K9553" s="110">
        <v>14.0</v>
      </c>
      <c r="L9553" s="109">
        <f t="array" ref="L9553">XLOOKUP('Joining Lists'!$J9553,'Joining Lists'!$A$4:$A$15,'Joining Lists'!$B$4:$B$15)</f>
        <v>34</v>
      </c>
      <c r="M9553" s="110">
        <f>'Joining Lists'!$K9553*'Joining Lists'!$L9553</f>
        <v>476</v>
      </c>
    </row>
    <row r="9554" ht="14.25" customHeight="1">
      <c r="G9554" s="106">
        <v>43928.0</v>
      </c>
      <c r="H9554" s="105" t="s">
        <v>251</v>
      </c>
      <c r="I9554" s="105" t="str">
        <f t="array" ref="I9554">XLOOKUP('Joining Lists'!$H9554,'Joining Lists'!$D$4:$D$75,'Joining Lists'!$E$4:$E$75)</f>
        <v>MidWest</v>
      </c>
      <c r="J9554" s="105" t="s">
        <v>218</v>
      </c>
      <c r="K9554" s="105">
        <v>3.0</v>
      </c>
      <c r="L9554" s="104">
        <f t="array" ref="L9554">XLOOKUP('Joining Lists'!$J9554,'Joining Lists'!$A$4:$A$15,'Joining Lists'!$B$4:$B$15)</f>
        <v>22.95</v>
      </c>
      <c r="M9554" s="105">
        <f>'Joining Lists'!$K9554*'Joining Lists'!$L9554</f>
        <v>68.85</v>
      </c>
    </row>
    <row r="9555" ht="14.25" customHeight="1">
      <c r="G9555" s="111">
        <v>43927.0</v>
      </c>
      <c r="H9555" s="110" t="s">
        <v>281</v>
      </c>
      <c r="I9555" s="110" t="str">
        <f t="array" ref="I9555">XLOOKUP('Joining Lists'!$H9555,'Joining Lists'!$D$4:$D$75,'Joining Lists'!$E$4:$E$75)</f>
        <v>MidWest</v>
      </c>
      <c r="J9555" s="110" t="s">
        <v>218</v>
      </c>
      <c r="K9555" s="110">
        <v>2.0</v>
      </c>
      <c r="L9555" s="109">
        <f t="array" ref="L9555">XLOOKUP('Joining Lists'!$J9555,'Joining Lists'!$A$4:$A$15,'Joining Lists'!$B$4:$B$15)</f>
        <v>22.95</v>
      </c>
      <c r="M9555" s="110">
        <f>'Joining Lists'!$K9555*'Joining Lists'!$L9555</f>
        <v>45.9</v>
      </c>
    </row>
    <row r="9556" ht="14.25" customHeight="1">
      <c r="G9556" s="106">
        <v>43927.0</v>
      </c>
      <c r="H9556" s="105" t="s">
        <v>263</v>
      </c>
      <c r="I9556" s="105" t="str">
        <f t="array" ref="I9556">XLOOKUP('Joining Lists'!$H9556,'Joining Lists'!$D$4:$D$75,'Joining Lists'!$E$4:$E$75)</f>
        <v>West</v>
      </c>
      <c r="J9556" s="105" t="s">
        <v>216</v>
      </c>
      <c r="K9556" s="105">
        <v>1.0</v>
      </c>
      <c r="L9556" s="104">
        <f t="array" ref="L9556">XLOOKUP('Joining Lists'!$J9556,'Joining Lists'!$A$4:$A$15,'Joining Lists'!$B$4:$B$15)</f>
        <v>22.95</v>
      </c>
      <c r="M9556" s="105">
        <f>'Joining Lists'!$K9556*'Joining Lists'!$L9556</f>
        <v>22.95</v>
      </c>
    </row>
    <row r="9557" ht="14.25" customHeight="1">
      <c r="G9557" s="111">
        <v>43927.0</v>
      </c>
      <c r="H9557" s="110" t="s">
        <v>259</v>
      </c>
      <c r="I9557" s="110" t="str">
        <f t="array" ref="I9557">XLOOKUP('Joining Lists'!$H9557,'Joining Lists'!$D$4:$D$75,'Joining Lists'!$E$4:$E$75)</f>
        <v>West</v>
      </c>
      <c r="J9557" s="110" t="s">
        <v>227</v>
      </c>
      <c r="K9557" s="110">
        <v>3.0</v>
      </c>
      <c r="L9557" s="109">
        <f t="array" ref="L9557">XLOOKUP('Joining Lists'!$J9557,'Joining Lists'!$A$4:$A$15,'Joining Lists'!$B$4:$B$15)</f>
        <v>25</v>
      </c>
      <c r="M9557" s="110">
        <f>'Joining Lists'!$K9557*'Joining Lists'!$L9557</f>
        <v>75</v>
      </c>
    </row>
    <row r="9558" ht="14.25" customHeight="1">
      <c r="G9558" s="106">
        <v>43927.0</v>
      </c>
      <c r="H9558" s="105" t="s">
        <v>269</v>
      </c>
      <c r="I9558" s="105" t="str">
        <f t="array" ref="I9558">XLOOKUP('Joining Lists'!$H9558,'Joining Lists'!$D$4:$D$75,'Joining Lists'!$E$4:$E$75)</f>
        <v>MidWest</v>
      </c>
      <c r="J9558" s="105" t="s">
        <v>236</v>
      </c>
      <c r="K9558" s="105">
        <v>3.0</v>
      </c>
      <c r="L9558" s="104">
        <f t="array" ref="L9558">XLOOKUP('Joining Lists'!$J9558,'Joining Lists'!$A$4:$A$15,'Joining Lists'!$B$4:$B$15)</f>
        <v>30</v>
      </c>
      <c r="M9558" s="105">
        <f>'Joining Lists'!$K9558*'Joining Lists'!$L9558</f>
        <v>90</v>
      </c>
    </row>
    <row r="9559" ht="14.25" customHeight="1">
      <c r="G9559" s="111">
        <v>43927.0</v>
      </c>
      <c r="H9559" s="110" t="s">
        <v>294</v>
      </c>
      <c r="I9559" s="110" t="str">
        <f t="array" ref="I9559">XLOOKUP('Joining Lists'!$H9559,'Joining Lists'!$D$4:$D$75,'Joining Lists'!$E$4:$E$75)</f>
        <v>West</v>
      </c>
      <c r="J9559" s="110" t="s">
        <v>218</v>
      </c>
      <c r="K9559" s="110">
        <v>3.0</v>
      </c>
      <c r="L9559" s="109">
        <f t="array" ref="L9559">XLOOKUP('Joining Lists'!$J9559,'Joining Lists'!$A$4:$A$15,'Joining Lists'!$B$4:$B$15)</f>
        <v>22.95</v>
      </c>
      <c r="M9559" s="110">
        <f>'Joining Lists'!$K9559*'Joining Lists'!$L9559</f>
        <v>68.85</v>
      </c>
    </row>
    <row r="9560" ht="14.25" customHeight="1">
      <c r="G9560" s="106">
        <v>43926.0</v>
      </c>
      <c r="H9560" s="105" t="s">
        <v>269</v>
      </c>
      <c r="I9560" s="105" t="str">
        <f t="array" ref="I9560">XLOOKUP('Joining Lists'!$H9560,'Joining Lists'!$D$4:$D$75,'Joining Lists'!$E$4:$E$75)</f>
        <v>MidWest</v>
      </c>
      <c r="J9560" s="105" t="s">
        <v>243</v>
      </c>
      <c r="K9560" s="105">
        <v>15.0</v>
      </c>
      <c r="L9560" s="104">
        <f t="array" ref="L9560">XLOOKUP('Joining Lists'!$J9560,'Joining Lists'!$A$4:$A$15,'Joining Lists'!$B$4:$B$15)</f>
        <v>25</v>
      </c>
      <c r="M9560" s="105">
        <f>'Joining Lists'!$K9560*'Joining Lists'!$L9560</f>
        <v>375</v>
      </c>
    </row>
    <row r="9561" ht="14.25" customHeight="1">
      <c r="G9561" s="111">
        <v>43926.0</v>
      </c>
      <c r="H9561" s="110" t="s">
        <v>255</v>
      </c>
      <c r="I9561" s="110" t="str">
        <f t="array" ref="I9561">XLOOKUP('Joining Lists'!$H9561,'Joining Lists'!$D$4:$D$75,'Joining Lists'!$E$4:$E$75)</f>
        <v>MidWest</v>
      </c>
      <c r="J9561" s="110" t="s">
        <v>240</v>
      </c>
      <c r="K9561" s="110">
        <v>3.0</v>
      </c>
      <c r="L9561" s="109">
        <f t="array" ref="L9561">XLOOKUP('Joining Lists'!$J9561,'Joining Lists'!$A$4:$A$15,'Joining Lists'!$B$4:$B$15)</f>
        <v>34</v>
      </c>
      <c r="M9561" s="110">
        <f>'Joining Lists'!$K9561*'Joining Lists'!$L9561</f>
        <v>102</v>
      </c>
    </row>
    <row r="9562" ht="14.25" customHeight="1">
      <c r="G9562" s="106">
        <v>43926.0</v>
      </c>
      <c r="H9562" s="105" t="s">
        <v>307</v>
      </c>
      <c r="I9562" s="105" t="str">
        <f t="array" ref="I9562">XLOOKUP('Joining Lists'!$H9562,'Joining Lists'!$D$4:$D$75,'Joining Lists'!$E$4:$E$75)</f>
        <v>East</v>
      </c>
      <c r="J9562" s="105" t="s">
        <v>216</v>
      </c>
      <c r="K9562" s="105">
        <v>2.0</v>
      </c>
      <c r="L9562" s="104">
        <f t="array" ref="L9562">XLOOKUP('Joining Lists'!$J9562,'Joining Lists'!$A$4:$A$15,'Joining Lists'!$B$4:$B$15)</f>
        <v>22.95</v>
      </c>
      <c r="M9562" s="105">
        <f>'Joining Lists'!$K9562*'Joining Lists'!$L9562</f>
        <v>45.9</v>
      </c>
    </row>
    <row r="9563" ht="14.25" customHeight="1">
      <c r="G9563" s="111">
        <v>43926.0</v>
      </c>
      <c r="H9563" s="110" t="s">
        <v>309</v>
      </c>
      <c r="I9563" s="110" t="str">
        <f t="array" ref="I9563">XLOOKUP('Joining Lists'!$H9563,'Joining Lists'!$D$4:$D$75,'Joining Lists'!$E$4:$E$75)</f>
        <v>South</v>
      </c>
      <c r="J9563" s="110" t="s">
        <v>240</v>
      </c>
      <c r="K9563" s="110">
        <v>3.0</v>
      </c>
      <c r="L9563" s="109">
        <f t="array" ref="L9563">XLOOKUP('Joining Lists'!$J9563,'Joining Lists'!$A$4:$A$15,'Joining Lists'!$B$4:$B$15)</f>
        <v>34</v>
      </c>
      <c r="M9563" s="110">
        <f>'Joining Lists'!$K9563*'Joining Lists'!$L9563</f>
        <v>102</v>
      </c>
    </row>
    <row r="9564" ht="14.25" customHeight="1">
      <c r="G9564" s="106">
        <v>43925.0</v>
      </c>
      <c r="H9564" s="105" t="s">
        <v>303</v>
      </c>
      <c r="I9564" s="105" t="str">
        <f t="array" ref="I9564">XLOOKUP('Joining Lists'!$H9564,'Joining Lists'!$D$4:$D$75,'Joining Lists'!$E$4:$E$75)</f>
        <v>West</v>
      </c>
      <c r="J9564" s="105" t="s">
        <v>235</v>
      </c>
      <c r="K9564" s="105">
        <v>2.0</v>
      </c>
      <c r="L9564" s="104">
        <f t="array" ref="L9564">XLOOKUP('Joining Lists'!$J9564,'Joining Lists'!$A$4:$A$15,'Joining Lists'!$B$4:$B$15)</f>
        <v>19.95</v>
      </c>
      <c r="M9564" s="105">
        <f>'Joining Lists'!$K9564*'Joining Lists'!$L9564</f>
        <v>39.9</v>
      </c>
    </row>
    <row r="9565" ht="14.25" customHeight="1">
      <c r="G9565" s="111">
        <v>43925.0</v>
      </c>
      <c r="H9565" s="110" t="s">
        <v>292</v>
      </c>
      <c r="I9565" s="110" t="str">
        <f t="array" ref="I9565">XLOOKUP('Joining Lists'!$H9565,'Joining Lists'!$D$4:$D$75,'Joining Lists'!$E$4:$E$75)</f>
        <v>East</v>
      </c>
      <c r="J9565" s="110" t="s">
        <v>235</v>
      </c>
      <c r="K9565" s="110">
        <v>1.0</v>
      </c>
      <c r="L9565" s="109">
        <f t="array" ref="L9565">XLOOKUP('Joining Lists'!$J9565,'Joining Lists'!$A$4:$A$15,'Joining Lists'!$B$4:$B$15)</f>
        <v>19.95</v>
      </c>
      <c r="M9565" s="110">
        <f>'Joining Lists'!$K9565*'Joining Lists'!$L9565</f>
        <v>19.95</v>
      </c>
    </row>
    <row r="9566" ht="14.25" customHeight="1">
      <c r="G9566" s="106">
        <v>43924.0</v>
      </c>
      <c r="H9566" s="105" t="s">
        <v>295</v>
      </c>
      <c r="I9566" s="105" t="str">
        <f t="array" ref="I9566">XLOOKUP('Joining Lists'!$H9566,'Joining Lists'!$D$4:$D$75,'Joining Lists'!$E$4:$E$75)</f>
        <v>MidWest</v>
      </c>
      <c r="J9566" s="105" t="s">
        <v>240</v>
      </c>
      <c r="K9566" s="105">
        <v>1.0</v>
      </c>
      <c r="L9566" s="104">
        <f t="array" ref="L9566">XLOOKUP('Joining Lists'!$J9566,'Joining Lists'!$A$4:$A$15,'Joining Lists'!$B$4:$B$15)</f>
        <v>34</v>
      </c>
      <c r="M9566" s="105">
        <f>'Joining Lists'!$K9566*'Joining Lists'!$L9566</f>
        <v>34</v>
      </c>
    </row>
    <row r="9567" ht="14.25" customHeight="1">
      <c r="G9567" s="111">
        <v>43924.0</v>
      </c>
      <c r="H9567" s="110" t="s">
        <v>260</v>
      </c>
      <c r="I9567" s="110" t="str">
        <f t="array" ref="I9567">XLOOKUP('Joining Lists'!$H9567,'Joining Lists'!$D$4:$D$75,'Joining Lists'!$E$4:$E$75)</f>
        <v>MidWest</v>
      </c>
      <c r="J9567" s="110" t="s">
        <v>235</v>
      </c>
      <c r="K9567" s="110">
        <v>1.0</v>
      </c>
      <c r="L9567" s="109">
        <f t="array" ref="L9567">XLOOKUP('Joining Lists'!$J9567,'Joining Lists'!$A$4:$A$15,'Joining Lists'!$B$4:$B$15)</f>
        <v>19.95</v>
      </c>
      <c r="M9567" s="110">
        <f>'Joining Lists'!$K9567*'Joining Lists'!$L9567</f>
        <v>19.95</v>
      </c>
    </row>
    <row r="9568" ht="14.25" customHeight="1">
      <c r="G9568" s="106">
        <v>43924.0</v>
      </c>
      <c r="H9568" s="105" t="s">
        <v>248</v>
      </c>
      <c r="I9568" s="105" t="str">
        <f t="array" ref="I9568">XLOOKUP('Joining Lists'!$H9568,'Joining Lists'!$D$4:$D$75,'Joining Lists'!$E$4:$E$75)</f>
        <v>MidWest</v>
      </c>
      <c r="J9568" s="105" t="s">
        <v>245</v>
      </c>
      <c r="K9568" s="105">
        <v>2.0</v>
      </c>
      <c r="L9568" s="104">
        <f t="array" ref="L9568">XLOOKUP('Joining Lists'!$J9568,'Joining Lists'!$A$4:$A$15,'Joining Lists'!$B$4:$B$15)</f>
        <v>23.5</v>
      </c>
      <c r="M9568" s="105">
        <f>'Joining Lists'!$K9568*'Joining Lists'!$L9568</f>
        <v>47</v>
      </c>
    </row>
    <row r="9569" ht="14.25" customHeight="1">
      <c r="G9569" s="111">
        <v>43924.0</v>
      </c>
      <c r="H9569" s="110" t="s">
        <v>284</v>
      </c>
      <c r="I9569" s="110" t="str">
        <f t="array" ref="I9569">XLOOKUP('Joining Lists'!$H9569,'Joining Lists'!$D$4:$D$75,'Joining Lists'!$E$4:$E$75)</f>
        <v>MidWest</v>
      </c>
      <c r="J9569" s="110" t="s">
        <v>245</v>
      </c>
      <c r="K9569" s="110">
        <v>3.0</v>
      </c>
      <c r="L9569" s="109">
        <f t="array" ref="L9569">XLOOKUP('Joining Lists'!$J9569,'Joining Lists'!$A$4:$A$15,'Joining Lists'!$B$4:$B$15)</f>
        <v>23.5</v>
      </c>
      <c r="M9569" s="110">
        <f>'Joining Lists'!$K9569*'Joining Lists'!$L9569</f>
        <v>70.5</v>
      </c>
    </row>
    <row r="9570" ht="14.25" customHeight="1">
      <c r="G9570" s="106">
        <v>43923.0</v>
      </c>
      <c r="H9570" s="105" t="s">
        <v>251</v>
      </c>
      <c r="I9570" s="105" t="str">
        <f t="array" ref="I9570">XLOOKUP('Joining Lists'!$H9570,'Joining Lists'!$D$4:$D$75,'Joining Lists'!$E$4:$E$75)</f>
        <v>MidWest</v>
      </c>
      <c r="J9570" s="105" t="s">
        <v>240</v>
      </c>
      <c r="K9570" s="105">
        <v>23.0</v>
      </c>
      <c r="L9570" s="104">
        <f t="array" ref="L9570">XLOOKUP('Joining Lists'!$J9570,'Joining Lists'!$A$4:$A$15,'Joining Lists'!$B$4:$B$15)</f>
        <v>34</v>
      </c>
      <c r="M9570" s="105">
        <f>'Joining Lists'!$K9570*'Joining Lists'!$L9570</f>
        <v>782</v>
      </c>
    </row>
    <row r="9571" ht="14.25" customHeight="1">
      <c r="G9571" s="111">
        <v>43923.0</v>
      </c>
      <c r="H9571" s="110" t="s">
        <v>292</v>
      </c>
      <c r="I9571" s="110" t="str">
        <f t="array" ref="I9571">XLOOKUP('Joining Lists'!$H9571,'Joining Lists'!$D$4:$D$75,'Joining Lists'!$E$4:$E$75)</f>
        <v>East</v>
      </c>
      <c r="J9571" s="110" t="s">
        <v>240</v>
      </c>
      <c r="K9571" s="110">
        <v>1.0</v>
      </c>
      <c r="L9571" s="109">
        <f t="array" ref="L9571">XLOOKUP('Joining Lists'!$J9571,'Joining Lists'!$A$4:$A$15,'Joining Lists'!$B$4:$B$15)</f>
        <v>34</v>
      </c>
      <c r="M9571" s="110">
        <f>'Joining Lists'!$K9571*'Joining Lists'!$L9571</f>
        <v>34</v>
      </c>
    </row>
    <row r="9572" ht="14.25" customHeight="1">
      <c r="G9572" s="106">
        <v>43923.0</v>
      </c>
      <c r="H9572" s="105" t="s">
        <v>271</v>
      </c>
      <c r="I9572" s="105" t="str">
        <f t="array" ref="I9572">XLOOKUP('Joining Lists'!$H9572,'Joining Lists'!$D$4:$D$75,'Joining Lists'!$E$4:$E$75)</f>
        <v>South</v>
      </c>
      <c r="J9572" s="105" t="s">
        <v>245</v>
      </c>
      <c r="K9572" s="105">
        <v>1.0</v>
      </c>
      <c r="L9572" s="104">
        <f t="array" ref="L9572">XLOOKUP('Joining Lists'!$J9572,'Joining Lists'!$A$4:$A$15,'Joining Lists'!$B$4:$B$15)</f>
        <v>23.5</v>
      </c>
      <c r="M9572" s="105">
        <f>'Joining Lists'!$K9572*'Joining Lists'!$L9572</f>
        <v>23.5</v>
      </c>
    </row>
    <row r="9573" ht="14.25" customHeight="1">
      <c r="G9573" s="111">
        <v>43922.0</v>
      </c>
      <c r="H9573" s="110" t="s">
        <v>303</v>
      </c>
      <c r="I9573" s="110" t="str">
        <f t="array" ref="I9573">XLOOKUP('Joining Lists'!$H9573,'Joining Lists'!$D$4:$D$75,'Joining Lists'!$E$4:$E$75)</f>
        <v>West</v>
      </c>
      <c r="J9573" s="110" t="s">
        <v>218</v>
      </c>
      <c r="K9573" s="110">
        <v>2.0</v>
      </c>
      <c r="L9573" s="109">
        <f t="array" ref="L9573">XLOOKUP('Joining Lists'!$J9573,'Joining Lists'!$A$4:$A$15,'Joining Lists'!$B$4:$B$15)</f>
        <v>22.95</v>
      </c>
      <c r="M9573" s="110">
        <f>'Joining Lists'!$K9573*'Joining Lists'!$L9573</f>
        <v>45.9</v>
      </c>
    </row>
    <row r="9574" ht="14.25" customHeight="1">
      <c r="G9574" s="106">
        <v>43922.0</v>
      </c>
      <c r="H9574" s="105" t="s">
        <v>242</v>
      </c>
      <c r="I9574" s="105" t="str">
        <f t="array" ref="I9574">XLOOKUP('Joining Lists'!$H9574,'Joining Lists'!$D$4:$D$75,'Joining Lists'!$E$4:$E$75)</f>
        <v>MidWest</v>
      </c>
      <c r="J9574" s="105" t="s">
        <v>243</v>
      </c>
      <c r="K9574" s="105">
        <v>1.0</v>
      </c>
      <c r="L9574" s="104">
        <f t="array" ref="L9574">XLOOKUP('Joining Lists'!$J9574,'Joining Lists'!$A$4:$A$15,'Joining Lists'!$B$4:$B$15)</f>
        <v>25</v>
      </c>
      <c r="M9574" s="105">
        <f>'Joining Lists'!$K9574*'Joining Lists'!$L9574</f>
        <v>25</v>
      </c>
    </row>
    <row r="9575" ht="14.25" customHeight="1">
      <c r="G9575" s="111">
        <v>43921.0</v>
      </c>
      <c r="H9575" s="110" t="s">
        <v>244</v>
      </c>
      <c r="I9575" s="110" t="str">
        <f t="array" ref="I9575">XLOOKUP('Joining Lists'!$H9575,'Joining Lists'!$D$4:$D$75,'Joining Lists'!$E$4:$E$75)</f>
        <v>MidWest</v>
      </c>
      <c r="J9575" s="110" t="s">
        <v>245</v>
      </c>
      <c r="K9575" s="110">
        <v>3.0</v>
      </c>
      <c r="L9575" s="109">
        <f t="array" ref="L9575">XLOOKUP('Joining Lists'!$J9575,'Joining Lists'!$A$4:$A$15,'Joining Lists'!$B$4:$B$15)</f>
        <v>23.5</v>
      </c>
      <c r="M9575" s="110">
        <f>'Joining Lists'!$K9575*'Joining Lists'!$L9575</f>
        <v>70.5</v>
      </c>
    </row>
    <row r="9576" ht="14.25" customHeight="1">
      <c r="G9576" s="106">
        <v>43921.0</v>
      </c>
      <c r="H9576" s="105" t="s">
        <v>255</v>
      </c>
      <c r="I9576" s="105" t="str">
        <f t="array" ref="I9576">XLOOKUP('Joining Lists'!$H9576,'Joining Lists'!$D$4:$D$75,'Joining Lists'!$E$4:$E$75)</f>
        <v>MidWest</v>
      </c>
      <c r="J9576" s="105" t="s">
        <v>240</v>
      </c>
      <c r="K9576" s="105">
        <v>1.0</v>
      </c>
      <c r="L9576" s="104">
        <f t="array" ref="L9576">XLOOKUP('Joining Lists'!$J9576,'Joining Lists'!$A$4:$A$15,'Joining Lists'!$B$4:$B$15)</f>
        <v>34</v>
      </c>
      <c r="M9576" s="105">
        <f>'Joining Lists'!$K9576*'Joining Lists'!$L9576</f>
        <v>34</v>
      </c>
    </row>
    <row r="9577" ht="14.25" customHeight="1">
      <c r="G9577" s="111">
        <v>43921.0</v>
      </c>
      <c r="H9577" s="110" t="s">
        <v>303</v>
      </c>
      <c r="I9577" s="110" t="str">
        <f t="array" ref="I9577">XLOOKUP('Joining Lists'!$H9577,'Joining Lists'!$D$4:$D$75,'Joining Lists'!$E$4:$E$75)</f>
        <v>West</v>
      </c>
      <c r="J9577" s="110" t="s">
        <v>216</v>
      </c>
      <c r="K9577" s="110">
        <v>2.0</v>
      </c>
      <c r="L9577" s="109">
        <f t="array" ref="L9577">XLOOKUP('Joining Lists'!$J9577,'Joining Lists'!$A$4:$A$15,'Joining Lists'!$B$4:$B$15)</f>
        <v>22.95</v>
      </c>
      <c r="M9577" s="110">
        <f>'Joining Lists'!$K9577*'Joining Lists'!$L9577</f>
        <v>45.9</v>
      </c>
    </row>
    <row r="9578" ht="14.25" customHeight="1">
      <c r="G9578" s="106">
        <v>43920.0</v>
      </c>
      <c r="H9578" s="105" t="s">
        <v>298</v>
      </c>
      <c r="I9578" s="105" t="str">
        <f t="array" ref="I9578">XLOOKUP('Joining Lists'!$H9578,'Joining Lists'!$D$4:$D$75,'Joining Lists'!$E$4:$E$75)</f>
        <v>West</v>
      </c>
      <c r="J9578" s="105" t="s">
        <v>239</v>
      </c>
      <c r="K9578" s="105">
        <v>21.0</v>
      </c>
      <c r="L9578" s="104">
        <f t="array" ref="L9578">XLOOKUP('Joining Lists'!$J9578,'Joining Lists'!$A$4:$A$15,'Joining Lists'!$B$4:$B$15)</f>
        <v>19</v>
      </c>
      <c r="M9578" s="105">
        <f>'Joining Lists'!$K9578*'Joining Lists'!$L9578</f>
        <v>399</v>
      </c>
    </row>
    <row r="9579" ht="14.25" customHeight="1">
      <c r="G9579" s="111">
        <v>43919.0</v>
      </c>
      <c r="H9579" s="110" t="s">
        <v>261</v>
      </c>
      <c r="I9579" s="110" t="str">
        <f t="array" ref="I9579">XLOOKUP('Joining Lists'!$H9579,'Joining Lists'!$D$4:$D$75,'Joining Lists'!$E$4:$E$75)</f>
        <v>South</v>
      </c>
      <c r="J9579" s="110" t="s">
        <v>245</v>
      </c>
      <c r="K9579" s="110">
        <v>3.0</v>
      </c>
      <c r="L9579" s="109">
        <f t="array" ref="L9579">XLOOKUP('Joining Lists'!$J9579,'Joining Lists'!$A$4:$A$15,'Joining Lists'!$B$4:$B$15)</f>
        <v>23.5</v>
      </c>
      <c r="M9579" s="110">
        <f>'Joining Lists'!$K9579*'Joining Lists'!$L9579</f>
        <v>70.5</v>
      </c>
    </row>
    <row r="9580" ht="14.25" customHeight="1">
      <c r="G9580" s="106">
        <v>43919.0</v>
      </c>
      <c r="H9580" s="105" t="s">
        <v>296</v>
      </c>
      <c r="I9580" s="105" t="str">
        <f t="array" ref="I9580">XLOOKUP('Joining Lists'!$H9580,'Joining Lists'!$D$4:$D$75,'Joining Lists'!$E$4:$E$75)</f>
        <v>West</v>
      </c>
      <c r="J9580" s="105" t="s">
        <v>216</v>
      </c>
      <c r="K9580" s="105">
        <v>3.0</v>
      </c>
      <c r="L9580" s="104">
        <f t="array" ref="L9580">XLOOKUP('Joining Lists'!$J9580,'Joining Lists'!$A$4:$A$15,'Joining Lists'!$B$4:$B$15)</f>
        <v>22.95</v>
      </c>
      <c r="M9580" s="105">
        <f>'Joining Lists'!$K9580*'Joining Lists'!$L9580</f>
        <v>68.85</v>
      </c>
    </row>
    <row r="9581" ht="14.25" customHeight="1">
      <c r="G9581" s="111">
        <v>43919.0</v>
      </c>
      <c r="H9581" s="110" t="s">
        <v>237</v>
      </c>
      <c r="I9581" s="110" t="str">
        <f t="array" ref="I9581">XLOOKUP('Joining Lists'!$H9581,'Joining Lists'!$D$4:$D$75,'Joining Lists'!$E$4:$E$75)</f>
        <v>West</v>
      </c>
      <c r="J9581" s="110" t="s">
        <v>240</v>
      </c>
      <c r="K9581" s="110">
        <v>16.0</v>
      </c>
      <c r="L9581" s="109">
        <f t="array" ref="L9581">XLOOKUP('Joining Lists'!$J9581,'Joining Lists'!$A$4:$A$15,'Joining Lists'!$B$4:$B$15)</f>
        <v>34</v>
      </c>
      <c r="M9581" s="110">
        <f>'Joining Lists'!$K9581*'Joining Lists'!$L9581</f>
        <v>544</v>
      </c>
    </row>
    <row r="9582" ht="14.25" customHeight="1">
      <c r="G9582" s="106">
        <v>43919.0</v>
      </c>
      <c r="H9582" s="105" t="s">
        <v>266</v>
      </c>
      <c r="I9582" s="105" t="str">
        <f t="array" ref="I9582">XLOOKUP('Joining Lists'!$H9582,'Joining Lists'!$D$4:$D$75,'Joining Lists'!$E$4:$E$75)</f>
        <v>West</v>
      </c>
      <c r="J9582" s="105" t="s">
        <v>236</v>
      </c>
      <c r="K9582" s="105">
        <v>18.0</v>
      </c>
      <c r="L9582" s="104">
        <f t="array" ref="L9582">XLOOKUP('Joining Lists'!$J9582,'Joining Lists'!$A$4:$A$15,'Joining Lists'!$B$4:$B$15)</f>
        <v>30</v>
      </c>
      <c r="M9582" s="105">
        <f>'Joining Lists'!$K9582*'Joining Lists'!$L9582</f>
        <v>540</v>
      </c>
    </row>
    <row r="9583" ht="14.25" customHeight="1">
      <c r="G9583" s="111">
        <v>43919.0</v>
      </c>
      <c r="H9583" s="110" t="s">
        <v>304</v>
      </c>
      <c r="I9583" s="110" t="str">
        <f t="array" ref="I9583">XLOOKUP('Joining Lists'!$H9583,'Joining Lists'!$D$4:$D$75,'Joining Lists'!$E$4:$E$75)</f>
        <v>South</v>
      </c>
      <c r="J9583" s="110" t="s">
        <v>216</v>
      </c>
      <c r="K9583" s="110">
        <v>2.0</v>
      </c>
      <c r="L9583" s="109">
        <f t="array" ref="L9583">XLOOKUP('Joining Lists'!$J9583,'Joining Lists'!$A$4:$A$15,'Joining Lists'!$B$4:$B$15)</f>
        <v>22.95</v>
      </c>
      <c r="M9583" s="110">
        <f>'Joining Lists'!$K9583*'Joining Lists'!$L9583</f>
        <v>45.9</v>
      </c>
    </row>
    <row r="9584" ht="14.25" customHeight="1">
      <c r="G9584" s="106">
        <v>43918.0</v>
      </c>
      <c r="H9584" s="105" t="s">
        <v>276</v>
      </c>
      <c r="I9584" s="105" t="str">
        <f t="array" ref="I9584">XLOOKUP('Joining Lists'!$H9584,'Joining Lists'!$D$4:$D$75,'Joining Lists'!$E$4:$E$75)</f>
        <v>East</v>
      </c>
      <c r="J9584" s="105" t="s">
        <v>240</v>
      </c>
      <c r="K9584" s="105">
        <v>3.0</v>
      </c>
      <c r="L9584" s="104">
        <f t="array" ref="L9584">XLOOKUP('Joining Lists'!$J9584,'Joining Lists'!$A$4:$A$15,'Joining Lists'!$B$4:$B$15)</f>
        <v>34</v>
      </c>
      <c r="M9584" s="105">
        <f>'Joining Lists'!$K9584*'Joining Lists'!$L9584</f>
        <v>102</v>
      </c>
    </row>
    <row r="9585" ht="14.25" customHeight="1">
      <c r="G9585" s="111">
        <v>43918.0</v>
      </c>
      <c r="H9585" s="110" t="s">
        <v>281</v>
      </c>
      <c r="I9585" s="110" t="str">
        <f t="array" ref="I9585">XLOOKUP('Joining Lists'!$H9585,'Joining Lists'!$D$4:$D$75,'Joining Lists'!$E$4:$E$75)</f>
        <v>MidWest</v>
      </c>
      <c r="J9585" s="110" t="s">
        <v>216</v>
      </c>
      <c r="K9585" s="110">
        <v>3.0</v>
      </c>
      <c r="L9585" s="109">
        <f t="array" ref="L9585">XLOOKUP('Joining Lists'!$J9585,'Joining Lists'!$A$4:$A$15,'Joining Lists'!$B$4:$B$15)</f>
        <v>22.95</v>
      </c>
      <c r="M9585" s="110">
        <f>'Joining Lists'!$K9585*'Joining Lists'!$L9585</f>
        <v>68.85</v>
      </c>
    </row>
    <row r="9586" ht="14.25" customHeight="1">
      <c r="G9586" s="106">
        <v>43918.0</v>
      </c>
      <c r="H9586" s="105" t="s">
        <v>264</v>
      </c>
      <c r="I9586" s="105" t="str">
        <f t="array" ref="I9586">XLOOKUP('Joining Lists'!$H9586,'Joining Lists'!$D$4:$D$75,'Joining Lists'!$E$4:$E$75)</f>
        <v>MidWest</v>
      </c>
      <c r="J9586" s="105" t="s">
        <v>236</v>
      </c>
      <c r="K9586" s="105">
        <v>25.0</v>
      </c>
      <c r="L9586" s="104">
        <f t="array" ref="L9586">XLOOKUP('Joining Lists'!$J9586,'Joining Lists'!$A$4:$A$15,'Joining Lists'!$B$4:$B$15)</f>
        <v>30</v>
      </c>
      <c r="M9586" s="105">
        <f>'Joining Lists'!$K9586*'Joining Lists'!$L9586</f>
        <v>750</v>
      </c>
    </row>
    <row r="9587" ht="14.25" customHeight="1">
      <c r="G9587" s="111">
        <v>43918.0</v>
      </c>
      <c r="H9587" s="110" t="s">
        <v>264</v>
      </c>
      <c r="I9587" s="110" t="str">
        <f t="array" ref="I9587">XLOOKUP('Joining Lists'!$H9587,'Joining Lists'!$D$4:$D$75,'Joining Lists'!$E$4:$E$75)</f>
        <v>MidWest</v>
      </c>
      <c r="J9587" s="110" t="s">
        <v>245</v>
      </c>
      <c r="K9587" s="110">
        <v>2.0</v>
      </c>
      <c r="L9587" s="109">
        <f t="array" ref="L9587">XLOOKUP('Joining Lists'!$J9587,'Joining Lists'!$A$4:$A$15,'Joining Lists'!$B$4:$B$15)</f>
        <v>23.5</v>
      </c>
      <c r="M9587" s="110">
        <f>'Joining Lists'!$K9587*'Joining Lists'!$L9587</f>
        <v>47</v>
      </c>
    </row>
    <row r="9588" ht="14.25" customHeight="1">
      <c r="G9588" s="106">
        <v>43917.0</v>
      </c>
      <c r="H9588" s="105" t="s">
        <v>301</v>
      </c>
      <c r="I9588" s="105" t="str">
        <f t="array" ref="I9588">XLOOKUP('Joining Lists'!$H9588,'Joining Lists'!$D$4:$D$75,'Joining Lists'!$E$4:$E$75)</f>
        <v>East</v>
      </c>
      <c r="J9588" s="105" t="s">
        <v>240</v>
      </c>
      <c r="K9588" s="105">
        <v>2.0</v>
      </c>
      <c r="L9588" s="104">
        <f t="array" ref="L9588">XLOOKUP('Joining Lists'!$J9588,'Joining Lists'!$A$4:$A$15,'Joining Lists'!$B$4:$B$15)</f>
        <v>34</v>
      </c>
      <c r="M9588" s="105">
        <f>'Joining Lists'!$K9588*'Joining Lists'!$L9588</f>
        <v>68</v>
      </c>
    </row>
    <row r="9589" ht="14.25" customHeight="1">
      <c r="G9589" s="111">
        <v>43917.0</v>
      </c>
      <c r="H9589" s="110" t="s">
        <v>296</v>
      </c>
      <c r="I9589" s="110" t="str">
        <f t="array" ref="I9589">XLOOKUP('Joining Lists'!$H9589,'Joining Lists'!$D$4:$D$75,'Joining Lists'!$E$4:$E$75)</f>
        <v>West</v>
      </c>
      <c r="J9589" s="110" t="s">
        <v>218</v>
      </c>
      <c r="K9589" s="110">
        <v>3.0</v>
      </c>
      <c r="L9589" s="109">
        <f t="array" ref="L9589">XLOOKUP('Joining Lists'!$J9589,'Joining Lists'!$A$4:$A$15,'Joining Lists'!$B$4:$B$15)</f>
        <v>22.95</v>
      </c>
      <c r="M9589" s="110">
        <f>'Joining Lists'!$K9589*'Joining Lists'!$L9589</f>
        <v>68.85</v>
      </c>
    </row>
    <row r="9590" ht="14.25" customHeight="1">
      <c r="G9590" s="106">
        <v>43917.0</v>
      </c>
      <c r="H9590" s="105" t="s">
        <v>251</v>
      </c>
      <c r="I9590" s="105" t="str">
        <f t="array" ref="I9590">XLOOKUP('Joining Lists'!$H9590,'Joining Lists'!$D$4:$D$75,'Joining Lists'!$E$4:$E$75)</f>
        <v>MidWest</v>
      </c>
      <c r="J9590" s="105" t="s">
        <v>212</v>
      </c>
      <c r="K9590" s="105">
        <v>1.0</v>
      </c>
      <c r="L9590" s="104">
        <f t="array" ref="L9590">XLOOKUP('Joining Lists'!$J9590,'Joining Lists'!$A$4:$A$15,'Joining Lists'!$B$4:$B$15)</f>
        <v>21</v>
      </c>
      <c r="M9590" s="105">
        <f>'Joining Lists'!$K9590*'Joining Lists'!$L9590</f>
        <v>21</v>
      </c>
    </row>
    <row r="9591" ht="14.25" customHeight="1">
      <c r="G9591" s="111">
        <v>43916.0</v>
      </c>
      <c r="H9591" s="110" t="s">
        <v>264</v>
      </c>
      <c r="I9591" s="110" t="str">
        <f t="array" ref="I9591">XLOOKUP('Joining Lists'!$H9591,'Joining Lists'!$D$4:$D$75,'Joining Lists'!$E$4:$E$75)</f>
        <v>MidWest</v>
      </c>
      <c r="J9591" s="110" t="s">
        <v>216</v>
      </c>
      <c r="K9591" s="110">
        <v>20.0</v>
      </c>
      <c r="L9591" s="109">
        <f t="array" ref="L9591">XLOOKUP('Joining Lists'!$J9591,'Joining Lists'!$A$4:$A$15,'Joining Lists'!$B$4:$B$15)</f>
        <v>22.95</v>
      </c>
      <c r="M9591" s="110">
        <f>'Joining Lists'!$K9591*'Joining Lists'!$L9591</f>
        <v>459</v>
      </c>
    </row>
    <row r="9592" ht="14.25" customHeight="1">
      <c r="G9592" s="106">
        <v>43916.0</v>
      </c>
      <c r="H9592" s="105" t="s">
        <v>296</v>
      </c>
      <c r="I9592" s="105" t="str">
        <f t="array" ref="I9592">XLOOKUP('Joining Lists'!$H9592,'Joining Lists'!$D$4:$D$75,'Joining Lists'!$E$4:$E$75)</f>
        <v>West</v>
      </c>
      <c r="J9592" s="105" t="s">
        <v>235</v>
      </c>
      <c r="K9592" s="105">
        <v>2.0</v>
      </c>
      <c r="L9592" s="104">
        <f t="array" ref="L9592">XLOOKUP('Joining Lists'!$J9592,'Joining Lists'!$A$4:$A$15,'Joining Lists'!$B$4:$B$15)</f>
        <v>19.95</v>
      </c>
      <c r="M9592" s="105">
        <f>'Joining Lists'!$K9592*'Joining Lists'!$L9592</f>
        <v>39.9</v>
      </c>
    </row>
    <row r="9593" ht="14.25" customHeight="1">
      <c r="G9593" s="111">
        <v>43916.0</v>
      </c>
      <c r="H9593" s="110" t="s">
        <v>256</v>
      </c>
      <c r="I9593" s="110" t="str">
        <f t="array" ref="I9593">XLOOKUP('Joining Lists'!$H9593,'Joining Lists'!$D$4:$D$75,'Joining Lists'!$E$4:$E$75)</f>
        <v>MidWest</v>
      </c>
      <c r="J9593" s="110" t="s">
        <v>243</v>
      </c>
      <c r="K9593" s="110">
        <v>1.0</v>
      </c>
      <c r="L9593" s="109">
        <f t="array" ref="L9593">XLOOKUP('Joining Lists'!$J9593,'Joining Lists'!$A$4:$A$15,'Joining Lists'!$B$4:$B$15)</f>
        <v>25</v>
      </c>
      <c r="M9593" s="110">
        <f>'Joining Lists'!$K9593*'Joining Lists'!$L9593</f>
        <v>25</v>
      </c>
    </row>
    <row r="9594" ht="14.25" customHeight="1">
      <c r="G9594" s="106">
        <v>43916.0</v>
      </c>
      <c r="H9594" s="105" t="s">
        <v>261</v>
      </c>
      <c r="I9594" s="105" t="str">
        <f t="array" ref="I9594">XLOOKUP('Joining Lists'!$H9594,'Joining Lists'!$D$4:$D$75,'Joining Lists'!$E$4:$E$75)</f>
        <v>South</v>
      </c>
      <c r="J9594" s="105" t="s">
        <v>235</v>
      </c>
      <c r="K9594" s="105">
        <v>1.0</v>
      </c>
      <c r="L9594" s="104">
        <f t="array" ref="L9594">XLOOKUP('Joining Lists'!$J9594,'Joining Lists'!$A$4:$A$15,'Joining Lists'!$B$4:$B$15)</f>
        <v>19.95</v>
      </c>
      <c r="M9594" s="105">
        <f>'Joining Lists'!$K9594*'Joining Lists'!$L9594</f>
        <v>19.95</v>
      </c>
    </row>
    <row r="9595" ht="14.25" customHeight="1">
      <c r="G9595" s="111">
        <v>43916.0</v>
      </c>
      <c r="H9595" s="110" t="s">
        <v>311</v>
      </c>
      <c r="I9595" s="110" t="str">
        <f t="array" ref="I9595">XLOOKUP('Joining Lists'!$H9595,'Joining Lists'!$D$4:$D$75,'Joining Lists'!$E$4:$E$75)</f>
        <v>MidWest</v>
      </c>
      <c r="J9595" s="110" t="s">
        <v>236</v>
      </c>
      <c r="K9595" s="110">
        <v>17.0</v>
      </c>
      <c r="L9595" s="109">
        <f t="array" ref="L9595">XLOOKUP('Joining Lists'!$J9595,'Joining Lists'!$A$4:$A$15,'Joining Lists'!$B$4:$B$15)</f>
        <v>30</v>
      </c>
      <c r="M9595" s="110">
        <f>'Joining Lists'!$K9595*'Joining Lists'!$L9595</f>
        <v>510</v>
      </c>
    </row>
    <row r="9596" ht="14.25" customHeight="1">
      <c r="G9596" s="106">
        <v>43916.0</v>
      </c>
      <c r="H9596" s="105" t="s">
        <v>288</v>
      </c>
      <c r="I9596" s="105" t="str">
        <f t="array" ref="I9596">XLOOKUP('Joining Lists'!$H9596,'Joining Lists'!$D$4:$D$75,'Joining Lists'!$E$4:$E$75)</f>
        <v>MidWest</v>
      </c>
      <c r="J9596" s="105" t="s">
        <v>216</v>
      </c>
      <c r="K9596" s="105">
        <v>1.0</v>
      </c>
      <c r="L9596" s="104">
        <f t="array" ref="L9596">XLOOKUP('Joining Lists'!$J9596,'Joining Lists'!$A$4:$A$15,'Joining Lists'!$B$4:$B$15)</f>
        <v>22.95</v>
      </c>
      <c r="M9596" s="105">
        <f>'Joining Lists'!$K9596*'Joining Lists'!$L9596</f>
        <v>22.95</v>
      </c>
    </row>
    <row r="9597" ht="14.25" customHeight="1">
      <c r="G9597" s="111">
        <v>43916.0</v>
      </c>
      <c r="H9597" s="110" t="s">
        <v>255</v>
      </c>
      <c r="I9597" s="110" t="str">
        <f t="array" ref="I9597">XLOOKUP('Joining Lists'!$H9597,'Joining Lists'!$D$4:$D$75,'Joining Lists'!$E$4:$E$75)</f>
        <v>MidWest</v>
      </c>
      <c r="J9597" s="110" t="s">
        <v>240</v>
      </c>
      <c r="K9597" s="110">
        <v>3.0</v>
      </c>
      <c r="L9597" s="109">
        <f t="array" ref="L9597">XLOOKUP('Joining Lists'!$J9597,'Joining Lists'!$A$4:$A$15,'Joining Lists'!$B$4:$B$15)</f>
        <v>34</v>
      </c>
      <c r="M9597" s="110">
        <f>'Joining Lists'!$K9597*'Joining Lists'!$L9597</f>
        <v>102</v>
      </c>
    </row>
    <row r="9598" ht="14.25" customHeight="1">
      <c r="G9598" s="106">
        <v>43916.0</v>
      </c>
      <c r="H9598" s="105" t="s">
        <v>269</v>
      </c>
      <c r="I9598" s="105" t="str">
        <f t="array" ref="I9598">XLOOKUP('Joining Lists'!$H9598,'Joining Lists'!$D$4:$D$75,'Joining Lists'!$E$4:$E$75)</f>
        <v>MidWest</v>
      </c>
      <c r="J9598" s="105" t="s">
        <v>216</v>
      </c>
      <c r="K9598" s="105">
        <v>3.0</v>
      </c>
      <c r="L9598" s="104">
        <f t="array" ref="L9598">XLOOKUP('Joining Lists'!$J9598,'Joining Lists'!$A$4:$A$15,'Joining Lists'!$B$4:$B$15)</f>
        <v>22.95</v>
      </c>
      <c r="M9598" s="105">
        <f>'Joining Lists'!$K9598*'Joining Lists'!$L9598</f>
        <v>68.85</v>
      </c>
    </row>
    <row r="9599" ht="14.25" customHeight="1">
      <c r="G9599" s="111">
        <v>43915.0</v>
      </c>
      <c r="H9599" s="110" t="s">
        <v>255</v>
      </c>
      <c r="I9599" s="110" t="str">
        <f t="array" ref="I9599">XLOOKUP('Joining Lists'!$H9599,'Joining Lists'!$D$4:$D$75,'Joining Lists'!$E$4:$E$75)</f>
        <v>MidWest</v>
      </c>
      <c r="J9599" s="110" t="s">
        <v>243</v>
      </c>
      <c r="K9599" s="110">
        <v>2.0</v>
      </c>
      <c r="L9599" s="109">
        <f t="array" ref="L9599">XLOOKUP('Joining Lists'!$J9599,'Joining Lists'!$A$4:$A$15,'Joining Lists'!$B$4:$B$15)</f>
        <v>25</v>
      </c>
      <c r="M9599" s="110">
        <f>'Joining Lists'!$K9599*'Joining Lists'!$L9599</f>
        <v>50</v>
      </c>
    </row>
    <row r="9600" ht="14.25" customHeight="1">
      <c r="G9600" s="106">
        <v>43915.0</v>
      </c>
      <c r="H9600" s="105" t="s">
        <v>292</v>
      </c>
      <c r="I9600" s="105" t="str">
        <f t="array" ref="I9600">XLOOKUP('Joining Lists'!$H9600,'Joining Lists'!$D$4:$D$75,'Joining Lists'!$E$4:$E$75)</f>
        <v>East</v>
      </c>
      <c r="J9600" s="105" t="s">
        <v>240</v>
      </c>
      <c r="K9600" s="105">
        <v>2.0</v>
      </c>
      <c r="L9600" s="104">
        <f t="array" ref="L9600">XLOOKUP('Joining Lists'!$J9600,'Joining Lists'!$A$4:$A$15,'Joining Lists'!$B$4:$B$15)</f>
        <v>34</v>
      </c>
      <c r="M9600" s="105">
        <f>'Joining Lists'!$K9600*'Joining Lists'!$L9600</f>
        <v>68</v>
      </c>
    </row>
    <row r="9601" ht="14.25" customHeight="1">
      <c r="G9601" s="111">
        <v>43915.0</v>
      </c>
      <c r="H9601" s="110" t="s">
        <v>292</v>
      </c>
      <c r="I9601" s="110" t="str">
        <f t="array" ref="I9601">XLOOKUP('Joining Lists'!$H9601,'Joining Lists'!$D$4:$D$75,'Joining Lists'!$E$4:$E$75)</f>
        <v>East</v>
      </c>
      <c r="J9601" s="110" t="s">
        <v>212</v>
      </c>
      <c r="K9601" s="110">
        <v>2.0</v>
      </c>
      <c r="L9601" s="109">
        <f t="array" ref="L9601">XLOOKUP('Joining Lists'!$J9601,'Joining Lists'!$A$4:$A$15,'Joining Lists'!$B$4:$B$15)</f>
        <v>21</v>
      </c>
      <c r="M9601" s="110">
        <f>'Joining Lists'!$K9601*'Joining Lists'!$L9601</f>
        <v>42</v>
      </c>
    </row>
    <row r="9602" ht="14.25" customHeight="1">
      <c r="G9602" s="106">
        <v>43915.0</v>
      </c>
      <c r="H9602" s="105" t="s">
        <v>297</v>
      </c>
      <c r="I9602" s="105" t="str">
        <f t="array" ref="I9602">XLOOKUP('Joining Lists'!$H9602,'Joining Lists'!$D$4:$D$75,'Joining Lists'!$E$4:$E$75)</f>
        <v>MidWest</v>
      </c>
      <c r="J9602" s="105" t="s">
        <v>216</v>
      </c>
      <c r="K9602" s="105">
        <v>2.0</v>
      </c>
      <c r="L9602" s="104">
        <f t="array" ref="L9602">XLOOKUP('Joining Lists'!$J9602,'Joining Lists'!$A$4:$A$15,'Joining Lists'!$B$4:$B$15)</f>
        <v>22.95</v>
      </c>
      <c r="M9602" s="105">
        <f>'Joining Lists'!$K9602*'Joining Lists'!$L9602</f>
        <v>45.9</v>
      </c>
    </row>
    <row r="9603" ht="14.25" customHeight="1">
      <c r="G9603" s="111">
        <v>43914.0</v>
      </c>
      <c r="H9603" s="110" t="s">
        <v>310</v>
      </c>
      <c r="I9603" s="110" t="str">
        <f t="array" ref="I9603">XLOOKUP('Joining Lists'!$H9603,'Joining Lists'!$D$4:$D$75,'Joining Lists'!$E$4:$E$75)</f>
        <v>West</v>
      </c>
      <c r="J9603" s="110" t="s">
        <v>235</v>
      </c>
      <c r="K9603" s="110">
        <v>3.0</v>
      </c>
      <c r="L9603" s="109">
        <f t="array" ref="L9603">XLOOKUP('Joining Lists'!$J9603,'Joining Lists'!$A$4:$A$15,'Joining Lists'!$B$4:$B$15)</f>
        <v>19.95</v>
      </c>
      <c r="M9603" s="110">
        <f>'Joining Lists'!$K9603*'Joining Lists'!$L9603</f>
        <v>59.85</v>
      </c>
    </row>
    <row r="9604" ht="14.25" customHeight="1">
      <c r="G9604" s="106">
        <v>43914.0</v>
      </c>
      <c r="H9604" s="105" t="s">
        <v>278</v>
      </c>
      <c r="I9604" s="105" t="str">
        <f t="array" ref="I9604">XLOOKUP('Joining Lists'!$H9604,'Joining Lists'!$D$4:$D$75,'Joining Lists'!$E$4:$E$75)</f>
        <v>MidWest</v>
      </c>
      <c r="J9604" s="105" t="s">
        <v>240</v>
      </c>
      <c r="K9604" s="105">
        <v>2.0</v>
      </c>
      <c r="L9604" s="104">
        <f t="array" ref="L9604">XLOOKUP('Joining Lists'!$J9604,'Joining Lists'!$A$4:$A$15,'Joining Lists'!$B$4:$B$15)</f>
        <v>34</v>
      </c>
      <c r="M9604" s="105">
        <f>'Joining Lists'!$K9604*'Joining Lists'!$L9604</f>
        <v>68</v>
      </c>
    </row>
    <row r="9605" ht="14.25" customHeight="1">
      <c r="G9605" s="111">
        <v>43914.0</v>
      </c>
      <c r="H9605" s="110" t="s">
        <v>255</v>
      </c>
      <c r="I9605" s="110" t="str">
        <f t="array" ref="I9605">XLOOKUP('Joining Lists'!$H9605,'Joining Lists'!$D$4:$D$75,'Joining Lists'!$E$4:$E$75)</f>
        <v>MidWest</v>
      </c>
      <c r="J9605" s="110" t="s">
        <v>245</v>
      </c>
      <c r="K9605" s="110">
        <v>13.0</v>
      </c>
      <c r="L9605" s="109">
        <f t="array" ref="L9605">XLOOKUP('Joining Lists'!$J9605,'Joining Lists'!$A$4:$A$15,'Joining Lists'!$B$4:$B$15)</f>
        <v>23.5</v>
      </c>
      <c r="M9605" s="110">
        <f>'Joining Lists'!$K9605*'Joining Lists'!$L9605</f>
        <v>305.5</v>
      </c>
    </row>
    <row r="9606" ht="14.25" customHeight="1">
      <c r="G9606" s="106">
        <v>43914.0</v>
      </c>
      <c r="H9606" s="105" t="s">
        <v>266</v>
      </c>
      <c r="I9606" s="105" t="str">
        <f t="array" ref="I9606">XLOOKUP('Joining Lists'!$H9606,'Joining Lists'!$D$4:$D$75,'Joining Lists'!$E$4:$E$75)</f>
        <v>West</v>
      </c>
      <c r="J9606" s="105" t="s">
        <v>243</v>
      </c>
      <c r="K9606" s="105">
        <v>2.0</v>
      </c>
      <c r="L9606" s="104">
        <f t="array" ref="L9606">XLOOKUP('Joining Lists'!$J9606,'Joining Lists'!$A$4:$A$15,'Joining Lists'!$B$4:$B$15)</f>
        <v>25</v>
      </c>
      <c r="M9606" s="105">
        <f>'Joining Lists'!$K9606*'Joining Lists'!$L9606</f>
        <v>50</v>
      </c>
    </row>
    <row r="9607" ht="14.25" customHeight="1">
      <c r="G9607" s="111">
        <v>43914.0</v>
      </c>
      <c r="H9607" s="110" t="s">
        <v>288</v>
      </c>
      <c r="I9607" s="110" t="str">
        <f t="array" ref="I9607">XLOOKUP('Joining Lists'!$H9607,'Joining Lists'!$D$4:$D$75,'Joining Lists'!$E$4:$E$75)</f>
        <v>MidWest</v>
      </c>
      <c r="J9607" s="110" t="s">
        <v>227</v>
      </c>
      <c r="K9607" s="110">
        <v>3.0</v>
      </c>
      <c r="L9607" s="109">
        <f t="array" ref="L9607">XLOOKUP('Joining Lists'!$J9607,'Joining Lists'!$A$4:$A$15,'Joining Lists'!$B$4:$B$15)</f>
        <v>25</v>
      </c>
      <c r="M9607" s="110">
        <f>'Joining Lists'!$K9607*'Joining Lists'!$L9607</f>
        <v>75</v>
      </c>
    </row>
    <row r="9608" ht="14.25" customHeight="1">
      <c r="G9608" s="106">
        <v>43913.0</v>
      </c>
      <c r="H9608" s="105" t="s">
        <v>254</v>
      </c>
      <c r="I9608" s="105" t="str">
        <f t="array" ref="I9608">XLOOKUP('Joining Lists'!$H9608,'Joining Lists'!$D$4:$D$75,'Joining Lists'!$E$4:$E$75)</f>
        <v>South</v>
      </c>
      <c r="J9608" s="105" t="s">
        <v>240</v>
      </c>
      <c r="K9608" s="105">
        <v>3.0</v>
      </c>
      <c r="L9608" s="104">
        <f t="array" ref="L9608">XLOOKUP('Joining Lists'!$J9608,'Joining Lists'!$A$4:$A$15,'Joining Lists'!$B$4:$B$15)</f>
        <v>34</v>
      </c>
      <c r="M9608" s="105">
        <f>'Joining Lists'!$K9608*'Joining Lists'!$L9608</f>
        <v>102</v>
      </c>
    </row>
    <row r="9609" ht="14.25" customHeight="1">
      <c r="G9609" s="111">
        <v>43913.0</v>
      </c>
      <c r="H9609" s="110" t="s">
        <v>314</v>
      </c>
      <c r="I9609" s="110" t="str">
        <f t="array" ref="I9609">XLOOKUP('Joining Lists'!$H9609,'Joining Lists'!$D$4:$D$75,'Joining Lists'!$E$4:$E$75)</f>
        <v>West</v>
      </c>
      <c r="J9609" s="110" t="s">
        <v>227</v>
      </c>
      <c r="K9609" s="110">
        <v>3.0</v>
      </c>
      <c r="L9609" s="109">
        <f t="array" ref="L9609">XLOOKUP('Joining Lists'!$J9609,'Joining Lists'!$A$4:$A$15,'Joining Lists'!$B$4:$B$15)</f>
        <v>25</v>
      </c>
      <c r="M9609" s="110">
        <f>'Joining Lists'!$K9609*'Joining Lists'!$L9609</f>
        <v>75</v>
      </c>
    </row>
    <row r="9610" ht="14.25" customHeight="1">
      <c r="G9610" s="106">
        <v>43913.0</v>
      </c>
      <c r="H9610" s="105" t="s">
        <v>292</v>
      </c>
      <c r="I9610" s="105" t="str">
        <f t="array" ref="I9610">XLOOKUP('Joining Lists'!$H9610,'Joining Lists'!$D$4:$D$75,'Joining Lists'!$E$4:$E$75)</f>
        <v>East</v>
      </c>
      <c r="J9610" s="105" t="s">
        <v>218</v>
      </c>
      <c r="K9610" s="105">
        <v>2.0</v>
      </c>
      <c r="L9610" s="104">
        <f t="array" ref="L9610">XLOOKUP('Joining Lists'!$J9610,'Joining Lists'!$A$4:$A$15,'Joining Lists'!$B$4:$B$15)</f>
        <v>22.95</v>
      </c>
      <c r="M9610" s="105">
        <f>'Joining Lists'!$K9610*'Joining Lists'!$L9610</f>
        <v>45.9</v>
      </c>
    </row>
    <row r="9611" ht="14.25" customHeight="1">
      <c r="G9611" s="111">
        <v>43913.0</v>
      </c>
      <c r="H9611" s="110" t="s">
        <v>302</v>
      </c>
      <c r="I9611" s="110" t="str">
        <f t="array" ref="I9611">XLOOKUP('Joining Lists'!$H9611,'Joining Lists'!$D$4:$D$75,'Joining Lists'!$E$4:$E$75)</f>
        <v>MidWest</v>
      </c>
      <c r="J9611" s="110" t="s">
        <v>243</v>
      </c>
      <c r="K9611" s="110">
        <v>2.0</v>
      </c>
      <c r="L9611" s="109">
        <f t="array" ref="L9611">XLOOKUP('Joining Lists'!$J9611,'Joining Lists'!$A$4:$A$15,'Joining Lists'!$B$4:$B$15)</f>
        <v>25</v>
      </c>
      <c r="M9611" s="110">
        <f>'Joining Lists'!$K9611*'Joining Lists'!$L9611</f>
        <v>50</v>
      </c>
    </row>
    <row r="9612" ht="14.25" customHeight="1">
      <c r="G9612" s="106">
        <v>43913.0</v>
      </c>
      <c r="H9612" s="105" t="s">
        <v>264</v>
      </c>
      <c r="I9612" s="105" t="str">
        <f t="array" ref="I9612">XLOOKUP('Joining Lists'!$H9612,'Joining Lists'!$D$4:$D$75,'Joining Lists'!$E$4:$E$75)</f>
        <v>MidWest</v>
      </c>
      <c r="J9612" s="105" t="s">
        <v>243</v>
      </c>
      <c r="K9612" s="105">
        <v>3.0</v>
      </c>
      <c r="L9612" s="104">
        <f t="array" ref="L9612">XLOOKUP('Joining Lists'!$J9612,'Joining Lists'!$A$4:$A$15,'Joining Lists'!$B$4:$B$15)</f>
        <v>25</v>
      </c>
      <c r="M9612" s="105">
        <f>'Joining Lists'!$K9612*'Joining Lists'!$L9612</f>
        <v>75</v>
      </c>
    </row>
    <row r="9613" ht="14.25" customHeight="1">
      <c r="G9613" s="111">
        <v>43913.0</v>
      </c>
      <c r="H9613" s="110" t="s">
        <v>268</v>
      </c>
      <c r="I9613" s="110" t="str">
        <f t="array" ref="I9613">XLOOKUP('Joining Lists'!$H9613,'Joining Lists'!$D$4:$D$75,'Joining Lists'!$E$4:$E$75)</f>
        <v>East</v>
      </c>
      <c r="J9613" s="110" t="s">
        <v>216</v>
      </c>
      <c r="K9613" s="110">
        <v>1.0</v>
      </c>
      <c r="L9613" s="109">
        <f t="array" ref="L9613">XLOOKUP('Joining Lists'!$J9613,'Joining Lists'!$A$4:$A$15,'Joining Lists'!$B$4:$B$15)</f>
        <v>22.95</v>
      </c>
      <c r="M9613" s="110">
        <f>'Joining Lists'!$K9613*'Joining Lists'!$L9613</f>
        <v>22.95</v>
      </c>
    </row>
    <row r="9614" ht="14.25" customHeight="1">
      <c r="G9614" s="106">
        <v>43913.0</v>
      </c>
      <c r="H9614" s="105" t="s">
        <v>310</v>
      </c>
      <c r="I9614" s="105" t="str">
        <f t="array" ref="I9614">XLOOKUP('Joining Lists'!$H9614,'Joining Lists'!$D$4:$D$75,'Joining Lists'!$E$4:$E$75)</f>
        <v>West</v>
      </c>
      <c r="J9614" s="105" t="s">
        <v>240</v>
      </c>
      <c r="K9614" s="105">
        <v>2.0</v>
      </c>
      <c r="L9614" s="104">
        <f t="array" ref="L9614">XLOOKUP('Joining Lists'!$J9614,'Joining Lists'!$A$4:$A$15,'Joining Lists'!$B$4:$B$15)</f>
        <v>34</v>
      </c>
      <c r="M9614" s="105">
        <f>'Joining Lists'!$K9614*'Joining Lists'!$L9614</f>
        <v>68</v>
      </c>
    </row>
    <row r="9615" ht="14.25" customHeight="1">
      <c r="G9615" s="111">
        <v>43912.0</v>
      </c>
      <c r="H9615" s="110" t="s">
        <v>251</v>
      </c>
      <c r="I9615" s="110" t="str">
        <f t="array" ref="I9615">XLOOKUP('Joining Lists'!$H9615,'Joining Lists'!$D$4:$D$75,'Joining Lists'!$E$4:$E$75)</f>
        <v>MidWest</v>
      </c>
      <c r="J9615" s="110" t="s">
        <v>240</v>
      </c>
      <c r="K9615" s="110">
        <v>1.0</v>
      </c>
      <c r="L9615" s="109">
        <f t="array" ref="L9615">XLOOKUP('Joining Lists'!$J9615,'Joining Lists'!$A$4:$A$15,'Joining Lists'!$B$4:$B$15)</f>
        <v>34</v>
      </c>
      <c r="M9615" s="110">
        <f>'Joining Lists'!$K9615*'Joining Lists'!$L9615</f>
        <v>34</v>
      </c>
    </row>
    <row r="9616" ht="14.25" customHeight="1">
      <c r="G9616" s="106">
        <v>43912.0</v>
      </c>
      <c r="H9616" s="105" t="s">
        <v>261</v>
      </c>
      <c r="I9616" s="105" t="str">
        <f t="array" ref="I9616">XLOOKUP('Joining Lists'!$H9616,'Joining Lists'!$D$4:$D$75,'Joining Lists'!$E$4:$E$75)</f>
        <v>South</v>
      </c>
      <c r="J9616" s="105" t="s">
        <v>227</v>
      </c>
      <c r="K9616" s="105">
        <v>2.0</v>
      </c>
      <c r="L9616" s="104">
        <f t="array" ref="L9616">XLOOKUP('Joining Lists'!$J9616,'Joining Lists'!$A$4:$A$15,'Joining Lists'!$B$4:$B$15)</f>
        <v>25</v>
      </c>
      <c r="M9616" s="105">
        <f>'Joining Lists'!$K9616*'Joining Lists'!$L9616</f>
        <v>50</v>
      </c>
    </row>
    <row r="9617" ht="14.25" customHeight="1">
      <c r="G9617" s="111">
        <v>43912.0</v>
      </c>
      <c r="H9617" s="110" t="s">
        <v>295</v>
      </c>
      <c r="I9617" s="110" t="str">
        <f t="array" ref="I9617">XLOOKUP('Joining Lists'!$H9617,'Joining Lists'!$D$4:$D$75,'Joining Lists'!$E$4:$E$75)</f>
        <v>MidWest</v>
      </c>
      <c r="J9617" s="110" t="s">
        <v>243</v>
      </c>
      <c r="K9617" s="110">
        <v>3.0</v>
      </c>
      <c r="L9617" s="109">
        <f t="array" ref="L9617">XLOOKUP('Joining Lists'!$J9617,'Joining Lists'!$A$4:$A$15,'Joining Lists'!$B$4:$B$15)</f>
        <v>25</v>
      </c>
      <c r="M9617" s="110">
        <f>'Joining Lists'!$K9617*'Joining Lists'!$L9617</f>
        <v>75</v>
      </c>
    </row>
    <row r="9618" ht="14.25" customHeight="1">
      <c r="G9618" s="106">
        <v>43912.0</v>
      </c>
      <c r="H9618" s="105" t="s">
        <v>308</v>
      </c>
      <c r="I9618" s="105" t="str">
        <f t="array" ref="I9618">XLOOKUP('Joining Lists'!$H9618,'Joining Lists'!$D$4:$D$75,'Joining Lists'!$E$4:$E$75)</f>
        <v>West</v>
      </c>
      <c r="J9618" s="105" t="s">
        <v>243</v>
      </c>
      <c r="K9618" s="105">
        <v>2.0</v>
      </c>
      <c r="L9618" s="104">
        <f t="array" ref="L9618">XLOOKUP('Joining Lists'!$J9618,'Joining Lists'!$A$4:$A$15,'Joining Lists'!$B$4:$B$15)</f>
        <v>25</v>
      </c>
      <c r="M9618" s="105">
        <f>'Joining Lists'!$K9618*'Joining Lists'!$L9618</f>
        <v>50</v>
      </c>
    </row>
    <row r="9619" ht="14.25" customHeight="1">
      <c r="G9619" s="111">
        <v>43912.0</v>
      </c>
      <c r="H9619" s="110" t="s">
        <v>303</v>
      </c>
      <c r="I9619" s="110" t="str">
        <f t="array" ref="I9619">XLOOKUP('Joining Lists'!$H9619,'Joining Lists'!$D$4:$D$75,'Joining Lists'!$E$4:$E$75)</f>
        <v>West</v>
      </c>
      <c r="J9619" s="110" t="s">
        <v>243</v>
      </c>
      <c r="K9619" s="110">
        <v>17.0</v>
      </c>
      <c r="L9619" s="109">
        <f t="array" ref="L9619">XLOOKUP('Joining Lists'!$J9619,'Joining Lists'!$A$4:$A$15,'Joining Lists'!$B$4:$B$15)</f>
        <v>25</v>
      </c>
      <c r="M9619" s="110">
        <f>'Joining Lists'!$K9619*'Joining Lists'!$L9619</f>
        <v>425</v>
      </c>
    </row>
    <row r="9620" ht="14.25" customHeight="1">
      <c r="G9620" s="106">
        <v>43912.0</v>
      </c>
      <c r="H9620" s="105" t="s">
        <v>312</v>
      </c>
      <c r="I9620" s="105" t="str">
        <f t="array" ref="I9620">XLOOKUP('Joining Lists'!$H9620,'Joining Lists'!$D$4:$D$75,'Joining Lists'!$E$4:$E$75)</f>
        <v>East</v>
      </c>
      <c r="J9620" s="105" t="s">
        <v>240</v>
      </c>
      <c r="K9620" s="105">
        <v>3.0</v>
      </c>
      <c r="L9620" s="104">
        <f t="array" ref="L9620">XLOOKUP('Joining Lists'!$J9620,'Joining Lists'!$A$4:$A$15,'Joining Lists'!$B$4:$B$15)</f>
        <v>34</v>
      </c>
      <c r="M9620" s="105">
        <f>'Joining Lists'!$K9620*'Joining Lists'!$L9620</f>
        <v>102</v>
      </c>
    </row>
    <row r="9621" ht="14.25" customHeight="1">
      <c r="G9621" s="111">
        <v>43911.0</v>
      </c>
      <c r="H9621" s="110" t="s">
        <v>228</v>
      </c>
      <c r="I9621" s="110" t="str">
        <f t="array" ref="I9621">XLOOKUP('Joining Lists'!$H9621,'Joining Lists'!$D$4:$D$75,'Joining Lists'!$E$4:$E$75)</f>
        <v>MidWest</v>
      </c>
      <c r="J9621" s="110" t="s">
        <v>212</v>
      </c>
      <c r="K9621" s="110">
        <v>2.0</v>
      </c>
      <c r="L9621" s="109">
        <f t="array" ref="L9621">XLOOKUP('Joining Lists'!$J9621,'Joining Lists'!$A$4:$A$15,'Joining Lists'!$B$4:$B$15)</f>
        <v>21</v>
      </c>
      <c r="M9621" s="110">
        <f>'Joining Lists'!$K9621*'Joining Lists'!$L9621</f>
        <v>42</v>
      </c>
    </row>
    <row r="9622" ht="14.25" customHeight="1">
      <c r="G9622" s="106">
        <v>43911.0</v>
      </c>
      <c r="H9622" s="105" t="s">
        <v>221</v>
      </c>
      <c r="I9622" s="105" t="str">
        <f t="array" ref="I9622">XLOOKUP('Joining Lists'!$H9622,'Joining Lists'!$D$4:$D$75,'Joining Lists'!$E$4:$E$75)</f>
        <v>East</v>
      </c>
      <c r="J9622" s="105" t="s">
        <v>235</v>
      </c>
      <c r="K9622" s="105">
        <v>4.0</v>
      </c>
      <c r="L9622" s="104">
        <f t="array" ref="L9622">XLOOKUP('Joining Lists'!$J9622,'Joining Lists'!$A$4:$A$15,'Joining Lists'!$B$4:$B$15)</f>
        <v>19.95</v>
      </c>
      <c r="M9622" s="105">
        <f>'Joining Lists'!$K9622*'Joining Lists'!$L9622</f>
        <v>79.8</v>
      </c>
    </row>
    <row r="9623" ht="14.25" customHeight="1">
      <c r="G9623" s="111">
        <v>43911.0</v>
      </c>
      <c r="H9623" s="110" t="s">
        <v>213</v>
      </c>
      <c r="I9623" s="110" t="str">
        <f t="array" ref="I9623">XLOOKUP('Joining Lists'!$H9623,'Joining Lists'!$D$4:$D$75,'Joining Lists'!$E$4:$E$75)</f>
        <v>MidWest</v>
      </c>
      <c r="J9623" s="110" t="s">
        <v>216</v>
      </c>
      <c r="K9623" s="110">
        <v>2.0</v>
      </c>
      <c r="L9623" s="109">
        <f t="array" ref="L9623">XLOOKUP('Joining Lists'!$J9623,'Joining Lists'!$A$4:$A$15,'Joining Lists'!$B$4:$B$15)</f>
        <v>22.95</v>
      </c>
      <c r="M9623" s="110">
        <f>'Joining Lists'!$K9623*'Joining Lists'!$L9623</f>
        <v>45.9</v>
      </c>
    </row>
    <row r="9624" ht="14.25" customHeight="1">
      <c r="G9624" s="106">
        <v>43911.0</v>
      </c>
      <c r="H9624" s="105" t="s">
        <v>215</v>
      </c>
      <c r="I9624" s="105" t="str">
        <f t="array" ref="I9624">XLOOKUP('Joining Lists'!$H9624,'Joining Lists'!$D$4:$D$75,'Joining Lists'!$E$4:$E$75)</f>
        <v>East</v>
      </c>
      <c r="J9624" s="105" t="s">
        <v>218</v>
      </c>
      <c r="K9624" s="105">
        <v>1.0</v>
      </c>
      <c r="L9624" s="104">
        <f t="array" ref="L9624">XLOOKUP('Joining Lists'!$J9624,'Joining Lists'!$A$4:$A$15,'Joining Lists'!$B$4:$B$15)</f>
        <v>22.95</v>
      </c>
      <c r="M9624" s="105">
        <f>'Joining Lists'!$K9624*'Joining Lists'!$L9624</f>
        <v>22.95</v>
      </c>
    </row>
    <row r="9625" ht="14.25" customHeight="1">
      <c r="G9625" s="111">
        <v>43911.0</v>
      </c>
      <c r="H9625" s="110" t="s">
        <v>264</v>
      </c>
      <c r="I9625" s="110" t="str">
        <f t="array" ref="I9625">XLOOKUP('Joining Lists'!$H9625,'Joining Lists'!$D$4:$D$75,'Joining Lists'!$E$4:$E$75)</f>
        <v>MidWest</v>
      </c>
      <c r="J9625" s="110" t="s">
        <v>243</v>
      </c>
      <c r="K9625" s="110">
        <v>1.0</v>
      </c>
      <c r="L9625" s="109">
        <f t="array" ref="L9625">XLOOKUP('Joining Lists'!$J9625,'Joining Lists'!$A$4:$A$15,'Joining Lists'!$B$4:$B$15)</f>
        <v>25</v>
      </c>
      <c r="M9625" s="110">
        <f>'Joining Lists'!$K9625*'Joining Lists'!$L9625</f>
        <v>25</v>
      </c>
    </row>
    <row r="9626" ht="14.25" customHeight="1">
      <c r="G9626" s="106">
        <v>43910.0</v>
      </c>
      <c r="H9626" s="105" t="s">
        <v>228</v>
      </c>
      <c r="I9626" s="105" t="str">
        <f t="array" ref="I9626">XLOOKUP('Joining Lists'!$H9626,'Joining Lists'!$D$4:$D$75,'Joining Lists'!$E$4:$E$75)</f>
        <v>MidWest</v>
      </c>
      <c r="J9626" s="105" t="s">
        <v>239</v>
      </c>
      <c r="K9626" s="105">
        <v>1.0</v>
      </c>
      <c r="L9626" s="104">
        <f t="array" ref="L9626">XLOOKUP('Joining Lists'!$J9626,'Joining Lists'!$A$4:$A$15,'Joining Lists'!$B$4:$B$15)</f>
        <v>19</v>
      </c>
      <c r="M9626" s="105">
        <f>'Joining Lists'!$K9626*'Joining Lists'!$L9626</f>
        <v>19</v>
      </c>
    </row>
    <row r="9627" ht="14.25" customHeight="1">
      <c r="G9627" s="111">
        <v>43910.0</v>
      </c>
      <c r="H9627" s="110" t="s">
        <v>299</v>
      </c>
      <c r="I9627" s="110" t="str">
        <f t="array" ref="I9627">XLOOKUP('Joining Lists'!$H9627,'Joining Lists'!$D$4:$D$75,'Joining Lists'!$E$4:$E$75)</f>
        <v>South</v>
      </c>
      <c r="J9627" s="110" t="s">
        <v>218</v>
      </c>
      <c r="K9627" s="110">
        <v>1.0</v>
      </c>
      <c r="L9627" s="109">
        <f t="array" ref="L9627">XLOOKUP('Joining Lists'!$J9627,'Joining Lists'!$A$4:$A$15,'Joining Lists'!$B$4:$B$15)</f>
        <v>22.95</v>
      </c>
      <c r="M9627" s="110">
        <f>'Joining Lists'!$K9627*'Joining Lists'!$L9627</f>
        <v>22.95</v>
      </c>
    </row>
    <row r="9628" ht="14.25" customHeight="1">
      <c r="G9628" s="106">
        <v>43910.0</v>
      </c>
      <c r="H9628" s="105" t="s">
        <v>265</v>
      </c>
      <c r="I9628" s="105" t="str">
        <f t="array" ref="I9628">XLOOKUP('Joining Lists'!$H9628,'Joining Lists'!$D$4:$D$75,'Joining Lists'!$E$4:$E$75)</f>
        <v>MidWest</v>
      </c>
      <c r="J9628" s="105" t="s">
        <v>245</v>
      </c>
      <c r="K9628" s="105">
        <v>3.0</v>
      </c>
      <c r="L9628" s="104">
        <f t="array" ref="L9628">XLOOKUP('Joining Lists'!$J9628,'Joining Lists'!$A$4:$A$15,'Joining Lists'!$B$4:$B$15)</f>
        <v>23.5</v>
      </c>
      <c r="M9628" s="105">
        <f>'Joining Lists'!$K9628*'Joining Lists'!$L9628</f>
        <v>70.5</v>
      </c>
    </row>
    <row r="9629" ht="14.25" customHeight="1">
      <c r="G9629" s="111">
        <v>43910.0</v>
      </c>
      <c r="H9629" s="110" t="s">
        <v>301</v>
      </c>
      <c r="I9629" s="110" t="str">
        <f t="array" ref="I9629">XLOOKUP('Joining Lists'!$H9629,'Joining Lists'!$D$4:$D$75,'Joining Lists'!$E$4:$E$75)</f>
        <v>East</v>
      </c>
      <c r="J9629" s="110" t="s">
        <v>216</v>
      </c>
      <c r="K9629" s="110">
        <v>3.0</v>
      </c>
      <c r="L9629" s="109">
        <f t="array" ref="L9629">XLOOKUP('Joining Lists'!$J9629,'Joining Lists'!$A$4:$A$15,'Joining Lists'!$B$4:$B$15)</f>
        <v>22.95</v>
      </c>
      <c r="M9629" s="110">
        <f>'Joining Lists'!$K9629*'Joining Lists'!$L9629</f>
        <v>68.85</v>
      </c>
    </row>
    <row r="9630" ht="14.25" customHeight="1">
      <c r="G9630" s="106">
        <v>43909.0</v>
      </c>
      <c r="H9630" s="105" t="s">
        <v>231</v>
      </c>
      <c r="I9630" s="105" t="str">
        <f t="array" ref="I9630">XLOOKUP('Joining Lists'!$H9630,'Joining Lists'!$D$4:$D$75,'Joining Lists'!$E$4:$E$75)</f>
        <v>West</v>
      </c>
      <c r="J9630" s="105" t="s">
        <v>243</v>
      </c>
      <c r="K9630" s="105">
        <v>1.0</v>
      </c>
      <c r="L9630" s="104">
        <f t="array" ref="L9630">XLOOKUP('Joining Lists'!$J9630,'Joining Lists'!$A$4:$A$15,'Joining Lists'!$B$4:$B$15)</f>
        <v>25</v>
      </c>
      <c r="M9630" s="105">
        <f>'Joining Lists'!$K9630*'Joining Lists'!$L9630</f>
        <v>25</v>
      </c>
    </row>
    <row r="9631" ht="14.25" customHeight="1">
      <c r="G9631" s="111">
        <v>43909.0</v>
      </c>
      <c r="H9631" s="110" t="s">
        <v>215</v>
      </c>
      <c r="I9631" s="110" t="str">
        <f t="array" ref="I9631">XLOOKUP('Joining Lists'!$H9631,'Joining Lists'!$D$4:$D$75,'Joining Lists'!$E$4:$E$75)</f>
        <v>East</v>
      </c>
      <c r="J9631" s="110" t="s">
        <v>212</v>
      </c>
      <c r="K9631" s="110">
        <v>4.0</v>
      </c>
      <c r="L9631" s="109">
        <f t="array" ref="L9631">XLOOKUP('Joining Lists'!$J9631,'Joining Lists'!$A$4:$A$15,'Joining Lists'!$B$4:$B$15)</f>
        <v>21</v>
      </c>
      <c r="M9631" s="110">
        <f>'Joining Lists'!$K9631*'Joining Lists'!$L9631</f>
        <v>84</v>
      </c>
    </row>
    <row r="9632" ht="14.25" customHeight="1">
      <c r="G9632" s="106">
        <v>43909.0</v>
      </c>
      <c r="H9632" s="105" t="s">
        <v>246</v>
      </c>
      <c r="I9632" s="105" t="str">
        <f t="array" ref="I9632">XLOOKUP('Joining Lists'!$H9632,'Joining Lists'!$D$4:$D$75,'Joining Lists'!$E$4:$E$75)</f>
        <v>South</v>
      </c>
      <c r="J9632" s="105" t="s">
        <v>227</v>
      </c>
      <c r="K9632" s="105">
        <v>13.0</v>
      </c>
      <c r="L9632" s="104">
        <f t="array" ref="L9632">XLOOKUP('Joining Lists'!$J9632,'Joining Lists'!$A$4:$A$15,'Joining Lists'!$B$4:$B$15)</f>
        <v>25</v>
      </c>
      <c r="M9632" s="105">
        <f>'Joining Lists'!$K9632*'Joining Lists'!$L9632</f>
        <v>325</v>
      </c>
    </row>
    <row r="9633" ht="14.25" customHeight="1">
      <c r="G9633" s="111">
        <v>43909.0</v>
      </c>
      <c r="H9633" s="110" t="s">
        <v>271</v>
      </c>
      <c r="I9633" s="110" t="str">
        <f t="array" ref="I9633">XLOOKUP('Joining Lists'!$H9633,'Joining Lists'!$D$4:$D$75,'Joining Lists'!$E$4:$E$75)</f>
        <v>South</v>
      </c>
      <c r="J9633" s="110" t="s">
        <v>216</v>
      </c>
      <c r="K9633" s="110">
        <v>2.0</v>
      </c>
      <c r="L9633" s="109">
        <f t="array" ref="L9633">XLOOKUP('Joining Lists'!$J9633,'Joining Lists'!$A$4:$A$15,'Joining Lists'!$B$4:$B$15)</f>
        <v>22.95</v>
      </c>
      <c r="M9633" s="110">
        <f>'Joining Lists'!$K9633*'Joining Lists'!$L9633</f>
        <v>45.9</v>
      </c>
    </row>
    <row r="9634" ht="14.25" customHeight="1">
      <c r="G9634" s="106">
        <v>43909.0</v>
      </c>
      <c r="H9634" s="105" t="s">
        <v>255</v>
      </c>
      <c r="I9634" s="105" t="str">
        <f t="array" ref="I9634">XLOOKUP('Joining Lists'!$H9634,'Joining Lists'!$D$4:$D$75,'Joining Lists'!$E$4:$E$75)</f>
        <v>MidWest</v>
      </c>
      <c r="J9634" s="105" t="s">
        <v>236</v>
      </c>
      <c r="K9634" s="105">
        <v>1.0</v>
      </c>
      <c r="L9634" s="104">
        <f t="array" ref="L9634">XLOOKUP('Joining Lists'!$J9634,'Joining Lists'!$A$4:$A$15,'Joining Lists'!$B$4:$B$15)</f>
        <v>30</v>
      </c>
      <c r="M9634" s="105">
        <f>'Joining Lists'!$K9634*'Joining Lists'!$L9634</f>
        <v>30</v>
      </c>
    </row>
    <row r="9635" ht="14.25" customHeight="1">
      <c r="G9635" s="111">
        <v>43909.0</v>
      </c>
      <c r="H9635" s="110" t="s">
        <v>313</v>
      </c>
      <c r="I9635" s="110" t="str">
        <f t="array" ref="I9635">XLOOKUP('Joining Lists'!$H9635,'Joining Lists'!$D$4:$D$75,'Joining Lists'!$E$4:$E$75)</f>
        <v>West</v>
      </c>
      <c r="J9635" s="110" t="s">
        <v>235</v>
      </c>
      <c r="K9635" s="110">
        <v>2.0</v>
      </c>
      <c r="L9635" s="109">
        <f t="array" ref="L9635">XLOOKUP('Joining Lists'!$J9635,'Joining Lists'!$A$4:$A$15,'Joining Lists'!$B$4:$B$15)</f>
        <v>19.95</v>
      </c>
      <c r="M9635" s="110">
        <f>'Joining Lists'!$K9635*'Joining Lists'!$L9635</f>
        <v>39.9</v>
      </c>
    </row>
    <row r="9636" ht="14.25" customHeight="1">
      <c r="G9636" s="106">
        <v>43909.0</v>
      </c>
      <c r="H9636" s="105" t="s">
        <v>268</v>
      </c>
      <c r="I9636" s="105" t="str">
        <f t="array" ref="I9636">XLOOKUP('Joining Lists'!$H9636,'Joining Lists'!$D$4:$D$75,'Joining Lists'!$E$4:$E$75)</f>
        <v>East</v>
      </c>
      <c r="J9636" s="105" t="s">
        <v>216</v>
      </c>
      <c r="K9636" s="105">
        <v>1.0</v>
      </c>
      <c r="L9636" s="104">
        <f t="array" ref="L9636">XLOOKUP('Joining Lists'!$J9636,'Joining Lists'!$A$4:$A$15,'Joining Lists'!$B$4:$B$15)</f>
        <v>22.95</v>
      </c>
      <c r="M9636" s="105">
        <f>'Joining Lists'!$K9636*'Joining Lists'!$L9636</f>
        <v>22.95</v>
      </c>
    </row>
    <row r="9637" ht="14.25" customHeight="1">
      <c r="G9637" s="111">
        <v>43909.0</v>
      </c>
      <c r="H9637" s="110" t="s">
        <v>278</v>
      </c>
      <c r="I9637" s="110" t="str">
        <f t="array" ref="I9637">XLOOKUP('Joining Lists'!$H9637,'Joining Lists'!$D$4:$D$75,'Joining Lists'!$E$4:$E$75)</f>
        <v>MidWest</v>
      </c>
      <c r="J9637" s="110" t="s">
        <v>236</v>
      </c>
      <c r="K9637" s="110">
        <v>4.0</v>
      </c>
      <c r="L9637" s="109">
        <f t="array" ref="L9637">XLOOKUP('Joining Lists'!$J9637,'Joining Lists'!$A$4:$A$15,'Joining Lists'!$B$4:$B$15)</f>
        <v>30</v>
      </c>
      <c r="M9637" s="110">
        <f>'Joining Lists'!$K9637*'Joining Lists'!$L9637</f>
        <v>120</v>
      </c>
    </row>
    <row r="9638" ht="14.25" customHeight="1">
      <c r="G9638" s="106">
        <v>43908.0</v>
      </c>
      <c r="H9638" s="105" t="s">
        <v>273</v>
      </c>
      <c r="I9638" s="105" t="str">
        <f t="array" ref="I9638">XLOOKUP('Joining Lists'!$H9638,'Joining Lists'!$D$4:$D$75,'Joining Lists'!$E$4:$E$75)</f>
        <v>West</v>
      </c>
      <c r="J9638" s="105" t="s">
        <v>240</v>
      </c>
      <c r="K9638" s="105">
        <v>1.0</v>
      </c>
      <c r="L9638" s="104">
        <f t="array" ref="L9638">XLOOKUP('Joining Lists'!$J9638,'Joining Lists'!$A$4:$A$15,'Joining Lists'!$B$4:$B$15)</f>
        <v>34</v>
      </c>
      <c r="M9638" s="105">
        <f>'Joining Lists'!$K9638*'Joining Lists'!$L9638</f>
        <v>34</v>
      </c>
    </row>
    <row r="9639" ht="14.25" customHeight="1">
      <c r="G9639" s="111">
        <v>43908.0</v>
      </c>
      <c r="H9639" s="110" t="s">
        <v>225</v>
      </c>
      <c r="I9639" s="110" t="str">
        <f t="array" ref="I9639">XLOOKUP('Joining Lists'!$H9639,'Joining Lists'!$D$4:$D$75,'Joining Lists'!$E$4:$E$75)</f>
        <v>South</v>
      </c>
      <c r="J9639" s="110" t="s">
        <v>212</v>
      </c>
      <c r="K9639" s="110">
        <v>2.0</v>
      </c>
      <c r="L9639" s="109">
        <f t="array" ref="L9639">XLOOKUP('Joining Lists'!$J9639,'Joining Lists'!$A$4:$A$15,'Joining Lists'!$B$4:$B$15)</f>
        <v>21</v>
      </c>
      <c r="M9639" s="110">
        <f>'Joining Lists'!$K9639*'Joining Lists'!$L9639</f>
        <v>42</v>
      </c>
    </row>
    <row r="9640" ht="14.25" customHeight="1">
      <c r="G9640" s="106">
        <v>43908.0</v>
      </c>
      <c r="H9640" s="105" t="s">
        <v>221</v>
      </c>
      <c r="I9640" s="105" t="str">
        <f t="array" ref="I9640">XLOOKUP('Joining Lists'!$H9640,'Joining Lists'!$D$4:$D$75,'Joining Lists'!$E$4:$E$75)</f>
        <v>East</v>
      </c>
      <c r="J9640" s="105" t="s">
        <v>216</v>
      </c>
      <c r="K9640" s="105">
        <v>2.0</v>
      </c>
      <c r="L9640" s="104">
        <f t="array" ref="L9640">XLOOKUP('Joining Lists'!$J9640,'Joining Lists'!$A$4:$A$15,'Joining Lists'!$B$4:$B$15)</f>
        <v>22.95</v>
      </c>
      <c r="M9640" s="105">
        <f>'Joining Lists'!$K9640*'Joining Lists'!$L9640</f>
        <v>45.9</v>
      </c>
    </row>
    <row r="9641" ht="14.25" customHeight="1">
      <c r="G9641" s="111">
        <v>43908.0</v>
      </c>
      <c r="H9641" s="110" t="s">
        <v>228</v>
      </c>
      <c r="I9641" s="110" t="str">
        <f t="array" ref="I9641">XLOOKUP('Joining Lists'!$H9641,'Joining Lists'!$D$4:$D$75,'Joining Lists'!$E$4:$E$75)</f>
        <v>MidWest</v>
      </c>
      <c r="J9641" s="110" t="s">
        <v>218</v>
      </c>
      <c r="K9641" s="110">
        <v>2.0</v>
      </c>
      <c r="L9641" s="109">
        <f t="array" ref="L9641">XLOOKUP('Joining Lists'!$J9641,'Joining Lists'!$A$4:$A$15,'Joining Lists'!$B$4:$B$15)</f>
        <v>22.95</v>
      </c>
      <c r="M9641" s="110">
        <f>'Joining Lists'!$K9641*'Joining Lists'!$L9641</f>
        <v>45.9</v>
      </c>
    </row>
    <row r="9642" ht="14.25" customHeight="1">
      <c r="G9642" s="106">
        <v>43908.0</v>
      </c>
      <c r="H9642" s="105" t="s">
        <v>299</v>
      </c>
      <c r="I9642" s="105" t="str">
        <f t="array" ref="I9642">XLOOKUP('Joining Lists'!$H9642,'Joining Lists'!$D$4:$D$75,'Joining Lists'!$E$4:$E$75)</f>
        <v>South</v>
      </c>
      <c r="J9642" s="105" t="s">
        <v>230</v>
      </c>
      <c r="K9642" s="105">
        <v>3.0</v>
      </c>
      <c r="L9642" s="104">
        <f t="array" ref="L9642">XLOOKUP('Joining Lists'!$J9642,'Joining Lists'!$A$4:$A$15,'Joining Lists'!$B$4:$B$15)</f>
        <v>79.95</v>
      </c>
      <c r="M9642" s="105">
        <f>'Joining Lists'!$K9642*'Joining Lists'!$L9642</f>
        <v>239.85</v>
      </c>
    </row>
    <row r="9643" ht="14.25" customHeight="1">
      <c r="G9643" s="111">
        <v>43907.0</v>
      </c>
      <c r="H9643" s="110" t="s">
        <v>305</v>
      </c>
      <c r="I9643" s="110" t="str">
        <f t="array" ref="I9643">XLOOKUP('Joining Lists'!$H9643,'Joining Lists'!$D$4:$D$75,'Joining Lists'!$E$4:$E$75)</f>
        <v>East</v>
      </c>
      <c r="J9643" s="110" t="s">
        <v>235</v>
      </c>
      <c r="K9643" s="110">
        <v>1.0</v>
      </c>
      <c r="L9643" s="109">
        <f t="array" ref="L9643">XLOOKUP('Joining Lists'!$J9643,'Joining Lists'!$A$4:$A$15,'Joining Lists'!$B$4:$B$15)</f>
        <v>19.95</v>
      </c>
      <c r="M9643" s="110">
        <f>'Joining Lists'!$K9643*'Joining Lists'!$L9643</f>
        <v>19.95</v>
      </c>
    </row>
    <row r="9644" ht="14.25" customHeight="1">
      <c r="G9644" s="106">
        <v>43906.0</v>
      </c>
      <c r="H9644" s="105" t="s">
        <v>269</v>
      </c>
      <c r="I9644" s="105" t="str">
        <f t="array" ref="I9644">XLOOKUP('Joining Lists'!$H9644,'Joining Lists'!$D$4:$D$75,'Joining Lists'!$E$4:$E$75)</f>
        <v>MidWest</v>
      </c>
      <c r="J9644" s="105" t="s">
        <v>218</v>
      </c>
      <c r="K9644" s="105">
        <v>3.0</v>
      </c>
      <c r="L9644" s="104">
        <f t="array" ref="L9644">XLOOKUP('Joining Lists'!$J9644,'Joining Lists'!$A$4:$A$15,'Joining Lists'!$B$4:$B$15)</f>
        <v>22.95</v>
      </c>
      <c r="M9644" s="105">
        <f>'Joining Lists'!$K9644*'Joining Lists'!$L9644</f>
        <v>68.85</v>
      </c>
    </row>
    <row r="9645" ht="14.25" customHeight="1">
      <c r="G9645" s="111">
        <v>43906.0</v>
      </c>
      <c r="H9645" s="110" t="s">
        <v>280</v>
      </c>
      <c r="I9645" s="110" t="str">
        <f t="array" ref="I9645">XLOOKUP('Joining Lists'!$H9645,'Joining Lists'!$D$4:$D$75,'Joining Lists'!$E$4:$E$75)</f>
        <v>South</v>
      </c>
      <c r="J9645" s="110" t="s">
        <v>233</v>
      </c>
      <c r="K9645" s="110">
        <v>1.0</v>
      </c>
      <c r="L9645" s="109">
        <f t="array" ref="L9645">XLOOKUP('Joining Lists'!$J9645,'Joining Lists'!$A$4:$A$15,'Joining Lists'!$B$4:$B$15)</f>
        <v>27.5</v>
      </c>
      <c r="M9645" s="110">
        <f>'Joining Lists'!$K9645*'Joining Lists'!$L9645</f>
        <v>27.5</v>
      </c>
    </row>
    <row r="9646" ht="14.25" customHeight="1">
      <c r="G9646" s="106">
        <v>43906.0</v>
      </c>
      <c r="H9646" s="105" t="s">
        <v>219</v>
      </c>
      <c r="I9646" s="105" t="str">
        <f t="array" ref="I9646">XLOOKUP('Joining Lists'!$H9646,'Joining Lists'!$D$4:$D$75,'Joining Lists'!$E$4:$E$75)</f>
        <v>West</v>
      </c>
      <c r="J9646" s="105" t="s">
        <v>216</v>
      </c>
      <c r="K9646" s="105">
        <v>1.0</v>
      </c>
      <c r="L9646" s="104">
        <f t="array" ref="L9646">XLOOKUP('Joining Lists'!$J9646,'Joining Lists'!$A$4:$A$15,'Joining Lists'!$B$4:$B$15)</f>
        <v>22.95</v>
      </c>
      <c r="M9646" s="105">
        <f>'Joining Lists'!$K9646*'Joining Lists'!$L9646</f>
        <v>22.95</v>
      </c>
    </row>
    <row r="9647" ht="14.25" customHeight="1">
      <c r="G9647" s="111">
        <v>43906.0</v>
      </c>
      <c r="H9647" s="110" t="s">
        <v>315</v>
      </c>
      <c r="I9647" s="110" t="str">
        <f t="array" ref="I9647">XLOOKUP('Joining Lists'!$H9647,'Joining Lists'!$D$4:$D$75,'Joining Lists'!$E$4:$E$75)</f>
        <v>MidWest</v>
      </c>
      <c r="J9647" s="110" t="s">
        <v>245</v>
      </c>
      <c r="K9647" s="110">
        <v>2.0</v>
      </c>
      <c r="L9647" s="109">
        <f t="array" ref="L9647">XLOOKUP('Joining Lists'!$J9647,'Joining Lists'!$A$4:$A$15,'Joining Lists'!$B$4:$B$15)</f>
        <v>23.5</v>
      </c>
      <c r="M9647" s="110">
        <f>'Joining Lists'!$K9647*'Joining Lists'!$L9647</f>
        <v>47</v>
      </c>
    </row>
    <row r="9648" ht="14.25" customHeight="1">
      <c r="G9648" s="106">
        <v>43905.0</v>
      </c>
      <c r="H9648" s="105" t="s">
        <v>251</v>
      </c>
      <c r="I9648" s="105" t="str">
        <f t="array" ref="I9648">XLOOKUP('Joining Lists'!$H9648,'Joining Lists'!$D$4:$D$75,'Joining Lists'!$E$4:$E$75)</f>
        <v>MidWest</v>
      </c>
      <c r="J9648" s="105" t="s">
        <v>245</v>
      </c>
      <c r="K9648" s="105">
        <v>1.0</v>
      </c>
      <c r="L9648" s="104">
        <f t="array" ref="L9648">XLOOKUP('Joining Lists'!$J9648,'Joining Lists'!$A$4:$A$15,'Joining Lists'!$B$4:$B$15)</f>
        <v>23.5</v>
      </c>
      <c r="M9648" s="105">
        <f>'Joining Lists'!$K9648*'Joining Lists'!$L9648</f>
        <v>23.5</v>
      </c>
    </row>
    <row r="9649" ht="14.25" customHeight="1">
      <c r="G9649" s="111">
        <v>43905.0</v>
      </c>
      <c r="H9649" s="110" t="s">
        <v>252</v>
      </c>
      <c r="I9649" s="110" t="str">
        <f t="array" ref="I9649">XLOOKUP('Joining Lists'!$H9649,'Joining Lists'!$D$4:$D$75,'Joining Lists'!$E$4:$E$75)</f>
        <v>West</v>
      </c>
      <c r="J9649" s="110" t="s">
        <v>216</v>
      </c>
      <c r="K9649" s="110">
        <v>2.0</v>
      </c>
      <c r="L9649" s="109">
        <f t="array" ref="L9649">XLOOKUP('Joining Lists'!$J9649,'Joining Lists'!$A$4:$A$15,'Joining Lists'!$B$4:$B$15)</f>
        <v>22.95</v>
      </c>
      <c r="M9649" s="110">
        <f>'Joining Lists'!$K9649*'Joining Lists'!$L9649</f>
        <v>45.9</v>
      </c>
    </row>
    <row r="9650" ht="14.25" customHeight="1">
      <c r="G9650" s="106">
        <v>43905.0</v>
      </c>
      <c r="H9650" s="105" t="s">
        <v>251</v>
      </c>
      <c r="I9650" s="105" t="str">
        <f t="array" ref="I9650">XLOOKUP('Joining Lists'!$H9650,'Joining Lists'!$D$4:$D$75,'Joining Lists'!$E$4:$E$75)</f>
        <v>MidWest</v>
      </c>
      <c r="J9650" s="105" t="s">
        <v>218</v>
      </c>
      <c r="K9650" s="105">
        <v>1.0</v>
      </c>
      <c r="L9650" s="104">
        <f t="array" ref="L9650">XLOOKUP('Joining Lists'!$J9650,'Joining Lists'!$A$4:$A$15,'Joining Lists'!$B$4:$B$15)</f>
        <v>22.95</v>
      </c>
      <c r="M9650" s="105">
        <f>'Joining Lists'!$K9650*'Joining Lists'!$L9650</f>
        <v>22.95</v>
      </c>
    </row>
    <row r="9651" ht="14.25" customHeight="1">
      <c r="G9651" s="111">
        <v>43905.0</v>
      </c>
      <c r="H9651" s="110" t="s">
        <v>259</v>
      </c>
      <c r="I9651" s="110" t="str">
        <f t="array" ref="I9651">XLOOKUP('Joining Lists'!$H9651,'Joining Lists'!$D$4:$D$75,'Joining Lists'!$E$4:$E$75)</f>
        <v>West</v>
      </c>
      <c r="J9651" s="110" t="s">
        <v>240</v>
      </c>
      <c r="K9651" s="110">
        <v>2.0</v>
      </c>
      <c r="L9651" s="109">
        <f t="array" ref="L9651">XLOOKUP('Joining Lists'!$J9651,'Joining Lists'!$A$4:$A$15,'Joining Lists'!$B$4:$B$15)</f>
        <v>34</v>
      </c>
      <c r="M9651" s="110">
        <f>'Joining Lists'!$K9651*'Joining Lists'!$L9651</f>
        <v>68</v>
      </c>
    </row>
    <row r="9652" ht="14.25" customHeight="1">
      <c r="G9652" s="106">
        <v>43905.0</v>
      </c>
      <c r="H9652" s="105" t="s">
        <v>251</v>
      </c>
      <c r="I9652" s="105" t="str">
        <f t="array" ref="I9652">XLOOKUP('Joining Lists'!$H9652,'Joining Lists'!$D$4:$D$75,'Joining Lists'!$E$4:$E$75)</f>
        <v>MidWest</v>
      </c>
      <c r="J9652" s="105" t="s">
        <v>230</v>
      </c>
      <c r="K9652" s="105">
        <v>3.0</v>
      </c>
      <c r="L9652" s="104">
        <f t="array" ref="L9652">XLOOKUP('Joining Lists'!$J9652,'Joining Lists'!$A$4:$A$15,'Joining Lists'!$B$4:$B$15)</f>
        <v>79.95</v>
      </c>
      <c r="M9652" s="105">
        <f>'Joining Lists'!$K9652*'Joining Lists'!$L9652</f>
        <v>239.85</v>
      </c>
    </row>
    <row r="9653" ht="14.25" customHeight="1">
      <c r="G9653" s="111">
        <v>43905.0</v>
      </c>
      <c r="H9653" s="110" t="s">
        <v>281</v>
      </c>
      <c r="I9653" s="110" t="str">
        <f t="array" ref="I9653">XLOOKUP('Joining Lists'!$H9653,'Joining Lists'!$D$4:$D$75,'Joining Lists'!$E$4:$E$75)</f>
        <v>MidWest</v>
      </c>
      <c r="J9653" s="110" t="s">
        <v>235</v>
      </c>
      <c r="K9653" s="110">
        <v>2.0</v>
      </c>
      <c r="L9653" s="109">
        <f t="array" ref="L9653">XLOOKUP('Joining Lists'!$J9653,'Joining Lists'!$A$4:$A$15,'Joining Lists'!$B$4:$B$15)</f>
        <v>19.95</v>
      </c>
      <c r="M9653" s="110">
        <f>'Joining Lists'!$K9653*'Joining Lists'!$L9653</f>
        <v>39.9</v>
      </c>
    </row>
    <row r="9654" ht="14.25" customHeight="1">
      <c r="G9654" s="106">
        <v>43904.0</v>
      </c>
      <c r="H9654" s="105" t="s">
        <v>283</v>
      </c>
      <c r="I9654" s="105" t="str">
        <f t="array" ref="I9654">XLOOKUP('Joining Lists'!$H9654,'Joining Lists'!$D$4:$D$75,'Joining Lists'!$E$4:$E$75)</f>
        <v>South</v>
      </c>
      <c r="J9654" s="105" t="s">
        <v>240</v>
      </c>
      <c r="K9654" s="105">
        <v>1.0</v>
      </c>
      <c r="L9654" s="104">
        <f t="array" ref="L9654">XLOOKUP('Joining Lists'!$J9654,'Joining Lists'!$A$4:$A$15,'Joining Lists'!$B$4:$B$15)</f>
        <v>34</v>
      </c>
      <c r="M9654" s="105">
        <f>'Joining Lists'!$K9654*'Joining Lists'!$L9654</f>
        <v>34</v>
      </c>
    </row>
    <row r="9655" ht="14.25" customHeight="1">
      <c r="G9655" s="111">
        <v>43904.0</v>
      </c>
      <c r="H9655" s="110" t="s">
        <v>307</v>
      </c>
      <c r="I9655" s="110" t="str">
        <f t="array" ref="I9655">XLOOKUP('Joining Lists'!$H9655,'Joining Lists'!$D$4:$D$75,'Joining Lists'!$E$4:$E$75)</f>
        <v>East</v>
      </c>
      <c r="J9655" s="110" t="s">
        <v>240</v>
      </c>
      <c r="K9655" s="110">
        <v>1.0</v>
      </c>
      <c r="L9655" s="109">
        <f t="array" ref="L9655">XLOOKUP('Joining Lists'!$J9655,'Joining Lists'!$A$4:$A$15,'Joining Lists'!$B$4:$B$15)</f>
        <v>34</v>
      </c>
      <c r="M9655" s="110">
        <f>'Joining Lists'!$K9655*'Joining Lists'!$L9655</f>
        <v>34</v>
      </c>
    </row>
    <row r="9656" ht="14.25" customHeight="1">
      <c r="G9656" s="106">
        <v>43904.0</v>
      </c>
      <c r="H9656" s="105" t="s">
        <v>308</v>
      </c>
      <c r="I9656" s="105" t="str">
        <f t="array" ref="I9656">XLOOKUP('Joining Lists'!$H9656,'Joining Lists'!$D$4:$D$75,'Joining Lists'!$E$4:$E$75)</f>
        <v>West</v>
      </c>
      <c r="J9656" s="105" t="s">
        <v>218</v>
      </c>
      <c r="K9656" s="105">
        <v>1.0</v>
      </c>
      <c r="L9656" s="104">
        <f t="array" ref="L9656">XLOOKUP('Joining Lists'!$J9656,'Joining Lists'!$A$4:$A$15,'Joining Lists'!$B$4:$B$15)</f>
        <v>22.95</v>
      </c>
      <c r="M9656" s="105">
        <f>'Joining Lists'!$K9656*'Joining Lists'!$L9656</f>
        <v>22.95</v>
      </c>
    </row>
    <row r="9657" ht="14.25" customHeight="1">
      <c r="G9657" s="111">
        <v>43904.0</v>
      </c>
      <c r="H9657" s="110" t="s">
        <v>215</v>
      </c>
      <c r="I9657" s="110" t="str">
        <f t="array" ref="I9657">XLOOKUP('Joining Lists'!$H9657,'Joining Lists'!$D$4:$D$75,'Joining Lists'!$E$4:$E$75)</f>
        <v>East</v>
      </c>
      <c r="J9657" s="110" t="s">
        <v>212</v>
      </c>
      <c r="K9657" s="110">
        <v>2.0</v>
      </c>
      <c r="L9657" s="109">
        <f t="array" ref="L9657">XLOOKUP('Joining Lists'!$J9657,'Joining Lists'!$A$4:$A$15,'Joining Lists'!$B$4:$B$15)</f>
        <v>21</v>
      </c>
      <c r="M9657" s="110">
        <f>'Joining Lists'!$K9657*'Joining Lists'!$L9657</f>
        <v>42</v>
      </c>
    </row>
    <row r="9658" ht="14.25" customHeight="1">
      <c r="G9658" s="106">
        <v>43903.0</v>
      </c>
      <c r="H9658" s="105" t="s">
        <v>263</v>
      </c>
      <c r="I9658" s="105" t="str">
        <f t="array" ref="I9658">XLOOKUP('Joining Lists'!$H9658,'Joining Lists'!$D$4:$D$75,'Joining Lists'!$E$4:$E$75)</f>
        <v>West</v>
      </c>
      <c r="J9658" s="105" t="s">
        <v>216</v>
      </c>
      <c r="K9658" s="105">
        <v>8.0</v>
      </c>
      <c r="L9658" s="104">
        <f t="array" ref="L9658">XLOOKUP('Joining Lists'!$J9658,'Joining Lists'!$A$4:$A$15,'Joining Lists'!$B$4:$B$15)</f>
        <v>22.95</v>
      </c>
      <c r="M9658" s="105">
        <f>'Joining Lists'!$K9658*'Joining Lists'!$L9658</f>
        <v>183.6</v>
      </c>
    </row>
    <row r="9659" ht="14.25" customHeight="1">
      <c r="G9659" s="111">
        <v>43903.0</v>
      </c>
      <c r="H9659" s="110" t="s">
        <v>244</v>
      </c>
      <c r="I9659" s="110" t="str">
        <f t="array" ref="I9659">XLOOKUP('Joining Lists'!$H9659,'Joining Lists'!$D$4:$D$75,'Joining Lists'!$E$4:$E$75)</f>
        <v>MidWest</v>
      </c>
      <c r="J9659" s="110" t="s">
        <v>240</v>
      </c>
      <c r="K9659" s="110">
        <v>2.0</v>
      </c>
      <c r="L9659" s="109">
        <f t="array" ref="L9659">XLOOKUP('Joining Lists'!$J9659,'Joining Lists'!$A$4:$A$15,'Joining Lists'!$B$4:$B$15)</f>
        <v>34</v>
      </c>
      <c r="M9659" s="110">
        <f>'Joining Lists'!$K9659*'Joining Lists'!$L9659</f>
        <v>68</v>
      </c>
    </row>
    <row r="9660" ht="14.25" customHeight="1">
      <c r="G9660" s="106">
        <v>43903.0</v>
      </c>
      <c r="H9660" s="105" t="s">
        <v>297</v>
      </c>
      <c r="I9660" s="105" t="str">
        <f t="array" ref="I9660">XLOOKUP('Joining Lists'!$H9660,'Joining Lists'!$D$4:$D$75,'Joining Lists'!$E$4:$E$75)</f>
        <v>MidWest</v>
      </c>
      <c r="J9660" s="105" t="s">
        <v>240</v>
      </c>
      <c r="K9660" s="105">
        <v>4.0</v>
      </c>
      <c r="L9660" s="104">
        <f t="array" ref="L9660">XLOOKUP('Joining Lists'!$J9660,'Joining Lists'!$A$4:$A$15,'Joining Lists'!$B$4:$B$15)</f>
        <v>34</v>
      </c>
      <c r="M9660" s="105">
        <f>'Joining Lists'!$K9660*'Joining Lists'!$L9660</f>
        <v>136</v>
      </c>
    </row>
    <row r="9661" ht="14.25" customHeight="1">
      <c r="G9661" s="111">
        <v>43902.0</v>
      </c>
      <c r="H9661" s="110" t="s">
        <v>248</v>
      </c>
      <c r="I9661" s="110" t="str">
        <f t="array" ref="I9661">XLOOKUP('Joining Lists'!$H9661,'Joining Lists'!$D$4:$D$75,'Joining Lists'!$E$4:$E$75)</f>
        <v>MidWest</v>
      </c>
      <c r="J9661" s="110" t="s">
        <v>235</v>
      </c>
      <c r="K9661" s="110">
        <v>1.0</v>
      </c>
      <c r="L9661" s="109">
        <f t="array" ref="L9661">XLOOKUP('Joining Lists'!$J9661,'Joining Lists'!$A$4:$A$15,'Joining Lists'!$B$4:$B$15)</f>
        <v>19.95</v>
      </c>
      <c r="M9661" s="110">
        <f>'Joining Lists'!$K9661*'Joining Lists'!$L9661</f>
        <v>19.95</v>
      </c>
    </row>
    <row r="9662" ht="14.25" customHeight="1">
      <c r="G9662" s="106">
        <v>43902.0</v>
      </c>
      <c r="H9662" s="105" t="s">
        <v>293</v>
      </c>
      <c r="I9662" s="105" t="str">
        <f t="array" ref="I9662">XLOOKUP('Joining Lists'!$H9662,'Joining Lists'!$D$4:$D$75,'Joining Lists'!$E$4:$E$75)</f>
        <v>West</v>
      </c>
      <c r="J9662" s="105" t="s">
        <v>235</v>
      </c>
      <c r="K9662" s="105">
        <v>3.0</v>
      </c>
      <c r="L9662" s="104">
        <f t="array" ref="L9662">XLOOKUP('Joining Lists'!$J9662,'Joining Lists'!$A$4:$A$15,'Joining Lists'!$B$4:$B$15)</f>
        <v>19.95</v>
      </c>
      <c r="M9662" s="105">
        <f>'Joining Lists'!$K9662*'Joining Lists'!$L9662</f>
        <v>59.85</v>
      </c>
    </row>
    <row r="9663" ht="14.25" customHeight="1">
      <c r="G9663" s="111">
        <v>43902.0</v>
      </c>
      <c r="H9663" s="110" t="s">
        <v>292</v>
      </c>
      <c r="I9663" s="110" t="str">
        <f t="array" ref="I9663">XLOOKUP('Joining Lists'!$H9663,'Joining Lists'!$D$4:$D$75,'Joining Lists'!$E$4:$E$75)</f>
        <v>East</v>
      </c>
      <c r="J9663" s="110" t="s">
        <v>230</v>
      </c>
      <c r="K9663" s="110">
        <v>2.0</v>
      </c>
      <c r="L9663" s="109">
        <f t="array" ref="L9663">XLOOKUP('Joining Lists'!$J9663,'Joining Lists'!$A$4:$A$15,'Joining Lists'!$B$4:$B$15)</f>
        <v>79.95</v>
      </c>
      <c r="M9663" s="110">
        <f>'Joining Lists'!$K9663*'Joining Lists'!$L9663</f>
        <v>159.9</v>
      </c>
    </row>
    <row r="9664" ht="14.25" customHeight="1">
      <c r="G9664" s="106">
        <v>43902.0</v>
      </c>
      <c r="H9664" s="105" t="s">
        <v>316</v>
      </c>
      <c r="I9664" s="105" t="str">
        <f t="array" ref="I9664">XLOOKUP('Joining Lists'!$H9664,'Joining Lists'!$D$4:$D$75,'Joining Lists'!$E$4:$E$75)</f>
        <v>West</v>
      </c>
      <c r="J9664" s="105" t="s">
        <v>240</v>
      </c>
      <c r="K9664" s="105">
        <v>2.0</v>
      </c>
      <c r="L9664" s="104">
        <f t="array" ref="L9664">XLOOKUP('Joining Lists'!$J9664,'Joining Lists'!$A$4:$A$15,'Joining Lists'!$B$4:$B$15)</f>
        <v>34</v>
      </c>
      <c r="M9664" s="105">
        <f>'Joining Lists'!$K9664*'Joining Lists'!$L9664</f>
        <v>68</v>
      </c>
    </row>
    <row r="9665" ht="14.25" customHeight="1">
      <c r="G9665" s="111">
        <v>43901.0</v>
      </c>
      <c r="H9665" s="110" t="s">
        <v>292</v>
      </c>
      <c r="I9665" s="110" t="str">
        <f t="array" ref="I9665">XLOOKUP('Joining Lists'!$H9665,'Joining Lists'!$D$4:$D$75,'Joining Lists'!$E$4:$E$75)</f>
        <v>East</v>
      </c>
      <c r="J9665" s="110" t="s">
        <v>243</v>
      </c>
      <c r="K9665" s="110">
        <v>4.0</v>
      </c>
      <c r="L9665" s="109">
        <f t="array" ref="L9665">XLOOKUP('Joining Lists'!$J9665,'Joining Lists'!$A$4:$A$15,'Joining Lists'!$B$4:$B$15)</f>
        <v>25</v>
      </c>
      <c r="M9665" s="110">
        <f>'Joining Lists'!$K9665*'Joining Lists'!$L9665</f>
        <v>100</v>
      </c>
    </row>
    <row r="9666" ht="14.25" customHeight="1">
      <c r="G9666" s="106">
        <v>43901.0</v>
      </c>
      <c r="H9666" s="105" t="s">
        <v>254</v>
      </c>
      <c r="I9666" s="105" t="str">
        <f t="array" ref="I9666">XLOOKUP('Joining Lists'!$H9666,'Joining Lists'!$D$4:$D$75,'Joining Lists'!$E$4:$E$75)</f>
        <v>South</v>
      </c>
      <c r="J9666" s="105" t="s">
        <v>218</v>
      </c>
      <c r="K9666" s="105">
        <v>2.0</v>
      </c>
      <c r="L9666" s="104">
        <f t="array" ref="L9666">XLOOKUP('Joining Lists'!$J9666,'Joining Lists'!$A$4:$A$15,'Joining Lists'!$B$4:$B$15)</f>
        <v>22.95</v>
      </c>
      <c r="M9666" s="105">
        <f>'Joining Lists'!$K9666*'Joining Lists'!$L9666</f>
        <v>45.9</v>
      </c>
    </row>
    <row r="9667" ht="14.25" customHeight="1">
      <c r="G9667" s="111">
        <v>43901.0</v>
      </c>
      <c r="H9667" s="110" t="s">
        <v>273</v>
      </c>
      <c r="I9667" s="110" t="str">
        <f t="array" ref="I9667">XLOOKUP('Joining Lists'!$H9667,'Joining Lists'!$D$4:$D$75,'Joining Lists'!$E$4:$E$75)</f>
        <v>West</v>
      </c>
      <c r="J9667" s="110" t="s">
        <v>236</v>
      </c>
      <c r="K9667" s="110">
        <v>2.0</v>
      </c>
      <c r="L9667" s="109">
        <f t="array" ref="L9667">XLOOKUP('Joining Lists'!$J9667,'Joining Lists'!$A$4:$A$15,'Joining Lists'!$B$4:$B$15)</f>
        <v>30</v>
      </c>
      <c r="M9667" s="110">
        <f>'Joining Lists'!$K9667*'Joining Lists'!$L9667</f>
        <v>60</v>
      </c>
    </row>
    <row r="9668" ht="14.25" customHeight="1">
      <c r="G9668" s="106">
        <v>43900.0</v>
      </c>
      <c r="H9668" s="105" t="s">
        <v>215</v>
      </c>
      <c r="I9668" s="105" t="str">
        <f t="array" ref="I9668">XLOOKUP('Joining Lists'!$H9668,'Joining Lists'!$D$4:$D$75,'Joining Lists'!$E$4:$E$75)</f>
        <v>East</v>
      </c>
      <c r="J9668" s="105" t="s">
        <v>235</v>
      </c>
      <c r="K9668" s="105">
        <v>3.0</v>
      </c>
      <c r="L9668" s="104">
        <f t="array" ref="L9668">XLOOKUP('Joining Lists'!$J9668,'Joining Lists'!$A$4:$A$15,'Joining Lists'!$B$4:$B$15)</f>
        <v>19.95</v>
      </c>
      <c r="M9668" s="105">
        <f>'Joining Lists'!$K9668*'Joining Lists'!$L9668</f>
        <v>59.85</v>
      </c>
    </row>
    <row r="9669" ht="14.25" customHeight="1">
      <c r="G9669" s="111">
        <v>43900.0</v>
      </c>
      <c r="H9669" s="110" t="s">
        <v>266</v>
      </c>
      <c r="I9669" s="110" t="str">
        <f t="array" ref="I9669">XLOOKUP('Joining Lists'!$H9669,'Joining Lists'!$D$4:$D$75,'Joining Lists'!$E$4:$E$75)</f>
        <v>West</v>
      </c>
      <c r="J9669" s="110" t="s">
        <v>218</v>
      </c>
      <c r="K9669" s="110">
        <v>3.0</v>
      </c>
      <c r="L9669" s="109">
        <f t="array" ref="L9669">XLOOKUP('Joining Lists'!$J9669,'Joining Lists'!$A$4:$A$15,'Joining Lists'!$B$4:$B$15)</f>
        <v>22.95</v>
      </c>
      <c r="M9669" s="110">
        <f>'Joining Lists'!$K9669*'Joining Lists'!$L9669</f>
        <v>68.85</v>
      </c>
    </row>
    <row r="9670" ht="14.25" customHeight="1">
      <c r="G9670" s="106">
        <v>43900.0</v>
      </c>
      <c r="H9670" s="105" t="s">
        <v>250</v>
      </c>
      <c r="I9670" s="105" t="str">
        <f t="array" ref="I9670">XLOOKUP('Joining Lists'!$H9670,'Joining Lists'!$D$4:$D$75,'Joining Lists'!$E$4:$E$75)</f>
        <v>West</v>
      </c>
      <c r="J9670" s="105" t="s">
        <v>240</v>
      </c>
      <c r="K9670" s="105">
        <v>2.0</v>
      </c>
      <c r="L9670" s="104">
        <f t="array" ref="L9670">XLOOKUP('Joining Lists'!$J9670,'Joining Lists'!$A$4:$A$15,'Joining Lists'!$B$4:$B$15)</f>
        <v>34</v>
      </c>
      <c r="M9670" s="105">
        <f>'Joining Lists'!$K9670*'Joining Lists'!$L9670</f>
        <v>68</v>
      </c>
    </row>
    <row r="9671" ht="14.25" customHeight="1">
      <c r="G9671" s="111">
        <v>43899.0</v>
      </c>
      <c r="H9671" s="110" t="s">
        <v>264</v>
      </c>
      <c r="I9671" s="110" t="str">
        <f t="array" ref="I9671">XLOOKUP('Joining Lists'!$H9671,'Joining Lists'!$D$4:$D$75,'Joining Lists'!$E$4:$E$75)</f>
        <v>MidWest</v>
      </c>
      <c r="J9671" s="110" t="s">
        <v>230</v>
      </c>
      <c r="K9671" s="110">
        <v>1.0</v>
      </c>
      <c r="L9671" s="109">
        <f t="array" ref="L9671">XLOOKUP('Joining Lists'!$J9671,'Joining Lists'!$A$4:$A$15,'Joining Lists'!$B$4:$B$15)</f>
        <v>79.95</v>
      </c>
      <c r="M9671" s="110">
        <f>'Joining Lists'!$K9671*'Joining Lists'!$L9671</f>
        <v>79.95</v>
      </c>
    </row>
    <row r="9672" ht="14.25" customHeight="1">
      <c r="G9672" s="106">
        <v>43899.0</v>
      </c>
      <c r="H9672" s="105" t="s">
        <v>269</v>
      </c>
      <c r="I9672" s="105" t="str">
        <f t="array" ref="I9672">XLOOKUP('Joining Lists'!$H9672,'Joining Lists'!$D$4:$D$75,'Joining Lists'!$E$4:$E$75)</f>
        <v>MidWest</v>
      </c>
      <c r="J9672" s="105" t="s">
        <v>239</v>
      </c>
      <c r="K9672" s="105">
        <v>3.0</v>
      </c>
      <c r="L9672" s="104">
        <f t="array" ref="L9672">XLOOKUP('Joining Lists'!$J9672,'Joining Lists'!$A$4:$A$15,'Joining Lists'!$B$4:$B$15)</f>
        <v>19</v>
      </c>
      <c r="M9672" s="105">
        <f>'Joining Lists'!$K9672*'Joining Lists'!$L9672</f>
        <v>57</v>
      </c>
    </row>
    <row r="9673" ht="14.25" customHeight="1">
      <c r="G9673" s="111">
        <v>43899.0</v>
      </c>
      <c r="H9673" s="110" t="s">
        <v>251</v>
      </c>
      <c r="I9673" s="110" t="str">
        <f t="array" ref="I9673">XLOOKUP('Joining Lists'!$H9673,'Joining Lists'!$D$4:$D$75,'Joining Lists'!$E$4:$E$75)</f>
        <v>MidWest</v>
      </c>
      <c r="J9673" s="110" t="s">
        <v>216</v>
      </c>
      <c r="K9673" s="110">
        <v>2.0</v>
      </c>
      <c r="L9673" s="109">
        <f t="array" ref="L9673">XLOOKUP('Joining Lists'!$J9673,'Joining Lists'!$A$4:$A$15,'Joining Lists'!$B$4:$B$15)</f>
        <v>22.95</v>
      </c>
      <c r="M9673" s="110">
        <f>'Joining Lists'!$K9673*'Joining Lists'!$L9673</f>
        <v>45.9</v>
      </c>
    </row>
    <row r="9674" ht="14.25" customHeight="1">
      <c r="G9674" s="106">
        <v>43899.0</v>
      </c>
      <c r="H9674" s="105" t="s">
        <v>268</v>
      </c>
      <c r="I9674" s="105" t="str">
        <f t="array" ref="I9674">XLOOKUP('Joining Lists'!$H9674,'Joining Lists'!$D$4:$D$75,'Joining Lists'!$E$4:$E$75)</f>
        <v>East</v>
      </c>
      <c r="J9674" s="105" t="s">
        <v>240</v>
      </c>
      <c r="K9674" s="105">
        <v>1.0</v>
      </c>
      <c r="L9674" s="104">
        <f t="array" ref="L9674">XLOOKUP('Joining Lists'!$J9674,'Joining Lists'!$A$4:$A$15,'Joining Lists'!$B$4:$B$15)</f>
        <v>34</v>
      </c>
      <c r="M9674" s="105">
        <f>'Joining Lists'!$K9674*'Joining Lists'!$L9674</f>
        <v>34</v>
      </c>
    </row>
    <row r="9675" ht="14.25" customHeight="1">
      <c r="G9675" s="111">
        <v>43899.0</v>
      </c>
      <c r="H9675" s="110" t="s">
        <v>241</v>
      </c>
      <c r="I9675" s="110" t="str">
        <f t="array" ref="I9675">XLOOKUP('Joining Lists'!$H9675,'Joining Lists'!$D$4:$D$75,'Joining Lists'!$E$4:$E$75)</f>
        <v>MidWest</v>
      </c>
      <c r="J9675" s="110" t="s">
        <v>233</v>
      </c>
      <c r="K9675" s="110">
        <v>1.0</v>
      </c>
      <c r="L9675" s="109">
        <f t="array" ref="L9675">XLOOKUP('Joining Lists'!$J9675,'Joining Lists'!$A$4:$A$15,'Joining Lists'!$B$4:$B$15)</f>
        <v>27.5</v>
      </c>
      <c r="M9675" s="110">
        <f>'Joining Lists'!$K9675*'Joining Lists'!$L9675</f>
        <v>27.5</v>
      </c>
    </row>
    <row r="9676" ht="14.25" customHeight="1">
      <c r="G9676" s="106">
        <v>43899.0</v>
      </c>
      <c r="H9676" s="105" t="s">
        <v>303</v>
      </c>
      <c r="I9676" s="105" t="str">
        <f t="array" ref="I9676">XLOOKUP('Joining Lists'!$H9676,'Joining Lists'!$D$4:$D$75,'Joining Lists'!$E$4:$E$75)</f>
        <v>West</v>
      </c>
      <c r="J9676" s="105" t="s">
        <v>216</v>
      </c>
      <c r="K9676" s="105">
        <v>3.0</v>
      </c>
      <c r="L9676" s="104">
        <f t="array" ref="L9676">XLOOKUP('Joining Lists'!$J9676,'Joining Lists'!$A$4:$A$15,'Joining Lists'!$B$4:$B$15)</f>
        <v>22.95</v>
      </c>
      <c r="M9676" s="105">
        <f>'Joining Lists'!$K9676*'Joining Lists'!$L9676</f>
        <v>68.85</v>
      </c>
    </row>
    <row r="9677" ht="14.25" customHeight="1">
      <c r="G9677" s="111">
        <v>43899.0</v>
      </c>
      <c r="H9677" s="110" t="s">
        <v>296</v>
      </c>
      <c r="I9677" s="110" t="str">
        <f t="array" ref="I9677">XLOOKUP('Joining Lists'!$H9677,'Joining Lists'!$D$4:$D$75,'Joining Lists'!$E$4:$E$75)</f>
        <v>West</v>
      </c>
      <c r="J9677" s="110" t="s">
        <v>227</v>
      </c>
      <c r="K9677" s="110">
        <v>1.0</v>
      </c>
      <c r="L9677" s="109">
        <f t="array" ref="L9677">XLOOKUP('Joining Lists'!$J9677,'Joining Lists'!$A$4:$A$15,'Joining Lists'!$B$4:$B$15)</f>
        <v>25</v>
      </c>
      <c r="M9677" s="110">
        <f>'Joining Lists'!$K9677*'Joining Lists'!$L9677</f>
        <v>25</v>
      </c>
    </row>
    <row r="9678" ht="14.25" customHeight="1">
      <c r="G9678" s="106">
        <v>43898.0</v>
      </c>
      <c r="H9678" s="105" t="s">
        <v>308</v>
      </c>
      <c r="I9678" s="105" t="str">
        <f t="array" ref="I9678">XLOOKUP('Joining Lists'!$H9678,'Joining Lists'!$D$4:$D$75,'Joining Lists'!$E$4:$E$75)</f>
        <v>West</v>
      </c>
      <c r="J9678" s="105" t="s">
        <v>240</v>
      </c>
      <c r="K9678" s="105">
        <v>11.0</v>
      </c>
      <c r="L9678" s="104">
        <f t="array" ref="L9678">XLOOKUP('Joining Lists'!$J9678,'Joining Lists'!$A$4:$A$15,'Joining Lists'!$B$4:$B$15)</f>
        <v>34</v>
      </c>
      <c r="M9678" s="105">
        <f>'Joining Lists'!$K9678*'Joining Lists'!$L9678</f>
        <v>374</v>
      </c>
    </row>
    <row r="9679" ht="14.25" customHeight="1">
      <c r="G9679" s="111">
        <v>43898.0</v>
      </c>
      <c r="H9679" s="110" t="s">
        <v>237</v>
      </c>
      <c r="I9679" s="110" t="str">
        <f t="array" ref="I9679">XLOOKUP('Joining Lists'!$H9679,'Joining Lists'!$D$4:$D$75,'Joining Lists'!$E$4:$E$75)</f>
        <v>West</v>
      </c>
      <c r="J9679" s="110" t="s">
        <v>245</v>
      </c>
      <c r="K9679" s="110">
        <v>2.0</v>
      </c>
      <c r="L9679" s="109">
        <f t="array" ref="L9679">XLOOKUP('Joining Lists'!$J9679,'Joining Lists'!$A$4:$A$15,'Joining Lists'!$B$4:$B$15)</f>
        <v>23.5</v>
      </c>
      <c r="M9679" s="110">
        <f>'Joining Lists'!$K9679*'Joining Lists'!$L9679</f>
        <v>47</v>
      </c>
    </row>
    <row r="9680" ht="14.25" customHeight="1">
      <c r="G9680" s="106">
        <v>43898.0</v>
      </c>
      <c r="H9680" s="105" t="s">
        <v>264</v>
      </c>
      <c r="I9680" s="105" t="str">
        <f t="array" ref="I9680">XLOOKUP('Joining Lists'!$H9680,'Joining Lists'!$D$4:$D$75,'Joining Lists'!$E$4:$E$75)</f>
        <v>MidWest</v>
      </c>
      <c r="J9680" s="105" t="s">
        <v>236</v>
      </c>
      <c r="K9680" s="105">
        <v>3.0</v>
      </c>
      <c r="L9680" s="104">
        <f t="array" ref="L9680">XLOOKUP('Joining Lists'!$J9680,'Joining Lists'!$A$4:$A$15,'Joining Lists'!$B$4:$B$15)</f>
        <v>30</v>
      </c>
      <c r="M9680" s="105">
        <f>'Joining Lists'!$K9680*'Joining Lists'!$L9680</f>
        <v>90</v>
      </c>
    </row>
    <row r="9681" ht="14.25" customHeight="1">
      <c r="G9681" s="111">
        <v>43898.0</v>
      </c>
      <c r="H9681" s="110" t="s">
        <v>292</v>
      </c>
      <c r="I9681" s="110" t="str">
        <f t="array" ref="I9681">XLOOKUP('Joining Lists'!$H9681,'Joining Lists'!$D$4:$D$75,'Joining Lists'!$E$4:$E$75)</f>
        <v>East</v>
      </c>
      <c r="J9681" s="110" t="s">
        <v>216</v>
      </c>
      <c r="K9681" s="110">
        <v>1.0</v>
      </c>
      <c r="L9681" s="109">
        <f t="array" ref="L9681">XLOOKUP('Joining Lists'!$J9681,'Joining Lists'!$A$4:$A$15,'Joining Lists'!$B$4:$B$15)</f>
        <v>22.95</v>
      </c>
      <c r="M9681" s="110">
        <f>'Joining Lists'!$K9681*'Joining Lists'!$L9681</f>
        <v>22.95</v>
      </c>
    </row>
    <row r="9682" ht="14.25" customHeight="1">
      <c r="G9682" s="106">
        <v>43898.0</v>
      </c>
      <c r="H9682" s="105" t="s">
        <v>261</v>
      </c>
      <c r="I9682" s="105" t="str">
        <f t="array" ref="I9682">XLOOKUP('Joining Lists'!$H9682,'Joining Lists'!$D$4:$D$75,'Joining Lists'!$E$4:$E$75)</f>
        <v>South</v>
      </c>
      <c r="J9682" s="105" t="s">
        <v>245</v>
      </c>
      <c r="K9682" s="105">
        <v>2.0</v>
      </c>
      <c r="L9682" s="104">
        <f t="array" ref="L9682">XLOOKUP('Joining Lists'!$J9682,'Joining Lists'!$A$4:$A$15,'Joining Lists'!$B$4:$B$15)</f>
        <v>23.5</v>
      </c>
      <c r="M9682" s="105">
        <f>'Joining Lists'!$K9682*'Joining Lists'!$L9682</f>
        <v>47</v>
      </c>
    </row>
    <row r="9683" ht="14.25" customHeight="1">
      <c r="G9683" s="111">
        <v>43897.0</v>
      </c>
      <c r="H9683" s="110" t="s">
        <v>294</v>
      </c>
      <c r="I9683" s="110" t="str">
        <f t="array" ref="I9683">XLOOKUP('Joining Lists'!$H9683,'Joining Lists'!$D$4:$D$75,'Joining Lists'!$E$4:$E$75)</f>
        <v>West</v>
      </c>
      <c r="J9683" s="110" t="s">
        <v>218</v>
      </c>
      <c r="K9683" s="110">
        <v>3.0</v>
      </c>
      <c r="L9683" s="109">
        <f t="array" ref="L9683">XLOOKUP('Joining Lists'!$J9683,'Joining Lists'!$A$4:$A$15,'Joining Lists'!$B$4:$B$15)</f>
        <v>22.95</v>
      </c>
      <c r="M9683" s="110">
        <f>'Joining Lists'!$K9683*'Joining Lists'!$L9683</f>
        <v>68.85</v>
      </c>
    </row>
    <row r="9684" ht="14.25" customHeight="1">
      <c r="G9684" s="106">
        <v>43897.0</v>
      </c>
      <c r="H9684" s="105" t="s">
        <v>242</v>
      </c>
      <c r="I9684" s="105" t="str">
        <f t="array" ref="I9684">XLOOKUP('Joining Lists'!$H9684,'Joining Lists'!$D$4:$D$75,'Joining Lists'!$E$4:$E$75)</f>
        <v>MidWest</v>
      </c>
      <c r="J9684" s="105" t="s">
        <v>235</v>
      </c>
      <c r="K9684" s="105">
        <v>2.0</v>
      </c>
      <c r="L9684" s="104">
        <f t="array" ref="L9684">XLOOKUP('Joining Lists'!$J9684,'Joining Lists'!$A$4:$A$15,'Joining Lists'!$B$4:$B$15)</f>
        <v>19.95</v>
      </c>
      <c r="M9684" s="105">
        <f>'Joining Lists'!$K9684*'Joining Lists'!$L9684</f>
        <v>39.9</v>
      </c>
    </row>
    <row r="9685" ht="14.25" customHeight="1">
      <c r="G9685" s="111">
        <v>43897.0</v>
      </c>
      <c r="H9685" s="110" t="s">
        <v>286</v>
      </c>
      <c r="I9685" s="110" t="str">
        <f t="array" ref="I9685">XLOOKUP('Joining Lists'!$H9685,'Joining Lists'!$D$4:$D$75,'Joining Lists'!$E$4:$E$75)</f>
        <v>South</v>
      </c>
      <c r="J9685" s="110" t="s">
        <v>243</v>
      </c>
      <c r="K9685" s="110">
        <v>3.0</v>
      </c>
      <c r="L9685" s="109">
        <f t="array" ref="L9685">XLOOKUP('Joining Lists'!$J9685,'Joining Lists'!$A$4:$A$15,'Joining Lists'!$B$4:$B$15)</f>
        <v>25</v>
      </c>
      <c r="M9685" s="110">
        <f>'Joining Lists'!$K9685*'Joining Lists'!$L9685</f>
        <v>75</v>
      </c>
    </row>
    <row r="9686" ht="14.25" customHeight="1">
      <c r="G9686" s="106">
        <v>43897.0</v>
      </c>
      <c r="H9686" s="105" t="s">
        <v>313</v>
      </c>
      <c r="I9686" s="105" t="str">
        <f t="array" ref="I9686">XLOOKUP('Joining Lists'!$H9686,'Joining Lists'!$D$4:$D$75,'Joining Lists'!$E$4:$E$75)</f>
        <v>West</v>
      </c>
      <c r="J9686" s="105" t="s">
        <v>240</v>
      </c>
      <c r="K9686" s="105">
        <v>2.0</v>
      </c>
      <c r="L9686" s="104">
        <f t="array" ref="L9686">XLOOKUP('Joining Lists'!$J9686,'Joining Lists'!$A$4:$A$15,'Joining Lists'!$B$4:$B$15)</f>
        <v>34</v>
      </c>
      <c r="M9686" s="105">
        <f>'Joining Lists'!$K9686*'Joining Lists'!$L9686</f>
        <v>68</v>
      </c>
    </row>
    <row r="9687" ht="14.25" customHeight="1">
      <c r="G9687" s="111">
        <v>43897.0</v>
      </c>
      <c r="H9687" s="110" t="s">
        <v>255</v>
      </c>
      <c r="I9687" s="110" t="str">
        <f t="array" ref="I9687">XLOOKUP('Joining Lists'!$H9687,'Joining Lists'!$D$4:$D$75,'Joining Lists'!$E$4:$E$75)</f>
        <v>MidWest</v>
      </c>
      <c r="J9687" s="110" t="s">
        <v>243</v>
      </c>
      <c r="K9687" s="110">
        <v>2.0</v>
      </c>
      <c r="L9687" s="109">
        <f t="array" ref="L9687">XLOOKUP('Joining Lists'!$J9687,'Joining Lists'!$A$4:$A$15,'Joining Lists'!$B$4:$B$15)</f>
        <v>25</v>
      </c>
      <c r="M9687" s="110">
        <f>'Joining Lists'!$K9687*'Joining Lists'!$L9687</f>
        <v>50</v>
      </c>
    </row>
    <row r="9688" ht="14.25" customHeight="1">
      <c r="G9688" s="106">
        <v>43897.0</v>
      </c>
      <c r="H9688" s="105" t="s">
        <v>219</v>
      </c>
      <c r="I9688" s="105" t="str">
        <f t="array" ref="I9688">XLOOKUP('Joining Lists'!$H9688,'Joining Lists'!$D$4:$D$75,'Joining Lists'!$E$4:$E$75)</f>
        <v>West</v>
      </c>
      <c r="J9688" s="105" t="s">
        <v>245</v>
      </c>
      <c r="K9688" s="105">
        <v>2.0</v>
      </c>
      <c r="L9688" s="104">
        <f t="array" ref="L9688">XLOOKUP('Joining Lists'!$J9688,'Joining Lists'!$A$4:$A$15,'Joining Lists'!$B$4:$B$15)</f>
        <v>23.5</v>
      </c>
      <c r="M9688" s="105">
        <f>'Joining Lists'!$K9688*'Joining Lists'!$L9688</f>
        <v>47</v>
      </c>
    </row>
    <row r="9689" ht="14.25" customHeight="1">
      <c r="G9689" s="111">
        <v>43896.0</v>
      </c>
      <c r="H9689" s="110" t="s">
        <v>298</v>
      </c>
      <c r="I9689" s="110" t="str">
        <f t="array" ref="I9689">XLOOKUP('Joining Lists'!$H9689,'Joining Lists'!$D$4:$D$75,'Joining Lists'!$E$4:$E$75)</f>
        <v>West</v>
      </c>
      <c r="J9689" s="110" t="s">
        <v>227</v>
      </c>
      <c r="K9689" s="110">
        <v>1.0</v>
      </c>
      <c r="L9689" s="109">
        <f t="array" ref="L9689">XLOOKUP('Joining Lists'!$J9689,'Joining Lists'!$A$4:$A$15,'Joining Lists'!$B$4:$B$15)</f>
        <v>25</v>
      </c>
      <c r="M9689" s="110">
        <f>'Joining Lists'!$K9689*'Joining Lists'!$L9689</f>
        <v>25</v>
      </c>
    </row>
    <row r="9690" ht="14.25" customHeight="1">
      <c r="G9690" s="106">
        <v>43896.0</v>
      </c>
      <c r="H9690" s="105" t="s">
        <v>258</v>
      </c>
      <c r="I9690" s="105" t="str">
        <f t="array" ref="I9690">XLOOKUP('Joining Lists'!$H9690,'Joining Lists'!$D$4:$D$75,'Joining Lists'!$E$4:$E$75)</f>
        <v>MidWest</v>
      </c>
      <c r="J9690" s="105" t="s">
        <v>236</v>
      </c>
      <c r="K9690" s="105">
        <v>1.0</v>
      </c>
      <c r="L9690" s="104">
        <f t="array" ref="L9690">XLOOKUP('Joining Lists'!$J9690,'Joining Lists'!$A$4:$A$15,'Joining Lists'!$B$4:$B$15)</f>
        <v>30</v>
      </c>
      <c r="M9690" s="105">
        <f>'Joining Lists'!$K9690*'Joining Lists'!$L9690</f>
        <v>30</v>
      </c>
    </row>
    <row r="9691" ht="14.25" customHeight="1">
      <c r="G9691" s="111">
        <v>43896.0</v>
      </c>
      <c r="H9691" s="110" t="s">
        <v>300</v>
      </c>
      <c r="I9691" s="110" t="str">
        <f t="array" ref="I9691">XLOOKUP('Joining Lists'!$H9691,'Joining Lists'!$D$4:$D$75,'Joining Lists'!$E$4:$E$75)</f>
        <v>MidWest</v>
      </c>
      <c r="J9691" s="110" t="s">
        <v>236</v>
      </c>
      <c r="K9691" s="110">
        <v>4.0</v>
      </c>
      <c r="L9691" s="109">
        <f t="array" ref="L9691">XLOOKUP('Joining Lists'!$J9691,'Joining Lists'!$A$4:$A$15,'Joining Lists'!$B$4:$B$15)</f>
        <v>30</v>
      </c>
      <c r="M9691" s="110">
        <f>'Joining Lists'!$K9691*'Joining Lists'!$L9691</f>
        <v>120</v>
      </c>
    </row>
    <row r="9692" ht="14.25" customHeight="1">
      <c r="G9692" s="106">
        <v>43896.0</v>
      </c>
      <c r="H9692" s="105" t="s">
        <v>307</v>
      </c>
      <c r="I9692" s="105" t="str">
        <f t="array" ref="I9692">XLOOKUP('Joining Lists'!$H9692,'Joining Lists'!$D$4:$D$75,'Joining Lists'!$E$4:$E$75)</f>
        <v>East</v>
      </c>
      <c r="J9692" s="105" t="s">
        <v>243</v>
      </c>
      <c r="K9692" s="105">
        <v>3.0</v>
      </c>
      <c r="L9692" s="104">
        <f t="array" ref="L9692">XLOOKUP('Joining Lists'!$J9692,'Joining Lists'!$A$4:$A$15,'Joining Lists'!$B$4:$B$15)</f>
        <v>25</v>
      </c>
      <c r="M9692" s="105">
        <f>'Joining Lists'!$K9692*'Joining Lists'!$L9692</f>
        <v>75</v>
      </c>
    </row>
    <row r="9693" ht="14.25" customHeight="1">
      <c r="G9693" s="111">
        <v>43896.0</v>
      </c>
      <c r="H9693" s="110" t="s">
        <v>250</v>
      </c>
      <c r="I9693" s="110" t="str">
        <f t="array" ref="I9693">XLOOKUP('Joining Lists'!$H9693,'Joining Lists'!$D$4:$D$75,'Joining Lists'!$E$4:$E$75)</f>
        <v>West</v>
      </c>
      <c r="J9693" s="110" t="s">
        <v>218</v>
      </c>
      <c r="K9693" s="110">
        <v>2.0</v>
      </c>
      <c r="L9693" s="109">
        <f t="array" ref="L9693">XLOOKUP('Joining Lists'!$J9693,'Joining Lists'!$A$4:$A$15,'Joining Lists'!$B$4:$B$15)</f>
        <v>22.95</v>
      </c>
      <c r="M9693" s="110">
        <f>'Joining Lists'!$K9693*'Joining Lists'!$L9693</f>
        <v>45.9</v>
      </c>
    </row>
    <row r="9694" ht="14.25" customHeight="1">
      <c r="G9694" s="106">
        <v>43896.0</v>
      </c>
      <c r="H9694" s="105" t="s">
        <v>238</v>
      </c>
      <c r="I9694" s="105" t="str">
        <f t="array" ref="I9694">XLOOKUP('Joining Lists'!$H9694,'Joining Lists'!$D$4:$D$75,'Joining Lists'!$E$4:$E$75)</f>
        <v>West</v>
      </c>
      <c r="J9694" s="105" t="s">
        <v>218</v>
      </c>
      <c r="K9694" s="105">
        <v>9.0</v>
      </c>
      <c r="L9694" s="104">
        <f t="array" ref="L9694">XLOOKUP('Joining Lists'!$J9694,'Joining Lists'!$A$4:$A$15,'Joining Lists'!$B$4:$B$15)</f>
        <v>22.95</v>
      </c>
      <c r="M9694" s="105">
        <f>'Joining Lists'!$K9694*'Joining Lists'!$L9694</f>
        <v>206.55</v>
      </c>
    </row>
    <row r="9695" ht="14.25" customHeight="1">
      <c r="G9695" s="111">
        <v>43895.0</v>
      </c>
      <c r="H9695" s="110" t="s">
        <v>293</v>
      </c>
      <c r="I9695" s="110" t="str">
        <f t="array" ref="I9695">XLOOKUP('Joining Lists'!$H9695,'Joining Lists'!$D$4:$D$75,'Joining Lists'!$E$4:$E$75)</f>
        <v>West</v>
      </c>
      <c r="J9695" s="110" t="s">
        <v>218</v>
      </c>
      <c r="K9695" s="110">
        <v>2.0</v>
      </c>
      <c r="L9695" s="109">
        <f t="array" ref="L9695">XLOOKUP('Joining Lists'!$J9695,'Joining Lists'!$A$4:$A$15,'Joining Lists'!$B$4:$B$15)</f>
        <v>22.95</v>
      </c>
      <c r="M9695" s="110">
        <f>'Joining Lists'!$K9695*'Joining Lists'!$L9695</f>
        <v>45.9</v>
      </c>
    </row>
    <row r="9696" ht="14.25" customHeight="1">
      <c r="G9696" s="106">
        <v>43895.0</v>
      </c>
      <c r="H9696" s="105" t="s">
        <v>281</v>
      </c>
      <c r="I9696" s="105" t="str">
        <f t="array" ref="I9696">XLOOKUP('Joining Lists'!$H9696,'Joining Lists'!$D$4:$D$75,'Joining Lists'!$E$4:$E$75)</f>
        <v>MidWest</v>
      </c>
      <c r="J9696" s="105" t="s">
        <v>227</v>
      </c>
      <c r="K9696" s="105">
        <v>2.0</v>
      </c>
      <c r="L9696" s="104">
        <f t="array" ref="L9696">XLOOKUP('Joining Lists'!$J9696,'Joining Lists'!$A$4:$A$15,'Joining Lists'!$B$4:$B$15)</f>
        <v>25</v>
      </c>
      <c r="M9696" s="105">
        <f>'Joining Lists'!$K9696*'Joining Lists'!$L9696</f>
        <v>50</v>
      </c>
    </row>
    <row r="9697" ht="14.25" customHeight="1">
      <c r="G9697" s="111">
        <v>43895.0</v>
      </c>
      <c r="H9697" s="110" t="s">
        <v>281</v>
      </c>
      <c r="I9697" s="110" t="str">
        <f t="array" ref="I9697">XLOOKUP('Joining Lists'!$H9697,'Joining Lists'!$D$4:$D$75,'Joining Lists'!$E$4:$E$75)</f>
        <v>MidWest</v>
      </c>
      <c r="J9697" s="110" t="s">
        <v>235</v>
      </c>
      <c r="K9697" s="110">
        <v>16.0</v>
      </c>
      <c r="L9697" s="109">
        <f t="array" ref="L9697">XLOOKUP('Joining Lists'!$J9697,'Joining Lists'!$A$4:$A$15,'Joining Lists'!$B$4:$B$15)</f>
        <v>19.95</v>
      </c>
      <c r="M9697" s="110">
        <f>'Joining Lists'!$K9697*'Joining Lists'!$L9697</f>
        <v>319.2</v>
      </c>
    </row>
    <row r="9698" ht="14.25" customHeight="1">
      <c r="G9698" s="106">
        <v>43894.0</v>
      </c>
      <c r="H9698" s="105" t="s">
        <v>242</v>
      </c>
      <c r="I9698" s="105" t="str">
        <f t="array" ref="I9698">XLOOKUP('Joining Lists'!$H9698,'Joining Lists'!$D$4:$D$75,'Joining Lists'!$E$4:$E$75)</f>
        <v>MidWest</v>
      </c>
      <c r="J9698" s="105" t="s">
        <v>233</v>
      </c>
      <c r="K9698" s="105">
        <v>21.0</v>
      </c>
      <c r="L9698" s="104">
        <f t="array" ref="L9698">XLOOKUP('Joining Lists'!$J9698,'Joining Lists'!$A$4:$A$15,'Joining Lists'!$B$4:$B$15)</f>
        <v>27.5</v>
      </c>
      <c r="M9698" s="105">
        <f>'Joining Lists'!$K9698*'Joining Lists'!$L9698</f>
        <v>577.5</v>
      </c>
    </row>
    <row r="9699" ht="14.25" customHeight="1">
      <c r="G9699" s="111">
        <v>43894.0</v>
      </c>
      <c r="H9699" s="110" t="s">
        <v>300</v>
      </c>
      <c r="I9699" s="110" t="str">
        <f t="array" ref="I9699">XLOOKUP('Joining Lists'!$H9699,'Joining Lists'!$D$4:$D$75,'Joining Lists'!$E$4:$E$75)</f>
        <v>MidWest</v>
      </c>
      <c r="J9699" s="110" t="s">
        <v>239</v>
      </c>
      <c r="K9699" s="110">
        <v>2.0</v>
      </c>
      <c r="L9699" s="109">
        <f t="array" ref="L9699">XLOOKUP('Joining Lists'!$J9699,'Joining Lists'!$A$4:$A$15,'Joining Lists'!$B$4:$B$15)</f>
        <v>19</v>
      </c>
      <c r="M9699" s="110">
        <f>'Joining Lists'!$K9699*'Joining Lists'!$L9699</f>
        <v>38</v>
      </c>
    </row>
    <row r="9700" ht="14.25" customHeight="1">
      <c r="G9700" s="106">
        <v>43894.0</v>
      </c>
      <c r="H9700" s="105" t="s">
        <v>292</v>
      </c>
      <c r="I9700" s="105" t="str">
        <f t="array" ref="I9700">XLOOKUP('Joining Lists'!$H9700,'Joining Lists'!$D$4:$D$75,'Joining Lists'!$E$4:$E$75)</f>
        <v>East</v>
      </c>
      <c r="J9700" s="105" t="s">
        <v>230</v>
      </c>
      <c r="K9700" s="105">
        <v>7.0</v>
      </c>
      <c r="L9700" s="104">
        <f t="array" ref="L9700">XLOOKUP('Joining Lists'!$J9700,'Joining Lists'!$A$4:$A$15,'Joining Lists'!$B$4:$B$15)</f>
        <v>79.95</v>
      </c>
      <c r="M9700" s="105">
        <f>'Joining Lists'!$K9700*'Joining Lists'!$L9700</f>
        <v>559.65</v>
      </c>
    </row>
    <row r="9701" ht="14.25" customHeight="1">
      <c r="G9701" s="111">
        <v>43894.0</v>
      </c>
      <c r="H9701" s="110" t="s">
        <v>304</v>
      </c>
      <c r="I9701" s="110" t="str">
        <f t="array" ref="I9701">XLOOKUP('Joining Lists'!$H9701,'Joining Lists'!$D$4:$D$75,'Joining Lists'!$E$4:$E$75)</f>
        <v>South</v>
      </c>
      <c r="J9701" s="110" t="s">
        <v>245</v>
      </c>
      <c r="K9701" s="110">
        <v>2.0</v>
      </c>
      <c r="L9701" s="109">
        <f t="array" ref="L9701">XLOOKUP('Joining Lists'!$J9701,'Joining Lists'!$A$4:$A$15,'Joining Lists'!$B$4:$B$15)</f>
        <v>23.5</v>
      </c>
      <c r="M9701" s="110">
        <f>'Joining Lists'!$K9701*'Joining Lists'!$L9701</f>
        <v>47</v>
      </c>
    </row>
    <row r="9702" ht="14.25" customHeight="1">
      <c r="G9702" s="106">
        <v>43894.0</v>
      </c>
      <c r="H9702" s="105" t="s">
        <v>251</v>
      </c>
      <c r="I9702" s="105" t="str">
        <f t="array" ref="I9702">XLOOKUP('Joining Lists'!$H9702,'Joining Lists'!$D$4:$D$75,'Joining Lists'!$E$4:$E$75)</f>
        <v>MidWest</v>
      </c>
      <c r="J9702" s="105" t="s">
        <v>216</v>
      </c>
      <c r="K9702" s="105">
        <v>3.0</v>
      </c>
      <c r="L9702" s="104">
        <f t="array" ref="L9702">XLOOKUP('Joining Lists'!$J9702,'Joining Lists'!$A$4:$A$15,'Joining Lists'!$B$4:$B$15)</f>
        <v>22.95</v>
      </c>
      <c r="M9702" s="105">
        <f>'Joining Lists'!$K9702*'Joining Lists'!$L9702</f>
        <v>68.85</v>
      </c>
    </row>
    <row r="9703" ht="14.25" customHeight="1">
      <c r="G9703" s="111">
        <v>43893.0</v>
      </c>
      <c r="H9703" s="110" t="s">
        <v>271</v>
      </c>
      <c r="I9703" s="110" t="str">
        <f t="array" ref="I9703">XLOOKUP('Joining Lists'!$H9703,'Joining Lists'!$D$4:$D$75,'Joining Lists'!$E$4:$E$75)</f>
        <v>South</v>
      </c>
      <c r="J9703" s="110" t="s">
        <v>240</v>
      </c>
      <c r="K9703" s="110">
        <v>2.0</v>
      </c>
      <c r="L9703" s="109">
        <f t="array" ref="L9703">XLOOKUP('Joining Lists'!$J9703,'Joining Lists'!$A$4:$A$15,'Joining Lists'!$B$4:$B$15)</f>
        <v>34</v>
      </c>
      <c r="M9703" s="110">
        <f>'Joining Lists'!$K9703*'Joining Lists'!$L9703</f>
        <v>68</v>
      </c>
    </row>
    <row r="9704" ht="14.25" customHeight="1">
      <c r="G9704" s="106">
        <v>43893.0</v>
      </c>
      <c r="H9704" s="105" t="s">
        <v>306</v>
      </c>
      <c r="I9704" s="105" t="str">
        <f t="array" ref="I9704">XLOOKUP('Joining Lists'!$H9704,'Joining Lists'!$D$4:$D$75,'Joining Lists'!$E$4:$E$75)</f>
        <v>West</v>
      </c>
      <c r="J9704" s="105" t="s">
        <v>240</v>
      </c>
      <c r="K9704" s="105">
        <v>3.0</v>
      </c>
      <c r="L9704" s="104">
        <f t="array" ref="L9704">XLOOKUP('Joining Lists'!$J9704,'Joining Lists'!$A$4:$A$15,'Joining Lists'!$B$4:$B$15)</f>
        <v>34</v>
      </c>
      <c r="M9704" s="105">
        <f>'Joining Lists'!$K9704*'Joining Lists'!$L9704</f>
        <v>102</v>
      </c>
    </row>
    <row r="9705" ht="14.25" customHeight="1">
      <c r="G9705" s="111">
        <v>43893.0</v>
      </c>
      <c r="H9705" s="110" t="s">
        <v>256</v>
      </c>
      <c r="I9705" s="110" t="str">
        <f t="array" ref="I9705">XLOOKUP('Joining Lists'!$H9705,'Joining Lists'!$D$4:$D$75,'Joining Lists'!$E$4:$E$75)</f>
        <v>MidWest</v>
      </c>
      <c r="J9705" s="110" t="s">
        <v>216</v>
      </c>
      <c r="K9705" s="110">
        <v>3.0</v>
      </c>
      <c r="L9705" s="109">
        <f t="array" ref="L9705">XLOOKUP('Joining Lists'!$J9705,'Joining Lists'!$A$4:$A$15,'Joining Lists'!$B$4:$B$15)</f>
        <v>22.95</v>
      </c>
      <c r="M9705" s="110">
        <f>'Joining Lists'!$K9705*'Joining Lists'!$L9705</f>
        <v>68.85</v>
      </c>
    </row>
    <row r="9706" ht="14.25" customHeight="1">
      <c r="G9706" s="106">
        <v>43893.0</v>
      </c>
      <c r="H9706" s="105" t="s">
        <v>246</v>
      </c>
      <c r="I9706" s="105" t="str">
        <f t="array" ref="I9706">XLOOKUP('Joining Lists'!$H9706,'Joining Lists'!$D$4:$D$75,'Joining Lists'!$E$4:$E$75)</f>
        <v>South</v>
      </c>
      <c r="J9706" s="105" t="s">
        <v>212</v>
      </c>
      <c r="K9706" s="105">
        <v>3.0</v>
      </c>
      <c r="L9706" s="104">
        <f t="array" ref="L9706">XLOOKUP('Joining Lists'!$J9706,'Joining Lists'!$A$4:$A$15,'Joining Lists'!$B$4:$B$15)</f>
        <v>21</v>
      </c>
      <c r="M9706" s="105">
        <f>'Joining Lists'!$K9706*'Joining Lists'!$L9706</f>
        <v>63</v>
      </c>
    </row>
    <row r="9707" ht="14.25" customHeight="1">
      <c r="G9707" s="111">
        <v>43892.0</v>
      </c>
      <c r="H9707" s="110" t="s">
        <v>293</v>
      </c>
      <c r="I9707" s="110" t="str">
        <f t="array" ref="I9707">XLOOKUP('Joining Lists'!$H9707,'Joining Lists'!$D$4:$D$75,'Joining Lists'!$E$4:$E$75)</f>
        <v>West</v>
      </c>
      <c r="J9707" s="110" t="s">
        <v>240</v>
      </c>
      <c r="K9707" s="110">
        <v>2.0</v>
      </c>
      <c r="L9707" s="109">
        <f t="array" ref="L9707">XLOOKUP('Joining Lists'!$J9707,'Joining Lists'!$A$4:$A$15,'Joining Lists'!$B$4:$B$15)</f>
        <v>34</v>
      </c>
      <c r="M9707" s="110">
        <f>'Joining Lists'!$K9707*'Joining Lists'!$L9707</f>
        <v>68</v>
      </c>
    </row>
    <row r="9708" ht="14.25" customHeight="1">
      <c r="G9708" s="106">
        <v>43892.0</v>
      </c>
      <c r="H9708" s="105" t="s">
        <v>281</v>
      </c>
      <c r="I9708" s="105" t="str">
        <f t="array" ref="I9708">XLOOKUP('Joining Lists'!$H9708,'Joining Lists'!$D$4:$D$75,'Joining Lists'!$E$4:$E$75)</f>
        <v>MidWest</v>
      </c>
      <c r="J9708" s="105" t="s">
        <v>235</v>
      </c>
      <c r="K9708" s="105">
        <v>2.0</v>
      </c>
      <c r="L9708" s="104">
        <f t="array" ref="L9708">XLOOKUP('Joining Lists'!$J9708,'Joining Lists'!$A$4:$A$15,'Joining Lists'!$B$4:$B$15)</f>
        <v>19.95</v>
      </c>
      <c r="M9708" s="105">
        <f>'Joining Lists'!$K9708*'Joining Lists'!$L9708</f>
        <v>39.9</v>
      </c>
    </row>
    <row r="9709" ht="14.25" customHeight="1">
      <c r="G9709" s="111">
        <v>43892.0</v>
      </c>
      <c r="H9709" s="110" t="s">
        <v>288</v>
      </c>
      <c r="I9709" s="110" t="str">
        <f t="array" ref="I9709">XLOOKUP('Joining Lists'!$H9709,'Joining Lists'!$D$4:$D$75,'Joining Lists'!$E$4:$E$75)</f>
        <v>MidWest</v>
      </c>
      <c r="J9709" s="110" t="s">
        <v>240</v>
      </c>
      <c r="K9709" s="110">
        <v>2.0</v>
      </c>
      <c r="L9709" s="109">
        <f t="array" ref="L9709">XLOOKUP('Joining Lists'!$J9709,'Joining Lists'!$A$4:$A$15,'Joining Lists'!$B$4:$B$15)</f>
        <v>34</v>
      </c>
      <c r="M9709" s="110">
        <f>'Joining Lists'!$K9709*'Joining Lists'!$L9709</f>
        <v>68</v>
      </c>
    </row>
    <row r="9710" ht="14.25" customHeight="1">
      <c r="G9710" s="106">
        <v>43892.0</v>
      </c>
      <c r="H9710" s="105" t="s">
        <v>259</v>
      </c>
      <c r="I9710" s="105" t="str">
        <f t="array" ref="I9710">XLOOKUP('Joining Lists'!$H9710,'Joining Lists'!$D$4:$D$75,'Joining Lists'!$E$4:$E$75)</f>
        <v>West</v>
      </c>
      <c r="J9710" s="105" t="s">
        <v>235</v>
      </c>
      <c r="K9710" s="105">
        <v>1.0</v>
      </c>
      <c r="L9710" s="104">
        <f t="array" ref="L9710">XLOOKUP('Joining Lists'!$J9710,'Joining Lists'!$A$4:$A$15,'Joining Lists'!$B$4:$B$15)</f>
        <v>19.95</v>
      </c>
      <c r="M9710" s="105">
        <f>'Joining Lists'!$K9710*'Joining Lists'!$L9710</f>
        <v>19.95</v>
      </c>
    </row>
    <row r="9711" ht="14.25" customHeight="1">
      <c r="G9711" s="111">
        <v>43892.0</v>
      </c>
      <c r="H9711" s="110" t="s">
        <v>238</v>
      </c>
      <c r="I9711" s="110" t="str">
        <f t="array" ref="I9711">XLOOKUP('Joining Lists'!$H9711,'Joining Lists'!$D$4:$D$75,'Joining Lists'!$E$4:$E$75)</f>
        <v>West</v>
      </c>
      <c r="J9711" s="110" t="s">
        <v>218</v>
      </c>
      <c r="K9711" s="110">
        <v>10.0</v>
      </c>
      <c r="L9711" s="109">
        <f t="array" ref="L9711">XLOOKUP('Joining Lists'!$J9711,'Joining Lists'!$A$4:$A$15,'Joining Lists'!$B$4:$B$15)</f>
        <v>22.95</v>
      </c>
      <c r="M9711" s="110">
        <f>'Joining Lists'!$K9711*'Joining Lists'!$L9711</f>
        <v>229.5</v>
      </c>
    </row>
    <row r="9712" ht="14.25" customHeight="1">
      <c r="G9712" s="106">
        <v>43892.0</v>
      </c>
      <c r="H9712" s="105" t="s">
        <v>296</v>
      </c>
      <c r="I9712" s="105" t="str">
        <f t="array" ref="I9712">XLOOKUP('Joining Lists'!$H9712,'Joining Lists'!$D$4:$D$75,'Joining Lists'!$E$4:$E$75)</f>
        <v>West</v>
      </c>
      <c r="J9712" s="105" t="s">
        <v>233</v>
      </c>
      <c r="K9712" s="105">
        <v>1.0</v>
      </c>
      <c r="L9712" s="104">
        <f t="array" ref="L9712">XLOOKUP('Joining Lists'!$J9712,'Joining Lists'!$A$4:$A$15,'Joining Lists'!$B$4:$B$15)</f>
        <v>27.5</v>
      </c>
      <c r="M9712" s="105">
        <f>'Joining Lists'!$K9712*'Joining Lists'!$L9712</f>
        <v>27.5</v>
      </c>
    </row>
    <row r="9713" ht="14.25" customHeight="1">
      <c r="G9713" s="111">
        <v>43892.0</v>
      </c>
      <c r="H9713" s="110" t="s">
        <v>301</v>
      </c>
      <c r="I9713" s="110" t="str">
        <f t="array" ref="I9713">XLOOKUP('Joining Lists'!$H9713,'Joining Lists'!$D$4:$D$75,'Joining Lists'!$E$4:$E$75)</f>
        <v>East</v>
      </c>
      <c r="J9713" s="110" t="s">
        <v>218</v>
      </c>
      <c r="K9713" s="110">
        <v>3.0</v>
      </c>
      <c r="L9713" s="109">
        <f t="array" ref="L9713">XLOOKUP('Joining Lists'!$J9713,'Joining Lists'!$A$4:$A$15,'Joining Lists'!$B$4:$B$15)</f>
        <v>22.95</v>
      </c>
      <c r="M9713" s="110">
        <f>'Joining Lists'!$K9713*'Joining Lists'!$L9713</f>
        <v>68.85</v>
      </c>
    </row>
    <row r="9714" ht="14.25" customHeight="1">
      <c r="G9714" s="106">
        <v>43891.0</v>
      </c>
      <c r="H9714" s="105" t="s">
        <v>289</v>
      </c>
      <c r="I9714" s="105" t="str">
        <f t="array" ref="I9714">XLOOKUP('Joining Lists'!$H9714,'Joining Lists'!$D$4:$D$75,'Joining Lists'!$E$4:$E$75)</f>
        <v>West</v>
      </c>
      <c r="J9714" s="105" t="s">
        <v>243</v>
      </c>
      <c r="K9714" s="105">
        <v>2.0</v>
      </c>
      <c r="L9714" s="104">
        <f t="array" ref="L9714">XLOOKUP('Joining Lists'!$J9714,'Joining Lists'!$A$4:$A$15,'Joining Lists'!$B$4:$B$15)</f>
        <v>25</v>
      </c>
      <c r="M9714" s="105">
        <f>'Joining Lists'!$K9714*'Joining Lists'!$L9714</f>
        <v>50</v>
      </c>
    </row>
    <row r="9715" ht="14.25" customHeight="1">
      <c r="G9715" s="111">
        <v>43891.0</v>
      </c>
      <c r="H9715" s="110" t="s">
        <v>312</v>
      </c>
      <c r="I9715" s="110" t="str">
        <f t="array" ref="I9715">XLOOKUP('Joining Lists'!$H9715,'Joining Lists'!$D$4:$D$75,'Joining Lists'!$E$4:$E$75)</f>
        <v>East</v>
      </c>
      <c r="J9715" s="110" t="s">
        <v>235</v>
      </c>
      <c r="K9715" s="110">
        <v>2.0</v>
      </c>
      <c r="L9715" s="109">
        <f t="array" ref="L9715">XLOOKUP('Joining Lists'!$J9715,'Joining Lists'!$A$4:$A$15,'Joining Lists'!$B$4:$B$15)</f>
        <v>19.95</v>
      </c>
      <c r="M9715" s="110">
        <f>'Joining Lists'!$K9715*'Joining Lists'!$L9715</f>
        <v>39.9</v>
      </c>
    </row>
    <row r="9716" ht="14.25" customHeight="1">
      <c r="G9716" s="106">
        <v>43891.0</v>
      </c>
      <c r="H9716" s="105" t="s">
        <v>280</v>
      </c>
      <c r="I9716" s="105" t="str">
        <f t="array" ref="I9716">XLOOKUP('Joining Lists'!$H9716,'Joining Lists'!$D$4:$D$75,'Joining Lists'!$E$4:$E$75)</f>
        <v>South</v>
      </c>
      <c r="J9716" s="105" t="s">
        <v>245</v>
      </c>
      <c r="K9716" s="105">
        <v>2.0</v>
      </c>
      <c r="L9716" s="104">
        <f t="array" ref="L9716">XLOOKUP('Joining Lists'!$J9716,'Joining Lists'!$A$4:$A$15,'Joining Lists'!$B$4:$B$15)</f>
        <v>23.5</v>
      </c>
      <c r="M9716" s="105">
        <f>'Joining Lists'!$K9716*'Joining Lists'!$L9716</f>
        <v>47</v>
      </c>
    </row>
    <row r="9717" ht="14.25" customHeight="1">
      <c r="G9717" s="111">
        <v>43891.0</v>
      </c>
      <c r="H9717" s="110" t="s">
        <v>288</v>
      </c>
      <c r="I9717" s="110" t="str">
        <f t="array" ref="I9717">XLOOKUP('Joining Lists'!$H9717,'Joining Lists'!$D$4:$D$75,'Joining Lists'!$E$4:$E$75)</f>
        <v>MidWest</v>
      </c>
      <c r="J9717" s="110" t="s">
        <v>240</v>
      </c>
      <c r="K9717" s="110">
        <v>4.0</v>
      </c>
      <c r="L9717" s="109">
        <f t="array" ref="L9717">XLOOKUP('Joining Lists'!$J9717,'Joining Lists'!$A$4:$A$15,'Joining Lists'!$B$4:$B$15)</f>
        <v>34</v>
      </c>
      <c r="M9717" s="110">
        <f>'Joining Lists'!$K9717*'Joining Lists'!$L9717</f>
        <v>136</v>
      </c>
    </row>
    <row r="9718" ht="14.25" customHeight="1">
      <c r="G9718" s="106">
        <v>43891.0</v>
      </c>
      <c r="H9718" s="105" t="s">
        <v>295</v>
      </c>
      <c r="I9718" s="105" t="str">
        <f t="array" ref="I9718">XLOOKUP('Joining Lists'!$H9718,'Joining Lists'!$D$4:$D$75,'Joining Lists'!$E$4:$E$75)</f>
        <v>MidWest</v>
      </c>
      <c r="J9718" s="105" t="s">
        <v>218</v>
      </c>
      <c r="K9718" s="105">
        <v>3.0</v>
      </c>
      <c r="L9718" s="104">
        <f t="array" ref="L9718">XLOOKUP('Joining Lists'!$J9718,'Joining Lists'!$A$4:$A$15,'Joining Lists'!$B$4:$B$15)</f>
        <v>22.95</v>
      </c>
      <c r="M9718" s="105">
        <f>'Joining Lists'!$K9718*'Joining Lists'!$L9718</f>
        <v>68.85</v>
      </c>
    </row>
    <row r="9719" ht="14.25" customHeight="1">
      <c r="G9719" s="111">
        <v>43891.0</v>
      </c>
      <c r="H9719" s="110" t="s">
        <v>293</v>
      </c>
      <c r="I9719" s="110" t="str">
        <f t="array" ref="I9719">XLOOKUP('Joining Lists'!$H9719,'Joining Lists'!$D$4:$D$75,'Joining Lists'!$E$4:$E$75)</f>
        <v>West</v>
      </c>
      <c r="J9719" s="110" t="s">
        <v>239</v>
      </c>
      <c r="K9719" s="110">
        <v>1.0</v>
      </c>
      <c r="L9719" s="109">
        <f t="array" ref="L9719">XLOOKUP('Joining Lists'!$J9719,'Joining Lists'!$A$4:$A$15,'Joining Lists'!$B$4:$B$15)</f>
        <v>19</v>
      </c>
      <c r="M9719" s="110">
        <f>'Joining Lists'!$K9719*'Joining Lists'!$L9719</f>
        <v>19</v>
      </c>
    </row>
    <row r="9720" ht="14.25" customHeight="1">
      <c r="G9720" s="106">
        <v>43891.0</v>
      </c>
      <c r="H9720" s="105" t="s">
        <v>269</v>
      </c>
      <c r="I9720" s="105" t="str">
        <f t="array" ref="I9720">XLOOKUP('Joining Lists'!$H9720,'Joining Lists'!$D$4:$D$75,'Joining Lists'!$E$4:$E$75)</f>
        <v>MidWest</v>
      </c>
      <c r="J9720" s="105" t="s">
        <v>240</v>
      </c>
      <c r="K9720" s="105">
        <v>2.0</v>
      </c>
      <c r="L9720" s="104">
        <f t="array" ref="L9720">XLOOKUP('Joining Lists'!$J9720,'Joining Lists'!$A$4:$A$15,'Joining Lists'!$B$4:$B$15)</f>
        <v>34</v>
      </c>
      <c r="M9720" s="105">
        <f>'Joining Lists'!$K9720*'Joining Lists'!$L9720</f>
        <v>68</v>
      </c>
    </row>
    <row r="9721" ht="14.25" customHeight="1">
      <c r="G9721" s="111">
        <v>43890.0</v>
      </c>
      <c r="H9721" s="110" t="s">
        <v>241</v>
      </c>
      <c r="I9721" s="110" t="str">
        <f t="array" ref="I9721">XLOOKUP('Joining Lists'!$H9721,'Joining Lists'!$D$4:$D$75,'Joining Lists'!$E$4:$E$75)</f>
        <v>MidWest</v>
      </c>
      <c r="J9721" s="110" t="s">
        <v>235</v>
      </c>
      <c r="K9721" s="110">
        <v>1.0</v>
      </c>
      <c r="L9721" s="109">
        <f t="array" ref="L9721">XLOOKUP('Joining Lists'!$J9721,'Joining Lists'!$A$4:$A$15,'Joining Lists'!$B$4:$B$15)</f>
        <v>19.95</v>
      </c>
      <c r="M9721" s="110">
        <f>'Joining Lists'!$K9721*'Joining Lists'!$L9721</f>
        <v>19.95</v>
      </c>
    </row>
    <row r="9722" ht="14.25" customHeight="1">
      <c r="G9722" s="106">
        <v>43890.0</v>
      </c>
      <c r="H9722" s="105" t="s">
        <v>305</v>
      </c>
      <c r="I9722" s="105" t="str">
        <f t="array" ref="I9722">XLOOKUP('Joining Lists'!$H9722,'Joining Lists'!$D$4:$D$75,'Joining Lists'!$E$4:$E$75)</f>
        <v>East</v>
      </c>
      <c r="J9722" s="105" t="s">
        <v>243</v>
      </c>
      <c r="K9722" s="105">
        <v>3.0</v>
      </c>
      <c r="L9722" s="104">
        <f t="array" ref="L9722">XLOOKUP('Joining Lists'!$J9722,'Joining Lists'!$A$4:$A$15,'Joining Lists'!$B$4:$B$15)</f>
        <v>25</v>
      </c>
      <c r="M9722" s="105">
        <f>'Joining Lists'!$K9722*'Joining Lists'!$L9722</f>
        <v>75</v>
      </c>
    </row>
    <row r="9723" ht="14.25" customHeight="1">
      <c r="G9723" s="111">
        <v>43889.0</v>
      </c>
      <c r="H9723" s="110" t="s">
        <v>297</v>
      </c>
      <c r="I9723" s="110" t="str">
        <f t="array" ref="I9723">XLOOKUP('Joining Lists'!$H9723,'Joining Lists'!$D$4:$D$75,'Joining Lists'!$E$4:$E$75)</f>
        <v>MidWest</v>
      </c>
      <c r="J9723" s="110" t="s">
        <v>236</v>
      </c>
      <c r="K9723" s="110">
        <v>24.0</v>
      </c>
      <c r="L9723" s="109">
        <f t="array" ref="L9723">XLOOKUP('Joining Lists'!$J9723,'Joining Lists'!$A$4:$A$15,'Joining Lists'!$B$4:$B$15)</f>
        <v>30</v>
      </c>
      <c r="M9723" s="110">
        <f>'Joining Lists'!$K9723*'Joining Lists'!$L9723</f>
        <v>720</v>
      </c>
    </row>
    <row r="9724" ht="14.25" customHeight="1">
      <c r="G9724" s="106">
        <v>43889.0</v>
      </c>
      <c r="H9724" s="105" t="s">
        <v>251</v>
      </c>
      <c r="I9724" s="105" t="str">
        <f t="array" ref="I9724">XLOOKUP('Joining Lists'!$H9724,'Joining Lists'!$D$4:$D$75,'Joining Lists'!$E$4:$E$75)</f>
        <v>MidWest</v>
      </c>
      <c r="J9724" s="105" t="s">
        <v>240</v>
      </c>
      <c r="K9724" s="105">
        <v>1.0</v>
      </c>
      <c r="L9724" s="104">
        <f t="array" ref="L9724">XLOOKUP('Joining Lists'!$J9724,'Joining Lists'!$A$4:$A$15,'Joining Lists'!$B$4:$B$15)</f>
        <v>34</v>
      </c>
      <c r="M9724" s="105">
        <f>'Joining Lists'!$K9724*'Joining Lists'!$L9724</f>
        <v>34</v>
      </c>
    </row>
    <row r="9725" ht="14.25" customHeight="1">
      <c r="G9725" s="111">
        <v>43889.0</v>
      </c>
      <c r="H9725" s="110" t="s">
        <v>296</v>
      </c>
      <c r="I9725" s="110" t="str">
        <f t="array" ref="I9725">XLOOKUP('Joining Lists'!$H9725,'Joining Lists'!$D$4:$D$75,'Joining Lists'!$E$4:$E$75)</f>
        <v>West</v>
      </c>
      <c r="J9725" s="110" t="s">
        <v>236</v>
      </c>
      <c r="K9725" s="110">
        <v>2.0</v>
      </c>
      <c r="L9725" s="109">
        <f t="array" ref="L9725">XLOOKUP('Joining Lists'!$J9725,'Joining Lists'!$A$4:$A$15,'Joining Lists'!$B$4:$B$15)</f>
        <v>30</v>
      </c>
      <c r="M9725" s="110">
        <f>'Joining Lists'!$K9725*'Joining Lists'!$L9725</f>
        <v>60</v>
      </c>
    </row>
    <row r="9726" ht="14.25" customHeight="1">
      <c r="G9726" s="106">
        <v>43889.0</v>
      </c>
      <c r="H9726" s="105" t="s">
        <v>258</v>
      </c>
      <c r="I9726" s="105" t="str">
        <f t="array" ref="I9726">XLOOKUP('Joining Lists'!$H9726,'Joining Lists'!$D$4:$D$75,'Joining Lists'!$E$4:$E$75)</f>
        <v>MidWest</v>
      </c>
      <c r="J9726" s="105" t="s">
        <v>236</v>
      </c>
      <c r="K9726" s="105">
        <v>1.0</v>
      </c>
      <c r="L9726" s="104">
        <f t="array" ref="L9726">XLOOKUP('Joining Lists'!$J9726,'Joining Lists'!$A$4:$A$15,'Joining Lists'!$B$4:$B$15)</f>
        <v>30</v>
      </c>
      <c r="M9726" s="105">
        <f>'Joining Lists'!$K9726*'Joining Lists'!$L9726</f>
        <v>30</v>
      </c>
    </row>
    <row r="9727" ht="14.25" customHeight="1">
      <c r="G9727" s="111">
        <v>43889.0</v>
      </c>
      <c r="H9727" s="110" t="s">
        <v>268</v>
      </c>
      <c r="I9727" s="110" t="str">
        <f t="array" ref="I9727">XLOOKUP('Joining Lists'!$H9727,'Joining Lists'!$D$4:$D$75,'Joining Lists'!$E$4:$E$75)</f>
        <v>East</v>
      </c>
      <c r="J9727" s="110" t="s">
        <v>212</v>
      </c>
      <c r="K9727" s="110">
        <v>1.0</v>
      </c>
      <c r="L9727" s="109">
        <f t="array" ref="L9727">XLOOKUP('Joining Lists'!$J9727,'Joining Lists'!$A$4:$A$15,'Joining Lists'!$B$4:$B$15)</f>
        <v>21</v>
      </c>
      <c r="M9727" s="110">
        <f>'Joining Lists'!$K9727*'Joining Lists'!$L9727</f>
        <v>21</v>
      </c>
    </row>
    <row r="9728" ht="14.25" customHeight="1">
      <c r="G9728" s="106">
        <v>43888.0</v>
      </c>
      <c r="H9728" s="105" t="s">
        <v>273</v>
      </c>
      <c r="I9728" s="105" t="str">
        <f t="array" ref="I9728">XLOOKUP('Joining Lists'!$H9728,'Joining Lists'!$D$4:$D$75,'Joining Lists'!$E$4:$E$75)</f>
        <v>West</v>
      </c>
      <c r="J9728" s="105" t="s">
        <v>216</v>
      </c>
      <c r="K9728" s="105">
        <v>2.0</v>
      </c>
      <c r="L9728" s="104">
        <f t="array" ref="L9728">XLOOKUP('Joining Lists'!$J9728,'Joining Lists'!$A$4:$A$15,'Joining Lists'!$B$4:$B$15)</f>
        <v>22.95</v>
      </c>
      <c r="M9728" s="105">
        <f>'Joining Lists'!$K9728*'Joining Lists'!$L9728</f>
        <v>45.9</v>
      </c>
    </row>
    <row r="9729" ht="14.25" customHeight="1">
      <c r="G9729" s="111">
        <v>43888.0</v>
      </c>
      <c r="H9729" s="110" t="s">
        <v>295</v>
      </c>
      <c r="I9729" s="110" t="str">
        <f t="array" ref="I9729">XLOOKUP('Joining Lists'!$H9729,'Joining Lists'!$D$4:$D$75,'Joining Lists'!$E$4:$E$75)</f>
        <v>MidWest</v>
      </c>
      <c r="J9729" s="110" t="s">
        <v>240</v>
      </c>
      <c r="K9729" s="110">
        <v>2.0</v>
      </c>
      <c r="L9729" s="109">
        <f t="array" ref="L9729">XLOOKUP('Joining Lists'!$J9729,'Joining Lists'!$A$4:$A$15,'Joining Lists'!$B$4:$B$15)</f>
        <v>34</v>
      </c>
      <c r="M9729" s="110">
        <f>'Joining Lists'!$K9729*'Joining Lists'!$L9729</f>
        <v>68</v>
      </c>
    </row>
    <row r="9730" ht="14.25" customHeight="1">
      <c r="G9730" s="106">
        <v>43888.0</v>
      </c>
      <c r="H9730" s="105" t="s">
        <v>258</v>
      </c>
      <c r="I9730" s="105" t="str">
        <f t="array" ref="I9730">XLOOKUP('Joining Lists'!$H9730,'Joining Lists'!$D$4:$D$75,'Joining Lists'!$E$4:$E$75)</f>
        <v>MidWest</v>
      </c>
      <c r="J9730" s="105" t="s">
        <v>235</v>
      </c>
      <c r="K9730" s="105">
        <v>3.0</v>
      </c>
      <c r="L9730" s="104">
        <f t="array" ref="L9730">XLOOKUP('Joining Lists'!$J9730,'Joining Lists'!$A$4:$A$15,'Joining Lists'!$B$4:$B$15)</f>
        <v>19.95</v>
      </c>
      <c r="M9730" s="105">
        <f>'Joining Lists'!$K9730*'Joining Lists'!$L9730</f>
        <v>59.85</v>
      </c>
    </row>
    <row r="9731" ht="14.25" customHeight="1">
      <c r="G9731" s="111">
        <v>43888.0</v>
      </c>
      <c r="H9731" s="110" t="s">
        <v>269</v>
      </c>
      <c r="I9731" s="110" t="str">
        <f t="array" ref="I9731">XLOOKUP('Joining Lists'!$H9731,'Joining Lists'!$D$4:$D$75,'Joining Lists'!$E$4:$E$75)</f>
        <v>MidWest</v>
      </c>
      <c r="J9731" s="110" t="s">
        <v>236</v>
      </c>
      <c r="K9731" s="110">
        <v>24.0</v>
      </c>
      <c r="L9731" s="109">
        <f t="array" ref="L9731">XLOOKUP('Joining Lists'!$J9731,'Joining Lists'!$A$4:$A$15,'Joining Lists'!$B$4:$B$15)</f>
        <v>30</v>
      </c>
      <c r="M9731" s="110">
        <f>'Joining Lists'!$K9731*'Joining Lists'!$L9731</f>
        <v>720</v>
      </c>
    </row>
    <row r="9732" ht="14.25" customHeight="1">
      <c r="G9732" s="106">
        <v>43888.0</v>
      </c>
      <c r="H9732" s="105" t="s">
        <v>316</v>
      </c>
      <c r="I9732" s="105" t="str">
        <f t="array" ref="I9732">XLOOKUP('Joining Lists'!$H9732,'Joining Lists'!$D$4:$D$75,'Joining Lists'!$E$4:$E$75)</f>
        <v>West</v>
      </c>
      <c r="J9732" s="105" t="s">
        <v>212</v>
      </c>
      <c r="K9732" s="105">
        <v>1.0</v>
      </c>
      <c r="L9732" s="104">
        <f t="array" ref="L9732">XLOOKUP('Joining Lists'!$J9732,'Joining Lists'!$A$4:$A$15,'Joining Lists'!$B$4:$B$15)</f>
        <v>21</v>
      </c>
      <c r="M9732" s="105">
        <f>'Joining Lists'!$K9732*'Joining Lists'!$L9732</f>
        <v>21</v>
      </c>
    </row>
    <row r="9733" ht="14.25" customHeight="1">
      <c r="G9733" s="111">
        <v>43888.0</v>
      </c>
      <c r="H9733" s="110" t="s">
        <v>299</v>
      </c>
      <c r="I9733" s="110" t="str">
        <f t="array" ref="I9733">XLOOKUP('Joining Lists'!$H9733,'Joining Lists'!$D$4:$D$75,'Joining Lists'!$E$4:$E$75)</f>
        <v>South</v>
      </c>
      <c r="J9733" s="110" t="s">
        <v>230</v>
      </c>
      <c r="K9733" s="110">
        <v>2.0</v>
      </c>
      <c r="L9733" s="109">
        <f t="array" ref="L9733">XLOOKUP('Joining Lists'!$J9733,'Joining Lists'!$A$4:$A$15,'Joining Lists'!$B$4:$B$15)</f>
        <v>79.95</v>
      </c>
      <c r="M9733" s="110">
        <f>'Joining Lists'!$K9733*'Joining Lists'!$L9733</f>
        <v>159.9</v>
      </c>
    </row>
    <row r="9734" ht="14.25" customHeight="1">
      <c r="G9734" s="106">
        <v>43887.0</v>
      </c>
      <c r="H9734" s="105" t="s">
        <v>302</v>
      </c>
      <c r="I9734" s="105" t="str">
        <f t="array" ref="I9734">XLOOKUP('Joining Lists'!$H9734,'Joining Lists'!$D$4:$D$75,'Joining Lists'!$E$4:$E$75)</f>
        <v>MidWest</v>
      </c>
      <c r="J9734" s="105" t="s">
        <v>216</v>
      </c>
      <c r="K9734" s="105">
        <v>1.0</v>
      </c>
      <c r="L9734" s="104">
        <f t="array" ref="L9734">XLOOKUP('Joining Lists'!$J9734,'Joining Lists'!$A$4:$A$15,'Joining Lists'!$B$4:$B$15)</f>
        <v>22.95</v>
      </c>
      <c r="M9734" s="105">
        <f>'Joining Lists'!$K9734*'Joining Lists'!$L9734</f>
        <v>22.95</v>
      </c>
    </row>
    <row r="9735" ht="14.25" customHeight="1">
      <c r="G9735" s="111">
        <v>43887.0</v>
      </c>
      <c r="H9735" s="110" t="s">
        <v>269</v>
      </c>
      <c r="I9735" s="110" t="str">
        <f t="array" ref="I9735">XLOOKUP('Joining Lists'!$H9735,'Joining Lists'!$D$4:$D$75,'Joining Lists'!$E$4:$E$75)</f>
        <v>MidWest</v>
      </c>
      <c r="J9735" s="110" t="s">
        <v>243</v>
      </c>
      <c r="K9735" s="110">
        <v>2.0</v>
      </c>
      <c r="L9735" s="109">
        <f t="array" ref="L9735">XLOOKUP('Joining Lists'!$J9735,'Joining Lists'!$A$4:$A$15,'Joining Lists'!$B$4:$B$15)</f>
        <v>25</v>
      </c>
      <c r="M9735" s="110">
        <f>'Joining Lists'!$K9735*'Joining Lists'!$L9735</f>
        <v>50</v>
      </c>
    </row>
    <row r="9736" ht="14.25" customHeight="1">
      <c r="G9736" s="106">
        <v>43887.0</v>
      </c>
      <c r="H9736" s="105" t="s">
        <v>292</v>
      </c>
      <c r="I9736" s="105" t="str">
        <f t="array" ref="I9736">XLOOKUP('Joining Lists'!$H9736,'Joining Lists'!$D$4:$D$75,'Joining Lists'!$E$4:$E$75)</f>
        <v>East</v>
      </c>
      <c r="J9736" s="105" t="s">
        <v>216</v>
      </c>
      <c r="K9736" s="105">
        <v>2.0</v>
      </c>
      <c r="L9736" s="104">
        <f t="array" ref="L9736">XLOOKUP('Joining Lists'!$J9736,'Joining Lists'!$A$4:$A$15,'Joining Lists'!$B$4:$B$15)</f>
        <v>22.95</v>
      </c>
      <c r="M9736" s="105">
        <f>'Joining Lists'!$K9736*'Joining Lists'!$L9736</f>
        <v>45.9</v>
      </c>
    </row>
    <row r="9737" ht="14.25" customHeight="1">
      <c r="G9737" s="111">
        <v>43887.0</v>
      </c>
      <c r="H9737" s="110" t="s">
        <v>314</v>
      </c>
      <c r="I9737" s="110" t="str">
        <f t="array" ref="I9737">XLOOKUP('Joining Lists'!$H9737,'Joining Lists'!$D$4:$D$75,'Joining Lists'!$E$4:$E$75)</f>
        <v>West</v>
      </c>
      <c r="J9737" s="110" t="s">
        <v>239</v>
      </c>
      <c r="K9737" s="110">
        <v>3.0</v>
      </c>
      <c r="L9737" s="109">
        <f t="array" ref="L9737">XLOOKUP('Joining Lists'!$J9737,'Joining Lists'!$A$4:$A$15,'Joining Lists'!$B$4:$B$15)</f>
        <v>19</v>
      </c>
      <c r="M9737" s="110">
        <f>'Joining Lists'!$K9737*'Joining Lists'!$L9737</f>
        <v>57</v>
      </c>
    </row>
    <row r="9738" ht="14.25" customHeight="1">
      <c r="G9738" s="106">
        <v>43887.0</v>
      </c>
      <c r="H9738" s="105" t="s">
        <v>269</v>
      </c>
      <c r="I9738" s="105" t="str">
        <f t="array" ref="I9738">XLOOKUP('Joining Lists'!$H9738,'Joining Lists'!$D$4:$D$75,'Joining Lists'!$E$4:$E$75)</f>
        <v>MidWest</v>
      </c>
      <c r="J9738" s="105" t="s">
        <v>230</v>
      </c>
      <c r="K9738" s="105">
        <v>2.0</v>
      </c>
      <c r="L9738" s="104">
        <f t="array" ref="L9738">XLOOKUP('Joining Lists'!$J9738,'Joining Lists'!$A$4:$A$15,'Joining Lists'!$B$4:$B$15)</f>
        <v>79.95</v>
      </c>
      <c r="M9738" s="105">
        <f>'Joining Lists'!$K9738*'Joining Lists'!$L9738</f>
        <v>159.9</v>
      </c>
    </row>
    <row r="9739" ht="14.25" customHeight="1">
      <c r="G9739" s="111">
        <v>43887.0</v>
      </c>
      <c r="H9739" s="110" t="s">
        <v>219</v>
      </c>
      <c r="I9739" s="110" t="str">
        <f t="array" ref="I9739">XLOOKUP('Joining Lists'!$H9739,'Joining Lists'!$D$4:$D$75,'Joining Lists'!$E$4:$E$75)</f>
        <v>West</v>
      </c>
      <c r="J9739" s="110" t="s">
        <v>216</v>
      </c>
      <c r="K9739" s="110">
        <v>2.0</v>
      </c>
      <c r="L9739" s="109">
        <f t="array" ref="L9739">XLOOKUP('Joining Lists'!$J9739,'Joining Lists'!$A$4:$A$15,'Joining Lists'!$B$4:$B$15)</f>
        <v>22.95</v>
      </c>
      <c r="M9739" s="110">
        <f>'Joining Lists'!$K9739*'Joining Lists'!$L9739</f>
        <v>45.9</v>
      </c>
    </row>
    <row r="9740" ht="14.25" customHeight="1">
      <c r="G9740" s="106">
        <v>43886.0</v>
      </c>
      <c r="H9740" s="105" t="s">
        <v>215</v>
      </c>
      <c r="I9740" s="105" t="str">
        <f t="array" ref="I9740">XLOOKUP('Joining Lists'!$H9740,'Joining Lists'!$D$4:$D$75,'Joining Lists'!$E$4:$E$75)</f>
        <v>East</v>
      </c>
      <c r="J9740" s="105" t="s">
        <v>227</v>
      </c>
      <c r="K9740" s="105">
        <v>20.0</v>
      </c>
      <c r="L9740" s="104">
        <f t="array" ref="L9740">XLOOKUP('Joining Lists'!$J9740,'Joining Lists'!$A$4:$A$15,'Joining Lists'!$B$4:$B$15)</f>
        <v>25</v>
      </c>
      <c r="M9740" s="105">
        <f>'Joining Lists'!$K9740*'Joining Lists'!$L9740</f>
        <v>500</v>
      </c>
    </row>
    <row r="9741" ht="14.25" customHeight="1">
      <c r="G9741" s="111">
        <v>43886.0</v>
      </c>
      <c r="H9741" s="110" t="s">
        <v>295</v>
      </c>
      <c r="I9741" s="110" t="str">
        <f t="array" ref="I9741">XLOOKUP('Joining Lists'!$H9741,'Joining Lists'!$D$4:$D$75,'Joining Lists'!$E$4:$E$75)</f>
        <v>MidWest</v>
      </c>
      <c r="J9741" s="110" t="s">
        <v>212</v>
      </c>
      <c r="K9741" s="110">
        <v>1.0</v>
      </c>
      <c r="L9741" s="109">
        <f t="array" ref="L9741">XLOOKUP('Joining Lists'!$J9741,'Joining Lists'!$A$4:$A$15,'Joining Lists'!$B$4:$B$15)</f>
        <v>21</v>
      </c>
      <c r="M9741" s="110">
        <f>'Joining Lists'!$K9741*'Joining Lists'!$L9741</f>
        <v>21</v>
      </c>
    </row>
    <row r="9742" ht="14.25" customHeight="1">
      <c r="G9742" s="106">
        <v>43886.0</v>
      </c>
      <c r="H9742" s="105" t="s">
        <v>225</v>
      </c>
      <c r="I9742" s="105" t="str">
        <f t="array" ref="I9742">XLOOKUP('Joining Lists'!$H9742,'Joining Lists'!$D$4:$D$75,'Joining Lists'!$E$4:$E$75)</f>
        <v>South</v>
      </c>
      <c r="J9742" s="105" t="s">
        <v>233</v>
      </c>
      <c r="K9742" s="105">
        <v>2.0</v>
      </c>
      <c r="L9742" s="104">
        <f t="array" ref="L9742">XLOOKUP('Joining Lists'!$J9742,'Joining Lists'!$A$4:$A$15,'Joining Lists'!$B$4:$B$15)</f>
        <v>27.5</v>
      </c>
      <c r="M9742" s="105">
        <f>'Joining Lists'!$K9742*'Joining Lists'!$L9742</f>
        <v>55</v>
      </c>
    </row>
    <row r="9743" ht="14.25" customHeight="1">
      <c r="G9743" s="111">
        <v>43886.0</v>
      </c>
      <c r="H9743" s="110" t="s">
        <v>269</v>
      </c>
      <c r="I9743" s="110" t="str">
        <f t="array" ref="I9743">XLOOKUP('Joining Lists'!$H9743,'Joining Lists'!$D$4:$D$75,'Joining Lists'!$E$4:$E$75)</f>
        <v>MidWest</v>
      </c>
      <c r="J9743" s="110" t="s">
        <v>216</v>
      </c>
      <c r="K9743" s="110">
        <v>2.0</v>
      </c>
      <c r="L9743" s="109">
        <f t="array" ref="L9743">XLOOKUP('Joining Lists'!$J9743,'Joining Lists'!$A$4:$A$15,'Joining Lists'!$B$4:$B$15)</f>
        <v>22.95</v>
      </c>
      <c r="M9743" s="110">
        <f>'Joining Lists'!$K9743*'Joining Lists'!$L9743</f>
        <v>45.9</v>
      </c>
    </row>
    <row r="9744" ht="14.25" customHeight="1">
      <c r="G9744" s="106">
        <v>43886.0</v>
      </c>
      <c r="H9744" s="105" t="s">
        <v>299</v>
      </c>
      <c r="I9744" s="105" t="str">
        <f t="array" ref="I9744">XLOOKUP('Joining Lists'!$H9744,'Joining Lists'!$D$4:$D$75,'Joining Lists'!$E$4:$E$75)</f>
        <v>South</v>
      </c>
      <c r="J9744" s="105" t="s">
        <v>240</v>
      </c>
      <c r="K9744" s="105">
        <v>3.0</v>
      </c>
      <c r="L9744" s="104">
        <f t="array" ref="L9744">XLOOKUP('Joining Lists'!$J9744,'Joining Lists'!$A$4:$A$15,'Joining Lists'!$B$4:$B$15)</f>
        <v>34</v>
      </c>
      <c r="M9744" s="105">
        <f>'Joining Lists'!$K9744*'Joining Lists'!$L9744</f>
        <v>102</v>
      </c>
    </row>
    <row r="9745" ht="14.25" customHeight="1">
      <c r="G9745" s="111">
        <v>43886.0</v>
      </c>
      <c r="H9745" s="110" t="s">
        <v>264</v>
      </c>
      <c r="I9745" s="110" t="str">
        <f t="array" ref="I9745">XLOOKUP('Joining Lists'!$H9745,'Joining Lists'!$D$4:$D$75,'Joining Lists'!$E$4:$E$75)</f>
        <v>MidWest</v>
      </c>
      <c r="J9745" s="110" t="s">
        <v>239</v>
      </c>
      <c r="K9745" s="110">
        <v>2.0</v>
      </c>
      <c r="L9745" s="109">
        <f t="array" ref="L9745">XLOOKUP('Joining Lists'!$J9745,'Joining Lists'!$A$4:$A$15,'Joining Lists'!$B$4:$B$15)</f>
        <v>19</v>
      </c>
      <c r="M9745" s="110">
        <f>'Joining Lists'!$K9745*'Joining Lists'!$L9745</f>
        <v>38</v>
      </c>
    </row>
    <row r="9746" ht="14.25" customHeight="1">
      <c r="G9746" s="106">
        <v>43886.0</v>
      </c>
      <c r="H9746" s="105" t="s">
        <v>314</v>
      </c>
      <c r="I9746" s="105" t="str">
        <f t="array" ref="I9746">XLOOKUP('Joining Lists'!$H9746,'Joining Lists'!$D$4:$D$75,'Joining Lists'!$E$4:$E$75)</f>
        <v>West</v>
      </c>
      <c r="J9746" s="105" t="s">
        <v>240</v>
      </c>
      <c r="K9746" s="105">
        <v>1.0</v>
      </c>
      <c r="L9746" s="104">
        <f t="array" ref="L9746">XLOOKUP('Joining Lists'!$J9746,'Joining Lists'!$A$4:$A$15,'Joining Lists'!$B$4:$B$15)</f>
        <v>34</v>
      </c>
      <c r="M9746" s="105">
        <f>'Joining Lists'!$K9746*'Joining Lists'!$L9746</f>
        <v>34</v>
      </c>
    </row>
    <row r="9747" ht="14.25" customHeight="1">
      <c r="G9747" s="111">
        <v>43885.0</v>
      </c>
      <c r="H9747" s="110" t="s">
        <v>288</v>
      </c>
      <c r="I9747" s="110" t="str">
        <f t="array" ref="I9747">XLOOKUP('Joining Lists'!$H9747,'Joining Lists'!$D$4:$D$75,'Joining Lists'!$E$4:$E$75)</f>
        <v>MidWest</v>
      </c>
      <c r="J9747" s="110" t="s">
        <v>243</v>
      </c>
      <c r="K9747" s="110">
        <v>3.0</v>
      </c>
      <c r="L9747" s="109">
        <f t="array" ref="L9747">XLOOKUP('Joining Lists'!$J9747,'Joining Lists'!$A$4:$A$15,'Joining Lists'!$B$4:$B$15)</f>
        <v>25</v>
      </c>
      <c r="M9747" s="110">
        <f>'Joining Lists'!$K9747*'Joining Lists'!$L9747</f>
        <v>75</v>
      </c>
    </row>
    <row r="9748" ht="14.25" customHeight="1">
      <c r="G9748" s="106">
        <v>43884.0</v>
      </c>
      <c r="H9748" s="105" t="s">
        <v>251</v>
      </c>
      <c r="I9748" s="105" t="str">
        <f t="array" ref="I9748">XLOOKUP('Joining Lists'!$H9748,'Joining Lists'!$D$4:$D$75,'Joining Lists'!$E$4:$E$75)</f>
        <v>MidWest</v>
      </c>
      <c r="J9748" s="105" t="s">
        <v>243</v>
      </c>
      <c r="K9748" s="105">
        <v>1.0</v>
      </c>
      <c r="L9748" s="104">
        <f t="array" ref="L9748">XLOOKUP('Joining Lists'!$J9748,'Joining Lists'!$A$4:$A$15,'Joining Lists'!$B$4:$B$15)</f>
        <v>25</v>
      </c>
      <c r="M9748" s="105">
        <f>'Joining Lists'!$K9748*'Joining Lists'!$L9748</f>
        <v>25</v>
      </c>
    </row>
    <row r="9749" ht="14.25" customHeight="1">
      <c r="G9749" s="111">
        <v>43884.0</v>
      </c>
      <c r="H9749" s="110" t="s">
        <v>296</v>
      </c>
      <c r="I9749" s="110" t="str">
        <f t="array" ref="I9749">XLOOKUP('Joining Lists'!$H9749,'Joining Lists'!$D$4:$D$75,'Joining Lists'!$E$4:$E$75)</f>
        <v>West</v>
      </c>
      <c r="J9749" s="110" t="s">
        <v>243</v>
      </c>
      <c r="K9749" s="110">
        <v>1.0</v>
      </c>
      <c r="L9749" s="109">
        <f t="array" ref="L9749">XLOOKUP('Joining Lists'!$J9749,'Joining Lists'!$A$4:$A$15,'Joining Lists'!$B$4:$B$15)</f>
        <v>25</v>
      </c>
      <c r="M9749" s="110">
        <f>'Joining Lists'!$K9749*'Joining Lists'!$L9749</f>
        <v>25</v>
      </c>
    </row>
    <row r="9750" ht="14.25" customHeight="1">
      <c r="G9750" s="106">
        <v>43884.0</v>
      </c>
      <c r="H9750" s="105" t="s">
        <v>250</v>
      </c>
      <c r="I9750" s="105" t="str">
        <f t="array" ref="I9750">XLOOKUP('Joining Lists'!$H9750,'Joining Lists'!$D$4:$D$75,'Joining Lists'!$E$4:$E$75)</f>
        <v>West</v>
      </c>
      <c r="J9750" s="105" t="s">
        <v>235</v>
      </c>
      <c r="K9750" s="105">
        <v>3.0</v>
      </c>
      <c r="L9750" s="104">
        <f t="array" ref="L9750">XLOOKUP('Joining Lists'!$J9750,'Joining Lists'!$A$4:$A$15,'Joining Lists'!$B$4:$B$15)</f>
        <v>19.95</v>
      </c>
      <c r="M9750" s="105">
        <f>'Joining Lists'!$K9750*'Joining Lists'!$L9750</f>
        <v>59.85</v>
      </c>
    </row>
    <row r="9751" ht="14.25" customHeight="1">
      <c r="G9751" s="111">
        <v>43884.0</v>
      </c>
      <c r="H9751" s="110" t="s">
        <v>283</v>
      </c>
      <c r="I9751" s="110" t="str">
        <f t="array" ref="I9751">XLOOKUP('Joining Lists'!$H9751,'Joining Lists'!$D$4:$D$75,'Joining Lists'!$E$4:$E$75)</f>
        <v>South</v>
      </c>
      <c r="J9751" s="110" t="s">
        <v>218</v>
      </c>
      <c r="K9751" s="110">
        <v>2.0</v>
      </c>
      <c r="L9751" s="109">
        <f t="array" ref="L9751">XLOOKUP('Joining Lists'!$J9751,'Joining Lists'!$A$4:$A$15,'Joining Lists'!$B$4:$B$15)</f>
        <v>22.95</v>
      </c>
      <c r="M9751" s="110">
        <f>'Joining Lists'!$K9751*'Joining Lists'!$L9751</f>
        <v>45.9</v>
      </c>
    </row>
    <row r="9752" ht="14.25" customHeight="1">
      <c r="G9752" s="106">
        <v>43884.0</v>
      </c>
      <c r="H9752" s="105" t="s">
        <v>254</v>
      </c>
      <c r="I9752" s="105" t="str">
        <f t="array" ref="I9752">XLOOKUP('Joining Lists'!$H9752,'Joining Lists'!$D$4:$D$75,'Joining Lists'!$E$4:$E$75)</f>
        <v>South</v>
      </c>
      <c r="J9752" s="105" t="s">
        <v>236</v>
      </c>
      <c r="K9752" s="105">
        <v>3.0</v>
      </c>
      <c r="L9752" s="104">
        <f t="array" ref="L9752">XLOOKUP('Joining Lists'!$J9752,'Joining Lists'!$A$4:$A$15,'Joining Lists'!$B$4:$B$15)</f>
        <v>30</v>
      </c>
      <c r="M9752" s="105">
        <f>'Joining Lists'!$K9752*'Joining Lists'!$L9752</f>
        <v>90</v>
      </c>
    </row>
    <row r="9753" ht="14.25" customHeight="1">
      <c r="G9753" s="111">
        <v>43884.0</v>
      </c>
      <c r="H9753" s="110" t="s">
        <v>249</v>
      </c>
      <c r="I9753" s="110" t="str">
        <f t="array" ref="I9753">XLOOKUP('Joining Lists'!$H9753,'Joining Lists'!$D$4:$D$75,'Joining Lists'!$E$4:$E$75)</f>
        <v>East</v>
      </c>
      <c r="J9753" s="110" t="s">
        <v>245</v>
      </c>
      <c r="K9753" s="110">
        <v>2.0</v>
      </c>
      <c r="L9753" s="109">
        <f t="array" ref="L9753">XLOOKUP('Joining Lists'!$J9753,'Joining Lists'!$A$4:$A$15,'Joining Lists'!$B$4:$B$15)</f>
        <v>23.5</v>
      </c>
      <c r="M9753" s="110">
        <f>'Joining Lists'!$K9753*'Joining Lists'!$L9753</f>
        <v>47</v>
      </c>
    </row>
    <row r="9754" ht="14.25" customHeight="1">
      <c r="G9754" s="106">
        <v>43883.0</v>
      </c>
      <c r="H9754" s="105" t="s">
        <v>314</v>
      </c>
      <c r="I9754" s="105" t="str">
        <f t="array" ref="I9754">XLOOKUP('Joining Lists'!$H9754,'Joining Lists'!$D$4:$D$75,'Joining Lists'!$E$4:$E$75)</f>
        <v>West</v>
      </c>
      <c r="J9754" s="105" t="s">
        <v>239</v>
      </c>
      <c r="K9754" s="105">
        <v>3.0</v>
      </c>
      <c r="L9754" s="104">
        <f t="array" ref="L9754">XLOOKUP('Joining Lists'!$J9754,'Joining Lists'!$A$4:$A$15,'Joining Lists'!$B$4:$B$15)</f>
        <v>19</v>
      </c>
      <c r="M9754" s="105">
        <f>'Joining Lists'!$K9754*'Joining Lists'!$L9754</f>
        <v>57</v>
      </c>
    </row>
    <row r="9755" ht="14.25" customHeight="1">
      <c r="G9755" s="111">
        <v>43883.0</v>
      </c>
      <c r="H9755" s="110" t="s">
        <v>304</v>
      </c>
      <c r="I9755" s="110" t="str">
        <f t="array" ref="I9755">XLOOKUP('Joining Lists'!$H9755,'Joining Lists'!$D$4:$D$75,'Joining Lists'!$E$4:$E$75)</f>
        <v>South</v>
      </c>
      <c r="J9755" s="110" t="s">
        <v>218</v>
      </c>
      <c r="K9755" s="110">
        <v>1.0</v>
      </c>
      <c r="L9755" s="109">
        <f t="array" ref="L9755">XLOOKUP('Joining Lists'!$J9755,'Joining Lists'!$A$4:$A$15,'Joining Lists'!$B$4:$B$15)</f>
        <v>22.95</v>
      </c>
      <c r="M9755" s="110">
        <f>'Joining Lists'!$K9755*'Joining Lists'!$L9755</f>
        <v>22.95</v>
      </c>
    </row>
    <row r="9756" ht="14.25" customHeight="1">
      <c r="G9756" s="106">
        <v>43883.0</v>
      </c>
      <c r="H9756" s="105" t="s">
        <v>292</v>
      </c>
      <c r="I9756" s="105" t="str">
        <f t="array" ref="I9756">XLOOKUP('Joining Lists'!$H9756,'Joining Lists'!$D$4:$D$75,'Joining Lists'!$E$4:$E$75)</f>
        <v>East</v>
      </c>
      <c r="J9756" s="105" t="s">
        <v>235</v>
      </c>
      <c r="K9756" s="105">
        <v>3.0</v>
      </c>
      <c r="L9756" s="104">
        <f t="array" ref="L9756">XLOOKUP('Joining Lists'!$J9756,'Joining Lists'!$A$4:$A$15,'Joining Lists'!$B$4:$B$15)</f>
        <v>19.95</v>
      </c>
      <c r="M9756" s="105">
        <f>'Joining Lists'!$K9756*'Joining Lists'!$L9756</f>
        <v>59.85</v>
      </c>
    </row>
    <row r="9757" ht="14.25" customHeight="1">
      <c r="G9757" s="111">
        <v>43883.0</v>
      </c>
      <c r="H9757" s="110" t="s">
        <v>296</v>
      </c>
      <c r="I9757" s="110" t="str">
        <f t="array" ref="I9757">XLOOKUP('Joining Lists'!$H9757,'Joining Lists'!$D$4:$D$75,'Joining Lists'!$E$4:$E$75)</f>
        <v>West</v>
      </c>
      <c r="J9757" s="110" t="s">
        <v>233</v>
      </c>
      <c r="K9757" s="110">
        <v>3.0</v>
      </c>
      <c r="L9757" s="109">
        <f t="array" ref="L9757">XLOOKUP('Joining Lists'!$J9757,'Joining Lists'!$A$4:$A$15,'Joining Lists'!$B$4:$B$15)</f>
        <v>27.5</v>
      </c>
      <c r="M9757" s="110">
        <f>'Joining Lists'!$K9757*'Joining Lists'!$L9757</f>
        <v>82.5</v>
      </c>
    </row>
    <row r="9758" ht="14.25" customHeight="1">
      <c r="G9758" s="106">
        <v>43883.0</v>
      </c>
      <c r="H9758" s="105" t="s">
        <v>244</v>
      </c>
      <c r="I9758" s="105" t="str">
        <f t="array" ref="I9758">XLOOKUP('Joining Lists'!$H9758,'Joining Lists'!$D$4:$D$75,'Joining Lists'!$E$4:$E$75)</f>
        <v>MidWest</v>
      </c>
      <c r="J9758" s="105" t="s">
        <v>216</v>
      </c>
      <c r="K9758" s="105">
        <v>4.0</v>
      </c>
      <c r="L9758" s="104">
        <f t="array" ref="L9758">XLOOKUP('Joining Lists'!$J9758,'Joining Lists'!$A$4:$A$15,'Joining Lists'!$B$4:$B$15)</f>
        <v>22.95</v>
      </c>
      <c r="M9758" s="105">
        <f>'Joining Lists'!$K9758*'Joining Lists'!$L9758</f>
        <v>91.8</v>
      </c>
    </row>
    <row r="9759" ht="14.25" customHeight="1">
      <c r="G9759" s="111">
        <v>43882.0</v>
      </c>
      <c r="H9759" s="110" t="s">
        <v>293</v>
      </c>
      <c r="I9759" s="110" t="str">
        <f t="array" ref="I9759">XLOOKUP('Joining Lists'!$H9759,'Joining Lists'!$D$4:$D$75,'Joining Lists'!$E$4:$E$75)</f>
        <v>West</v>
      </c>
      <c r="J9759" s="110" t="s">
        <v>212</v>
      </c>
      <c r="K9759" s="110">
        <v>16.0</v>
      </c>
      <c r="L9759" s="109">
        <f t="array" ref="L9759">XLOOKUP('Joining Lists'!$J9759,'Joining Lists'!$A$4:$A$15,'Joining Lists'!$B$4:$B$15)</f>
        <v>21</v>
      </c>
      <c r="M9759" s="110">
        <f>'Joining Lists'!$K9759*'Joining Lists'!$L9759</f>
        <v>336</v>
      </c>
    </row>
    <row r="9760" ht="14.25" customHeight="1">
      <c r="G9760" s="106">
        <v>43882.0</v>
      </c>
      <c r="H9760" s="105" t="s">
        <v>292</v>
      </c>
      <c r="I9760" s="105" t="str">
        <f t="array" ref="I9760">XLOOKUP('Joining Lists'!$H9760,'Joining Lists'!$D$4:$D$75,'Joining Lists'!$E$4:$E$75)</f>
        <v>East</v>
      </c>
      <c r="J9760" s="105" t="s">
        <v>245</v>
      </c>
      <c r="K9760" s="105">
        <v>3.0</v>
      </c>
      <c r="L9760" s="104">
        <f t="array" ref="L9760">XLOOKUP('Joining Lists'!$J9760,'Joining Lists'!$A$4:$A$15,'Joining Lists'!$B$4:$B$15)</f>
        <v>23.5</v>
      </c>
      <c r="M9760" s="105">
        <f>'Joining Lists'!$K9760*'Joining Lists'!$L9760</f>
        <v>70.5</v>
      </c>
    </row>
    <row r="9761" ht="14.25" customHeight="1">
      <c r="G9761" s="111">
        <v>43882.0</v>
      </c>
      <c r="H9761" s="110" t="s">
        <v>306</v>
      </c>
      <c r="I9761" s="110" t="str">
        <f t="array" ref="I9761">XLOOKUP('Joining Lists'!$H9761,'Joining Lists'!$D$4:$D$75,'Joining Lists'!$E$4:$E$75)</f>
        <v>West</v>
      </c>
      <c r="J9761" s="110" t="s">
        <v>212</v>
      </c>
      <c r="K9761" s="110">
        <v>1.0</v>
      </c>
      <c r="L9761" s="109">
        <f t="array" ref="L9761">XLOOKUP('Joining Lists'!$J9761,'Joining Lists'!$A$4:$A$15,'Joining Lists'!$B$4:$B$15)</f>
        <v>21</v>
      </c>
      <c r="M9761" s="110">
        <f>'Joining Lists'!$K9761*'Joining Lists'!$L9761</f>
        <v>21</v>
      </c>
    </row>
    <row r="9762" ht="14.25" customHeight="1">
      <c r="G9762" s="106">
        <v>43882.0</v>
      </c>
      <c r="H9762" s="105" t="s">
        <v>256</v>
      </c>
      <c r="I9762" s="105" t="str">
        <f t="array" ref="I9762">XLOOKUP('Joining Lists'!$H9762,'Joining Lists'!$D$4:$D$75,'Joining Lists'!$E$4:$E$75)</f>
        <v>MidWest</v>
      </c>
      <c r="J9762" s="105" t="s">
        <v>212</v>
      </c>
      <c r="K9762" s="105">
        <v>13.0</v>
      </c>
      <c r="L9762" s="104">
        <f t="array" ref="L9762">XLOOKUP('Joining Lists'!$J9762,'Joining Lists'!$A$4:$A$15,'Joining Lists'!$B$4:$B$15)</f>
        <v>21</v>
      </c>
      <c r="M9762" s="105">
        <f>'Joining Lists'!$K9762*'Joining Lists'!$L9762</f>
        <v>273</v>
      </c>
    </row>
    <row r="9763" ht="14.25" customHeight="1">
      <c r="G9763" s="111">
        <v>43881.0</v>
      </c>
      <c r="H9763" s="110" t="s">
        <v>255</v>
      </c>
      <c r="I9763" s="110" t="str">
        <f t="array" ref="I9763">XLOOKUP('Joining Lists'!$H9763,'Joining Lists'!$D$4:$D$75,'Joining Lists'!$E$4:$E$75)</f>
        <v>MidWest</v>
      </c>
      <c r="J9763" s="110" t="s">
        <v>245</v>
      </c>
      <c r="K9763" s="110">
        <v>1.0</v>
      </c>
      <c r="L9763" s="109">
        <f t="array" ref="L9763">XLOOKUP('Joining Lists'!$J9763,'Joining Lists'!$A$4:$A$15,'Joining Lists'!$B$4:$B$15)</f>
        <v>23.5</v>
      </c>
      <c r="M9763" s="110">
        <f>'Joining Lists'!$K9763*'Joining Lists'!$L9763</f>
        <v>23.5</v>
      </c>
    </row>
    <row r="9764" ht="14.25" customHeight="1">
      <c r="G9764" s="106">
        <v>43881.0</v>
      </c>
      <c r="H9764" s="105" t="s">
        <v>296</v>
      </c>
      <c r="I9764" s="105" t="str">
        <f t="array" ref="I9764">XLOOKUP('Joining Lists'!$H9764,'Joining Lists'!$D$4:$D$75,'Joining Lists'!$E$4:$E$75)</f>
        <v>West</v>
      </c>
      <c r="J9764" s="105" t="s">
        <v>240</v>
      </c>
      <c r="K9764" s="105">
        <v>2.0</v>
      </c>
      <c r="L9764" s="104">
        <f t="array" ref="L9764">XLOOKUP('Joining Lists'!$J9764,'Joining Lists'!$A$4:$A$15,'Joining Lists'!$B$4:$B$15)</f>
        <v>34</v>
      </c>
      <c r="M9764" s="105">
        <f>'Joining Lists'!$K9764*'Joining Lists'!$L9764</f>
        <v>68</v>
      </c>
    </row>
    <row r="9765" ht="14.25" customHeight="1">
      <c r="G9765" s="111">
        <v>43881.0</v>
      </c>
      <c r="H9765" s="110" t="s">
        <v>299</v>
      </c>
      <c r="I9765" s="110" t="str">
        <f t="array" ref="I9765">XLOOKUP('Joining Lists'!$H9765,'Joining Lists'!$D$4:$D$75,'Joining Lists'!$E$4:$E$75)</f>
        <v>South</v>
      </c>
      <c r="J9765" s="110" t="s">
        <v>227</v>
      </c>
      <c r="K9765" s="110">
        <v>3.0</v>
      </c>
      <c r="L9765" s="109">
        <f t="array" ref="L9765">XLOOKUP('Joining Lists'!$J9765,'Joining Lists'!$A$4:$A$15,'Joining Lists'!$B$4:$B$15)</f>
        <v>25</v>
      </c>
      <c r="M9765" s="110">
        <f>'Joining Lists'!$K9765*'Joining Lists'!$L9765</f>
        <v>75</v>
      </c>
    </row>
    <row r="9766" ht="14.25" customHeight="1">
      <c r="G9766" s="106">
        <v>43881.0</v>
      </c>
      <c r="H9766" s="105" t="s">
        <v>276</v>
      </c>
      <c r="I9766" s="105" t="str">
        <f t="array" ref="I9766">XLOOKUP('Joining Lists'!$H9766,'Joining Lists'!$D$4:$D$75,'Joining Lists'!$E$4:$E$75)</f>
        <v>East</v>
      </c>
      <c r="J9766" s="105" t="s">
        <v>218</v>
      </c>
      <c r="K9766" s="105">
        <v>1.0</v>
      </c>
      <c r="L9766" s="104">
        <f t="array" ref="L9766">XLOOKUP('Joining Lists'!$J9766,'Joining Lists'!$A$4:$A$15,'Joining Lists'!$B$4:$B$15)</f>
        <v>22.95</v>
      </c>
      <c r="M9766" s="105">
        <f>'Joining Lists'!$K9766*'Joining Lists'!$L9766</f>
        <v>22.95</v>
      </c>
    </row>
    <row r="9767" ht="14.25" customHeight="1">
      <c r="G9767" s="111">
        <v>43881.0</v>
      </c>
      <c r="H9767" s="110" t="s">
        <v>257</v>
      </c>
      <c r="I9767" s="110" t="str">
        <f t="array" ref="I9767">XLOOKUP('Joining Lists'!$H9767,'Joining Lists'!$D$4:$D$75,'Joining Lists'!$E$4:$E$75)</f>
        <v>South</v>
      </c>
      <c r="J9767" s="110" t="s">
        <v>233</v>
      </c>
      <c r="K9767" s="110">
        <v>3.0</v>
      </c>
      <c r="L9767" s="109">
        <f t="array" ref="L9767">XLOOKUP('Joining Lists'!$J9767,'Joining Lists'!$A$4:$A$15,'Joining Lists'!$B$4:$B$15)</f>
        <v>27.5</v>
      </c>
      <c r="M9767" s="110">
        <f>'Joining Lists'!$K9767*'Joining Lists'!$L9767</f>
        <v>82.5</v>
      </c>
    </row>
    <row r="9768" ht="14.25" customHeight="1">
      <c r="G9768" s="106">
        <v>43880.0</v>
      </c>
      <c r="H9768" s="105" t="s">
        <v>306</v>
      </c>
      <c r="I9768" s="105" t="str">
        <f t="array" ref="I9768">XLOOKUP('Joining Lists'!$H9768,'Joining Lists'!$D$4:$D$75,'Joining Lists'!$E$4:$E$75)</f>
        <v>West</v>
      </c>
      <c r="J9768" s="105" t="s">
        <v>216</v>
      </c>
      <c r="K9768" s="105">
        <v>2.0</v>
      </c>
      <c r="L9768" s="104">
        <f t="array" ref="L9768">XLOOKUP('Joining Lists'!$J9768,'Joining Lists'!$A$4:$A$15,'Joining Lists'!$B$4:$B$15)</f>
        <v>22.95</v>
      </c>
      <c r="M9768" s="105">
        <f>'Joining Lists'!$K9768*'Joining Lists'!$L9768</f>
        <v>45.9</v>
      </c>
    </row>
    <row r="9769" ht="14.25" customHeight="1">
      <c r="G9769" s="111">
        <v>43880.0</v>
      </c>
      <c r="H9769" s="110" t="s">
        <v>225</v>
      </c>
      <c r="I9769" s="110" t="str">
        <f t="array" ref="I9769">XLOOKUP('Joining Lists'!$H9769,'Joining Lists'!$D$4:$D$75,'Joining Lists'!$E$4:$E$75)</f>
        <v>South</v>
      </c>
      <c r="J9769" s="110" t="s">
        <v>243</v>
      </c>
      <c r="K9769" s="110">
        <v>3.0</v>
      </c>
      <c r="L9769" s="109">
        <f t="array" ref="L9769">XLOOKUP('Joining Lists'!$J9769,'Joining Lists'!$A$4:$A$15,'Joining Lists'!$B$4:$B$15)</f>
        <v>25</v>
      </c>
      <c r="M9769" s="110">
        <f>'Joining Lists'!$K9769*'Joining Lists'!$L9769</f>
        <v>75</v>
      </c>
    </row>
    <row r="9770" ht="14.25" customHeight="1">
      <c r="G9770" s="106">
        <v>43880.0</v>
      </c>
      <c r="H9770" s="105" t="s">
        <v>269</v>
      </c>
      <c r="I9770" s="105" t="str">
        <f t="array" ref="I9770">XLOOKUP('Joining Lists'!$H9770,'Joining Lists'!$D$4:$D$75,'Joining Lists'!$E$4:$E$75)</f>
        <v>MidWest</v>
      </c>
      <c r="J9770" s="105" t="s">
        <v>235</v>
      </c>
      <c r="K9770" s="105">
        <v>3.0</v>
      </c>
      <c r="L9770" s="104">
        <f t="array" ref="L9770">XLOOKUP('Joining Lists'!$J9770,'Joining Lists'!$A$4:$A$15,'Joining Lists'!$B$4:$B$15)</f>
        <v>19.95</v>
      </c>
      <c r="M9770" s="105">
        <f>'Joining Lists'!$K9770*'Joining Lists'!$L9770</f>
        <v>59.85</v>
      </c>
    </row>
    <row r="9771" ht="14.25" customHeight="1">
      <c r="G9771" s="111">
        <v>43879.0</v>
      </c>
      <c r="H9771" s="110" t="s">
        <v>255</v>
      </c>
      <c r="I9771" s="110" t="str">
        <f t="array" ref="I9771">XLOOKUP('Joining Lists'!$H9771,'Joining Lists'!$D$4:$D$75,'Joining Lists'!$E$4:$E$75)</f>
        <v>MidWest</v>
      </c>
      <c r="J9771" s="110" t="s">
        <v>230</v>
      </c>
      <c r="K9771" s="110">
        <v>4.0</v>
      </c>
      <c r="L9771" s="109">
        <f t="array" ref="L9771">XLOOKUP('Joining Lists'!$J9771,'Joining Lists'!$A$4:$A$15,'Joining Lists'!$B$4:$B$15)</f>
        <v>79.95</v>
      </c>
      <c r="M9771" s="110">
        <f>'Joining Lists'!$K9771*'Joining Lists'!$L9771</f>
        <v>319.8</v>
      </c>
    </row>
    <row r="9772" ht="14.25" customHeight="1">
      <c r="G9772" s="106">
        <v>43879.0</v>
      </c>
      <c r="H9772" s="105" t="s">
        <v>261</v>
      </c>
      <c r="I9772" s="105" t="str">
        <f t="array" ref="I9772">XLOOKUP('Joining Lists'!$H9772,'Joining Lists'!$D$4:$D$75,'Joining Lists'!$E$4:$E$75)</f>
        <v>South</v>
      </c>
      <c r="J9772" s="105" t="s">
        <v>218</v>
      </c>
      <c r="K9772" s="105">
        <v>17.0</v>
      </c>
      <c r="L9772" s="104">
        <f t="array" ref="L9772">XLOOKUP('Joining Lists'!$J9772,'Joining Lists'!$A$4:$A$15,'Joining Lists'!$B$4:$B$15)</f>
        <v>22.95</v>
      </c>
      <c r="M9772" s="105">
        <f>'Joining Lists'!$K9772*'Joining Lists'!$L9772</f>
        <v>390.15</v>
      </c>
    </row>
    <row r="9773" ht="14.25" customHeight="1">
      <c r="G9773" s="111">
        <v>43878.0</v>
      </c>
      <c r="H9773" s="110" t="s">
        <v>264</v>
      </c>
      <c r="I9773" s="110" t="str">
        <f t="array" ref="I9773">XLOOKUP('Joining Lists'!$H9773,'Joining Lists'!$D$4:$D$75,'Joining Lists'!$E$4:$E$75)</f>
        <v>MidWest</v>
      </c>
      <c r="J9773" s="110" t="s">
        <v>233</v>
      </c>
      <c r="K9773" s="110">
        <v>4.0</v>
      </c>
      <c r="L9773" s="109">
        <f t="array" ref="L9773">XLOOKUP('Joining Lists'!$J9773,'Joining Lists'!$A$4:$A$15,'Joining Lists'!$B$4:$B$15)</f>
        <v>27.5</v>
      </c>
      <c r="M9773" s="110">
        <f>'Joining Lists'!$K9773*'Joining Lists'!$L9773</f>
        <v>110</v>
      </c>
    </row>
    <row r="9774" ht="14.25" customHeight="1">
      <c r="G9774" s="106">
        <v>43878.0</v>
      </c>
      <c r="H9774" s="105" t="s">
        <v>284</v>
      </c>
      <c r="I9774" s="105" t="str">
        <f t="array" ref="I9774">XLOOKUP('Joining Lists'!$H9774,'Joining Lists'!$D$4:$D$75,'Joining Lists'!$E$4:$E$75)</f>
        <v>MidWest</v>
      </c>
      <c r="J9774" s="105" t="s">
        <v>235</v>
      </c>
      <c r="K9774" s="105">
        <v>4.0</v>
      </c>
      <c r="L9774" s="104">
        <f t="array" ref="L9774">XLOOKUP('Joining Lists'!$J9774,'Joining Lists'!$A$4:$A$15,'Joining Lists'!$B$4:$B$15)</f>
        <v>19.95</v>
      </c>
      <c r="M9774" s="105">
        <f>'Joining Lists'!$K9774*'Joining Lists'!$L9774</f>
        <v>79.8</v>
      </c>
    </row>
    <row r="9775" ht="14.25" customHeight="1">
      <c r="G9775" s="111">
        <v>43877.0</v>
      </c>
      <c r="H9775" s="110" t="s">
        <v>310</v>
      </c>
      <c r="I9775" s="110" t="str">
        <f t="array" ref="I9775">XLOOKUP('Joining Lists'!$H9775,'Joining Lists'!$D$4:$D$75,'Joining Lists'!$E$4:$E$75)</f>
        <v>West</v>
      </c>
      <c r="J9775" s="110" t="s">
        <v>235</v>
      </c>
      <c r="K9775" s="110">
        <v>18.0</v>
      </c>
      <c r="L9775" s="109">
        <f t="array" ref="L9775">XLOOKUP('Joining Lists'!$J9775,'Joining Lists'!$A$4:$A$15,'Joining Lists'!$B$4:$B$15)</f>
        <v>19.95</v>
      </c>
      <c r="M9775" s="110">
        <f>'Joining Lists'!$K9775*'Joining Lists'!$L9775</f>
        <v>359.1</v>
      </c>
    </row>
    <row r="9776" ht="14.25" customHeight="1">
      <c r="G9776" s="106">
        <v>43877.0</v>
      </c>
      <c r="H9776" s="105" t="s">
        <v>286</v>
      </c>
      <c r="I9776" s="105" t="str">
        <f t="array" ref="I9776">XLOOKUP('Joining Lists'!$H9776,'Joining Lists'!$D$4:$D$75,'Joining Lists'!$E$4:$E$75)</f>
        <v>South</v>
      </c>
      <c r="J9776" s="105" t="s">
        <v>216</v>
      </c>
      <c r="K9776" s="105">
        <v>2.0</v>
      </c>
      <c r="L9776" s="104">
        <f t="array" ref="L9776">XLOOKUP('Joining Lists'!$J9776,'Joining Lists'!$A$4:$A$15,'Joining Lists'!$B$4:$B$15)</f>
        <v>22.95</v>
      </c>
      <c r="M9776" s="105">
        <f>'Joining Lists'!$K9776*'Joining Lists'!$L9776</f>
        <v>45.9</v>
      </c>
    </row>
    <row r="9777" ht="14.25" customHeight="1">
      <c r="G9777" s="111">
        <v>43877.0</v>
      </c>
      <c r="H9777" s="110" t="s">
        <v>221</v>
      </c>
      <c r="I9777" s="110" t="str">
        <f t="array" ref="I9777">XLOOKUP('Joining Lists'!$H9777,'Joining Lists'!$D$4:$D$75,'Joining Lists'!$E$4:$E$75)</f>
        <v>East</v>
      </c>
      <c r="J9777" s="110" t="s">
        <v>235</v>
      </c>
      <c r="K9777" s="110">
        <v>3.0</v>
      </c>
      <c r="L9777" s="109">
        <f t="array" ref="L9777">XLOOKUP('Joining Lists'!$J9777,'Joining Lists'!$A$4:$A$15,'Joining Lists'!$B$4:$B$15)</f>
        <v>19.95</v>
      </c>
      <c r="M9777" s="110">
        <f>'Joining Lists'!$K9777*'Joining Lists'!$L9777</f>
        <v>59.85</v>
      </c>
    </row>
    <row r="9778" ht="14.25" customHeight="1">
      <c r="G9778" s="106">
        <v>43877.0</v>
      </c>
      <c r="H9778" s="105" t="s">
        <v>302</v>
      </c>
      <c r="I9778" s="105" t="str">
        <f t="array" ref="I9778">XLOOKUP('Joining Lists'!$H9778,'Joining Lists'!$D$4:$D$75,'Joining Lists'!$E$4:$E$75)</f>
        <v>MidWest</v>
      </c>
      <c r="J9778" s="105" t="s">
        <v>227</v>
      </c>
      <c r="K9778" s="105">
        <v>3.0</v>
      </c>
      <c r="L9778" s="104">
        <f t="array" ref="L9778">XLOOKUP('Joining Lists'!$J9778,'Joining Lists'!$A$4:$A$15,'Joining Lists'!$B$4:$B$15)</f>
        <v>25</v>
      </c>
      <c r="M9778" s="105">
        <f>'Joining Lists'!$K9778*'Joining Lists'!$L9778</f>
        <v>75</v>
      </c>
    </row>
    <row r="9779" ht="14.25" customHeight="1">
      <c r="G9779" s="111">
        <v>43877.0</v>
      </c>
      <c r="H9779" s="110" t="s">
        <v>296</v>
      </c>
      <c r="I9779" s="110" t="str">
        <f t="array" ref="I9779">XLOOKUP('Joining Lists'!$H9779,'Joining Lists'!$D$4:$D$75,'Joining Lists'!$E$4:$E$75)</f>
        <v>West</v>
      </c>
      <c r="J9779" s="110" t="s">
        <v>235</v>
      </c>
      <c r="K9779" s="110">
        <v>3.0</v>
      </c>
      <c r="L9779" s="109">
        <f t="array" ref="L9779">XLOOKUP('Joining Lists'!$J9779,'Joining Lists'!$A$4:$A$15,'Joining Lists'!$B$4:$B$15)</f>
        <v>19.95</v>
      </c>
      <c r="M9779" s="110">
        <f>'Joining Lists'!$K9779*'Joining Lists'!$L9779</f>
        <v>59.85</v>
      </c>
    </row>
    <row r="9780" ht="14.25" customHeight="1">
      <c r="G9780" s="106">
        <v>43877.0</v>
      </c>
      <c r="H9780" s="105" t="s">
        <v>281</v>
      </c>
      <c r="I9780" s="105" t="str">
        <f t="array" ref="I9780">XLOOKUP('Joining Lists'!$H9780,'Joining Lists'!$D$4:$D$75,'Joining Lists'!$E$4:$E$75)</f>
        <v>MidWest</v>
      </c>
      <c r="J9780" s="105" t="s">
        <v>218</v>
      </c>
      <c r="K9780" s="105">
        <v>13.0</v>
      </c>
      <c r="L9780" s="104">
        <f t="array" ref="L9780">XLOOKUP('Joining Lists'!$J9780,'Joining Lists'!$A$4:$A$15,'Joining Lists'!$B$4:$B$15)</f>
        <v>22.95</v>
      </c>
      <c r="M9780" s="105">
        <f>'Joining Lists'!$K9780*'Joining Lists'!$L9780</f>
        <v>298.35</v>
      </c>
    </row>
    <row r="9781" ht="14.25" customHeight="1">
      <c r="G9781" s="111">
        <v>43876.0</v>
      </c>
      <c r="H9781" s="110" t="s">
        <v>291</v>
      </c>
      <c r="I9781" s="110" t="str">
        <f t="array" ref="I9781">XLOOKUP('Joining Lists'!$H9781,'Joining Lists'!$D$4:$D$75,'Joining Lists'!$E$4:$E$75)</f>
        <v>West</v>
      </c>
      <c r="J9781" s="110" t="s">
        <v>240</v>
      </c>
      <c r="K9781" s="110">
        <v>2.0</v>
      </c>
      <c r="L9781" s="109">
        <f t="array" ref="L9781">XLOOKUP('Joining Lists'!$J9781,'Joining Lists'!$A$4:$A$15,'Joining Lists'!$B$4:$B$15)</f>
        <v>34</v>
      </c>
      <c r="M9781" s="110">
        <f>'Joining Lists'!$K9781*'Joining Lists'!$L9781</f>
        <v>68</v>
      </c>
    </row>
    <row r="9782" ht="14.25" customHeight="1">
      <c r="G9782" s="106">
        <v>43876.0</v>
      </c>
      <c r="H9782" s="105" t="s">
        <v>260</v>
      </c>
      <c r="I9782" s="105" t="str">
        <f t="array" ref="I9782">XLOOKUP('Joining Lists'!$H9782,'Joining Lists'!$D$4:$D$75,'Joining Lists'!$E$4:$E$75)</f>
        <v>MidWest</v>
      </c>
      <c r="J9782" s="105" t="s">
        <v>227</v>
      </c>
      <c r="K9782" s="105">
        <v>3.0</v>
      </c>
      <c r="L9782" s="104">
        <f t="array" ref="L9782">XLOOKUP('Joining Lists'!$J9782,'Joining Lists'!$A$4:$A$15,'Joining Lists'!$B$4:$B$15)</f>
        <v>25</v>
      </c>
      <c r="M9782" s="105">
        <f>'Joining Lists'!$K9782*'Joining Lists'!$L9782</f>
        <v>75</v>
      </c>
    </row>
    <row r="9783" ht="14.25" customHeight="1">
      <c r="G9783" s="111">
        <v>43876.0</v>
      </c>
      <c r="H9783" s="110" t="s">
        <v>297</v>
      </c>
      <c r="I9783" s="110" t="str">
        <f t="array" ref="I9783">XLOOKUP('Joining Lists'!$H9783,'Joining Lists'!$D$4:$D$75,'Joining Lists'!$E$4:$E$75)</f>
        <v>MidWest</v>
      </c>
      <c r="J9783" s="110" t="s">
        <v>212</v>
      </c>
      <c r="K9783" s="110">
        <v>3.0</v>
      </c>
      <c r="L9783" s="109">
        <f t="array" ref="L9783">XLOOKUP('Joining Lists'!$J9783,'Joining Lists'!$A$4:$A$15,'Joining Lists'!$B$4:$B$15)</f>
        <v>21</v>
      </c>
      <c r="M9783" s="110">
        <f>'Joining Lists'!$K9783*'Joining Lists'!$L9783</f>
        <v>63</v>
      </c>
    </row>
    <row r="9784" ht="14.25" customHeight="1">
      <c r="G9784" s="106">
        <v>43875.0</v>
      </c>
      <c r="H9784" s="105" t="s">
        <v>248</v>
      </c>
      <c r="I9784" s="105" t="str">
        <f t="array" ref="I9784">XLOOKUP('Joining Lists'!$H9784,'Joining Lists'!$D$4:$D$75,'Joining Lists'!$E$4:$E$75)</f>
        <v>MidWest</v>
      </c>
      <c r="J9784" s="105" t="s">
        <v>233</v>
      </c>
      <c r="K9784" s="105">
        <v>2.0</v>
      </c>
      <c r="L9784" s="104">
        <f t="array" ref="L9784">XLOOKUP('Joining Lists'!$J9784,'Joining Lists'!$A$4:$A$15,'Joining Lists'!$B$4:$B$15)</f>
        <v>27.5</v>
      </c>
      <c r="M9784" s="105">
        <f>'Joining Lists'!$K9784*'Joining Lists'!$L9784</f>
        <v>55</v>
      </c>
    </row>
    <row r="9785" ht="14.25" customHeight="1">
      <c r="G9785" s="111">
        <v>43875.0</v>
      </c>
      <c r="H9785" s="110" t="s">
        <v>310</v>
      </c>
      <c r="I9785" s="110" t="str">
        <f t="array" ref="I9785">XLOOKUP('Joining Lists'!$H9785,'Joining Lists'!$D$4:$D$75,'Joining Lists'!$E$4:$E$75)</f>
        <v>West</v>
      </c>
      <c r="J9785" s="110" t="s">
        <v>243</v>
      </c>
      <c r="K9785" s="110">
        <v>3.0</v>
      </c>
      <c r="L9785" s="109">
        <f t="array" ref="L9785">XLOOKUP('Joining Lists'!$J9785,'Joining Lists'!$A$4:$A$15,'Joining Lists'!$B$4:$B$15)</f>
        <v>25</v>
      </c>
      <c r="M9785" s="110">
        <f>'Joining Lists'!$K9785*'Joining Lists'!$L9785</f>
        <v>75</v>
      </c>
    </row>
    <row r="9786" ht="14.25" customHeight="1">
      <c r="G9786" s="106">
        <v>43875.0</v>
      </c>
      <c r="H9786" s="105" t="s">
        <v>256</v>
      </c>
      <c r="I9786" s="105" t="str">
        <f t="array" ref="I9786">XLOOKUP('Joining Lists'!$H9786,'Joining Lists'!$D$4:$D$75,'Joining Lists'!$E$4:$E$75)</f>
        <v>MidWest</v>
      </c>
      <c r="J9786" s="105" t="s">
        <v>216</v>
      </c>
      <c r="K9786" s="105">
        <v>2.0</v>
      </c>
      <c r="L9786" s="104">
        <f t="array" ref="L9786">XLOOKUP('Joining Lists'!$J9786,'Joining Lists'!$A$4:$A$15,'Joining Lists'!$B$4:$B$15)</f>
        <v>22.95</v>
      </c>
      <c r="M9786" s="105">
        <f>'Joining Lists'!$K9786*'Joining Lists'!$L9786</f>
        <v>45.9</v>
      </c>
    </row>
    <row r="9787" ht="14.25" customHeight="1">
      <c r="G9787" s="111">
        <v>43875.0</v>
      </c>
      <c r="H9787" s="110" t="s">
        <v>241</v>
      </c>
      <c r="I9787" s="110" t="str">
        <f t="array" ref="I9787">XLOOKUP('Joining Lists'!$H9787,'Joining Lists'!$D$4:$D$75,'Joining Lists'!$E$4:$E$75)</f>
        <v>MidWest</v>
      </c>
      <c r="J9787" s="110" t="s">
        <v>227</v>
      </c>
      <c r="K9787" s="110">
        <v>2.0</v>
      </c>
      <c r="L9787" s="109">
        <f t="array" ref="L9787">XLOOKUP('Joining Lists'!$J9787,'Joining Lists'!$A$4:$A$15,'Joining Lists'!$B$4:$B$15)</f>
        <v>25</v>
      </c>
      <c r="M9787" s="110">
        <f>'Joining Lists'!$K9787*'Joining Lists'!$L9787</f>
        <v>50</v>
      </c>
    </row>
    <row r="9788" ht="14.25" customHeight="1">
      <c r="G9788" s="106">
        <v>43875.0</v>
      </c>
      <c r="H9788" s="105" t="s">
        <v>225</v>
      </c>
      <c r="I9788" s="105" t="str">
        <f t="array" ref="I9788">XLOOKUP('Joining Lists'!$H9788,'Joining Lists'!$D$4:$D$75,'Joining Lists'!$E$4:$E$75)</f>
        <v>South</v>
      </c>
      <c r="J9788" s="105" t="s">
        <v>245</v>
      </c>
      <c r="K9788" s="105">
        <v>2.0</v>
      </c>
      <c r="L9788" s="104">
        <f t="array" ref="L9788">XLOOKUP('Joining Lists'!$J9788,'Joining Lists'!$A$4:$A$15,'Joining Lists'!$B$4:$B$15)</f>
        <v>23.5</v>
      </c>
      <c r="M9788" s="105">
        <f>'Joining Lists'!$K9788*'Joining Lists'!$L9788</f>
        <v>47</v>
      </c>
    </row>
    <row r="9789" ht="14.25" customHeight="1">
      <c r="G9789" s="111">
        <v>43874.0</v>
      </c>
      <c r="H9789" s="110" t="s">
        <v>273</v>
      </c>
      <c r="I9789" s="110" t="str">
        <f t="array" ref="I9789">XLOOKUP('Joining Lists'!$H9789,'Joining Lists'!$D$4:$D$75,'Joining Lists'!$E$4:$E$75)</f>
        <v>West</v>
      </c>
      <c r="J9789" s="110" t="s">
        <v>236</v>
      </c>
      <c r="K9789" s="110">
        <v>3.0</v>
      </c>
      <c r="L9789" s="109">
        <f t="array" ref="L9789">XLOOKUP('Joining Lists'!$J9789,'Joining Lists'!$A$4:$A$15,'Joining Lists'!$B$4:$B$15)</f>
        <v>30</v>
      </c>
      <c r="M9789" s="110">
        <f>'Joining Lists'!$K9789*'Joining Lists'!$L9789</f>
        <v>90</v>
      </c>
    </row>
    <row r="9790" ht="14.25" customHeight="1">
      <c r="G9790" s="106">
        <v>43874.0</v>
      </c>
      <c r="H9790" s="105" t="s">
        <v>281</v>
      </c>
      <c r="I9790" s="105" t="str">
        <f t="array" ref="I9790">XLOOKUP('Joining Lists'!$H9790,'Joining Lists'!$D$4:$D$75,'Joining Lists'!$E$4:$E$75)</f>
        <v>MidWest</v>
      </c>
      <c r="J9790" s="105" t="s">
        <v>239</v>
      </c>
      <c r="K9790" s="105">
        <v>1.0</v>
      </c>
      <c r="L9790" s="104">
        <f t="array" ref="L9790">XLOOKUP('Joining Lists'!$J9790,'Joining Lists'!$A$4:$A$15,'Joining Lists'!$B$4:$B$15)</f>
        <v>19</v>
      </c>
      <c r="M9790" s="105">
        <f>'Joining Lists'!$K9790*'Joining Lists'!$L9790</f>
        <v>19</v>
      </c>
    </row>
    <row r="9791" ht="14.25" customHeight="1">
      <c r="G9791" s="111">
        <v>43874.0</v>
      </c>
      <c r="H9791" s="110" t="s">
        <v>249</v>
      </c>
      <c r="I9791" s="110" t="str">
        <f t="array" ref="I9791">XLOOKUP('Joining Lists'!$H9791,'Joining Lists'!$D$4:$D$75,'Joining Lists'!$E$4:$E$75)</f>
        <v>East</v>
      </c>
      <c r="J9791" s="110" t="s">
        <v>235</v>
      </c>
      <c r="K9791" s="110">
        <v>1.0</v>
      </c>
      <c r="L9791" s="109">
        <f t="array" ref="L9791">XLOOKUP('Joining Lists'!$J9791,'Joining Lists'!$A$4:$A$15,'Joining Lists'!$B$4:$B$15)</f>
        <v>19.95</v>
      </c>
      <c r="M9791" s="110">
        <f>'Joining Lists'!$K9791*'Joining Lists'!$L9791</f>
        <v>19.95</v>
      </c>
    </row>
    <row r="9792" ht="14.25" customHeight="1">
      <c r="G9792" s="106">
        <v>43874.0</v>
      </c>
      <c r="H9792" s="105" t="s">
        <v>276</v>
      </c>
      <c r="I9792" s="105" t="str">
        <f t="array" ref="I9792">XLOOKUP('Joining Lists'!$H9792,'Joining Lists'!$D$4:$D$75,'Joining Lists'!$E$4:$E$75)</f>
        <v>East</v>
      </c>
      <c r="J9792" s="105" t="s">
        <v>218</v>
      </c>
      <c r="K9792" s="105">
        <v>4.0</v>
      </c>
      <c r="L9792" s="104">
        <f t="array" ref="L9792">XLOOKUP('Joining Lists'!$J9792,'Joining Lists'!$A$4:$A$15,'Joining Lists'!$B$4:$B$15)</f>
        <v>22.95</v>
      </c>
      <c r="M9792" s="105">
        <f>'Joining Lists'!$K9792*'Joining Lists'!$L9792</f>
        <v>91.8</v>
      </c>
    </row>
    <row r="9793" ht="14.25" customHeight="1">
      <c r="G9793" s="111">
        <v>43874.0</v>
      </c>
      <c r="H9793" s="110" t="s">
        <v>225</v>
      </c>
      <c r="I9793" s="110" t="str">
        <f t="array" ref="I9793">XLOOKUP('Joining Lists'!$H9793,'Joining Lists'!$D$4:$D$75,'Joining Lists'!$E$4:$E$75)</f>
        <v>South</v>
      </c>
      <c r="J9793" s="110" t="s">
        <v>218</v>
      </c>
      <c r="K9793" s="110">
        <v>3.0</v>
      </c>
      <c r="L9793" s="109">
        <f t="array" ref="L9793">XLOOKUP('Joining Lists'!$J9793,'Joining Lists'!$A$4:$A$15,'Joining Lists'!$B$4:$B$15)</f>
        <v>22.95</v>
      </c>
      <c r="M9793" s="110">
        <f>'Joining Lists'!$K9793*'Joining Lists'!$L9793</f>
        <v>68.85</v>
      </c>
    </row>
    <row r="9794" ht="14.25" customHeight="1">
      <c r="G9794" s="106">
        <v>43873.0</v>
      </c>
      <c r="H9794" s="105" t="s">
        <v>276</v>
      </c>
      <c r="I9794" s="105" t="str">
        <f t="array" ref="I9794">XLOOKUP('Joining Lists'!$H9794,'Joining Lists'!$D$4:$D$75,'Joining Lists'!$E$4:$E$75)</f>
        <v>East</v>
      </c>
      <c r="J9794" s="105" t="s">
        <v>216</v>
      </c>
      <c r="K9794" s="105">
        <v>1.0</v>
      </c>
      <c r="L9794" s="104">
        <f t="array" ref="L9794">XLOOKUP('Joining Lists'!$J9794,'Joining Lists'!$A$4:$A$15,'Joining Lists'!$B$4:$B$15)</f>
        <v>22.95</v>
      </c>
      <c r="M9794" s="105">
        <f>'Joining Lists'!$K9794*'Joining Lists'!$L9794</f>
        <v>22.95</v>
      </c>
    </row>
    <row r="9795" ht="14.25" customHeight="1">
      <c r="G9795" s="111">
        <v>43873.0</v>
      </c>
      <c r="H9795" s="110" t="s">
        <v>296</v>
      </c>
      <c r="I9795" s="110" t="str">
        <f t="array" ref="I9795">XLOOKUP('Joining Lists'!$H9795,'Joining Lists'!$D$4:$D$75,'Joining Lists'!$E$4:$E$75)</f>
        <v>West</v>
      </c>
      <c r="J9795" s="110" t="s">
        <v>235</v>
      </c>
      <c r="K9795" s="110">
        <v>3.0</v>
      </c>
      <c r="L9795" s="109">
        <f t="array" ref="L9795">XLOOKUP('Joining Lists'!$J9795,'Joining Lists'!$A$4:$A$15,'Joining Lists'!$B$4:$B$15)</f>
        <v>19.95</v>
      </c>
      <c r="M9795" s="110">
        <f>'Joining Lists'!$K9795*'Joining Lists'!$L9795</f>
        <v>59.85</v>
      </c>
    </row>
    <row r="9796" ht="14.25" customHeight="1">
      <c r="G9796" s="106">
        <v>43873.0</v>
      </c>
      <c r="H9796" s="105" t="s">
        <v>293</v>
      </c>
      <c r="I9796" s="105" t="str">
        <f t="array" ref="I9796">XLOOKUP('Joining Lists'!$H9796,'Joining Lists'!$D$4:$D$75,'Joining Lists'!$E$4:$E$75)</f>
        <v>West</v>
      </c>
      <c r="J9796" s="105" t="s">
        <v>216</v>
      </c>
      <c r="K9796" s="105">
        <v>3.0</v>
      </c>
      <c r="L9796" s="104">
        <f t="array" ref="L9796">XLOOKUP('Joining Lists'!$J9796,'Joining Lists'!$A$4:$A$15,'Joining Lists'!$B$4:$B$15)</f>
        <v>22.95</v>
      </c>
      <c r="M9796" s="105">
        <f>'Joining Lists'!$K9796*'Joining Lists'!$L9796</f>
        <v>68.85</v>
      </c>
    </row>
    <row r="9797" ht="14.25" customHeight="1">
      <c r="G9797" s="111">
        <v>43872.0</v>
      </c>
      <c r="H9797" s="110" t="s">
        <v>316</v>
      </c>
      <c r="I9797" s="110" t="str">
        <f t="array" ref="I9797">XLOOKUP('Joining Lists'!$H9797,'Joining Lists'!$D$4:$D$75,'Joining Lists'!$E$4:$E$75)</f>
        <v>West</v>
      </c>
      <c r="J9797" s="110" t="s">
        <v>239</v>
      </c>
      <c r="K9797" s="110">
        <v>1.0</v>
      </c>
      <c r="L9797" s="109">
        <f t="array" ref="L9797">XLOOKUP('Joining Lists'!$J9797,'Joining Lists'!$A$4:$A$15,'Joining Lists'!$B$4:$B$15)</f>
        <v>19</v>
      </c>
      <c r="M9797" s="110">
        <f>'Joining Lists'!$K9797*'Joining Lists'!$L9797</f>
        <v>19</v>
      </c>
    </row>
    <row r="9798" ht="14.25" customHeight="1">
      <c r="G9798" s="106">
        <v>43872.0</v>
      </c>
      <c r="H9798" s="105" t="s">
        <v>251</v>
      </c>
      <c r="I9798" s="105" t="str">
        <f t="array" ref="I9798">XLOOKUP('Joining Lists'!$H9798,'Joining Lists'!$D$4:$D$75,'Joining Lists'!$E$4:$E$75)</f>
        <v>MidWest</v>
      </c>
      <c r="J9798" s="105" t="s">
        <v>240</v>
      </c>
      <c r="K9798" s="105">
        <v>4.0</v>
      </c>
      <c r="L9798" s="104">
        <f t="array" ref="L9798">XLOOKUP('Joining Lists'!$J9798,'Joining Lists'!$A$4:$A$15,'Joining Lists'!$B$4:$B$15)</f>
        <v>34</v>
      </c>
      <c r="M9798" s="105">
        <f>'Joining Lists'!$K9798*'Joining Lists'!$L9798</f>
        <v>136</v>
      </c>
    </row>
    <row r="9799" ht="14.25" customHeight="1">
      <c r="G9799" s="111">
        <v>43872.0</v>
      </c>
      <c r="H9799" s="110" t="s">
        <v>234</v>
      </c>
      <c r="I9799" s="110" t="str">
        <f t="array" ref="I9799">XLOOKUP('Joining Lists'!$H9799,'Joining Lists'!$D$4:$D$75,'Joining Lists'!$E$4:$E$75)</f>
        <v>East</v>
      </c>
      <c r="J9799" s="110" t="s">
        <v>233</v>
      </c>
      <c r="K9799" s="110">
        <v>1.0</v>
      </c>
      <c r="L9799" s="109">
        <f t="array" ref="L9799">XLOOKUP('Joining Lists'!$J9799,'Joining Lists'!$A$4:$A$15,'Joining Lists'!$B$4:$B$15)</f>
        <v>27.5</v>
      </c>
      <c r="M9799" s="110">
        <f>'Joining Lists'!$K9799*'Joining Lists'!$L9799</f>
        <v>27.5</v>
      </c>
    </row>
    <row r="9800" ht="14.25" customHeight="1">
      <c r="G9800" s="106">
        <v>43871.0</v>
      </c>
      <c r="H9800" s="105" t="s">
        <v>223</v>
      </c>
      <c r="I9800" s="105" t="str">
        <f t="array" ref="I9800">XLOOKUP('Joining Lists'!$H9800,'Joining Lists'!$D$4:$D$75,'Joining Lists'!$E$4:$E$75)</f>
        <v>East</v>
      </c>
      <c r="J9800" s="105" t="s">
        <v>245</v>
      </c>
      <c r="K9800" s="105">
        <v>3.0</v>
      </c>
      <c r="L9800" s="104">
        <f t="array" ref="L9800">XLOOKUP('Joining Lists'!$J9800,'Joining Lists'!$A$4:$A$15,'Joining Lists'!$B$4:$B$15)</f>
        <v>23.5</v>
      </c>
      <c r="M9800" s="105">
        <f>'Joining Lists'!$K9800*'Joining Lists'!$L9800</f>
        <v>70.5</v>
      </c>
    </row>
    <row r="9801" ht="14.25" customHeight="1">
      <c r="G9801" s="111">
        <v>43871.0</v>
      </c>
      <c r="H9801" s="110" t="s">
        <v>303</v>
      </c>
      <c r="I9801" s="110" t="str">
        <f t="array" ref="I9801">XLOOKUP('Joining Lists'!$H9801,'Joining Lists'!$D$4:$D$75,'Joining Lists'!$E$4:$E$75)</f>
        <v>West</v>
      </c>
      <c r="J9801" s="110" t="s">
        <v>235</v>
      </c>
      <c r="K9801" s="110">
        <v>2.0</v>
      </c>
      <c r="L9801" s="109">
        <f t="array" ref="L9801">XLOOKUP('Joining Lists'!$J9801,'Joining Lists'!$A$4:$A$15,'Joining Lists'!$B$4:$B$15)</f>
        <v>19.95</v>
      </c>
      <c r="M9801" s="110">
        <f>'Joining Lists'!$K9801*'Joining Lists'!$L9801</f>
        <v>39.9</v>
      </c>
    </row>
    <row r="9802" ht="14.25" customHeight="1">
      <c r="G9802" s="106">
        <v>43871.0</v>
      </c>
      <c r="H9802" s="105" t="s">
        <v>299</v>
      </c>
      <c r="I9802" s="105" t="str">
        <f t="array" ref="I9802">XLOOKUP('Joining Lists'!$H9802,'Joining Lists'!$D$4:$D$75,'Joining Lists'!$E$4:$E$75)</f>
        <v>South</v>
      </c>
      <c r="J9802" s="105" t="s">
        <v>235</v>
      </c>
      <c r="K9802" s="105">
        <v>4.0</v>
      </c>
      <c r="L9802" s="104">
        <f t="array" ref="L9802">XLOOKUP('Joining Lists'!$J9802,'Joining Lists'!$A$4:$A$15,'Joining Lists'!$B$4:$B$15)</f>
        <v>19.95</v>
      </c>
      <c r="M9802" s="105">
        <f>'Joining Lists'!$K9802*'Joining Lists'!$L9802</f>
        <v>79.8</v>
      </c>
    </row>
    <row r="9803" ht="14.25" customHeight="1">
      <c r="G9803" s="111">
        <v>43871.0</v>
      </c>
      <c r="H9803" s="110" t="s">
        <v>244</v>
      </c>
      <c r="I9803" s="110" t="str">
        <f t="array" ref="I9803">XLOOKUP('Joining Lists'!$H9803,'Joining Lists'!$D$4:$D$75,'Joining Lists'!$E$4:$E$75)</f>
        <v>MidWest</v>
      </c>
      <c r="J9803" s="110" t="s">
        <v>236</v>
      </c>
      <c r="K9803" s="110">
        <v>18.0</v>
      </c>
      <c r="L9803" s="109">
        <f t="array" ref="L9803">XLOOKUP('Joining Lists'!$J9803,'Joining Lists'!$A$4:$A$15,'Joining Lists'!$B$4:$B$15)</f>
        <v>30</v>
      </c>
      <c r="M9803" s="110">
        <f>'Joining Lists'!$K9803*'Joining Lists'!$L9803</f>
        <v>540</v>
      </c>
    </row>
    <row r="9804" ht="14.25" customHeight="1">
      <c r="G9804" s="106">
        <v>43871.0</v>
      </c>
      <c r="H9804" s="105" t="s">
        <v>315</v>
      </c>
      <c r="I9804" s="105" t="str">
        <f t="array" ref="I9804">XLOOKUP('Joining Lists'!$H9804,'Joining Lists'!$D$4:$D$75,'Joining Lists'!$E$4:$E$75)</f>
        <v>MidWest</v>
      </c>
      <c r="J9804" s="105" t="s">
        <v>227</v>
      </c>
      <c r="K9804" s="105">
        <v>3.0</v>
      </c>
      <c r="L9804" s="104">
        <f t="array" ref="L9804">XLOOKUP('Joining Lists'!$J9804,'Joining Lists'!$A$4:$A$15,'Joining Lists'!$B$4:$B$15)</f>
        <v>25</v>
      </c>
      <c r="M9804" s="105">
        <f>'Joining Lists'!$K9804*'Joining Lists'!$L9804</f>
        <v>75</v>
      </c>
    </row>
    <row r="9805" ht="14.25" customHeight="1">
      <c r="G9805" s="111">
        <v>43871.0</v>
      </c>
      <c r="H9805" s="110" t="s">
        <v>276</v>
      </c>
      <c r="I9805" s="110" t="str">
        <f t="array" ref="I9805">XLOOKUP('Joining Lists'!$H9805,'Joining Lists'!$D$4:$D$75,'Joining Lists'!$E$4:$E$75)</f>
        <v>East</v>
      </c>
      <c r="J9805" s="110" t="s">
        <v>240</v>
      </c>
      <c r="K9805" s="110">
        <v>3.0</v>
      </c>
      <c r="L9805" s="109">
        <f t="array" ref="L9805">XLOOKUP('Joining Lists'!$J9805,'Joining Lists'!$A$4:$A$15,'Joining Lists'!$B$4:$B$15)</f>
        <v>34</v>
      </c>
      <c r="M9805" s="110">
        <f>'Joining Lists'!$K9805*'Joining Lists'!$L9805</f>
        <v>102</v>
      </c>
    </row>
    <row r="9806" ht="14.25" customHeight="1">
      <c r="G9806" s="106">
        <v>43871.0</v>
      </c>
      <c r="H9806" s="105" t="s">
        <v>234</v>
      </c>
      <c r="I9806" s="105" t="str">
        <f t="array" ref="I9806">XLOOKUP('Joining Lists'!$H9806,'Joining Lists'!$D$4:$D$75,'Joining Lists'!$E$4:$E$75)</f>
        <v>East</v>
      </c>
      <c r="J9806" s="105" t="s">
        <v>230</v>
      </c>
      <c r="K9806" s="105">
        <v>1.0</v>
      </c>
      <c r="L9806" s="104">
        <f t="array" ref="L9806">XLOOKUP('Joining Lists'!$J9806,'Joining Lists'!$A$4:$A$15,'Joining Lists'!$B$4:$B$15)</f>
        <v>79.95</v>
      </c>
      <c r="M9806" s="105">
        <f>'Joining Lists'!$K9806*'Joining Lists'!$L9806</f>
        <v>79.95</v>
      </c>
    </row>
    <row r="9807" ht="14.25" customHeight="1">
      <c r="G9807" s="111">
        <v>43871.0</v>
      </c>
      <c r="H9807" s="110" t="s">
        <v>284</v>
      </c>
      <c r="I9807" s="110" t="str">
        <f t="array" ref="I9807">XLOOKUP('Joining Lists'!$H9807,'Joining Lists'!$D$4:$D$75,'Joining Lists'!$E$4:$E$75)</f>
        <v>MidWest</v>
      </c>
      <c r="J9807" s="110" t="s">
        <v>245</v>
      </c>
      <c r="K9807" s="110">
        <v>3.0</v>
      </c>
      <c r="L9807" s="109">
        <f t="array" ref="L9807">XLOOKUP('Joining Lists'!$J9807,'Joining Lists'!$A$4:$A$15,'Joining Lists'!$B$4:$B$15)</f>
        <v>23.5</v>
      </c>
      <c r="M9807" s="110">
        <f>'Joining Lists'!$K9807*'Joining Lists'!$L9807</f>
        <v>70.5</v>
      </c>
    </row>
    <row r="9808" ht="14.25" customHeight="1">
      <c r="G9808" s="106">
        <v>43871.0</v>
      </c>
      <c r="H9808" s="105" t="s">
        <v>291</v>
      </c>
      <c r="I9808" s="105" t="str">
        <f t="array" ref="I9808">XLOOKUP('Joining Lists'!$H9808,'Joining Lists'!$D$4:$D$75,'Joining Lists'!$E$4:$E$75)</f>
        <v>West</v>
      </c>
      <c r="J9808" s="105" t="s">
        <v>216</v>
      </c>
      <c r="K9808" s="105">
        <v>4.0</v>
      </c>
      <c r="L9808" s="104">
        <f t="array" ref="L9808">XLOOKUP('Joining Lists'!$J9808,'Joining Lists'!$A$4:$A$15,'Joining Lists'!$B$4:$B$15)</f>
        <v>22.95</v>
      </c>
      <c r="M9808" s="105">
        <f>'Joining Lists'!$K9808*'Joining Lists'!$L9808</f>
        <v>91.8</v>
      </c>
    </row>
    <row r="9809" ht="14.25" customHeight="1">
      <c r="G9809" s="111">
        <v>43870.0</v>
      </c>
      <c r="H9809" s="110" t="s">
        <v>258</v>
      </c>
      <c r="I9809" s="110" t="str">
        <f t="array" ref="I9809">XLOOKUP('Joining Lists'!$H9809,'Joining Lists'!$D$4:$D$75,'Joining Lists'!$E$4:$E$75)</f>
        <v>MidWest</v>
      </c>
      <c r="J9809" s="110" t="s">
        <v>233</v>
      </c>
      <c r="K9809" s="110">
        <v>3.0</v>
      </c>
      <c r="L9809" s="109">
        <f t="array" ref="L9809">XLOOKUP('Joining Lists'!$J9809,'Joining Lists'!$A$4:$A$15,'Joining Lists'!$B$4:$B$15)</f>
        <v>27.5</v>
      </c>
      <c r="M9809" s="110">
        <f>'Joining Lists'!$K9809*'Joining Lists'!$L9809</f>
        <v>82.5</v>
      </c>
    </row>
    <row r="9810" ht="14.25" customHeight="1">
      <c r="G9810" s="106">
        <v>43870.0</v>
      </c>
      <c r="H9810" s="105" t="s">
        <v>269</v>
      </c>
      <c r="I9810" s="105" t="str">
        <f t="array" ref="I9810">XLOOKUP('Joining Lists'!$H9810,'Joining Lists'!$D$4:$D$75,'Joining Lists'!$E$4:$E$75)</f>
        <v>MidWest</v>
      </c>
      <c r="J9810" s="105" t="s">
        <v>239</v>
      </c>
      <c r="K9810" s="105">
        <v>2.0</v>
      </c>
      <c r="L9810" s="104">
        <f t="array" ref="L9810">XLOOKUP('Joining Lists'!$J9810,'Joining Lists'!$A$4:$A$15,'Joining Lists'!$B$4:$B$15)</f>
        <v>19</v>
      </c>
      <c r="M9810" s="105">
        <f>'Joining Lists'!$K9810*'Joining Lists'!$L9810</f>
        <v>38</v>
      </c>
    </row>
    <row r="9811" ht="14.25" customHeight="1">
      <c r="G9811" s="111">
        <v>43869.0</v>
      </c>
      <c r="H9811" s="110" t="s">
        <v>295</v>
      </c>
      <c r="I9811" s="110" t="str">
        <f t="array" ref="I9811">XLOOKUP('Joining Lists'!$H9811,'Joining Lists'!$D$4:$D$75,'Joining Lists'!$E$4:$E$75)</f>
        <v>MidWest</v>
      </c>
      <c r="J9811" s="110" t="s">
        <v>239</v>
      </c>
      <c r="K9811" s="110">
        <v>2.0</v>
      </c>
      <c r="L9811" s="109">
        <f t="array" ref="L9811">XLOOKUP('Joining Lists'!$J9811,'Joining Lists'!$A$4:$A$15,'Joining Lists'!$B$4:$B$15)</f>
        <v>19</v>
      </c>
      <c r="M9811" s="110">
        <f>'Joining Lists'!$K9811*'Joining Lists'!$L9811</f>
        <v>38</v>
      </c>
    </row>
    <row r="9812" ht="14.25" customHeight="1">
      <c r="G9812" s="106">
        <v>43869.0</v>
      </c>
      <c r="H9812" s="105" t="s">
        <v>273</v>
      </c>
      <c r="I9812" s="105" t="str">
        <f t="array" ref="I9812">XLOOKUP('Joining Lists'!$H9812,'Joining Lists'!$D$4:$D$75,'Joining Lists'!$E$4:$E$75)</f>
        <v>West</v>
      </c>
      <c r="J9812" s="105" t="s">
        <v>245</v>
      </c>
      <c r="K9812" s="105">
        <v>13.0</v>
      </c>
      <c r="L9812" s="104">
        <f t="array" ref="L9812">XLOOKUP('Joining Lists'!$J9812,'Joining Lists'!$A$4:$A$15,'Joining Lists'!$B$4:$B$15)</f>
        <v>23.5</v>
      </c>
      <c r="M9812" s="105">
        <f>'Joining Lists'!$K9812*'Joining Lists'!$L9812</f>
        <v>305.5</v>
      </c>
    </row>
    <row r="9813" ht="14.25" customHeight="1">
      <c r="G9813" s="111">
        <v>43869.0</v>
      </c>
      <c r="H9813" s="110" t="s">
        <v>248</v>
      </c>
      <c r="I9813" s="110" t="str">
        <f t="array" ref="I9813">XLOOKUP('Joining Lists'!$H9813,'Joining Lists'!$D$4:$D$75,'Joining Lists'!$E$4:$E$75)</f>
        <v>MidWest</v>
      </c>
      <c r="J9813" s="110" t="s">
        <v>243</v>
      </c>
      <c r="K9813" s="110">
        <v>2.0</v>
      </c>
      <c r="L9813" s="109">
        <f t="array" ref="L9813">XLOOKUP('Joining Lists'!$J9813,'Joining Lists'!$A$4:$A$15,'Joining Lists'!$B$4:$B$15)</f>
        <v>25</v>
      </c>
      <c r="M9813" s="110">
        <f>'Joining Lists'!$K9813*'Joining Lists'!$L9813</f>
        <v>50</v>
      </c>
    </row>
    <row r="9814" ht="14.25" customHeight="1">
      <c r="G9814" s="106">
        <v>43869.0</v>
      </c>
      <c r="H9814" s="105" t="s">
        <v>263</v>
      </c>
      <c r="I9814" s="105" t="str">
        <f t="array" ref="I9814">XLOOKUP('Joining Lists'!$H9814,'Joining Lists'!$D$4:$D$75,'Joining Lists'!$E$4:$E$75)</f>
        <v>West</v>
      </c>
      <c r="J9814" s="105" t="s">
        <v>218</v>
      </c>
      <c r="K9814" s="105">
        <v>2.0</v>
      </c>
      <c r="L9814" s="104">
        <f t="array" ref="L9814">XLOOKUP('Joining Lists'!$J9814,'Joining Lists'!$A$4:$A$15,'Joining Lists'!$B$4:$B$15)</f>
        <v>22.95</v>
      </c>
      <c r="M9814" s="105">
        <f>'Joining Lists'!$K9814*'Joining Lists'!$L9814</f>
        <v>45.9</v>
      </c>
    </row>
    <row r="9815" ht="14.25" customHeight="1">
      <c r="G9815" s="111">
        <v>43869.0</v>
      </c>
      <c r="H9815" s="110" t="s">
        <v>269</v>
      </c>
      <c r="I9815" s="110" t="str">
        <f t="array" ref="I9815">XLOOKUP('Joining Lists'!$H9815,'Joining Lists'!$D$4:$D$75,'Joining Lists'!$E$4:$E$75)</f>
        <v>MidWest</v>
      </c>
      <c r="J9815" s="110" t="s">
        <v>240</v>
      </c>
      <c r="K9815" s="110">
        <v>1.0</v>
      </c>
      <c r="L9815" s="109">
        <f t="array" ref="L9815">XLOOKUP('Joining Lists'!$J9815,'Joining Lists'!$A$4:$A$15,'Joining Lists'!$B$4:$B$15)</f>
        <v>34</v>
      </c>
      <c r="M9815" s="110">
        <f>'Joining Lists'!$K9815*'Joining Lists'!$L9815</f>
        <v>34</v>
      </c>
    </row>
    <row r="9816" ht="14.25" customHeight="1">
      <c r="G9816" s="106">
        <v>43869.0</v>
      </c>
      <c r="H9816" s="105" t="s">
        <v>293</v>
      </c>
      <c r="I9816" s="105" t="str">
        <f t="array" ref="I9816">XLOOKUP('Joining Lists'!$H9816,'Joining Lists'!$D$4:$D$75,'Joining Lists'!$E$4:$E$75)</f>
        <v>West</v>
      </c>
      <c r="J9816" s="105" t="s">
        <v>243</v>
      </c>
      <c r="K9816" s="105">
        <v>3.0</v>
      </c>
      <c r="L9816" s="104">
        <f t="array" ref="L9816">XLOOKUP('Joining Lists'!$J9816,'Joining Lists'!$A$4:$A$15,'Joining Lists'!$B$4:$B$15)</f>
        <v>25</v>
      </c>
      <c r="M9816" s="105">
        <f>'Joining Lists'!$K9816*'Joining Lists'!$L9816</f>
        <v>75</v>
      </c>
    </row>
    <row r="9817" ht="14.25" customHeight="1">
      <c r="G9817" s="111">
        <v>43868.0</v>
      </c>
      <c r="H9817" s="110" t="s">
        <v>316</v>
      </c>
      <c r="I9817" s="110" t="str">
        <f t="array" ref="I9817">XLOOKUP('Joining Lists'!$H9817,'Joining Lists'!$D$4:$D$75,'Joining Lists'!$E$4:$E$75)</f>
        <v>West</v>
      </c>
      <c r="J9817" s="110" t="s">
        <v>240</v>
      </c>
      <c r="K9817" s="110">
        <v>1.0</v>
      </c>
      <c r="L9817" s="109">
        <f t="array" ref="L9817">XLOOKUP('Joining Lists'!$J9817,'Joining Lists'!$A$4:$A$15,'Joining Lists'!$B$4:$B$15)</f>
        <v>34</v>
      </c>
      <c r="M9817" s="110">
        <f>'Joining Lists'!$K9817*'Joining Lists'!$L9817</f>
        <v>34</v>
      </c>
    </row>
    <row r="9818" ht="14.25" customHeight="1">
      <c r="G9818" s="106">
        <v>43868.0</v>
      </c>
      <c r="H9818" s="105" t="s">
        <v>289</v>
      </c>
      <c r="I9818" s="105" t="str">
        <f t="array" ref="I9818">XLOOKUP('Joining Lists'!$H9818,'Joining Lists'!$D$4:$D$75,'Joining Lists'!$E$4:$E$75)</f>
        <v>West</v>
      </c>
      <c r="J9818" s="105" t="s">
        <v>216</v>
      </c>
      <c r="K9818" s="105">
        <v>2.0</v>
      </c>
      <c r="L9818" s="104">
        <f t="array" ref="L9818">XLOOKUP('Joining Lists'!$J9818,'Joining Lists'!$A$4:$A$15,'Joining Lists'!$B$4:$B$15)</f>
        <v>22.95</v>
      </c>
      <c r="M9818" s="105">
        <f>'Joining Lists'!$K9818*'Joining Lists'!$L9818</f>
        <v>45.9</v>
      </c>
    </row>
    <row r="9819" ht="14.25" customHeight="1">
      <c r="G9819" s="111">
        <v>43868.0</v>
      </c>
      <c r="H9819" s="110" t="s">
        <v>244</v>
      </c>
      <c r="I9819" s="110" t="str">
        <f t="array" ref="I9819">XLOOKUP('Joining Lists'!$H9819,'Joining Lists'!$D$4:$D$75,'Joining Lists'!$E$4:$E$75)</f>
        <v>MidWest</v>
      </c>
      <c r="J9819" s="110" t="s">
        <v>230</v>
      </c>
      <c r="K9819" s="110">
        <v>12.0</v>
      </c>
      <c r="L9819" s="109">
        <f t="array" ref="L9819">XLOOKUP('Joining Lists'!$J9819,'Joining Lists'!$A$4:$A$15,'Joining Lists'!$B$4:$B$15)</f>
        <v>79.95</v>
      </c>
      <c r="M9819" s="110">
        <f>'Joining Lists'!$K9819*'Joining Lists'!$L9819</f>
        <v>959.4</v>
      </c>
    </row>
    <row r="9820" ht="14.25" customHeight="1">
      <c r="G9820" s="106">
        <v>43868.0</v>
      </c>
      <c r="H9820" s="105" t="s">
        <v>266</v>
      </c>
      <c r="I9820" s="105" t="str">
        <f t="array" ref="I9820">XLOOKUP('Joining Lists'!$H9820,'Joining Lists'!$D$4:$D$75,'Joining Lists'!$E$4:$E$75)</f>
        <v>West</v>
      </c>
      <c r="J9820" s="105" t="s">
        <v>243</v>
      </c>
      <c r="K9820" s="105">
        <v>1.0</v>
      </c>
      <c r="L9820" s="104">
        <f t="array" ref="L9820">XLOOKUP('Joining Lists'!$J9820,'Joining Lists'!$A$4:$A$15,'Joining Lists'!$B$4:$B$15)</f>
        <v>25</v>
      </c>
      <c r="M9820" s="105">
        <f>'Joining Lists'!$K9820*'Joining Lists'!$L9820</f>
        <v>25</v>
      </c>
    </row>
    <row r="9821" ht="14.25" customHeight="1">
      <c r="G9821" s="111">
        <v>43868.0</v>
      </c>
      <c r="H9821" s="110" t="s">
        <v>301</v>
      </c>
      <c r="I9821" s="110" t="str">
        <f t="array" ref="I9821">XLOOKUP('Joining Lists'!$H9821,'Joining Lists'!$D$4:$D$75,'Joining Lists'!$E$4:$E$75)</f>
        <v>East</v>
      </c>
      <c r="J9821" s="110" t="s">
        <v>230</v>
      </c>
      <c r="K9821" s="110">
        <v>3.0</v>
      </c>
      <c r="L9821" s="109">
        <f t="array" ref="L9821">XLOOKUP('Joining Lists'!$J9821,'Joining Lists'!$A$4:$A$15,'Joining Lists'!$B$4:$B$15)</f>
        <v>79.95</v>
      </c>
      <c r="M9821" s="110">
        <f>'Joining Lists'!$K9821*'Joining Lists'!$L9821</f>
        <v>239.85</v>
      </c>
    </row>
    <row r="9822" ht="14.25" customHeight="1">
      <c r="G9822" s="106">
        <v>43868.0</v>
      </c>
      <c r="H9822" s="105" t="s">
        <v>273</v>
      </c>
      <c r="I9822" s="105" t="str">
        <f t="array" ref="I9822">XLOOKUP('Joining Lists'!$H9822,'Joining Lists'!$D$4:$D$75,'Joining Lists'!$E$4:$E$75)</f>
        <v>West</v>
      </c>
      <c r="J9822" s="105" t="s">
        <v>216</v>
      </c>
      <c r="K9822" s="105">
        <v>2.0</v>
      </c>
      <c r="L9822" s="104">
        <f t="array" ref="L9822">XLOOKUP('Joining Lists'!$J9822,'Joining Lists'!$A$4:$A$15,'Joining Lists'!$B$4:$B$15)</f>
        <v>22.95</v>
      </c>
      <c r="M9822" s="105">
        <f>'Joining Lists'!$K9822*'Joining Lists'!$L9822</f>
        <v>45.9</v>
      </c>
    </row>
    <row r="9823" ht="14.25" customHeight="1">
      <c r="G9823" s="111">
        <v>43868.0</v>
      </c>
      <c r="H9823" s="110" t="s">
        <v>281</v>
      </c>
      <c r="I9823" s="110" t="str">
        <f t="array" ref="I9823">XLOOKUP('Joining Lists'!$H9823,'Joining Lists'!$D$4:$D$75,'Joining Lists'!$E$4:$E$75)</f>
        <v>MidWest</v>
      </c>
      <c r="J9823" s="110" t="s">
        <v>243</v>
      </c>
      <c r="K9823" s="110">
        <v>4.0</v>
      </c>
      <c r="L9823" s="109">
        <f t="array" ref="L9823">XLOOKUP('Joining Lists'!$J9823,'Joining Lists'!$A$4:$A$15,'Joining Lists'!$B$4:$B$15)</f>
        <v>25</v>
      </c>
      <c r="M9823" s="110">
        <f>'Joining Lists'!$K9823*'Joining Lists'!$L9823</f>
        <v>100</v>
      </c>
    </row>
    <row r="9824" ht="14.25" customHeight="1">
      <c r="G9824" s="106">
        <v>43867.0</v>
      </c>
      <c r="H9824" s="105" t="s">
        <v>295</v>
      </c>
      <c r="I9824" s="105" t="str">
        <f t="array" ref="I9824">XLOOKUP('Joining Lists'!$H9824,'Joining Lists'!$D$4:$D$75,'Joining Lists'!$E$4:$E$75)</f>
        <v>MidWest</v>
      </c>
      <c r="J9824" s="105" t="s">
        <v>218</v>
      </c>
      <c r="K9824" s="105">
        <v>1.0</v>
      </c>
      <c r="L9824" s="104">
        <f t="array" ref="L9824">XLOOKUP('Joining Lists'!$J9824,'Joining Lists'!$A$4:$A$15,'Joining Lists'!$B$4:$B$15)</f>
        <v>22.95</v>
      </c>
      <c r="M9824" s="105">
        <f>'Joining Lists'!$K9824*'Joining Lists'!$L9824</f>
        <v>22.95</v>
      </c>
    </row>
    <row r="9825" ht="14.25" customHeight="1">
      <c r="G9825" s="111">
        <v>43867.0</v>
      </c>
      <c r="H9825" s="110" t="s">
        <v>223</v>
      </c>
      <c r="I9825" s="110" t="str">
        <f t="array" ref="I9825">XLOOKUP('Joining Lists'!$H9825,'Joining Lists'!$D$4:$D$75,'Joining Lists'!$E$4:$E$75)</f>
        <v>East</v>
      </c>
      <c r="J9825" s="110" t="s">
        <v>240</v>
      </c>
      <c r="K9825" s="110">
        <v>1.0</v>
      </c>
      <c r="L9825" s="109">
        <f t="array" ref="L9825">XLOOKUP('Joining Lists'!$J9825,'Joining Lists'!$A$4:$A$15,'Joining Lists'!$B$4:$B$15)</f>
        <v>34</v>
      </c>
      <c r="M9825" s="110">
        <f>'Joining Lists'!$K9825*'Joining Lists'!$L9825</f>
        <v>34</v>
      </c>
    </row>
    <row r="9826" ht="14.25" customHeight="1">
      <c r="G9826" s="106">
        <v>43867.0</v>
      </c>
      <c r="H9826" s="105" t="s">
        <v>225</v>
      </c>
      <c r="I9826" s="105" t="str">
        <f t="array" ref="I9826">XLOOKUP('Joining Lists'!$H9826,'Joining Lists'!$D$4:$D$75,'Joining Lists'!$E$4:$E$75)</f>
        <v>South</v>
      </c>
      <c r="J9826" s="105" t="s">
        <v>216</v>
      </c>
      <c r="K9826" s="105">
        <v>3.0</v>
      </c>
      <c r="L9826" s="104">
        <f t="array" ref="L9826">XLOOKUP('Joining Lists'!$J9826,'Joining Lists'!$A$4:$A$15,'Joining Lists'!$B$4:$B$15)</f>
        <v>22.95</v>
      </c>
      <c r="M9826" s="105">
        <f>'Joining Lists'!$K9826*'Joining Lists'!$L9826</f>
        <v>68.85</v>
      </c>
    </row>
    <row r="9827" ht="14.25" customHeight="1">
      <c r="G9827" s="111">
        <v>43867.0</v>
      </c>
      <c r="H9827" s="110" t="s">
        <v>234</v>
      </c>
      <c r="I9827" s="110" t="str">
        <f t="array" ref="I9827">XLOOKUP('Joining Lists'!$H9827,'Joining Lists'!$D$4:$D$75,'Joining Lists'!$E$4:$E$75)</f>
        <v>East</v>
      </c>
      <c r="J9827" s="110" t="s">
        <v>236</v>
      </c>
      <c r="K9827" s="110">
        <v>1.0</v>
      </c>
      <c r="L9827" s="109">
        <f t="array" ref="L9827">XLOOKUP('Joining Lists'!$J9827,'Joining Lists'!$A$4:$A$15,'Joining Lists'!$B$4:$B$15)</f>
        <v>30</v>
      </c>
      <c r="M9827" s="110">
        <f>'Joining Lists'!$K9827*'Joining Lists'!$L9827</f>
        <v>30</v>
      </c>
    </row>
    <row r="9828" ht="14.25" customHeight="1">
      <c r="G9828" s="106">
        <v>43866.0</v>
      </c>
      <c r="H9828" s="105" t="s">
        <v>288</v>
      </c>
      <c r="I9828" s="105" t="str">
        <f t="array" ref="I9828">XLOOKUP('Joining Lists'!$H9828,'Joining Lists'!$D$4:$D$75,'Joining Lists'!$E$4:$E$75)</f>
        <v>MidWest</v>
      </c>
      <c r="J9828" s="105" t="s">
        <v>240</v>
      </c>
      <c r="K9828" s="105">
        <v>3.0</v>
      </c>
      <c r="L9828" s="104">
        <f t="array" ref="L9828">XLOOKUP('Joining Lists'!$J9828,'Joining Lists'!$A$4:$A$15,'Joining Lists'!$B$4:$B$15)</f>
        <v>34</v>
      </c>
      <c r="M9828" s="105">
        <f>'Joining Lists'!$K9828*'Joining Lists'!$L9828</f>
        <v>102</v>
      </c>
    </row>
    <row r="9829" ht="14.25" customHeight="1">
      <c r="G9829" s="111">
        <v>43866.0</v>
      </c>
      <c r="H9829" s="110" t="s">
        <v>251</v>
      </c>
      <c r="I9829" s="110" t="str">
        <f t="array" ref="I9829">XLOOKUP('Joining Lists'!$H9829,'Joining Lists'!$D$4:$D$75,'Joining Lists'!$E$4:$E$75)</f>
        <v>MidWest</v>
      </c>
      <c r="J9829" s="110" t="s">
        <v>230</v>
      </c>
      <c r="K9829" s="110">
        <v>2.0</v>
      </c>
      <c r="L9829" s="109">
        <f t="array" ref="L9829">XLOOKUP('Joining Lists'!$J9829,'Joining Lists'!$A$4:$A$15,'Joining Lists'!$B$4:$B$15)</f>
        <v>79.95</v>
      </c>
      <c r="M9829" s="110">
        <f>'Joining Lists'!$K9829*'Joining Lists'!$L9829</f>
        <v>159.9</v>
      </c>
    </row>
    <row r="9830" ht="14.25" customHeight="1">
      <c r="G9830" s="106">
        <v>43866.0</v>
      </c>
      <c r="H9830" s="105" t="s">
        <v>296</v>
      </c>
      <c r="I9830" s="105" t="str">
        <f t="array" ref="I9830">XLOOKUP('Joining Lists'!$H9830,'Joining Lists'!$D$4:$D$75,'Joining Lists'!$E$4:$E$75)</f>
        <v>West</v>
      </c>
      <c r="J9830" s="105" t="s">
        <v>240</v>
      </c>
      <c r="K9830" s="105">
        <v>1.0</v>
      </c>
      <c r="L9830" s="104">
        <f t="array" ref="L9830">XLOOKUP('Joining Lists'!$J9830,'Joining Lists'!$A$4:$A$15,'Joining Lists'!$B$4:$B$15)</f>
        <v>34</v>
      </c>
      <c r="M9830" s="105">
        <f>'Joining Lists'!$K9830*'Joining Lists'!$L9830</f>
        <v>34</v>
      </c>
    </row>
    <row r="9831" ht="14.25" customHeight="1">
      <c r="G9831" s="111">
        <v>43866.0</v>
      </c>
      <c r="H9831" s="110" t="s">
        <v>308</v>
      </c>
      <c r="I9831" s="110" t="str">
        <f t="array" ref="I9831">XLOOKUP('Joining Lists'!$H9831,'Joining Lists'!$D$4:$D$75,'Joining Lists'!$E$4:$E$75)</f>
        <v>West</v>
      </c>
      <c r="J9831" s="110" t="s">
        <v>245</v>
      </c>
      <c r="K9831" s="110">
        <v>3.0</v>
      </c>
      <c r="L9831" s="109">
        <f t="array" ref="L9831">XLOOKUP('Joining Lists'!$J9831,'Joining Lists'!$A$4:$A$15,'Joining Lists'!$B$4:$B$15)</f>
        <v>23.5</v>
      </c>
      <c r="M9831" s="110">
        <f>'Joining Lists'!$K9831*'Joining Lists'!$L9831</f>
        <v>70.5</v>
      </c>
    </row>
    <row r="9832" ht="14.25" customHeight="1">
      <c r="G9832" s="106">
        <v>43866.0</v>
      </c>
      <c r="H9832" s="105" t="s">
        <v>250</v>
      </c>
      <c r="I9832" s="105" t="str">
        <f t="array" ref="I9832">XLOOKUP('Joining Lists'!$H9832,'Joining Lists'!$D$4:$D$75,'Joining Lists'!$E$4:$E$75)</f>
        <v>West</v>
      </c>
      <c r="J9832" s="105" t="s">
        <v>245</v>
      </c>
      <c r="K9832" s="105">
        <v>1.0</v>
      </c>
      <c r="L9832" s="104">
        <f t="array" ref="L9832">XLOOKUP('Joining Lists'!$J9832,'Joining Lists'!$A$4:$A$15,'Joining Lists'!$B$4:$B$15)</f>
        <v>23.5</v>
      </c>
      <c r="M9832" s="105">
        <f>'Joining Lists'!$K9832*'Joining Lists'!$L9832</f>
        <v>23.5</v>
      </c>
    </row>
    <row r="9833" ht="14.25" customHeight="1">
      <c r="G9833" s="111">
        <v>43866.0</v>
      </c>
      <c r="H9833" s="110" t="s">
        <v>215</v>
      </c>
      <c r="I9833" s="110" t="str">
        <f t="array" ref="I9833">XLOOKUP('Joining Lists'!$H9833,'Joining Lists'!$D$4:$D$75,'Joining Lists'!$E$4:$E$75)</f>
        <v>East</v>
      </c>
      <c r="J9833" s="110" t="s">
        <v>212</v>
      </c>
      <c r="K9833" s="110">
        <v>1.0</v>
      </c>
      <c r="L9833" s="109">
        <f t="array" ref="L9833">XLOOKUP('Joining Lists'!$J9833,'Joining Lists'!$A$4:$A$15,'Joining Lists'!$B$4:$B$15)</f>
        <v>21</v>
      </c>
      <c r="M9833" s="110">
        <f>'Joining Lists'!$K9833*'Joining Lists'!$L9833</f>
        <v>21</v>
      </c>
    </row>
    <row r="9834" ht="14.25" customHeight="1">
      <c r="G9834" s="106">
        <v>43866.0</v>
      </c>
      <c r="H9834" s="105" t="s">
        <v>293</v>
      </c>
      <c r="I9834" s="105" t="str">
        <f t="array" ref="I9834">XLOOKUP('Joining Lists'!$H9834,'Joining Lists'!$D$4:$D$75,'Joining Lists'!$E$4:$E$75)</f>
        <v>West</v>
      </c>
      <c r="J9834" s="105" t="s">
        <v>212</v>
      </c>
      <c r="K9834" s="105">
        <v>3.0</v>
      </c>
      <c r="L9834" s="104">
        <f t="array" ref="L9834">XLOOKUP('Joining Lists'!$J9834,'Joining Lists'!$A$4:$A$15,'Joining Lists'!$B$4:$B$15)</f>
        <v>21</v>
      </c>
      <c r="M9834" s="105">
        <f>'Joining Lists'!$K9834*'Joining Lists'!$L9834</f>
        <v>63</v>
      </c>
    </row>
    <row r="9835" ht="14.25" customHeight="1">
      <c r="G9835" s="111">
        <v>43866.0</v>
      </c>
      <c r="H9835" s="110" t="s">
        <v>296</v>
      </c>
      <c r="I9835" s="110" t="str">
        <f t="array" ref="I9835">XLOOKUP('Joining Lists'!$H9835,'Joining Lists'!$D$4:$D$75,'Joining Lists'!$E$4:$E$75)</f>
        <v>West</v>
      </c>
      <c r="J9835" s="110" t="s">
        <v>216</v>
      </c>
      <c r="K9835" s="110">
        <v>1.0</v>
      </c>
      <c r="L9835" s="109">
        <f t="array" ref="L9835">XLOOKUP('Joining Lists'!$J9835,'Joining Lists'!$A$4:$A$15,'Joining Lists'!$B$4:$B$15)</f>
        <v>22.95</v>
      </c>
      <c r="M9835" s="110">
        <f>'Joining Lists'!$K9835*'Joining Lists'!$L9835</f>
        <v>22.95</v>
      </c>
    </row>
    <row r="9836" ht="14.25" customHeight="1">
      <c r="G9836" s="106">
        <v>43865.0</v>
      </c>
      <c r="H9836" s="105" t="s">
        <v>249</v>
      </c>
      <c r="I9836" s="105" t="str">
        <f t="array" ref="I9836">XLOOKUP('Joining Lists'!$H9836,'Joining Lists'!$D$4:$D$75,'Joining Lists'!$E$4:$E$75)</f>
        <v>East</v>
      </c>
      <c r="J9836" s="105" t="s">
        <v>235</v>
      </c>
      <c r="K9836" s="105">
        <v>3.0</v>
      </c>
      <c r="L9836" s="104">
        <f t="array" ref="L9836">XLOOKUP('Joining Lists'!$J9836,'Joining Lists'!$A$4:$A$15,'Joining Lists'!$B$4:$B$15)</f>
        <v>19.95</v>
      </c>
      <c r="M9836" s="105">
        <f>'Joining Lists'!$K9836*'Joining Lists'!$L9836</f>
        <v>59.85</v>
      </c>
    </row>
    <row r="9837" ht="14.25" customHeight="1">
      <c r="G9837" s="111">
        <v>43865.0</v>
      </c>
      <c r="H9837" s="110" t="s">
        <v>237</v>
      </c>
      <c r="I9837" s="110" t="str">
        <f t="array" ref="I9837">XLOOKUP('Joining Lists'!$H9837,'Joining Lists'!$D$4:$D$75,'Joining Lists'!$E$4:$E$75)</f>
        <v>West</v>
      </c>
      <c r="J9837" s="110" t="s">
        <v>212</v>
      </c>
      <c r="K9837" s="110">
        <v>2.0</v>
      </c>
      <c r="L9837" s="109">
        <f t="array" ref="L9837">XLOOKUP('Joining Lists'!$J9837,'Joining Lists'!$A$4:$A$15,'Joining Lists'!$B$4:$B$15)</f>
        <v>21</v>
      </c>
      <c r="M9837" s="110">
        <f>'Joining Lists'!$K9837*'Joining Lists'!$L9837</f>
        <v>42</v>
      </c>
    </row>
    <row r="9838" ht="14.25" customHeight="1">
      <c r="G9838" s="106">
        <v>43865.0</v>
      </c>
      <c r="H9838" s="105" t="s">
        <v>269</v>
      </c>
      <c r="I9838" s="105" t="str">
        <f t="array" ref="I9838">XLOOKUP('Joining Lists'!$H9838,'Joining Lists'!$D$4:$D$75,'Joining Lists'!$E$4:$E$75)</f>
        <v>MidWest</v>
      </c>
      <c r="J9838" s="105" t="s">
        <v>233</v>
      </c>
      <c r="K9838" s="105">
        <v>2.0</v>
      </c>
      <c r="L9838" s="104">
        <f t="array" ref="L9838">XLOOKUP('Joining Lists'!$J9838,'Joining Lists'!$A$4:$A$15,'Joining Lists'!$B$4:$B$15)</f>
        <v>27.5</v>
      </c>
      <c r="M9838" s="105">
        <f>'Joining Lists'!$K9838*'Joining Lists'!$L9838</f>
        <v>55</v>
      </c>
    </row>
    <row r="9839" ht="14.25" customHeight="1">
      <c r="G9839" s="111">
        <v>43864.0</v>
      </c>
      <c r="H9839" s="110" t="s">
        <v>316</v>
      </c>
      <c r="I9839" s="110" t="str">
        <f t="array" ref="I9839">XLOOKUP('Joining Lists'!$H9839,'Joining Lists'!$D$4:$D$75,'Joining Lists'!$E$4:$E$75)</f>
        <v>West</v>
      </c>
      <c r="J9839" s="110" t="s">
        <v>235</v>
      </c>
      <c r="K9839" s="110">
        <v>3.0</v>
      </c>
      <c r="L9839" s="109">
        <f t="array" ref="L9839">XLOOKUP('Joining Lists'!$J9839,'Joining Lists'!$A$4:$A$15,'Joining Lists'!$B$4:$B$15)</f>
        <v>19.95</v>
      </c>
      <c r="M9839" s="110">
        <f>'Joining Lists'!$K9839*'Joining Lists'!$L9839</f>
        <v>59.85</v>
      </c>
    </row>
    <row r="9840" ht="14.25" customHeight="1">
      <c r="G9840" s="106">
        <v>43864.0</v>
      </c>
      <c r="H9840" s="105" t="s">
        <v>269</v>
      </c>
      <c r="I9840" s="105" t="str">
        <f t="array" ref="I9840">XLOOKUP('Joining Lists'!$H9840,'Joining Lists'!$D$4:$D$75,'Joining Lists'!$E$4:$E$75)</f>
        <v>MidWest</v>
      </c>
      <c r="J9840" s="105" t="s">
        <v>245</v>
      </c>
      <c r="K9840" s="105">
        <v>2.0</v>
      </c>
      <c r="L9840" s="104">
        <f t="array" ref="L9840">XLOOKUP('Joining Lists'!$J9840,'Joining Lists'!$A$4:$A$15,'Joining Lists'!$B$4:$B$15)</f>
        <v>23.5</v>
      </c>
      <c r="M9840" s="105">
        <f>'Joining Lists'!$K9840*'Joining Lists'!$L9840</f>
        <v>47</v>
      </c>
    </row>
    <row r="9841" ht="14.25" customHeight="1">
      <c r="G9841" s="111">
        <v>43864.0</v>
      </c>
      <c r="H9841" s="110" t="s">
        <v>306</v>
      </c>
      <c r="I9841" s="110" t="str">
        <f t="array" ref="I9841">XLOOKUP('Joining Lists'!$H9841,'Joining Lists'!$D$4:$D$75,'Joining Lists'!$E$4:$E$75)</f>
        <v>West</v>
      </c>
      <c r="J9841" s="110" t="s">
        <v>239</v>
      </c>
      <c r="K9841" s="110">
        <v>1.0</v>
      </c>
      <c r="L9841" s="109">
        <f t="array" ref="L9841">XLOOKUP('Joining Lists'!$J9841,'Joining Lists'!$A$4:$A$15,'Joining Lists'!$B$4:$B$15)</f>
        <v>19</v>
      </c>
      <c r="M9841" s="110">
        <f>'Joining Lists'!$K9841*'Joining Lists'!$L9841</f>
        <v>19</v>
      </c>
    </row>
    <row r="9842" ht="14.25" customHeight="1">
      <c r="G9842" s="106">
        <v>43863.0</v>
      </c>
      <c r="H9842" s="105" t="s">
        <v>310</v>
      </c>
      <c r="I9842" s="105" t="str">
        <f t="array" ref="I9842">XLOOKUP('Joining Lists'!$H9842,'Joining Lists'!$D$4:$D$75,'Joining Lists'!$E$4:$E$75)</f>
        <v>West</v>
      </c>
      <c r="J9842" s="105" t="s">
        <v>243</v>
      </c>
      <c r="K9842" s="105">
        <v>1.0</v>
      </c>
      <c r="L9842" s="104">
        <f t="array" ref="L9842">XLOOKUP('Joining Lists'!$J9842,'Joining Lists'!$A$4:$A$15,'Joining Lists'!$B$4:$B$15)</f>
        <v>25</v>
      </c>
      <c r="M9842" s="105">
        <f>'Joining Lists'!$K9842*'Joining Lists'!$L9842</f>
        <v>25</v>
      </c>
    </row>
    <row r="9843" ht="14.25" customHeight="1">
      <c r="G9843" s="111">
        <v>43863.0</v>
      </c>
      <c r="H9843" s="110" t="s">
        <v>298</v>
      </c>
      <c r="I9843" s="110" t="str">
        <f t="array" ref="I9843">XLOOKUP('Joining Lists'!$H9843,'Joining Lists'!$D$4:$D$75,'Joining Lists'!$E$4:$E$75)</f>
        <v>West</v>
      </c>
      <c r="J9843" s="110" t="s">
        <v>212</v>
      </c>
      <c r="K9843" s="110">
        <v>2.0</v>
      </c>
      <c r="L9843" s="109">
        <f t="array" ref="L9843">XLOOKUP('Joining Lists'!$J9843,'Joining Lists'!$A$4:$A$15,'Joining Lists'!$B$4:$B$15)</f>
        <v>21</v>
      </c>
      <c r="M9843" s="110">
        <f>'Joining Lists'!$K9843*'Joining Lists'!$L9843</f>
        <v>42</v>
      </c>
    </row>
    <row r="9844" ht="14.25" customHeight="1">
      <c r="G9844" s="106">
        <v>43863.0</v>
      </c>
      <c r="H9844" s="105" t="s">
        <v>316</v>
      </c>
      <c r="I9844" s="105" t="str">
        <f t="array" ref="I9844">XLOOKUP('Joining Lists'!$H9844,'Joining Lists'!$D$4:$D$75,'Joining Lists'!$E$4:$E$75)</f>
        <v>West</v>
      </c>
      <c r="J9844" s="105" t="s">
        <v>236</v>
      </c>
      <c r="K9844" s="105">
        <v>1.0</v>
      </c>
      <c r="L9844" s="104">
        <f t="array" ref="L9844">XLOOKUP('Joining Lists'!$J9844,'Joining Lists'!$A$4:$A$15,'Joining Lists'!$B$4:$B$15)</f>
        <v>30</v>
      </c>
      <c r="M9844" s="105">
        <f>'Joining Lists'!$K9844*'Joining Lists'!$L9844</f>
        <v>30</v>
      </c>
    </row>
    <row r="9845" ht="14.25" customHeight="1">
      <c r="G9845" s="111">
        <v>43863.0</v>
      </c>
      <c r="H9845" s="110" t="s">
        <v>261</v>
      </c>
      <c r="I9845" s="110" t="str">
        <f t="array" ref="I9845">XLOOKUP('Joining Lists'!$H9845,'Joining Lists'!$D$4:$D$75,'Joining Lists'!$E$4:$E$75)</f>
        <v>South</v>
      </c>
      <c r="J9845" s="110" t="s">
        <v>216</v>
      </c>
      <c r="K9845" s="110">
        <v>1.0</v>
      </c>
      <c r="L9845" s="109">
        <f t="array" ref="L9845">XLOOKUP('Joining Lists'!$J9845,'Joining Lists'!$A$4:$A$15,'Joining Lists'!$B$4:$B$15)</f>
        <v>22.95</v>
      </c>
      <c r="M9845" s="110">
        <f>'Joining Lists'!$K9845*'Joining Lists'!$L9845</f>
        <v>22.95</v>
      </c>
    </row>
    <row r="9846" ht="14.25" customHeight="1">
      <c r="G9846" s="106">
        <v>43862.0</v>
      </c>
      <c r="H9846" s="105" t="s">
        <v>263</v>
      </c>
      <c r="I9846" s="105" t="str">
        <f t="array" ref="I9846">XLOOKUP('Joining Lists'!$H9846,'Joining Lists'!$D$4:$D$75,'Joining Lists'!$E$4:$E$75)</f>
        <v>West</v>
      </c>
      <c r="J9846" s="105" t="s">
        <v>240</v>
      </c>
      <c r="K9846" s="105">
        <v>1.0</v>
      </c>
      <c r="L9846" s="104">
        <f t="array" ref="L9846">XLOOKUP('Joining Lists'!$J9846,'Joining Lists'!$A$4:$A$15,'Joining Lists'!$B$4:$B$15)</f>
        <v>34</v>
      </c>
      <c r="M9846" s="105">
        <f>'Joining Lists'!$K9846*'Joining Lists'!$L9846</f>
        <v>34</v>
      </c>
    </row>
    <row r="9847" ht="14.25" customHeight="1">
      <c r="G9847" s="111">
        <v>43862.0</v>
      </c>
      <c r="H9847" s="110" t="s">
        <v>255</v>
      </c>
      <c r="I9847" s="110" t="str">
        <f t="array" ref="I9847">XLOOKUP('Joining Lists'!$H9847,'Joining Lists'!$D$4:$D$75,'Joining Lists'!$E$4:$E$75)</f>
        <v>MidWest</v>
      </c>
      <c r="J9847" s="110" t="s">
        <v>218</v>
      </c>
      <c r="K9847" s="110">
        <v>3.0</v>
      </c>
      <c r="L9847" s="109">
        <f t="array" ref="L9847">XLOOKUP('Joining Lists'!$J9847,'Joining Lists'!$A$4:$A$15,'Joining Lists'!$B$4:$B$15)</f>
        <v>22.95</v>
      </c>
      <c r="M9847" s="110">
        <f>'Joining Lists'!$K9847*'Joining Lists'!$L9847</f>
        <v>68.85</v>
      </c>
    </row>
    <row r="9848" ht="14.25" customHeight="1">
      <c r="G9848" s="106">
        <v>43861.0</v>
      </c>
      <c r="H9848" s="105" t="s">
        <v>281</v>
      </c>
      <c r="I9848" s="105" t="str">
        <f t="array" ref="I9848">XLOOKUP('Joining Lists'!$H9848,'Joining Lists'!$D$4:$D$75,'Joining Lists'!$E$4:$E$75)</f>
        <v>MidWest</v>
      </c>
      <c r="J9848" s="105" t="s">
        <v>243</v>
      </c>
      <c r="K9848" s="105">
        <v>1.0</v>
      </c>
      <c r="L9848" s="104">
        <f t="array" ref="L9848">XLOOKUP('Joining Lists'!$J9848,'Joining Lists'!$A$4:$A$15,'Joining Lists'!$B$4:$B$15)</f>
        <v>25</v>
      </c>
      <c r="M9848" s="105">
        <f>'Joining Lists'!$K9848*'Joining Lists'!$L9848</f>
        <v>25</v>
      </c>
    </row>
    <row r="9849" ht="14.25" customHeight="1">
      <c r="G9849" s="111">
        <v>43861.0</v>
      </c>
      <c r="H9849" s="110" t="s">
        <v>298</v>
      </c>
      <c r="I9849" s="110" t="str">
        <f t="array" ref="I9849">XLOOKUP('Joining Lists'!$H9849,'Joining Lists'!$D$4:$D$75,'Joining Lists'!$E$4:$E$75)</f>
        <v>West</v>
      </c>
      <c r="J9849" s="110" t="s">
        <v>227</v>
      </c>
      <c r="K9849" s="110">
        <v>2.0</v>
      </c>
      <c r="L9849" s="109">
        <f t="array" ref="L9849">XLOOKUP('Joining Lists'!$J9849,'Joining Lists'!$A$4:$A$15,'Joining Lists'!$B$4:$B$15)</f>
        <v>25</v>
      </c>
      <c r="M9849" s="110">
        <f>'Joining Lists'!$K9849*'Joining Lists'!$L9849</f>
        <v>50</v>
      </c>
    </row>
    <row r="9850" ht="14.25" customHeight="1">
      <c r="G9850" s="106">
        <v>43861.0</v>
      </c>
      <c r="H9850" s="105" t="s">
        <v>316</v>
      </c>
      <c r="I9850" s="105" t="str">
        <f t="array" ref="I9850">XLOOKUP('Joining Lists'!$H9850,'Joining Lists'!$D$4:$D$75,'Joining Lists'!$E$4:$E$75)</f>
        <v>West</v>
      </c>
      <c r="J9850" s="105" t="s">
        <v>235</v>
      </c>
      <c r="K9850" s="105">
        <v>3.0</v>
      </c>
      <c r="L9850" s="104">
        <f t="array" ref="L9850">XLOOKUP('Joining Lists'!$J9850,'Joining Lists'!$A$4:$A$15,'Joining Lists'!$B$4:$B$15)</f>
        <v>19.95</v>
      </c>
      <c r="M9850" s="105">
        <f>'Joining Lists'!$K9850*'Joining Lists'!$L9850</f>
        <v>59.85</v>
      </c>
    </row>
    <row r="9851" ht="14.25" customHeight="1">
      <c r="G9851" s="111">
        <v>43861.0</v>
      </c>
      <c r="H9851" s="110" t="s">
        <v>219</v>
      </c>
      <c r="I9851" s="110" t="str">
        <f t="array" ref="I9851">XLOOKUP('Joining Lists'!$H9851,'Joining Lists'!$D$4:$D$75,'Joining Lists'!$E$4:$E$75)</f>
        <v>West</v>
      </c>
      <c r="J9851" s="110" t="s">
        <v>239</v>
      </c>
      <c r="K9851" s="110">
        <v>3.0</v>
      </c>
      <c r="L9851" s="109">
        <f t="array" ref="L9851">XLOOKUP('Joining Lists'!$J9851,'Joining Lists'!$A$4:$A$15,'Joining Lists'!$B$4:$B$15)</f>
        <v>19</v>
      </c>
      <c r="M9851" s="110">
        <f>'Joining Lists'!$K9851*'Joining Lists'!$L9851</f>
        <v>57</v>
      </c>
    </row>
    <row r="9852" ht="14.25" customHeight="1">
      <c r="G9852" s="106">
        <v>43861.0</v>
      </c>
      <c r="H9852" s="105" t="s">
        <v>264</v>
      </c>
      <c r="I9852" s="105" t="str">
        <f t="array" ref="I9852">XLOOKUP('Joining Lists'!$H9852,'Joining Lists'!$D$4:$D$75,'Joining Lists'!$E$4:$E$75)</f>
        <v>MidWest</v>
      </c>
      <c r="J9852" s="105" t="s">
        <v>240</v>
      </c>
      <c r="K9852" s="105">
        <v>1.0</v>
      </c>
      <c r="L9852" s="104">
        <f t="array" ref="L9852">XLOOKUP('Joining Lists'!$J9852,'Joining Lists'!$A$4:$A$15,'Joining Lists'!$B$4:$B$15)</f>
        <v>34</v>
      </c>
      <c r="M9852" s="105">
        <f>'Joining Lists'!$K9852*'Joining Lists'!$L9852</f>
        <v>34</v>
      </c>
    </row>
    <row r="9853" ht="14.25" customHeight="1">
      <c r="G9853" s="111">
        <v>43861.0</v>
      </c>
      <c r="H9853" s="110" t="s">
        <v>306</v>
      </c>
      <c r="I9853" s="110" t="str">
        <f t="array" ref="I9853">XLOOKUP('Joining Lists'!$H9853,'Joining Lists'!$D$4:$D$75,'Joining Lists'!$E$4:$E$75)</f>
        <v>West</v>
      </c>
      <c r="J9853" s="110" t="s">
        <v>243</v>
      </c>
      <c r="K9853" s="110">
        <v>1.0</v>
      </c>
      <c r="L9853" s="109">
        <f t="array" ref="L9853">XLOOKUP('Joining Lists'!$J9853,'Joining Lists'!$A$4:$A$15,'Joining Lists'!$B$4:$B$15)</f>
        <v>25</v>
      </c>
      <c r="M9853" s="110">
        <f>'Joining Lists'!$K9853*'Joining Lists'!$L9853</f>
        <v>25</v>
      </c>
    </row>
    <row r="9854" ht="14.25" customHeight="1">
      <c r="G9854" s="106">
        <v>43861.0</v>
      </c>
      <c r="H9854" s="105" t="s">
        <v>303</v>
      </c>
      <c r="I9854" s="105" t="str">
        <f t="array" ref="I9854">XLOOKUP('Joining Lists'!$H9854,'Joining Lists'!$D$4:$D$75,'Joining Lists'!$E$4:$E$75)</f>
        <v>West</v>
      </c>
      <c r="J9854" s="105" t="s">
        <v>218</v>
      </c>
      <c r="K9854" s="105">
        <v>2.0</v>
      </c>
      <c r="L9854" s="104">
        <f t="array" ref="L9854">XLOOKUP('Joining Lists'!$J9854,'Joining Lists'!$A$4:$A$15,'Joining Lists'!$B$4:$B$15)</f>
        <v>22.95</v>
      </c>
      <c r="M9854" s="105">
        <f>'Joining Lists'!$K9854*'Joining Lists'!$L9854</f>
        <v>45.9</v>
      </c>
    </row>
    <row r="9855" ht="14.25" customHeight="1">
      <c r="G9855" s="111">
        <v>43860.0</v>
      </c>
      <c r="H9855" s="110" t="s">
        <v>215</v>
      </c>
      <c r="I9855" s="110" t="str">
        <f t="array" ref="I9855">XLOOKUP('Joining Lists'!$H9855,'Joining Lists'!$D$4:$D$75,'Joining Lists'!$E$4:$E$75)</f>
        <v>East</v>
      </c>
      <c r="J9855" s="110" t="s">
        <v>240</v>
      </c>
      <c r="K9855" s="110">
        <v>3.0</v>
      </c>
      <c r="L9855" s="109">
        <f t="array" ref="L9855">XLOOKUP('Joining Lists'!$J9855,'Joining Lists'!$A$4:$A$15,'Joining Lists'!$B$4:$B$15)</f>
        <v>34</v>
      </c>
      <c r="M9855" s="110">
        <f>'Joining Lists'!$K9855*'Joining Lists'!$L9855</f>
        <v>102</v>
      </c>
    </row>
    <row r="9856" ht="14.25" customHeight="1">
      <c r="G9856" s="106">
        <v>43860.0</v>
      </c>
      <c r="H9856" s="105" t="s">
        <v>299</v>
      </c>
      <c r="I9856" s="105" t="str">
        <f t="array" ref="I9856">XLOOKUP('Joining Lists'!$H9856,'Joining Lists'!$D$4:$D$75,'Joining Lists'!$E$4:$E$75)</f>
        <v>South</v>
      </c>
      <c r="J9856" s="105" t="s">
        <v>243</v>
      </c>
      <c r="K9856" s="105">
        <v>2.0</v>
      </c>
      <c r="L9856" s="104">
        <f t="array" ref="L9856">XLOOKUP('Joining Lists'!$J9856,'Joining Lists'!$A$4:$A$15,'Joining Lists'!$B$4:$B$15)</f>
        <v>25</v>
      </c>
      <c r="M9856" s="105">
        <f>'Joining Lists'!$K9856*'Joining Lists'!$L9856</f>
        <v>50</v>
      </c>
    </row>
    <row r="9857" ht="14.25" customHeight="1">
      <c r="G9857" s="111">
        <v>43860.0</v>
      </c>
      <c r="H9857" s="110" t="s">
        <v>255</v>
      </c>
      <c r="I9857" s="110" t="str">
        <f t="array" ref="I9857">XLOOKUP('Joining Lists'!$H9857,'Joining Lists'!$D$4:$D$75,'Joining Lists'!$E$4:$E$75)</f>
        <v>MidWest</v>
      </c>
      <c r="J9857" s="110" t="s">
        <v>218</v>
      </c>
      <c r="K9857" s="110">
        <v>2.0</v>
      </c>
      <c r="L9857" s="109">
        <f t="array" ref="L9857">XLOOKUP('Joining Lists'!$J9857,'Joining Lists'!$A$4:$A$15,'Joining Lists'!$B$4:$B$15)</f>
        <v>22.95</v>
      </c>
      <c r="M9857" s="110">
        <f>'Joining Lists'!$K9857*'Joining Lists'!$L9857</f>
        <v>45.9</v>
      </c>
    </row>
    <row r="9858" ht="14.25" customHeight="1">
      <c r="G9858" s="106">
        <v>43860.0</v>
      </c>
      <c r="H9858" s="105" t="s">
        <v>284</v>
      </c>
      <c r="I9858" s="105" t="str">
        <f t="array" ref="I9858">XLOOKUP('Joining Lists'!$H9858,'Joining Lists'!$D$4:$D$75,'Joining Lists'!$E$4:$E$75)</f>
        <v>MidWest</v>
      </c>
      <c r="J9858" s="105" t="s">
        <v>218</v>
      </c>
      <c r="K9858" s="105">
        <v>2.0</v>
      </c>
      <c r="L9858" s="104">
        <f t="array" ref="L9858">XLOOKUP('Joining Lists'!$J9858,'Joining Lists'!$A$4:$A$15,'Joining Lists'!$B$4:$B$15)</f>
        <v>22.95</v>
      </c>
      <c r="M9858" s="105">
        <f>'Joining Lists'!$K9858*'Joining Lists'!$L9858</f>
        <v>45.9</v>
      </c>
    </row>
    <row r="9859" ht="14.25" customHeight="1">
      <c r="G9859" s="111">
        <v>43860.0</v>
      </c>
      <c r="H9859" s="110" t="s">
        <v>215</v>
      </c>
      <c r="I9859" s="110" t="str">
        <f t="array" ref="I9859">XLOOKUP('Joining Lists'!$H9859,'Joining Lists'!$D$4:$D$75,'Joining Lists'!$E$4:$E$75)</f>
        <v>East</v>
      </c>
      <c r="J9859" s="110" t="s">
        <v>216</v>
      </c>
      <c r="K9859" s="110">
        <v>1.0</v>
      </c>
      <c r="L9859" s="109">
        <f t="array" ref="L9859">XLOOKUP('Joining Lists'!$J9859,'Joining Lists'!$A$4:$A$15,'Joining Lists'!$B$4:$B$15)</f>
        <v>22.95</v>
      </c>
      <c r="M9859" s="110">
        <f>'Joining Lists'!$K9859*'Joining Lists'!$L9859</f>
        <v>22.95</v>
      </c>
    </row>
    <row r="9860" ht="14.25" customHeight="1">
      <c r="G9860" s="106">
        <v>43860.0</v>
      </c>
      <c r="H9860" s="105" t="s">
        <v>298</v>
      </c>
      <c r="I9860" s="105" t="str">
        <f t="array" ref="I9860">XLOOKUP('Joining Lists'!$H9860,'Joining Lists'!$D$4:$D$75,'Joining Lists'!$E$4:$E$75)</f>
        <v>West</v>
      </c>
      <c r="J9860" s="105" t="s">
        <v>240</v>
      </c>
      <c r="K9860" s="105">
        <v>3.0</v>
      </c>
      <c r="L9860" s="104">
        <f t="array" ref="L9860">XLOOKUP('Joining Lists'!$J9860,'Joining Lists'!$A$4:$A$15,'Joining Lists'!$B$4:$B$15)</f>
        <v>34</v>
      </c>
      <c r="M9860" s="105">
        <f>'Joining Lists'!$K9860*'Joining Lists'!$L9860</f>
        <v>102</v>
      </c>
    </row>
    <row r="9861" ht="14.25" customHeight="1">
      <c r="G9861" s="111">
        <v>43859.0</v>
      </c>
      <c r="H9861" s="110" t="s">
        <v>253</v>
      </c>
      <c r="I9861" s="110" t="str">
        <f t="array" ref="I9861">XLOOKUP('Joining Lists'!$H9861,'Joining Lists'!$D$4:$D$75,'Joining Lists'!$E$4:$E$75)</f>
        <v>MidWest</v>
      </c>
      <c r="J9861" s="110" t="s">
        <v>240</v>
      </c>
      <c r="K9861" s="110">
        <v>3.0</v>
      </c>
      <c r="L9861" s="109">
        <f t="array" ref="L9861">XLOOKUP('Joining Lists'!$J9861,'Joining Lists'!$A$4:$A$15,'Joining Lists'!$B$4:$B$15)</f>
        <v>34</v>
      </c>
      <c r="M9861" s="110">
        <f>'Joining Lists'!$K9861*'Joining Lists'!$L9861</f>
        <v>102</v>
      </c>
    </row>
    <row r="9862" ht="14.25" customHeight="1">
      <c r="G9862" s="106">
        <v>43859.0</v>
      </c>
      <c r="H9862" s="105" t="s">
        <v>293</v>
      </c>
      <c r="I9862" s="105" t="str">
        <f t="array" ref="I9862">XLOOKUP('Joining Lists'!$H9862,'Joining Lists'!$D$4:$D$75,'Joining Lists'!$E$4:$E$75)</f>
        <v>West</v>
      </c>
      <c r="J9862" s="105" t="s">
        <v>218</v>
      </c>
      <c r="K9862" s="105">
        <v>1.0</v>
      </c>
      <c r="L9862" s="104">
        <f t="array" ref="L9862">XLOOKUP('Joining Lists'!$J9862,'Joining Lists'!$A$4:$A$15,'Joining Lists'!$B$4:$B$15)</f>
        <v>22.95</v>
      </c>
      <c r="M9862" s="105">
        <f>'Joining Lists'!$K9862*'Joining Lists'!$L9862</f>
        <v>22.95</v>
      </c>
    </row>
    <row r="9863" ht="14.25" customHeight="1">
      <c r="G9863" s="111">
        <v>43859.0</v>
      </c>
      <c r="H9863" s="110" t="s">
        <v>251</v>
      </c>
      <c r="I9863" s="110" t="str">
        <f t="array" ref="I9863">XLOOKUP('Joining Lists'!$H9863,'Joining Lists'!$D$4:$D$75,'Joining Lists'!$E$4:$E$75)</f>
        <v>MidWest</v>
      </c>
      <c r="J9863" s="110" t="s">
        <v>240</v>
      </c>
      <c r="K9863" s="110">
        <v>3.0</v>
      </c>
      <c r="L9863" s="109">
        <f t="array" ref="L9863">XLOOKUP('Joining Lists'!$J9863,'Joining Lists'!$A$4:$A$15,'Joining Lists'!$B$4:$B$15)</f>
        <v>34</v>
      </c>
      <c r="M9863" s="110">
        <f>'Joining Lists'!$K9863*'Joining Lists'!$L9863</f>
        <v>102</v>
      </c>
    </row>
    <row r="9864" ht="14.25" customHeight="1">
      <c r="G9864" s="106">
        <v>43858.0</v>
      </c>
      <c r="H9864" s="105" t="s">
        <v>300</v>
      </c>
      <c r="I9864" s="105" t="str">
        <f t="array" ref="I9864">XLOOKUP('Joining Lists'!$H9864,'Joining Lists'!$D$4:$D$75,'Joining Lists'!$E$4:$E$75)</f>
        <v>MidWest</v>
      </c>
      <c r="J9864" s="105" t="s">
        <v>243</v>
      </c>
      <c r="K9864" s="105">
        <v>1.0</v>
      </c>
      <c r="L9864" s="104">
        <f t="array" ref="L9864">XLOOKUP('Joining Lists'!$J9864,'Joining Lists'!$A$4:$A$15,'Joining Lists'!$B$4:$B$15)</f>
        <v>25</v>
      </c>
      <c r="M9864" s="105">
        <f>'Joining Lists'!$K9864*'Joining Lists'!$L9864</f>
        <v>25</v>
      </c>
    </row>
    <row r="9865" ht="14.25" customHeight="1">
      <c r="G9865" s="111">
        <v>43858.0</v>
      </c>
      <c r="H9865" s="110" t="s">
        <v>269</v>
      </c>
      <c r="I9865" s="110" t="str">
        <f t="array" ref="I9865">XLOOKUP('Joining Lists'!$H9865,'Joining Lists'!$D$4:$D$75,'Joining Lists'!$E$4:$E$75)</f>
        <v>MidWest</v>
      </c>
      <c r="J9865" s="110" t="s">
        <v>243</v>
      </c>
      <c r="K9865" s="110">
        <v>2.0</v>
      </c>
      <c r="L9865" s="109">
        <f t="array" ref="L9865">XLOOKUP('Joining Lists'!$J9865,'Joining Lists'!$A$4:$A$15,'Joining Lists'!$B$4:$B$15)</f>
        <v>25</v>
      </c>
      <c r="M9865" s="110">
        <f>'Joining Lists'!$K9865*'Joining Lists'!$L9865</f>
        <v>50</v>
      </c>
    </row>
    <row r="9866" ht="14.25" customHeight="1">
      <c r="G9866" s="106">
        <v>43858.0</v>
      </c>
      <c r="H9866" s="105" t="s">
        <v>300</v>
      </c>
      <c r="I9866" s="105" t="str">
        <f t="array" ref="I9866">XLOOKUP('Joining Lists'!$H9866,'Joining Lists'!$D$4:$D$75,'Joining Lists'!$E$4:$E$75)</f>
        <v>MidWest</v>
      </c>
      <c r="J9866" s="105" t="s">
        <v>243</v>
      </c>
      <c r="K9866" s="105">
        <v>22.0</v>
      </c>
      <c r="L9866" s="104">
        <f t="array" ref="L9866">XLOOKUP('Joining Lists'!$J9866,'Joining Lists'!$A$4:$A$15,'Joining Lists'!$B$4:$B$15)</f>
        <v>25</v>
      </c>
      <c r="M9866" s="105">
        <f>'Joining Lists'!$K9866*'Joining Lists'!$L9866</f>
        <v>550</v>
      </c>
    </row>
    <row r="9867" ht="14.25" customHeight="1">
      <c r="G9867" s="111">
        <v>43857.0</v>
      </c>
      <c r="H9867" s="110" t="s">
        <v>228</v>
      </c>
      <c r="I9867" s="110" t="str">
        <f t="array" ref="I9867">XLOOKUP('Joining Lists'!$H9867,'Joining Lists'!$D$4:$D$75,'Joining Lists'!$E$4:$E$75)</f>
        <v>MidWest</v>
      </c>
      <c r="J9867" s="110" t="s">
        <v>235</v>
      </c>
      <c r="K9867" s="110">
        <v>2.0</v>
      </c>
      <c r="L9867" s="109">
        <f t="array" ref="L9867">XLOOKUP('Joining Lists'!$J9867,'Joining Lists'!$A$4:$A$15,'Joining Lists'!$B$4:$B$15)</f>
        <v>19.95</v>
      </c>
      <c r="M9867" s="110">
        <f>'Joining Lists'!$K9867*'Joining Lists'!$L9867</f>
        <v>39.9</v>
      </c>
    </row>
    <row r="9868" ht="14.25" customHeight="1">
      <c r="G9868" s="106">
        <v>43857.0</v>
      </c>
      <c r="H9868" s="105" t="s">
        <v>281</v>
      </c>
      <c r="I9868" s="105" t="str">
        <f t="array" ref="I9868">XLOOKUP('Joining Lists'!$H9868,'Joining Lists'!$D$4:$D$75,'Joining Lists'!$E$4:$E$75)</f>
        <v>MidWest</v>
      </c>
      <c r="J9868" s="105" t="s">
        <v>218</v>
      </c>
      <c r="K9868" s="105">
        <v>1.0</v>
      </c>
      <c r="L9868" s="104">
        <f t="array" ref="L9868">XLOOKUP('Joining Lists'!$J9868,'Joining Lists'!$A$4:$A$15,'Joining Lists'!$B$4:$B$15)</f>
        <v>22.95</v>
      </c>
      <c r="M9868" s="105">
        <f>'Joining Lists'!$K9868*'Joining Lists'!$L9868</f>
        <v>22.95</v>
      </c>
    </row>
    <row r="9869" ht="14.25" customHeight="1">
      <c r="G9869" s="111">
        <v>43857.0</v>
      </c>
      <c r="H9869" s="110" t="s">
        <v>254</v>
      </c>
      <c r="I9869" s="110" t="str">
        <f t="array" ref="I9869">XLOOKUP('Joining Lists'!$H9869,'Joining Lists'!$D$4:$D$75,'Joining Lists'!$E$4:$E$75)</f>
        <v>South</v>
      </c>
      <c r="J9869" s="110" t="s">
        <v>235</v>
      </c>
      <c r="K9869" s="110">
        <v>3.0</v>
      </c>
      <c r="L9869" s="109">
        <f t="array" ref="L9869">XLOOKUP('Joining Lists'!$J9869,'Joining Lists'!$A$4:$A$15,'Joining Lists'!$B$4:$B$15)</f>
        <v>19.95</v>
      </c>
      <c r="M9869" s="110">
        <f>'Joining Lists'!$K9869*'Joining Lists'!$L9869</f>
        <v>59.85</v>
      </c>
    </row>
    <row r="9870" ht="14.25" customHeight="1">
      <c r="G9870" s="106">
        <v>43856.0</v>
      </c>
      <c r="H9870" s="105" t="s">
        <v>292</v>
      </c>
      <c r="I9870" s="105" t="str">
        <f t="array" ref="I9870">XLOOKUP('Joining Lists'!$H9870,'Joining Lists'!$D$4:$D$75,'Joining Lists'!$E$4:$E$75)</f>
        <v>East</v>
      </c>
      <c r="J9870" s="105" t="s">
        <v>240</v>
      </c>
      <c r="K9870" s="105">
        <v>20.0</v>
      </c>
      <c r="L9870" s="104">
        <f t="array" ref="L9870">XLOOKUP('Joining Lists'!$J9870,'Joining Lists'!$A$4:$A$15,'Joining Lists'!$B$4:$B$15)</f>
        <v>34</v>
      </c>
      <c r="M9870" s="105">
        <f>'Joining Lists'!$K9870*'Joining Lists'!$L9870</f>
        <v>680</v>
      </c>
    </row>
    <row r="9871" ht="14.25" customHeight="1">
      <c r="G9871" s="111">
        <v>43856.0</v>
      </c>
      <c r="H9871" s="110" t="s">
        <v>261</v>
      </c>
      <c r="I9871" s="110" t="str">
        <f t="array" ref="I9871">XLOOKUP('Joining Lists'!$H9871,'Joining Lists'!$D$4:$D$75,'Joining Lists'!$E$4:$E$75)</f>
        <v>South</v>
      </c>
      <c r="J9871" s="110" t="s">
        <v>216</v>
      </c>
      <c r="K9871" s="110">
        <v>2.0</v>
      </c>
      <c r="L9871" s="109">
        <f t="array" ref="L9871">XLOOKUP('Joining Lists'!$J9871,'Joining Lists'!$A$4:$A$15,'Joining Lists'!$B$4:$B$15)</f>
        <v>22.95</v>
      </c>
      <c r="M9871" s="110">
        <f>'Joining Lists'!$K9871*'Joining Lists'!$L9871</f>
        <v>45.9</v>
      </c>
    </row>
    <row r="9872" ht="14.25" customHeight="1">
      <c r="G9872" s="106">
        <v>43856.0</v>
      </c>
      <c r="H9872" s="105" t="s">
        <v>250</v>
      </c>
      <c r="I9872" s="105" t="str">
        <f t="array" ref="I9872">XLOOKUP('Joining Lists'!$H9872,'Joining Lists'!$D$4:$D$75,'Joining Lists'!$E$4:$E$75)</f>
        <v>West</v>
      </c>
      <c r="J9872" s="105" t="s">
        <v>218</v>
      </c>
      <c r="K9872" s="105">
        <v>1.0</v>
      </c>
      <c r="L9872" s="104">
        <f t="array" ref="L9872">XLOOKUP('Joining Lists'!$J9872,'Joining Lists'!$A$4:$A$15,'Joining Lists'!$B$4:$B$15)</f>
        <v>22.95</v>
      </c>
      <c r="M9872" s="105">
        <f>'Joining Lists'!$K9872*'Joining Lists'!$L9872</f>
        <v>22.95</v>
      </c>
    </row>
    <row r="9873" ht="14.25" customHeight="1">
      <c r="G9873" s="111">
        <v>43856.0</v>
      </c>
      <c r="H9873" s="110" t="s">
        <v>268</v>
      </c>
      <c r="I9873" s="110" t="str">
        <f t="array" ref="I9873">XLOOKUP('Joining Lists'!$H9873,'Joining Lists'!$D$4:$D$75,'Joining Lists'!$E$4:$E$75)</f>
        <v>East</v>
      </c>
      <c r="J9873" s="110" t="s">
        <v>235</v>
      </c>
      <c r="K9873" s="110">
        <v>1.0</v>
      </c>
      <c r="L9873" s="109">
        <f t="array" ref="L9873">XLOOKUP('Joining Lists'!$J9873,'Joining Lists'!$A$4:$A$15,'Joining Lists'!$B$4:$B$15)</f>
        <v>19.95</v>
      </c>
      <c r="M9873" s="110">
        <f>'Joining Lists'!$K9873*'Joining Lists'!$L9873</f>
        <v>19.95</v>
      </c>
    </row>
    <row r="9874" ht="14.25" customHeight="1">
      <c r="G9874" s="106">
        <v>43855.0</v>
      </c>
      <c r="H9874" s="105" t="s">
        <v>225</v>
      </c>
      <c r="I9874" s="105" t="str">
        <f t="array" ref="I9874">XLOOKUP('Joining Lists'!$H9874,'Joining Lists'!$D$4:$D$75,'Joining Lists'!$E$4:$E$75)</f>
        <v>South</v>
      </c>
      <c r="J9874" s="105" t="s">
        <v>243</v>
      </c>
      <c r="K9874" s="105">
        <v>2.0</v>
      </c>
      <c r="L9874" s="104">
        <f t="array" ref="L9874">XLOOKUP('Joining Lists'!$J9874,'Joining Lists'!$A$4:$A$15,'Joining Lists'!$B$4:$B$15)</f>
        <v>25</v>
      </c>
      <c r="M9874" s="105">
        <f>'Joining Lists'!$K9874*'Joining Lists'!$L9874</f>
        <v>50</v>
      </c>
    </row>
    <row r="9875" ht="14.25" customHeight="1">
      <c r="G9875" s="111">
        <v>43855.0</v>
      </c>
      <c r="H9875" s="110" t="s">
        <v>269</v>
      </c>
      <c r="I9875" s="110" t="str">
        <f t="array" ref="I9875">XLOOKUP('Joining Lists'!$H9875,'Joining Lists'!$D$4:$D$75,'Joining Lists'!$E$4:$E$75)</f>
        <v>MidWest</v>
      </c>
      <c r="J9875" s="110" t="s">
        <v>218</v>
      </c>
      <c r="K9875" s="110">
        <v>2.0</v>
      </c>
      <c r="L9875" s="109">
        <f t="array" ref="L9875">XLOOKUP('Joining Lists'!$J9875,'Joining Lists'!$A$4:$A$15,'Joining Lists'!$B$4:$B$15)</f>
        <v>22.95</v>
      </c>
      <c r="M9875" s="110">
        <f>'Joining Lists'!$K9875*'Joining Lists'!$L9875</f>
        <v>45.9</v>
      </c>
    </row>
    <row r="9876" ht="14.25" customHeight="1">
      <c r="G9876" s="106">
        <v>43855.0</v>
      </c>
      <c r="H9876" s="105" t="s">
        <v>291</v>
      </c>
      <c r="I9876" s="105" t="str">
        <f t="array" ref="I9876">XLOOKUP('Joining Lists'!$H9876,'Joining Lists'!$D$4:$D$75,'Joining Lists'!$E$4:$E$75)</f>
        <v>West</v>
      </c>
      <c r="J9876" s="105" t="s">
        <v>218</v>
      </c>
      <c r="K9876" s="105">
        <v>1.0</v>
      </c>
      <c r="L9876" s="104">
        <f t="array" ref="L9876">XLOOKUP('Joining Lists'!$J9876,'Joining Lists'!$A$4:$A$15,'Joining Lists'!$B$4:$B$15)</f>
        <v>22.95</v>
      </c>
      <c r="M9876" s="105">
        <f>'Joining Lists'!$K9876*'Joining Lists'!$L9876</f>
        <v>22.95</v>
      </c>
    </row>
    <row r="9877" ht="14.25" customHeight="1">
      <c r="G9877" s="111">
        <v>43855.0</v>
      </c>
      <c r="H9877" s="110" t="s">
        <v>300</v>
      </c>
      <c r="I9877" s="110" t="str">
        <f t="array" ref="I9877">XLOOKUP('Joining Lists'!$H9877,'Joining Lists'!$D$4:$D$75,'Joining Lists'!$E$4:$E$75)</f>
        <v>MidWest</v>
      </c>
      <c r="J9877" s="110" t="s">
        <v>240</v>
      </c>
      <c r="K9877" s="110">
        <v>7.0</v>
      </c>
      <c r="L9877" s="109">
        <f t="array" ref="L9877">XLOOKUP('Joining Lists'!$J9877,'Joining Lists'!$A$4:$A$15,'Joining Lists'!$B$4:$B$15)</f>
        <v>34</v>
      </c>
      <c r="M9877" s="110">
        <f>'Joining Lists'!$K9877*'Joining Lists'!$L9877</f>
        <v>238</v>
      </c>
    </row>
    <row r="9878" ht="14.25" customHeight="1">
      <c r="G9878" s="106">
        <v>43855.0</v>
      </c>
      <c r="H9878" s="105" t="s">
        <v>281</v>
      </c>
      <c r="I9878" s="105" t="str">
        <f t="array" ref="I9878">XLOOKUP('Joining Lists'!$H9878,'Joining Lists'!$D$4:$D$75,'Joining Lists'!$E$4:$E$75)</f>
        <v>MidWest</v>
      </c>
      <c r="J9878" s="105" t="s">
        <v>212</v>
      </c>
      <c r="K9878" s="105">
        <v>1.0</v>
      </c>
      <c r="L9878" s="104">
        <f t="array" ref="L9878">XLOOKUP('Joining Lists'!$J9878,'Joining Lists'!$A$4:$A$15,'Joining Lists'!$B$4:$B$15)</f>
        <v>21</v>
      </c>
      <c r="M9878" s="105">
        <f>'Joining Lists'!$K9878*'Joining Lists'!$L9878</f>
        <v>21</v>
      </c>
    </row>
    <row r="9879" ht="14.25" customHeight="1">
      <c r="G9879" s="111">
        <v>43855.0</v>
      </c>
      <c r="H9879" s="110" t="s">
        <v>219</v>
      </c>
      <c r="I9879" s="110" t="str">
        <f t="array" ref="I9879">XLOOKUP('Joining Lists'!$H9879,'Joining Lists'!$D$4:$D$75,'Joining Lists'!$E$4:$E$75)</f>
        <v>West</v>
      </c>
      <c r="J9879" s="110" t="s">
        <v>216</v>
      </c>
      <c r="K9879" s="110">
        <v>20.0</v>
      </c>
      <c r="L9879" s="109">
        <f t="array" ref="L9879">XLOOKUP('Joining Lists'!$J9879,'Joining Lists'!$A$4:$A$15,'Joining Lists'!$B$4:$B$15)</f>
        <v>22.95</v>
      </c>
      <c r="M9879" s="110">
        <f>'Joining Lists'!$K9879*'Joining Lists'!$L9879</f>
        <v>459</v>
      </c>
    </row>
    <row r="9880" ht="14.25" customHeight="1">
      <c r="G9880" s="106">
        <v>43854.0</v>
      </c>
      <c r="H9880" s="105" t="s">
        <v>255</v>
      </c>
      <c r="I9880" s="105" t="str">
        <f t="array" ref="I9880">XLOOKUP('Joining Lists'!$H9880,'Joining Lists'!$D$4:$D$75,'Joining Lists'!$E$4:$E$75)</f>
        <v>MidWest</v>
      </c>
      <c r="J9880" s="105" t="s">
        <v>243</v>
      </c>
      <c r="K9880" s="105">
        <v>2.0</v>
      </c>
      <c r="L9880" s="104">
        <f t="array" ref="L9880">XLOOKUP('Joining Lists'!$J9880,'Joining Lists'!$A$4:$A$15,'Joining Lists'!$B$4:$B$15)</f>
        <v>25</v>
      </c>
      <c r="M9880" s="105">
        <f>'Joining Lists'!$K9880*'Joining Lists'!$L9880</f>
        <v>50</v>
      </c>
    </row>
    <row r="9881" ht="14.25" customHeight="1">
      <c r="G9881" s="111">
        <v>43854.0</v>
      </c>
      <c r="H9881" s="110" t="s">
        <v>300</v>
      </c>
      <c r="I9881" s="110" t="str">
        <f t="array" ref="I9881">XLOOKUP('Joining Lists'!$H9881,'Joining Lists'!$D$4:$D$75,'Joining Lists'!$E$4:$E$75)</f>
        <v>MidWest</v>
      </c>
      <c r="J9881" s="110" t="s">
        <v>216</v>
      </c>
      <c r="K9881" s="110">
        <v>1.0</v>
      </c>
      <c r="L9881" s="109">
        <f t="array" ref="L9881">XLOOKUP('Joining Lists'!$J9881,'Joining Lists'!$A$4:$A$15,'Joining Lists'!$B$4:$B$15)</f>
        <v>22.95</v>
      </c>
      <c r="M9881" s="110">
        <f>'Joining Lists'!$K9881*'Joining Lists'!$L9881</f>
        <v>22.95</v>
      </c>
    </row>
    <row r="9882" ht="14.25" customHeight="1">
      <c r="G9882" s="106">
        <v>43854.0</v>
      </c>
      <c r="H9882" s="105" t="s">
        <v>281</v>
      </c>
      <c r="I9882" s="105" t="str">
        <f t="array" ref="I9882">XLOOKUP('Joining Lists'!$H9882,'Joining Lists'!$D$4:$D$75,'Joining Lists'!$E$4:$E$75)</f>
        <v>MidWest</v>
      </c>
      <c r="J9882" s="105" t="s">
        <v>218</v>
      </c>
      <c r="K9882" s="105">
        <v>3.0</v>
      </c>
      <c r="L9882" s="104">
        <f t="array" ref="L9882">XLOOKUP('Joining Lists'!$J9882,'Joining Lists'!$A$4:$A$15,'Joining Lists'!$B$4:$B$15)</f>
        <v>22.95</v>
      </c>
      <c r="M9882" s="105">
        <f>'Joining Lists'!$K9882*'Joining Lists'!$L9882</f>
        <v>68.85</v>
      </c>
    </row>
    <row r="9883" ht="14.25" customHeight="1">
      <c r="G9883" s="111">
        <v>43854.0</v>
      </c>
      <c r="H9883" s="110" t="s">
        <v>225</v>
      </c>
      <c r="I9883" s="110" t="str">
        <f t="array" ref="I9883">XLOOKUP('Joining Lists'!$H9883,'Joining Lists'!$D$4:$D$75,'Joining Lists'!$E$4:$E$75)</f>
        <v>South</v>
      </c>
      <c r="J9883" s="110" t="s">
        <v>227</v>
      </c>
      <c r="K9883" s="110">
        <v>2.0</v>
      </c>
      <c r="L9883" s="109">
        <f t="array" ref="L9883">XLOOKUP('Joining Lists'!$J9883,'Joining Lists'!$A$4:$A$15,'Joining Lists'!$B$4:$B$15)</f>
        <v>25</v>
      </c>
      <c r="M9883" s="110">
        <f>'Joining Lists'!$K9883*'Joining Lists'!$L9883</f>
        <v>50</v>
      </c>
    </row>
    <row r="9884" ht="14.25" customHeight="1">
      <c r="G9884" s="106">
        <v>43853.0</v>
      </c>
      <c r="H9884" s="105" t="s">
        <v>269</v>
      </c>
      <c r="I9884" s="105" t="str">
        <f t="array" ref="I9884">XLOOKUP('Joining Lists'!$H9884,'Joining Lists'!$D$4:$D$75,'Joining Lists'!$E$4:$E$75)</f>
        <v>MidWest</v>
      </c>
      <c r="J9884" s="105" t="s">
        <v>236</v>
      </c>
      <c r="K9884" s="105">
        <v>2.0</v>
      </c>
      <c r="L9884" s="104">
        <f t="array" ref="L9884">XLOOKUP('Joining Lists'!$J9884,'Joining Lists'!$A$4:$A$15,'Joining Lists'!$B$4:$B$15)</f>
        <v>30</v>
      </c>
      <c r="M9884" s="105">
        <f>'Joining Lists'!$K9884*'Joining Lists'!$L9884</f>
        <v>60</v>
      </c>
    </row>
    <row r="9885" ht="14.25" customHeight="1">
      <c r="G9885" s="111">
        <v>43853.0</v>
      </c>
      <c r="H9885" s="110" t="s">
        <v>254</v>
      </c>
      <c r="I9885" s="110" t="str">
        <f t="array" ref="I9885">XLOOKUP('Joining Lists'!$H9885,'Joining Lists'!$D$4:$D$75,'Joining Lists'!$E$4:$E$75)</f>
        <v>South</v>
      </c>
      <c r="J9885" s="110" t="s">
        <v>245</v>
      </c>
      <c r="K9885" s="110">
        <v>11.0</v>
      </c>
      <c r="L9885" s="109">
        <f t="array" ref="L9885">XLOOKUP('Joining Lists'!$J9885,'Joining Lists'!$A$4:$A$15,'Joining Lists'!$B$4:$B$15)</f>
        <v>23.5</v>
      </c>
      <c r="M9885" s="110">
        <f>'Joining Lists'!$K9885*'Joining Lists'!$L9885</f>
        <v>258.5</v>
      </c>
    </row>
    <row r="9886" ht="14.25" customHeight="1">
      <c r="G9886" s="106">
        <v>43853.0</v>
      </c>
      <c r="H9886" s="105" t="s">
        <v>296</v>
      </c>
      <c r="I9886" s="105" t="str">
        <f t="array" ref="I9886">XLOOKUP('Joining Lists'!$H9886,'Joining Lists'!$D$4:$D$75,'Joining Lists'!$E$4:$E$75)</f>
        <v>West</v>
      </c>
      <c r="J9886" s="105" t="s">
        <v>235</v>
      </c>
      <c r="K9886" s="105">
        <v>3.0</v>
      </c>
      <c r="L9886" s="104">
        <f t="array" ref="L9886">XLOOKUP('Joining Lists'!$J9886,'Joining Lists'!$A$4:$A$15,'Joining Lists'!$B$4:$B$15)</f>
        <v>19.95</v>
      </c>
      <c r="M9886" s="105">
        <f>'Joining Lists'!$K9886*'Joining Lists'!$L9886</f>
        <v>59.85</v>
      </c>
    </row>
    <row r="9887" ht="14.25" customHeight="1">
      <c r="G9887" s="111">
        <v>43852.0</v>
      </c>
      <c r="H9887" s="110" t="s">
        <v>268</v>
      </c>
      <c r="I9887" s="110" t="str">
        <f t="array" ref="I9887">XLOOKUP('Joining Lists'!$H9887,'Joining Lists'!$D$4:$D$75,'Joining Lists'!$E$4:$E$75)</f>
        <v>East</v>
      </c>
      <c r="J9887" s="110" t="s">
        <v>243</v>
      </c>
      <c r="K9887" s="110">
        <v>2.0</v>
      </c>
      <c r="L9887" s="109">
        <f t="array" ref="L9887">XLOOKUP('Joining Lists'!$J9887,'Joining Lists'!$A$4:$A$15,'Joining Lists'!$B$4:$B$15)</f>
        <v>25</v>
      </c>
      <c r="M9887" s="110">
        <f>'Joining Lists'!$K9887*'Joining Lists'!$L9887</f>
        <v>50</v>
      </c>
    </row>
    <row r="9888" ht="14.25" customHeight="1">
      <c r="G9888" s="106">
        <v>43852.0</v>
      </c>
      <c r="H9888" s="105" t="s">
        <v>246</v>
      </c>
      <c r="I9888" s="105" t="str">
        <f t="array" ref="I9888">XLOOKUP('Joining Lists'!$H9888,'Joining Lists'!$D$4:$D$75,'Joining Lists'!$E$4:$E$75)</f>
        <v>South</v>
      </c>
      <c r="J9888" s="105" t="s">
        <v>227</v>
      </c>
      <c r="K9888" s="105">
        <v>2.0</v>
      </c>
      <c r="L9888" s="104">
        <f t="array" ref="L9888">XLOOKUP('Joining Lists'!$J9888,'Joining Lists'!$A$4:$A$15,'Joining Lists'!$B$4:$B$15)</f>
        <v>25</v>
      </c>
      <c r="M9888" s="105">
        <f>'Joining Lists'!$K9888*'Joining Lists'!$L9888</f>
        <v>50</v>
      </c>
    </row>
    <row r="9889" ht="14.25" customHeight="1">
      <c r="G9889" s="111">
        <v>43852.0</v>
      </c>
      <c r="H9889" s="110" t="s">
        <v>303</v>
      </c>
      <c r="I9889" s="110" t="str">
        <f t="array" ref="I9889">XLOOKUP('Joining Lists'!$H9889,'Joining Lists'!$D$4:$D$75,'Joining Lists'!$E$4:$E$75)</f>
        <v>West</v>
      </c>
      <c r="J9889" s="110" t="s">
        <v>212</v>
      </c>
      <c r="K9889" s="110">
        <v>23.0</v>
      </c>
      <c r="L9889" s="109">
        <f t="array" ref="L9889">XLOOKUP('Joining Lists'!$J9889,'Joining Lists'!$A$4:$A$15,'Joining Lists'!$B$4:$B$15)</f>
        <v>21</v>
      </c>
      <c r="M9889" s="110">
        <f>'Joining Lists'!$K9889*'Joining Lists'!$L9889</f>
        <v>483</v>
      </c>
    </row>
    <row r="9890" ht="14.25" customHeight="1">
      <c r="G9890" s="106">
        <v>43852.0</v>
      </c>
      <c r="H9890" s="105" t="s">
        <v>291</v>
      </c>
      <c r="I9890" s="105" t="str">
        <f t="array" ref="I9890">XLOOKUP('Joining Lists'!$H9890,'Joining Lists'!$D$4:$D$75,'Joining Lists'!$E$4:$E$75)</f>
        <v>West</v>
      </c>
      <c r="J9890" s="105" t="s">
        <v>235</v>
      </c>
      <c r="K9890" s="105">
        <v>3.0</v>
      </c>
      <c r="L9890" s="104">
        <f t="array" ref="L9890">XLOOKUP('Joining Lists'!$J9890,'Joining Lists'!$A$4:$A$15,'Joining Lists'!$B$4:$B$15)</f>
        <v>19.95</v>
      </c>
      <c r="M9890" s="105">
        <f>'Joining Lists'!$K9890*'Joining Lists'!$L9890</f>
        <v>59.85</v>
      </c>
    </row>
    <row r="9891" ht="14.25" customHeight="1">
      <c r="G9891" s="111">
        <v>43852.0</v>
      </c>
      <c r="H9891" s="110" t="s">
        <v>268</v>
      </c>
      <c r="I9891" s="110" t="str">
        <f t="array" ref="I9891">XLOOKUP('Joining Lists'!$H9891,'Joining Lists'!$D$4:$D$75,'Joining Lists'!$E$4:$E$75)</f>
        <v>East</v>
      </c>
      <c r="J9891" s="110" t="s">
        <v>230</v>
      </c>
      <c r="K9891" s="110">
        <v>2.0</v>
      </c>
      <c r="L9891" s="109">
        <f t="array" ref="L9891">XLOOKUP('Joining Lists'!$J9891,'Joining Lists'!$A$4:$A$15,'Joining Lists'!$B$4:$B$15)</f>
        <v>79.95</v>
      </c>
      <c r="M9891" s="110">
        <f>'Joining Lists'!$K9891*'Joining Lists'!$L9891</f>
        <v>159.9</v>
      </c>
    </row>
    <row r="9892" ht="14.25" customHeight="1">
      <c r="G9892" s="106">
        <v>43851.0</v>
      </c>
      <c r="H9892" s="105" t="s">
        <v>288</v>
      </c>
      <c r="I9892" s="105" t="str">
        <f t="array" ref="I9892">XLOOKUP('Joining Lists'!$H9892,'Joining Lists'!$D$4:$D$75,'Joining Lists'!$E$4:$E$75)</f>
        <v>MidWest</v>
      </c>
      <c r="J9892" s="105" t="s">
        <v>235</v>
      </c>
      <c r="K9892" s="105">
        <v>22.0</v>
      </c>
      <c r="L9892" s="104">
        <f t="array" ref="L9892">XLOOKUP('Joining Lists'!$J9892,'Joining Lists'!$A$4:$A$15,'Joining Lists'!$B$4:$B$15)</f>
        <v>19.95</v>
      </c>
      <c r="M9892" s="105">
        <f>'Joining Lists'!$K9892*'Joining Lists'!$L9892</f>
        <v>438.9</v>
      </c>
    </row>
    <row r="9893" ht="14.25" customHeight="1">
      <c r="G9893" s="111">
        <v>43851.0</v>
      </c>
      <c r="H9893" s="110" t="s">
        <v>303</v>
      </c>
      <c r="I9893" s="110" t="str">
        <f t="array" ref="I9893">XLOOKUP('Joining Lists'!$H9893,'Joining Lists'!$D$4:$D$75,'Joining Lists'!$E$4:$E$75)</f>
        <v>West</v>
      </c>
      <c r="J9893" s="110" t="s">
        <v>227</v>
      </c>
      <c r="K9893" s="110">
        <v>2.0</v>
      </c>
      <c r="L9893" s="109">
        <f t="array" ref="L9893">XLOOKUP('Joining Lists'!$J9893,'Joining Lists'!$A$4:$A$15,'Joining Lists'!$B$4:$B$15)</f>
        <v>25</v>
      </c>
      <c r="M9893" s="110">
        <f>'Joining Lists'!$K9893*'Joining Lists'!$L9893</f>
        <v>50</v>
      </c>
    </row>
    <row r="9894" ht="14.25" customHeight="1">
      <c r="G9894" s="106">
        <v>43851.0</v>
      </c>
      <c r="H9894" s="105" t="s">
        <v>219</v>
      </c>
      <c r="I9894" s="105" t="str">
        <f t="array" ref="I9894">XLOOKUP('Joining Lists'!$H9894,'Joining Lists'!$D$4:$D$75,'Joining Lists'!$E$4:$E$75)</f>
        <v>West</v>
      </c>
      <c r="J9894" s="105" t="s">
        <v>216</v>
      </c>
      <c r="K9894" s="105">
        <v>1.0</v>
      </c>
      <c r="L9894" s="104">
        <f t="array" ref="L9894">XLOOKUP('Joining Lists'!$J9894,'Joining Lists'!$A$4:$A$15,'Joining Lists'!$B$4:$B$15)</f>
        <v>22.95</v>
      </c>
      <c r="M9894" s="105">
        <f>'Joining Lists'!$K9894*'Joining Lists'!$L9894</f>
        <v>22.95</v>
      </c>
    </row>
    <row r="9895" ht="14.25" customHeight="1">
      <c r="G9895" s="111">
        <v>43851.0</v>
      </c>
      <c r="H9895" s="110" t="s">
        <v>248</v>
      </c>
      <c r="I9895" s="110" t="str">
        <f t="array" ref="I9895">XLOOKUP('Joining Lists'!$H9895,'Joining Lists'!$D$4:$D$75,'Joining Lists'!$E$4:$E$75)</f>
        <v>MidWest</v>
      </c>
      <c r="J9895" s="110" t="s">
        <v>236</v>
      </c>
      <c r="K9895" s="110">
        <v>19.0</v>
      </c>
      <c r="L9895" s="109">
        <f t="array" ref="L9895">XLOOKUP('Joining Lists'!$J9895,'Joining Lists'!$A$4:$A$15,'Joining Lists'!$B$4:$B$15)</f>
        <v>30</v>
      </c>
      <c r="M9895" s="110">
        <f>'Joining Lists'!$K9895*'Joining Lists'!$L9895</f>
        <v>570</v>
      </c>
    </row>
    <row r="9896" ht="14.25" customHeight="1">
      <c r="G9896" s="106">
        <v>43851.0</v>
      </c>
      <c r="H9896" s="105" t="s">
        <v>299</v>
      </c>
      <c r="I9896" s="105" t="str">
        <f t="array" ref="I9896">XLOOKUP('Joining Lists'!$H9896,'Joining Lists'!$D$4:$D$75,'Joining Lists'!$E$4:$E$75)</f>
        <v>South</v>
      </c>
      <c r="J9896" s="105" t="s">
        <v>243</v>
      </c>
      <c r="K9896" s="105">
        <v>1.0</v>
      </c>
      <c r="L9896" s="104">
        <f t="array" ref="L9896">XLOOKUP('Joining Lists'!$J9896,'Joining Lists'!$A$4:$A$15,'Joining Lists'!$B$4:$B$15)</f>
        <v>25</v>
      </c>
      <c r="M9896" s="105">
        <f>'Joining Lists'!$K9896*'Joining Lists'!$L9896</f>
        <v>25</v>
      </c>
    </row>
    <row r="9897" ht="14.25" customHeight="1">
      <c r="G9897" s="111">
        <v>43851.0</v>
      </c>
      <c r="H9897" s="110" t="s">
        <v>215</v>
      </c>
      <c r="I9897" s="110" t="str">
        <f t="array" ref="I9897">XLOOKUP('Joining Lists'!$H9897,'Joining Lists'!$D$4:$D$75,'Joining Lists'!$E$4:$E$75)</f>
        <v>East</v>
      </c>
      <c r="J9897" s="110" t="s">
        <v>240</v>
      </c>
      <c r="K9897" s="110">
        <v>2.0</v>
      </c>
      <c r="L9897" s="109">
        <f t="array" ref="L9897">XLOOKUP('Joining Lists'!$J9897,'Joining Lists'!$A$4:$A$15,'Joining Lists'!$B$4:$B$15)</f>
        <v>34</v>
      </c>
      <c r="M9897" s="110">
        <f>'Joining Lists'!$K9897*'Joining Lists'!$L9897</f>
        <v>68</v>
      </c>
    </row>
    <row r="9898" ht="14.25" customHeight="1">
      <c r="G9898" s="106">
        <v>43850.0</v>
      </c>
      <c r="H9898" s="105" t="s">
        <v>297</v>
      </c>
      <c r="I9898" s="105" t="str">
        <f t="array" ref="I9898">XLOOKUP('Joining Lists'!$H9898,'Joining Lists'!$D$4:$D$75,'Joining Lists'!$E$4:$E$75)</f>
        <v>MidWest</v>
      </c>
      <c r="J9898" s="105" t="s">
        <v>240</v>
      </c>
      <c r="K9898" s="105">
        <v>3.0</v>
      </c>
      <c r="L9898" s="104">
        <f t="array" ref="L9898">XLOOKUP('Joining Lists'!$J9898,'Joining Lists'!$A$4:$A$15,'Joining Lists'!$B$4:$B$15)</f>
        <v>34</v>
      </c>
      <c r="M9898" s="105">
        <f>'Joining Lists'!$K9898*'Joining Lists'!$L9898</f>
        <v>102</v>
      </c>
    </row>
    <row r="9899" ht="14.25" customHeight="1">
      <c r="G9899" s="111">
        <v>43850.0</v>
      </c>
      <c r="H9899" s="110" t="s">
        <v>295</v>
      </c>
      <c r="I9899" s="110" t="str">
        <f t="array" ref="I9899">XLOOKUP('Joining Lists'!$H9899,'Joining Lists'!$D$4:$D$75,'Joining Lists'!$E$4:$E$75)</f>
        <v>MidWest</v>
      </c>
      <c r="J9899" s="110" t="s">
        <v>218</v>
      </c>
      <c r="K9899" s="110">
        <v>2.0</v>
      </c>
      <c r="L9899" s="109">
        <f t="array" ref="L9899">XLOOKUP('Joining Lists'!$J9899,'Joining Lists'!$A$4:$A$15,'Joining Lists'!$B$4:$B$15)</f>
        <v>22.95</v>
      </c>
      <c r="M9899" s="110">
        <f>'Joining Lists'!$K9899*'Joining Lists'!$L9899</f>
        <v>45.9</v>
      </c>
    </row>
    <row r="9900" ht="14.25" customHeight="1">
      <c r="G9900" s="106">
        <v>43850.0</v>
      </c>
      <c r="H9900" s="105" t="s">
        <v>281</v>
      </c>
      <c r="I9900" s="105" t="str">
        <f t="array" ref="I9900">XLOOKUP('Joining Lists'!$H9900,'Joining Lists'!$D$4:$D$75,'Joining Lists'!$E$4:$E$75)</f>
        <v>MidWest</v>
      </c>
      <c r="J9900" s="105" t="s">
        <v>218</v>
      </c>
      <c r="K9900" s="105">
        <v>2.0</v>
      </c>
      <c r="L9900" s="104">
        <f t="array" ref="L9900">XLOOKUP('Joining Lists'!$J9900,'Joining Lists'!$A$4:$A$15,'Joining Lists'!$B$4:$B$15)</f>
        <v>22.95</v>
      </c>
      <c r="M9900" s="105">
        <f>'Joining Lists'!$K9900*'Joining Lists'!$L9900</f>
        <v>45.9</v>
      </c>
    </row>
    <row r="9901" ht="14.25" customHeight="1">
      <c r="G9901" s="111">
        <v>43850.0</v>
      </c>
      <c r="H9901" s="110" t="s">
        <v>286</v>
      </c>
      <c r="I9901" s="110" t="str">
        <f t="array" ref="I9901">XLOOKUP('Joining Lists'!$H9901,'Joining Lists'!$D$4:$D$75,'Joining Lists'!$E$4:$E$75)</f>
        <v>South</v>
      </c>
      <c r="J9901" s="110" t="s">
        <v>240</v>
      </c>
      <c r="K9901" s="110">
        <v>3.0</v>
      </c>
      <c r="L9901" s="109">
        <f t="array" ref="L9901">XLOOKUP('Joining Lists'!$J9901,'Joining Lists'!$A$4:$A$15,'Joining Lists'!$B$4:$B$15)</f>
        <v>34</v>
      </c>
      <c r="M9901" s="110">
        <f>'Joining Lists'!$K9901*'Joining Lists'!$L9901</f>
        <v>102</v>
      </c>
    </row>
    <row r="9902" ht="14.25" customHeight="1">
      <c r="G9902" s="106">
        <v>43850.0</v>
      </c>
      <c r="H9902" s="105" t="s">
        <v>225</v>
      </c>
      <c r="I9902" s="105" t="str">
        <f t="array" ref="I9902">XLOOKUP('Joining Lists'!$H9902,'Joining Lists'!$D$4:$D$75,'Joining Lists'!$E$4:$E$75)</f>
        <v>South</v>
      </c>
      <c r="J9902" s="105" t="s">
        <v>235</v>
      </c>
      <c r="K9902" s="105">
        <v>1.0</v>
      </c>
      <c r="L9902" s="104">
        <f t="array" ref="L9902">XLOOKUP('Joining Lists'!$J9902,'Joining Lists'!$A$4:$A$15,'Joining Lists'!$B$4:$B$15)</f>
        <v>19.95</v>
      </c>
      <c r="M9902" s="105">
        <f>'Joining Lists'!$K9902*'Joining Lists'!$L9902</f>
        <v>19.95</v>
      </c>
    </row>
    <row r="9903" ht="14.25" customHeight="1">
      <c r="G9903" s="111">
        <v>43850.0</v>
      </c>
      <c r="H9903" s="110" t="s">
        <v>289</v>
      </c>
      <c r="I9903" s="110" t="str">
        <f t="array" ref="I9903">XLOOKUP('Joining Lists'!$H9903,'Joining Lists'!$D$4:$D$75,'Joining Lists'!$E$4:$E$75)</f>
        <v>West</v>
      </c>
      <c r="J9903" s="110" t="s">
        <v>235</v>
      </c>
      <c r="K9903" s="110">
        <v>3.0</v>
      </c>
      <c r="L9903" s="109">
        <f t="array" ref="L9903">XLOOKUP('Joining Lists'!$J9903,'Joining Lists'!$A$4:$A$15,'Joining Lists'!$B$4:$B$15)</f>
        <v>19.95</v>
      </c>
      <c r="M9903" s="110">
        <f>'Joining Lists'!$K9903*'Joining Lists'!$L9903</f>
        <v>59.85</v>
      </c>
    </row>
    <row r="9904" ht="14.25" customHeight="1">
      <c r="G9904" s="106">
        <v>43850.0</v>
      </c>
      <c r="H9904" s="105" t="s">
        <v>244</v>
      </c>
      <c r="I9904" s="105" t="str">
        <f t="array" ref="I9904">XLOOKUP('Joining Lists'!$H9904,'Joining Lists'!$D$4:$D$75,'Joining Lists'!$E$4:$E$75)</f>
        <v>MidWest</v>
      </c>
      <c r="J9904" s="105" t="s">
        <v>218</v>
      </c>
      <c r="K9904" s="105">
        <v>2.0</v>
      </c>
      <c r="L9904" s="104">
        <f t="array" ref="L9904">XLOOKUP('Joining Lists'!$J9904,'Joining Lists'!$A$4:$A$15,'Joining Lists'!$B$4:$B$15)</f>
        <v>22.95</v>
      </c>
      <c r="M9904" s="105">
        <f>'Joining Lists'!$K9904*'Joining Lists'!$L9904</f>
        <v>45.9</v>
      </c>
    </row>
    <row r="9905" ht="14.25" customHeight="1">
      <c r="G9905" s="111">
        <v>43850.0</v>
      </c>
      <c r="H9905" s="110" t="s">
        <v>296</v>
      </c>
      <c r="I9905" s="110" t="str">
        <f t="array" ref="I9905">XLOOKUP('Joining Lists'!$H9905,'Joining Lists'!$D$4:$D$75,'Joining Lists'!$E$4:$E$75)</f>
        <v>West</v>
      </c>
      <c r="J9905" s="110" t="s">
        <v>227</v>
      </c>
      <c r="K9905" s="110">
        <v>1.0</v>
      </c>
      <c r="L9905" s="109">
        <f t="array" ref="L9905">XLOOKUP('Joining Lists'!$J9905,'Joining Lists'!$A$4:$A$15,'Joining Lists'!$B$4:$B$15)</f>
        <v>25</v>
      </c>
      <c r="M9905" s="110">
        <f>'Joining Lists'!$K9905*'Joining Lists'!$L9905</f>
        <v>25</v>
      </c>
    </row>
    <row r="9906" ht="14.25" customHeight="1">
      <c r="G9906" s="106">
        <v>43849.0</v>
      </c>
      <c r="H9906" s="105" t="s">
        <v>294</v>
      </c>
      <c r="I9906" s="105" t="str">
        <f t="array" ref="I9906">XLOOKUP('Joining Lists'!$H9906,'Joining Lists'!$D$4:$D$75,'Joining Lists'!$E$4:$E$75)</f>
        <v>West</v>
      </c>
      <c r="J9906" s="105" t="s">
        <v>235</v>
      </c>
      <c r="K9906" s="105">
        <v>1.0</v>
      </c>
      <c r="L9906" s="104">
        <f t="array" ref="L9906">XLOOKUP('Joining Lists'!$J9906,'Joining Lists'!$A$4:$A$15,'Joining Lists'!$B$4:$B$15)</f>
        <v>19.95</v>
      </c>
      <c r="M9906" s="105">
        <f>'Joining Lists'!$K9906*'Joining Lists'!$L9906</f>
        <v>19.95</v>
      </c>
    </row>
    <row r="9907" ht="14.25" customHeight="1">
      <c r="G9907" s="111">
        <v>43849.0</v>
      </c>
      <c r="H9907" s="110" t="s">
        <v>238</v>
      </c>
      <c r="I9907" s="110" t="str">
        <f t="array" ref="I9907">XLOOKUP('Joining Lists'!$H9907,'Joining Lists'!$D$4:$D$75,'Joining Lists'!$E$4:$E$75)</f>
        <v>West</v>
      </c>
      <c r="J9907" s="110" t="s">
        <v>243</v>
      </c>
      <c r="K9907" s="110">
        <v>3.0</v>
      </c>
      <c r="L9907" s="109">
        <f t="array" ref="L9907">XLOOKUP('Joining Lists'!$J9907,'Joining Lists'!$A$4:$A$15,'Joining Lists'!$B$4:$B$15)</f>
        <v>25</v>
      </c>
      <c r="M9907" s="110">
        <f>'Joining Lists'!$K9907*'Joining Lists'!$L9907</f>
        <v>75</v>
      </c>
    </row>
    <row r="9908" ht="14.25" customHeight="1">
      <c r="G9908" s="106">
        <v>43849.0</v>
      </c>
      <c r="H9908" s="105" t="s">
        <v>269</v>
      </c>
      <c r="I9908" s="105" t="str">
        <f t="array" ref="I9908">XLOOKUP('Joining Lists'!$H9908,'Joining Lists'!$D$4:$D$75,'Joining Lists'!$E$4:$E$75)</f>
        <v>MidWest</v>
      </c>
      <c r="J9908" s="105" t="s">
        <v>236</v>
      </c>
      <c r="K9908" s="105">
        <v>21.0</v>
      </c>
      <c r="L9908" s="104">
        <f t="array" ref="L9908">XLOOKUP('Joining Lists'!$J9908,'Joining Lists'!$A$4:$A$15,'Joining Lists'!$B$4:$B$15)</f>
        <v>30</v>
      </c>
      <c r="M9908" s="105">
        <f>'Joining Lists'!$K9908*'Joining Lists'!$L9908</f>
        <v>630</v>
      </c>
    </row>
    <row r="9909" ht="14.25" customHeight="1">
      <c r="G9909" s="111">
        <v>43849.0</v>
      </c>
      <c r="H9909" s="110" t="s">
        <v>299</v>
      </c>
      <c r="I9909" s="110" t="str">
        <f t="array" ref="I9909">XLOOKUP('Joining Lists'!$H9909,'Joining Lists'!$D$4:$D$75,'Joining Lists'!$E$4:$E$75)</f>
        <v>South</v>
      </c>
      <c r="J9909" s="110" t="s">
        <v>240</v>
      </c>
      <c r="K9909" s="110">
        <v>2.0</v>
      </c>
      <c r="L9909" s="109">
        <f t="array" ref="L9909">XLOOKUP('Joining Lists'!$J9909,'Joining Lists'!$A$4:$A$15,'Joining Lists'!$B$4:$B$15)</f>
        <v>34</v>
      </c>
      <c r="M9909" s="110">
        <f>'Joining Lists'!$K9909*'Joining Lists'!$L9909</f>
        <v>68</v>
      </c>
    </row>
    <row r="9910" ht="14.25" customHeight="1">
      <c r="G9910" s="106">
        <v>43849.0</v>
      </c>
      <c r="H9910" s="105" t="s">
        <v>255</v>
      </c>
      <c r="I9910" s="105" t="str">
        <f t="array" ref="I9910">XLOOKUP('Joining Lists'!$H9910,'Joining Lists'!$D$4:$D$75,'Joining Lists'!$E$4:$E$75)</f>
        <v>MidWest</v>
      </c>
      <c r="J9910" s="105" t="s">
        <v>240</v>
      </c>
      <c r="K9910" s="105">
        <v>3.0</v>
      </c>
      <c r="L9910" s="104">
        <f t="array" ref="L9910">XLOOKUP('Joining Lists'!$J9910,'Joining Lists'!$A$4:$A$15,'Joining Lists'!$B$4:$B$15)</f>
        <v>34</v>
      </c>
      <c r="M9910" s="105">
        <f>'Joining Lists'!$K9910*'Joining Lists'!$L9910</f>
        <v>102</v>
      </c>
    </row>
    <row r="9911" ht="14.25" customHeight="1">
      <c r="G9911" s="111">
        <v>43849.0</v>
      </c>
      <c r="H9911" s="110" t="s">
        <v>254</v>
      </c>
      <c r="I9911" s="110" t="str">
        <f t="array" ref="I9911">XLOOKUP('Joining Lists'!$H9911,'Joining Lists'!$D$4:$D$75,'Joining Lists'!$E$4:$E$75)</f>
        <v>South</v>
      </c>
      <c r="J9911" s="110" t="s">
        <v>212</v>
      </c>
      <c r="K9911" s="110">
        <v>12.0</v>
      </c>
      <c r="L9911" s="109">
        <f t="array" ref="L9911">XLOOKUP('Joining Lists'!$J9911,'Joining Lists'!$A$4:$A$15,'Joining Lists'!$B$4:$B$15)</f>
        <v>21</v>
      </c>
      <c r="M9911" s="110">
        <f>'Joining Lists'!$K9911*'Joining Lists'!$L9911</f>
        <v>252</v>
      </c>
    </row>
    <row r="9912" ht="14.25" customHeight="1">
      <c r="G9912" s="106">
        <v>43848.0</v>
      </c>
      <c r="H9912" s="105" t="s">
        <v>260</v>
      </c>
      <c r="I9912" s="105" t="str">
        <f t="array" ref="I9912">XLOOKUP('Joining Lists'!$H9912,'Joining Lists'!$D$4:$D$75,'Joining Lists'!$E$4:$E$75)</f>
        <v>MidWest</v>
      </c>
      <c r="J9912" s="105" t="s">
        <v>236</v>
      </c>
      <c r="K9912" s="105">
        <v>3.0</v>
      </c>
      <c r="L9912" s="104">
        <f t="array" ref="L9912">XLOOKUP('Joining Lists'!$J9912,'Joining Lists'!$A$4:$A$15,'Joining Lists'!$B$4:$B$15)</f>
        <v>30</v>
      </c>
      <c r="M9912" s="105">
        <f>'Joining Lists'!$K9912*'Joining Lists'!$L9912</f>
        <v>90</v>
      </c>
    </row>
    <row r="9913" ht="14.25" customHeight="1">
      <c r="G9913" s="111">
        <v>43848.0</v>
      </c>
      <c r="H9913" s="110" t="s">
        <v>303</v>
      </c>
      <c r="I9913" s="110" t="str">
        <f t="array" ref="I9913">XLOOKUP('Joining Lists'!$H9913,'Joining Lists'!$D$4:$D$75,'Joining Lists'!$E$4:$E$75)</f>
        <v>West</v>
      </c>
      <c r="J9913" s="110" t="s">
        <v>218</v>
      </c>
      <c r="K9913" s="110">
        <v>3.0</v>
      </c>
      <c r="L9913" s="109">
        <f t="array" ref="L9913">XLOOKUP('Joining Lists'!$J9913,'Joining Lists'!$A$4:$A$15,'Joining Lists'!$B$4:$B$15)</f>
        <v>22.95</v>
      </c>
      <c r="M9913" s="110">
        <f>'Joining Lists'!$K9913*'Joining Lists'!$L9913</f>
        <v>68.85</v>
      </c>
    </row>
    <row r="9914" ht="14.25" customHeight="1">
      <c r="G9914" s="106">
        <v>43847.0</v>
      </c>
      <c r="H9914" s="105" t="s">
        <v>225</v>
      </c>
      <c r="I9914" s="105" t="str">
        <f t="array" ref="I9914">XLOOKUP('Joining Lists'!$H9914,'Joining Lists'!$D$4:$D$75,'Joining Lists'!$E$4:$E$75)</f>
        <v>South</v>
      </c>
      <c r="J9914" s="105" t="s">
        <v>212</v>
      </c>
      <c r="K9914" s="105">
        <v>3.0</v>
      </c>
      <c r="L9914" s="104">
        <f t="array" ref="L9914">XLOOKUP('Joining Lists'!$J9914,'Joining Lists'!$A$4:$A$15,'Joining Lists'!$B$4:$B$15)</f>
        <v>21</v>
      </c>
      <c r="M9914" s="105">
        <f>'Joining Lists'!$K9914*'Joining Lists'!$L9914</f>
        <v>63</v>
      </c>
    </row>
    <row r="9915" ht="14.25" customHeight="1">
      <c r="G9915" s="111">
        <v>43847.0</v>
      </c>
      <c r="H9915" s="110" t="s">
        <v>269</v>
      </c>
      <c r="I9915" s="110" t="str">
        <f t="array" ref="I9915">XLOOKUP('Joining Lists'!$H9915,'Joining Lists'!$D$4:$D$75,'Joining Lists'!$E$4:$E$75)</f>
        <v>MidWest</v>
      </c>
      <c r="J9915" s="110" t="s">
        <v>227</v>
      </c>
      <c r="K9915" s="110">
        <v>2.0</v>
      </c>
      <c r="L9915" s="109">
        <f t="array" ref="L9915">XLOOKUP('Joining Lists'!$J9915,'Joining Lists'!$A$4:$A$15,'Joining Lists'!$B$4:$B$15)</f>
        <v>25</v>
      </c>
      <c r="M9915" s="110">
        <f>'Joining Lists'!$K9915*'Joining Lists'!$L9915</f>
        <v>50</v>
      </c>
    </row>
    <row r="9916" ht="14.25" customHeight="1">
      <c r="G9916" s="106">
        <v>43847.0</v>
      </c>
      <c r="H9916" s="105" t="s">
        <v>286</v>
      </c>
      <c r="I9916" s="105" t="str">
        <f t="array" ref="I9916">XLOOKUP('Joining Lists'!$H9916,'Joining Lists'!$D$4:$D$75,'Joining Lists'!$E$4:$E$75)</f>
        <v>South</v>
      </c>
      <c r="J9916" s="105" t="s">
        <v>216</v>
      </c>
      <c r="K9916" s="105">
        <v>3.0</v>
      </c>
      <c r="L9916" s="104">
        <f t="array" ref="L9916">XLOOKUP('Joining Lists'!$J9916,'Joining Lists'!$A$4:$A$15,'Joining Lists'!$B$4:$B$15)</f>
        <v>22.95</v>
      </c>
      <c r="M9916" s="105">
        <f>'Joining Lists'!$K9916*'Joining Lists'!$L9916</f>
        <v>68.85</v>
      </c>
    </row>
    <row r="9917" ht="14.25" customHeight="1">
      <c r="G9917" s="111">
        <v>43847.0</v>
      </c>
      <c r="H9917" s="110" t="s">
        <v>249</v>
      </c>
      <c r="I9917" s="110" t="str">
        <f t="array" ref="I9917">XLOOKUP('Joining Lists'!$H9917,'Joining Lists'!$D$4:$D$75,'Joining Lists'!$E$4:$E$75)</f>
        <v>East</v>
      </c>
      <c r="J9917" s="110" t="s">
        <v>240</v>
      </c>
      <c r="K9917" s="110">
        <v>3.0</v>
      </c>
      <c r="L9917" s="109">
        <f t="array" ref="L9917">XLOOKUP('Joining Lists'!$J9917,'Joining Lists'!$A$4:$A$15,'Joining Lists'!$B$4:$B$15)</f>
        <v>34</v>
      </c>
      <c r="M9917" s="110">
        <f>'Joining Lists'!$K9917*'Joining Lists'!$L9917</f>
        <v>102</v>
      </c>
    </row>
    <row r="9918" ht="14.25" customHeight="1">
      <c r="G9918" s="106">
        <v>43846.0</v>
      </c>
      <c r="H9918" s="105" t="s">
        <v>316</v>
      </c>
      <c r="I9918" s="105" t="str">
        <f t="array" ref="I9918">XLOOKUP('Joining Lists'!$H9918,'Joining Lists'!$D$4:$D$75,'Joining Lists'!$E$4:$E$75)</f>
        <v>West</v>
      </c>
      <c r="J9918" s="105" t="s">
        <v>227</v>
      </c>
      <c r="K9918" s="105">
        <v>2.0</v>
      </c>
      <c r="L9918" s="104">
        <f t="array" ref="L9918">XLOOKUP('Joining Lists'!$J9918,'Joining Lists'!$A$4:$A$15,'Joining Lists'!$B$4:$B$15)</f>
        <v>25</v>
      </c>
      <c r="M9918" s="105">
        <f>'Joining Lists'!$K9918*'Joining Lists'!$L9918</f>
        <v>50</v>
      </c>
    </row>
    <row r="9919" ht="14.25" customHeight="1">
      <c r="G9919" s="111">
        <v>43846.0</v>
      </c>
      <c r="H9919" s="110" t="s">
        <v>306</v>
      </c>
      <c r="I9919" s="110" t="str">
        <f t="array" ref="I9919">XLOOKUP('Joining Lists'!$H9919,'Joining Lists'!$D$4:$D$75,'Joining Lists'!$E$4:$E$75)</f>
        <v>West</v>
      </c>
      <c r="J9919" s="110" t="s">
        <v>243</v>
      </c>
      <c r="K9919" s="110">
        <v>3.0</v>
      </c>
      <c r="L9919" s="109">
        <f t="array" ref="L9919">XLOOKUP('Joining Lists'!$J9919,'Joining Lists'!$A$4:$A$15,'Joining Lists'!$B$4:$B$15)</f>
        <v>25</v>
      </c>
      <c r="M9919" s="110">
        <f>'Joining Lists'!$K9919*'Joining Lists'!$L9919</f>
        <v>75</v>
      </c>
    </row>
    <row r="9920" ht="14.25" customHeight="1">
      <c r="G9920" s="106">
        <v>43846.0</v>
      </c>
      <c r="H9920" s="105" t="s">
        <v>310</v>
      </c>
      <c r="I9920" s="105" t="str">
        <f t="array" ref="I9920">XLOOKUP('Joining Lists'!$H9920,'Joining Lists'!$D$4:$D$75,'Joining Lists'!$E$4:$E$75)</f>
        <v>West</v>
      </c>
      <c r="J9920" s="105" t="s">
        <v>235</v>
      </c>
      <c r="K9920" s="105">
        <v>2.0</v>
      </c>
      <c r="L9920" s="104">
        <f t="array" ref="L9920">XLOOKUP('Joining Lists'!$J9920,'Joining Lists'!$A$4:$A$15,'Joining Lists'!$B$4:$B$15)</f>
        <v>19.95</v>
      </c>
      <c r="M9920" s="105">
        <f>'Joining Lists'!$K9920*'Joining Lists'!$L9920</f>
        <v>39.9</v>
      </c>
    </row>
    <row r="9921" ht="14.25" customHeight="1">
      <c r="G9921" s="111">
        <v>43846.0</v>
      </c>
      <c r="H9921" s="110" t="s">
        <v>305</v>
      </c>
      <c r="I9921" s="110" t="str">
        <f t="array" ref="I9921">XLOOKUP('Joining Lists'!$H9921,'Joining Lists'!$D$4:$D$75,'Joining Lists'!$E$4:$E$75)</f>
        <v>East</v>
      </c>
      <c r="J9921" s="110" t="s">
        <v>233</v>
      </c>
      <c r="K9921" s="110">
        <v>1.0</v>
      </c>
      <c r="L9921" s="109">
        <f t="array" ref="L9921">XLOOKUP('Joining Lists'!$J9921,'Joining Lists'!$A$4:$A$15,'Joining Lists'!$B$4:$B$15)</f>
        <v>27.5</v>
      </c>
      <c r="M9921" s="110">
        <f>'Joining Lists'!$K9921*'Joining Lists'!$L9921</f>
        <v>27.5</v>
      </c>
    </row>
    <row r="9922" ht="14.25" customHeight="1">
      <c r="G9922" s="106">
        <v>43846.0</v>
      </c>
      <c r="H9922" s="105" t="s">
        <v>291</v>
      </c>
      <c r="I9922" s="105" t="str">
        <f t="array" ref="I9922">XLOOKUP('Joining Lists'!$H9922,'Joining Lists'!$D$4:$D$75,'Joining Lists'!$E$4:$E$75)</f>
        <v>West</v>
      </c>
      <c r="J9922" s="105" t="s">
        <v>235</v>
      </c>
      <c r="K9922" s="105">
        <v>1.0</v>
      </c>
      <c r="L9922" s="104">
        <f t="array" ref="L9922">XLOOKUP('Joining Lists'!$J9922,'Joining Lists'!$A$4:$A$15,'Joining Lists'!$B$4:$B$15)</f>
        <v>19.95</v>
      </c>
      <c r="M9922" s="105">
        <f>'Joining Lists'!$K9922*'Joining Lists'!$L9922</f>
        <v>19.95</v>
      </c>
    </row>
    <row r="9923" ht="14.25" customHeight="1">
      <c r="G9923" s="111">
        <v>43846.0</v>
      </c>
      <c r="H9923" s="110" t="s">
        <v>299</v>
      </c>
      <c r="I9923" s="110" t="str">
        <f t="array" ref="I9923">XLOOKUP('Joining Lists'!$H9923,'Joining Lists'!$D$4:$D$75,'Joining Lists'!$E$4:$E$75)</f>
        <v>South</v>
      </c>
      <c r="J9923" s="110" t="s">
        <v>218</v>
      </c>
      <c r="K9923" s="110">
        <v>1.0</v>
      </c>
      <c r="L9923" s="109">
        <f t="array" ref="L9923">XLOOKUP('Joining Lists'!$J9923,'Joining Lists'!$A$4:$A$15,'Joining Lists'!$B$4:$B$15)</f>
        <v>22.95</v>
      </c>
      <c r="M9923" s="110">
        <f>'Joining Lists'!$K9923*'Joining Lists'!$L9923</f>
        <v>22.95</v>
      </c>
    </row>
    <row r="9924" ht="14.25" customHeight="1">
      <c r="G9924" s="106">
        <v>43846.0</v>
      </c>
      <c r="H9924" s="105" t="s">
        <v>296</v>
      </c>
      <c r="I9924" s="105" t="str">
        <f t="array" ref="I9924">XLOOKUP('Joining Lists'!$H9924,'Joining Lists'!$D$4:$D$75,'Joining Lists'!$E$4:$E$75)</f>
        <v>West</v>
      </c>
      <c r="J9924" s="105" t="s">
        <v>240</v>
      </c>
      <c r="K9924" s="105">
        <v>2.0</v>
      </c>
      <c r="L9924" s="104">
        <f t="array" ref="L9924">XLOOKUP('Joining Lists'!$J9924,'Joining Lists'!$A$4:$A$15,'Joining Lists'!$B$4:$B$15)</f>
        <v>34</v>
      </c>
      <c r="M9924" s="105">
        <f>'Joining Lists'!$K9924*'Joining Lists'!$L9924</f>
        <v>68</v>
      </c>
    </row>
    <row r="9925" ht="14.25" customHeight="1">
      <c r="G9925" s="111">
        <v>43846.0</v>
      </c>
      <c r="H9925" s="110" t="s">
        <v>234</v>
      </c>
      <c r="I9925" s="110" t="str">
        <f t="array" ref="I9925">XLOOKUP('Joining Lists'!$H9925,'Joining Lists'!$D$4:$D$75,'Joining Lists'!$E$4:$E$75)</f>
        <v>East</v>
      </c>
      <c r="J9925" s="110" t="s">
        <v>239</v>
      </c>
      <c r="K9925" s="110">
        <v>3.0</v>
      </c>
      <c r="L9925" s="109">
        <f t="array" ref="L9925">XLOOKUP('Joining Lists'!$J9925,'Joining Lists'!$A$4:$A$15,'Joining Lists'!$B$4:$B$15)</f>
        <v>19</v>
      </c>
      <c r="M9925" s="110">
        <f>'Joining Lists'!$K9925*'Joining Lists'!$L9925</f>
        <v>57</v>
      </c>
    </row>
    <row r="9926" ht="14.25" customHeight="1">
      <c r="G9926" s="106">
        <v>43845.0</v>
      </c>
      <c r="H9926" s="105" t="s">
        <v>264</v>
      </c>
      <c r="I9926" s="105" t="str">
        <f t="array" ref="I9926">XLOOKUP('Joining Lists'!$H9926,'Joining Lists'!$D$4:$D$75,'Joining Lists'!$E$4:$E$75)</f>
        <v>MidWest</v>
      </c>
      <c r="J9926" s="105" t="s">
        <v>243</v>
      </c>
      <c r="K9926" s="105">
        <v>2.0</v>
      </c>
      <c r="L9926" s="104">
        <f t="array" ref="L9926">XLOOKUP('Joining Lists'!$J9926,'Joining Lists'!$A$4:$A$15,'Joining Lists'!$B$4:$B$15)</f>
        <v>25</v>
      </c>
      <c r="M9926" s="105">
        <f>'Joining Lists'!$K9926*'Joining Lists'!$L9926</f>
        <v>50</v>
      </c>
    </row>
    <row r="9927" ht="14.25" customHeight="1">
      <c r="G9927" s="111">
        <v>43845.0</v>
      </c>
      <c r="H9927" s="110" t="s">
        <v>284</v>
      </c>
      <c r="I9927" s="110" t="str">
        <f t="array" ref="I9927">XLOOKUP('Joining Lists'!$H9927,'Joining Lists'!$D$4:$D$75,'Joining Lists'!$E$4:$E$75)</f>
        <v>MidWest</v>
      </c>
      <c r="J9927" s="110" t="s">
        <v>245</v>
      </c>
      <c r="K9927" s="110">
        <v>2.0</v>
      </c>
      <c r="L9927" s="109">
        <f t="array" ref="L9927">XLOOKUP('Joining Lists'!$J9927,'Joining Lists'!$A$4:$A$15,'Joining Lists'!$B$4:$B$15)</f>
        <v>23.5</v>
      </c>
      <c r="M9927" s="110">
        <f>'Joining Lists'!$K9927*'Joining Lists'!$L9927</f>
        <v>47</v>
      </c>
    </row>
    <row r="9928" ht="14.25" customHeight="1">
      <c r="G9928" s="106">
        <v>43845.0</v>
      </c>
      <c r="H9928" s="105" t="s">
        <v>244</v>
      </c>
      <c r="I9928" s="105" t="str">
        <f t="array" ref="I9928">XLOOKUP('Joining Lists'!$H9928,'Joining Lists'!$D$4:$D$75,'Joining Lists'!$E$4:$E$75)</f>
        <v>MidWest</v>
      </c>
      <c r="J9928" s="105" t="s">
        <v>218</v>
      </c>
      <c r="K9928" s="105">
        <v>3.0</v>
      </c>
      <c r="L9928" s="104">
        <f t="array" ref="L9928">XLOOKUP('Joining Lists'!$J9928,'Joining Lists'!$A$4:$A$15,'Joining Lists'!$B$4:$B$15)</f>
        <v>22.95</v>
      </c>
      <c r="M9928" s="105">
        <f>'Joining Lists'!$K9928*'Joining Lists'!$L9928</f>
        <v>68.85</v>
      </c>
    </row>
    <row r="9929" ht="14.25" customHeight="1">
      <c r="G9929" s="111">
        <v>43845.0</v>
      </c>
      <c r="H9929" s="110" t="s">
        <v>305</v>
      </c>
      <c r="I9929" s="110" t="str">
        <f t="array" ref="I9929">XLOOKUP('Joining Lists'!$H9929,'Joining Lists'!$D$4:$D$75,'Joining Lists'!$E$4:$E$75)</f>
        <v>East</v>
      </c>
      <c r="J9929" s="110" t="s">
        <v>240</v>
      </c>
      <c r="K9929" s="110">
        <v>2.0</v>
      </c>
      <c r="L9929" s="109">
        <f t="array" ref="L9929">XLOOKUP('Joining Lists'!$J9929,'Joining Lists'!$A$4:$A$15,'Joining Lists'!$B$4:$B$15)</f>
        <v>34</v>
      </c>
      <c r="M9929" s="110">
        <f>'Joining Lists'!$K9929*'Joining Lists'!$L9929</f>
        <v>68</v>
      </c>
    </row>
    <row r="9930" ht="14.25" customHeight="1">
      <c r="G9930" s="106">
        <v>43844.0</v>
      </c>
      <c r="H9930" s="105" t="s">
        <v>228</v>
      </c>
      <c r="I9930" s="105" t="str">
        <f t="array" ref="I9930">XLOOKUP('Joining Lists'!$H9930,'Joining Lists'!$D$4:$D$75,'Joining Lists'!$E$4:$E$75)</f>
        <v>MidWest</v>
      </c>
      <c r="J9930" s="105" t="s">
        <v>240</v>
      </c>
      <c r="K9930" s="105">
        <v>2.0</v>
      </c>
      <c r="L9930" s="104">
        <f t="array" ref="L9930">XLOOKUP('Joining Lists'!$J9930,'Joining Lists'!$A$4:$A$15,'Joining Lists'!$B$4:$B$15)</f>
        <v>34</v>
      </c>
      <c r="M9930" s="105">
        <f>'Joining Lists'!$K9930*'Joining Lists'!$L9930</f>
        <v>68</v>
      </c>
    </row>
    <row r="9931" ht="14.25" customHeight="1">
      <c r="G9931" s="111">
        <v>43844.0</v>
      </c>
      <c r="H9931" s="110" t="s">
        <v>264</v>
      </c>
      <c r="I9931" s="110" t="str">
        <f t="array" ref="I9931">XLOOKUP('Joining Lists'!$H9931,'Joining Lists'!$D$4:$D$75,'Joining Lists'!$E$4:$E$75)</f>
        <v>MidWest</v>
      </c>
      <c r="J9931" s="110" t="s">
        <v>227</v>
      </c>
      <c r="K9931" s="110">
        <v>3.0</v>
      </c>
      <c r="L9931" s="109">
        <f t="array" ref="L9931">XLOOKUP('Joining Lists'!$J9931,'Joining Lists'!$A$4:$A$15,'Joining Lists'!$B$4:$B$15)</f>
        <v>25</v>
      </c>
      <c r="M9931" s="110">
        <f>'Joining Lists'!$K9931*'Joining Lists'!$L9931</f>
        <v>75</v>
      </c>
    </row>
    <row r="9932" ht="14.25" customHeight="1">
      <c r="G9932" s="106">
        <v>43844.0</v>
      </c>
      <c r="H9932" s="105" t="s">
        <v>225</v>
      </c>
      <c r="I9932" s="105" t="str">
        <f t="array" ref="I9932">XLOOKUP('Joining Lists'!$H9932,'Joining Lists'!$D$4:$D$75,'Joining Lists'!$E$4:$E$75)</f>
        <v>South</v>
      </c>
      <c r="J9932" s="105" t="s">
        <v>240</v>
      </c>
      <c r="K9932" s="105">
        <v>1.0</v>
      </c>
      <c r="L9932" s="104">
        <f t="array" ref="L9932">XLOOKUP('Joining Lists'!$J9932,'Joining Lists'!$A$4:$A$15,'Joining Lists'!$B$4:$B$15)</f>
        <v>34</v>
      </c>
      <c r="M9932" s="105">
        <f>'Joining Lists'!$K9932*'Joining Lists'!$L9932</f>
        <v>34</v>
      </c>
    </row>
    <row r="9933" ht="14.25" customHeight="1">
      <c r="G9933" s="111">
        <v>43844.0</v>
      </c>
      <c r="H9933" s="110" t="s">
        <v>288</v>
      </c>
      <c r="I9933" s="110" t="str">
        <f t="array" ref="I9933">XLOOKUP('Joining Lists'!$H9933,'Joining Lists'!$D$4:$D$75,'Joining Lists'!$E$4:$E$75)</f>
        <v>MidWest</v>
      </c>
      <c r="J9933" s="110" t="s">
        <v>243</v>
      </c>
      <c r="K9933" s="110">
        <v>3.0</v>
      </c>
      <c r="L9933" s="109">
        <f t="array" ref="L9933">XLOOKUP('Joining Lists'!$J9933,'Joining Lists'!$A$4:$A$15,'Joining Lists'!$B$4:$B$15)</f>
        <v>25</v>
      </c>
      <c r="M9933" s="110">
        <f>'Joining Lists'!$K9933*'Joining Lists'!$L9933</f>
        <v>75</v>
      </c>
    </row>
    <row r="9934" ht="14.25" customHeight="1">
      <c r="G9934" s="106">
        <v>43844.0</v>
      </c>
      <c r="H9934" s="105" t="s">
        <v>264</v>
      </c>
      <c r="I9934" s="105" t="str">
        <f t="array" ref="I9934">XLOOKUP('Joining Lists'!$H9934,'Joining Lists'!$D$4:$D$75,'Joining Lists'!$E$4:$E$75)</f>
        <v>MidWest</v>
      </c>
      <c r="J9934" s="105" t="s">
        <v>212</v>
      </c>
      <c r="K9934" s="105">
        <v>1.0</v>
      </c>
      <c r="L9934" s="104">
        <f t="array" ref="L9934">XLOOKUP('Joining Lists'!$J9934,'Joining Lists'!$A$4:$A$15,'Joining Lists'!$B$4:$B$15)</f>
        <v>21</v>
      </c>
      <c r="M9934" s="105">
        <f>'Joining Lists'!$K9934*'Joining Lists'!$L9934</f>
        <v>21</v>
      </c>
    </row>
    <row r="9935" ht="14.25" customHeight="1">
      <c r="G9935" s="111">
        <v>43844.0</v>
      </c>
      <c r="H9935" s="110" t="s">
        <v>281</v>
      </c>
      <c r="I9935" s="110" t="str">
        <f t="array" ref="I9935">XLOOKUP('Joining Lists'!$H9935,'Joining Lists'!$D$4:$D$75,'Joining Lists'!$E$4:$E$75)</f>
        <v>MidWest</v>
      </c>
      <c r="J9935" s="110" t="s">
        <v>216</v>
      </c>
      <c r="K9935" s="110">
        <v>2.0</v>
      </c>
      <c r="L9935" s="109">
        <f t="array" ref="L9935">XLOOKUP('Joining Lists'!$J9935,'Joining Lists'!$A$4:$A$15,'Joining Lists'!$B$4:$B$15)</f>
        <v>22.95</v>
      </c>
      <c r="M9935" s="110">
        <f>'Joining Lists'!$K9935*'Joining Lists'!$L9935</f>
        <v>45.9</v>
      </c>
    </row>
    <row r="9936" ht="14.25" customHeight="1">
      <c r="G9936" s="106">
        <v>43843.0</v>
      </c>
      <c r="H9936" s="105" t="s">
        <v>255</v>
      </c>
      <c r="I9936" s="105" t="str">
        <f t="array" ref="I9936">XLOOKUP('Joining Lists'!$H9936,'Joining Lists'!$D$4:$D$75,'Joining Lists'!$E$4:$E$75)</f>
        <v>MidWest</v>
      </c>
      <c r="J9936" s="105" t="s">
        <v>216</v>
      </c>
      <c r="K9936" s="105">
        <v>4.0</v>
      </c>
      <c r="L9936" s="104">
        <f t="array" ref="L9936">XLOOKUP('Joining Lists'!$J9936,'Joining Lists'!$A$4:$A$15,'Joining Lists'!$B$4:$B$15)</f>
        <v>22.95</v>
      </c>
      <c r="M9936" s="105">
        <f>'Joining Lists'!$K9936*'Joining Lists'!$L9936</f>
        <v>91.8</v>
      </c>
    </row>
    <row r="9937" ht="14.25" customHeight="1">
      <c r="G9937" s="111">
        <v>43843.0</v>
      </c>
      <c r="H9937" s="110" t="s">
        <v>225</v>
      </c>
      <c r="I9937" s="110" t="str">
        <f t="array" ref="I9937">XLOOKUP('Joining Lists'!$H9937,'Joining Lists'!$D$4:$D$75,'Joining Lists'!$E$4:$E$75)</f>
        <v>South</v>
      </c>
      <c r="J9937" s="110" t="s">
        <v>212</v>
      </c>
      <c r="K9937" s="110">
        <v>2.0</v>
      </c>
      <c r="L9937" s="109">
        <f t="array" ref="L9937">XLOOKUP('Joining Lists'!$J9937,'Joining Lists'!$A$4:$A$15,'Joining Lists'!$B$4:$B$15)</f>
        <v>21</v>
      </c>
      <c r="M9937" s="110">
        <f>'Joining Lists'!$K9937*'Joining Lists'!$L9937</f>
        <v>42</v>
      </c>
    </row>
    <row r="9938" ht="14.25" customHeight="1">
      <c r="G9938" s="106">
        <v>43843.0</v>
      </c>
      <c r="H9938" s="105" t="s">
        <v>251</v>
      </c>
      <c r="I9938" s="105" t="str">
        <f t="array" ref="I9938">XLOOKUP('Joining Lists'!$H9938,'Joining Lists'!$D$4:$D$75,'Joining Lists'!$E$4:$E$75)</f>
        <v>MidWest</v>
      </c>
      <c r="J9938" s="105" t="s">
        <v>216</v>
      </c>
      <c r="K9938" s="105">
        <v>15.0</v>
      </c>
      <c r="L9938" s="104">
        <f t="array" ref="L9938">XLOOKUP('Joining Lists'!$J9938,'Joining Lists'!$A$4:$A$15,'Joining Lists'!$B$4:$B$15)</f>
        <v>22.95</v>
      </c>
      <c r="M9938" s="105">
        <f>'Joining Lists'!$K9938*'Joining Lists'!$L9938</f>
        <v>344.25</v>
      </c>
    </row>
    <row r="9939" ht="14.25" customHeight="1">
      <c r="G9939" s="111">
        <v>43843.0</v>
      </c>
      <c r="H9939" s="110" t="s">
        <v>231</v>
      </c>
      <c r="I9939" s="110" t="str">
        <f t="array" ref="I9939">XLOOKUP('Joining Lists'!$H9939,'Joining Lists'!$D$4:$D$75,'Joining Lists'!$E$4:$E$75)</f>
        <v>West</v>
      </c>
      <c r="J9939" s="110" t="s">
        <v>216</v>
      </c>
      <c r="K9939" s="110">
        <v>2.0</v>
      </c>
      <c r="L9939" s="109">
        <f t="array" ref="L9939">XLOOKUP('Joining Lists'!$J9939,'Joining Lists'!$A$4:$A$15,'Joining Lists'!$B$4:$B$15)</f>
        <v>22.95</v>
      </c>
      <c r="M9939" s="110">
        <f>'Joining Lists'!$K9939*'Joining Lists'!$L9939</f>
        <v>45.9</v>
      </c>
    </row>
    <row r="9940" ht="14.25" customHeight="1">
      <c r="G9940" s="106">
        <v>43843.0</v>
      </c>
      <c r="H9940" s="105" t="s">
        <v>302</v>
      </c>
      <c r="I9940" s="105" t="str">
        <f t="array" ref="I9940">XLOOKUP('Joining Lists'!$H9940,'Joining Lists'!$D$4:$D$75,'Joining Lists'!$E$4:$E$75)</f>
        <v>MidWest</v>
      </c>
      <c r="J9940" s="105" t="s">
        <v>218</v>
      </c>
      <c r="K9940" s="105">
        <v>1.0</v>
      </c>
      <c r="L9940" s="104">
        <f t="array" ref="L9940">XLOOKUP('Joining Lists'!$J9940,'Joining Lists'!$A$4:$A$15,'Joining Lists'!$B$4:$B$15)</f>
        <v>22.95</v>
      </c>
      <c r="M9940" s="105">
        <f>'Joining Lists'!$K9940*'Joining Lists'!$L9940</f>
        <v>22.95</v>
      </c>
    </row>
    <row r="9941" ht="14.25" customHeight="1">
      <c r="G9941" s="111">
        <v>43842.0</v>
      </c>
      <c r="H9941" s="110" t="s">
        <v>244</v>
      </c>
      <c r="I9941" s="110" t="str">
        <f t="array" ref="I9941">XLOOKUP('Joining Lists'!$H9941,'Joining Lists'!$D$4:$D$75,'Joining Lists'!$E$4:$E$75)</f>
        <v>MidWest</v>
      </c>
      <c r="J9941" s="110" t="s">
        <v>216</v>
      </c>
      <c r="K9941" s="110">
        <v>2.0</v>
      </c>
      <c r="L9941" s="109">
        <f t="array" ref="L9941">XLOOKUP('Joining Lists'!$J9941,'Joining Lists'!$A$4:$A$15,'Joining Lists'!$B$4:$B$15)</f>
        <v>22.95</v>
      </c>
      <c r="M9941" s="110">
        <f>'Joining Lists'!$K9941*'Joining Lists'!$L9941</f>
        <v>45.9</v>
      </c>
    </row>
    <row r="9942" ht="14.25" customHeight="1">
      <c r="G9942" s="106">
        <v>43842.0</v>
      </c>
      <c r="H9942" s="105" t="s">
        <v>281</v>
      </c>
      <c r="I9942" s="105" t="str">
        <f t="array" ref="I9942">XLOOKUP('Joining Lists'!$H9942,'Joining Lists'!$D$4:$D$75,'Joining Lists'!$E$4:$E$75)</f>
        <v>MidWest</v>
      </c>
      <c r="J9942" s="105" t="s">
        <v>243</v>
      </c>
      <c r="K9942" s="105">
        <v>4.0</v>
      </c>
      <c r="L9942" s="104">
        <f t="array" ref="L9942">XLOOKUP('Joining Lists'!$J9942,'Joining Lists'!$A$4:$A$15,'Joining Lists'!$B$4:$B$15)</f>
        <v>25</v>
      </c>
      <c r="M9942" s="105">
        <f>'Joining Lists'!$K9942*'Joining Lists'!$L9942</f>
        <v>100</v>
      </c>
    </row>
    <row r="9943" ht="14.25" customHeight="1">
      <c r="G9943" s="111">
        <v>43842.0</v>
      </c>
      <c r="H9943" s="110" t="s">
        <v>215</v>
      </c>
      <c r="I9943" s="110" t="str">
        <f t="array" ref="I9943">XLOOKUP('Joining Lists'!$H9943,'Joining Lists'!$D$4:$D$75,'Joining Lists'!$E$4:$E$75)</f>
        <v>East</v>
      </c>
      <c r="J9943" s="110" t="s">
        <v>235</v>
      </c>
      <c r="K9943" s="110">
        <v>3.0</v>
      </c>
      <c r="L9943" s="109">
        <f t="array" ref="L9943">XLOOKUP('Joining Lists'!$J9943,'Joining Lists'!$A$4:$A$15,'Joining Lists'!$B$4:$B$15)</f>
        <v>19.95</v>
      </c>
      <c r="M9943" s="110">
        <f>'Joining Lists'!$K9943*'Joining Lists'!$L9943</f>
        <v>59.85</v>
      </c>
    </row>
    <row r="9944" ht="14.25" customHeight="1">
      <c r="G9944" s="106">
        <v>43842.0</v>
      </c>
      <c r="H9944" s="105" t="s">
        <v>265</v>
      </c>
      <c r="I9944" s="105" t="str">
        <f t="array" ref="I9944">XLOOKUP('Joining Lists'!$H9944,'Joining Lists'!$D$4:$D$75,'Joining Lists'!$E$4:$E$75)</f>
        <v>MidWest</v>
      </c>
      <c r="J9944" s="105" t="s">
        <v>227</v>
      </c>
      <c r="K9944" s="105">
        <v>2.0</v>
      </c>
      <c r="L9944" s="104">
        <f t="array" ref="L9944">XLOOKUP('Joining Lists'!$J9944,'Joining Lists'!$A$4:$A$15,'Joining Lists'!$B$4:$B$15)</f>
        <v>25</v>
      </c>
      <c r="M9944" s="105">
        <f>'Joining Lists'!$K9944*'Joining Lists'!$L9944</f>
        <v>50</v>
      </c>
    </row>
    <row r="9945" ht="14.25" customHeight="1">
      <c r="G9945" s="111">
        <v>43841.0</v>
      </c>
      <c r="H9945" s="110" t="s">
        <v>254</v>
      </c>
      <c r="I9945" s="110" t="str">
        <f t="array" ref="I9945">XLOOKUP('Joining Lists'!$H9945,'Joining Lists'!$D$4:$D$75,'Joining Lists'!$E$4:$E$75)</f>
        <v>South</v>
      </c>
      <c r="J9945" s="110" t="s">
        <v>245</v>
      </c>
      <c r="K9945" s="110">
        <v>2.0</v>
      </c>
      <c r="L9945" s="109">
        <f t="array" ref="L9945">XLOOKUP('Joining Lists'!$J9945,'Joining Lists'!$A$4:$A$15,'Joining Lists'!$B$4:$B$15)</f>
        <v>23.5</v>
      </c>
      <c r="M9945" s="110">
        <f>'Joining Lists'!$K9945*'Joining Lists'!$L9945</f>
        <v>47</v>
      </c>
    </row>
    <row r="9946" ht="14.25" customHeight="1">
      <c r="G9946" s="106">
        <v>43841.0</v>
      </c>
      <c r="H9946" s="105" t="s">
        <v>254</v>
      </c>
      <c r="I9946" s="105" t="str">
        <f t="array" ref="I9946">XLOOKUP('Joining Lists'!$H9946,'Joining Lists'!$D$4:$D$75,'Joining Lists'!$E$4:$E$75)</f>
        <v>South</v>
      </c>
      <c r="J9946" s="105" t="s">
        <v>218</v>
      </c>
      <c r="K9946" s="105">
        <v>1.0</v>
      </c>
      <c r="L9946" s="104">
        <f t="array" ref="L9946">XLOOKUP('Joining Lists'!$J9946,'Joining Lists'!$A$4:$A$15,'Joining Lists'!$B$4:$B$15)</f>
        <v>22.95</v>
      </c>
      <c r="M9946" s="105">
        <f>'Joining Lists'!$K9946*'Joining Lists'!$L9946</f>
        <v>22.95</v>
      </c>
    </row>
    <row r="9947" ht="14.25" customHeight="1">
      <c r="G9947" s="111">
        <v>43841.0</v>
      </c>
      <c r="H9947" s="110" t="s">
        <v>295</v>
      </c>
      <c r="I9947" s="110" t="str">
        <f t="array" ref="I9947">XLOOKUP('Joining Lists'!$H9947,'Joining Lists'!$D$4:$D$75,'Joining Lists'!$E$4:$E$75)</f>
        <v>MidWest</v>
      </c>
      <c r="J9947" s="110" t="s">
        <v>212</v>
      </c>
      <c r="K9947" s="110">
        <v>1.0</v>
      </c>
      <c r="L9947" s="109">
        <f t="array" ref="L9947">XLOOKUP('Joining Lists'!$J9947,'Joining Lists'!$A$4:$A$15,'Joining Lists'!$B$4:$B$15)</f>
        <v>21</v>
      </c>
      <c r="M9947" s="110">
        <f>'Joining Lists'!$K9947*'Joining Lists'!$L9947</f>
        <v>21</v>
      </c>
    </row>
    <row r="9948" ht="14.25" customHeight="1">
      <c r="G9948" s="106">
        <v>43841.0</v>
      </c>
      <c r="H9948" s="105" t="s">
        <v>299</v>
      </c>
      <c r="I9948" s="105" t="str">
        <f t="array" ref="I9948">XLOOKUP('Joining Lists'!$H9948,'Joining Lists'!$D$4:$D$75,'Joining Lists'!$E$4:$E$75)</f>
        <v>South</v>
      </c>
      <c r="J9948" s="105" t="s">
        <v>243</v>
      </c>
      <c r="K9948" s="105">
        <v>3.0</v>
      </c>
      <c r="L9948" s="104">
        <f t="array" ref="L9948">XLOOKUP('Joining Lists'!$J9948,'Joining Lists'!$A$4:$A$15,'Joining Lists'!$B$4:$B$15)</f>
        <v>25</v>
      </c>
      <c r="M9948" s="105">
        <f>'Joining Lists'!$K9948*'Joining Lists'!$L9948</f>
        <v>75</v>
      </c>
    </row>
    <row r="9949" ht="14.25" customHeight="1">
      <c r="G9949" s="111">
        <v>43841.0</v>
      </c>
      <c r="H9949" s="110" t="s">
        <v>265</v>
      </c>
      <c r="I9949" s="110" t="str">
        <f t="array" ref="I9949">XLOOKUP('Joining Lists'!$H9949,'Joining Lists'!$D$4:$D$75,'Joining Lists'!$E$4:$E$75)</f>
        <v>MidWest</v>
      </c>
      <c r="J9949" s="110" t="s">
        <v>239</v>
      </c>
      <c r="K9949" s="110">
        <v>1.0</v>
      </c>
      <c r="L9949" s="109">
        <f t="array" ref="L9949">XLOOKUP('Joining Lists'!$J9949,'Joining Lists'!$A$4:$A$15,'Joining Lists'!$B$4:$B$15)</f>
        <v>19</v>
      </c>
      <c r="M9949" s="110">
        <f>'Joining Lists'!$K9949*'Joining Lists'!$L9949</f>
        <v>19</v>
      </c>
    </row>
    <row r="9950" ht="14.25" customHeight="1">
      <c r="G9950" s="106">
        <v>43841.0</v>
      </c>
      <c r="H9950" s="105" t="s">
        <v>259</v>
      </c>
      <c r="I9950" s="105" t="str">
        <f t="array" ref="I9950">XLOOKUP('Joining Lists'!$H9950,'Joining Lists'!$D$4:$D$75,'Joining Lists'!$E$4:$E$75)</f>
        <v>West</v>
      </c>
      <c r="J9950" s="105" t="s">
        <v>240</v>
      </c>
      <c r="K9950" s="105">
        <v>2.0</v>
      </c>
      <c r="L9950" s="104">
        <f t="array" ref="L9950">XLOOKUP('Joining Lists'!$J9950,'Joining Lists'!$A$4:$A$15,'Joining Lists'!$B$4:$B$15)</f>
        <v>34</v>
      </c>
      <c r="M9950" s="105">
        <f>'Joining Lists'!$K9950*'Joining Lists'!$L9950</f>
        <v>68</v>
      </c>
    </row>
    <row r="9951" ht="14.25" customHeight="1">
      <c r="G9951" s="111">
        <v>43840.0</v>
      </c>
      <c r="H9951" s="110" t="s">
        <v>252</v>
      </c>
      <c r="I9951" s="110" t="str">
        <f t="array" ref="I9951">XLOOKUP('Joining Lists'!$H9951,'Joining Lists'!$D$4:$D$75,'Joining Lists'!$E$4:$E$75)</f>
        <v>West</v>
      </c>
      <c r="J9951" s="110" t="s">
        <v>216</v>
      </c>
      <c r="K9951" s="110">
        <v>1.0</v>
      </c>
      <c r="L9951" s="109">
        <f t="array" ref="L9951">XLOOKUP('Joining Lists'!$J9951,'Joining Lists'!$A$4:$A$15,'Joining Lists'!$B$4:$B$15)</f>
        <v>22.95</v>
      </c>
      <c r="M9951" s="110">
        <f>'Joining Lists'!$K9951*'Joining Lists'!$L9951</f>
        <v>22.95</v>
      </c>
    </row>
    <row r="9952" ht="14.25" customHeight="1">
      <c r="G9952" s="106">
        <v>43840.0</v>
      </c>
      <c r="H9952" s="105" t="s">
        <v>303</v>
      </c>
      <c r="I9952" s="105" t="str">
        <f t="array" ref="I9952">XLOOKUP('Joining Lists'!$H9952,'Joining Lists'!$D$4:$D$75,'Joining Lists'!$E$4:$E$75)</f>
        <v>West</v>
      </c>
      <c r="J9952" s="105" t="s">
        <v>233</v>
      </c>
      <c r="K9952" s="105">
        <v>19.0</v>
      </c>
      <c r="L9952" s="104">
        <f t="array" ref="L9952">XLOOKUP('Joining Lists'!$J9952,'Joining Lists'!$A$4:$A$15,'Joining Lists'!$B$4:$B$15)</f>
        <v>27.5</v>
      </c>
      <c r="M9952" s="105">
        <f>'Joining Lists'!$K9952*'Joining Lists'!$L9952</f>
        <v>522.5</v>
      </c>
    </row>
    <row r="9953" ht="14.25" customHeight="1">
      <c r="G9953" s="111">
        <v>43840.0</v>
      </c>
      <c r="H9953" s="110" t="s">
        <v>238</v>
      </c>
      <c r="I9953" s="110" t="str">
        <f t="array" ref="I9953">XLOOKUP('Joining Lists'!$H9953,'Joining Lists'!$D$4:$D$75,'Joining Lists'!$E$4:$E$75)</f>
        <v>West</v>
      </c>
      <c r="J9953" s="110" t="s">
        <v>227</v>
      </c>
      <c r="K9953" s="110">
        <v>2.0</v>
      </c>
      <c r="L9953" s="109">
        <f t="array" ref="L9953">XLOOKUP('Joining Lists'!$J9953,'Joining Lists'!$A$4:$A$15,'Joining Lists'!$B$4:$B$15)</f>
        <v>25</v>
      </c>
      <c r="M9953" s="110">
        <f>'Joining Lists'!$K9953*'Joining Lists'!$L9953</f>
        <v>50</v>
      </c>
    </row>
    <row r="9954" ht="14.25" customHeight="1">
      <c r="G9954" s="106">
        <v>43840.0</v>
      </c>
      <c r="H9954" s="105" t="s">
        <v>228</v>
      </c>
      <c r="I9954" s="105" t="str">
        <f t="array" ref="I9954">XLOOKUP('Joining Lists'!$H9954,'Joining Lists'!$D$4:$D$75,'Joining Lists'!$E$4:$E$75)</f>
        <v>MidWest</v>
      </c>
      <c r="J9954" s="105" t="s">
        <v>216</v>
      </c>
      <c r="K9954" s="105">
        <v>1.0</v>
      </c>
      <c r="L9954" s="104">
        <f t="array" ref="L9954">XLOOKUP('Joining Lists'!$J9954,'Joining Lists'!$A$4:$A$15,'Joining Lists'!$B$4:$B$15)</f>
        <v>22.95</v>
      </c>
      <c r="M9954" s="105">
        <f>'Joining Lists'!$K9954*'Joining Lists'!$L9954</f>
        <v>22.95</v>
      </c>
    </row>
    <row r="9955" ht="14.25" customHeight="1">
      <c r="G9955" s="111">
        <v>43840.0</v>
      </c>
      <c r="H9955" s="110" t="s">
        <v>300</v>
      </c>
      <c r="I9955" s="110" t="str">
        <f t="array" ref="I9955">XLOOKUP('Joining Lists'!$H9955,'Joining Lists'!$D$4:$D$75,'Joining Lists'!$E$4:$E$75)</f>
        <v>MidWest</v>
      </c>
      <c r="J9955" s="110" t="s">
        <v>235</v>
      </c>
      <c r="K9955" s="110">
        <v>2.0</v>
      </c>
      <c r="L9955" s="109">
        <f t="array" ref="L9955">XLOOKUP('Joining Lists'!$J9955,'Joining Lists'!$A$4:$A$15,'Joining Lists'!$B$4:$B$15)</f>
        <v>19.95</v>
      </c>
      <c r="M9955" s="110">
        <f>'Joining Lists'!$K9955*'Joining Lists'!$L9955</f>
        <v>39.9</v>
      </c>
    </row>
    <row r="9956" ht="14.25" customHeight="1">
      <c r="G9956" s="106">
        <v>43840.0</v>
      </c>
      <c r="H9956" s="105" t="s">
        <v>305</v>
      </c>
      <c r="I9956" s="105" t="str">
        <f t="array" ref="I9956">XLOOKUP('Joining Lists'!$H9956,'Joining Lists'!$D$4:$D$75,'Joining Lists'!$E$4:$E$75)</f>
        <v>East</v>
      </c>
      <c r="J9956" s="105" t="s">
        <v>236</v>
      </c>
      <c r="K9956" s="105">
        <v>2.0</v>
      </c>
      <c r="L9956" s="104">
        <f t="array" ref="L9956">XLOOKUP('Joining Lists'!$J9956,'Joining Lists'!$A$4:$A$15,'Joining Lists'!$B$4:$B$15)</f>
        <v>30</v>
      </c>
      <c r="M9956" s="105">
        <f>'Joining Lists'!$K9956*'Joining Lists'!$L9956</f>
        <v>60</v>
      </c>
    </row>
    <row r="9957" ht="14.25" customHeight="1">
      <c r="G9957" s="111">
        <v>43840.0</v>
      </c>
      <c r="H9957" s="110" t="s">
        <v>255</v>
      </c>
      <c r="I9957" s="110" t="str">
        <f t="array" ref="I9957">XLOOKUP('Joining Lists'!$H9957,'Joining Lists'!$D$4:$D$75,'Joining Lists'!$E$4:$E$75)</f>
        <v>MidWest</v>
      </c>
      <c r="J9957" s="110" t="s">
        <v>233</v>
      </c>
      <c r="K9957" s="110">
        <v>2.0</v>
      </c>
      <c r="L9957" s="109">
        <f t="array" ref="L9957">XLOOKUP('Joining Lists'!$J9957,'Joining Lists'!$A$4:$A$15,'Joining Lists'!$B$4:$B$15)</f>
        <v>27.5</v>
      </c>
      <c r="M9957" s="110">
        <f>'Joining Lists'!$K9957*'Joining Lists'!$L9957</f>
        <v>55</v>
      </c>
    </row>
    <row r="9958" ht="14.25" customHeight="1">
      <c r="G9958" s="106">
        <v>43840.0</v>
      </c>
      <c r="H9958" s="105" t="s">
        <v>289</v>
      </c>
      <c r="I9958" s="105" t="str">
        <f t="array" ref="I9958">XLOOKUP('Joining Lists'!$H9958,'Joining Lists'!$D$4:$D$75,'Joining Lists'!$E$4:$E$75)</f>
        <v>West</v>
      </c>
      <c r="J9958" s="105" t="s">
        <v>233</v>
      </c>
      <c r="K9958" s="105">
        <v>3.0</v>
      </c>
      <c r="L9958" s="104">
        <f t="array" ref="L9958">XLOOKUP('Joining Lists'!$J9958,'Joining Lists'!$A$4:$A$15,'Joining Lists'!$B$4:$B$15)</f>
        <v>27.5</v>
      </c>
      <c r="M9958" s="105">
        <f>'Joining Lists'!$K9958*'Joining Lists'!$L9958</f>
        <v>82.5</v>
      </c>
    </row>
    <row r="9959" ht="14.25" customHeight="1">
      <c r="G9959" s="111">
        <v>43840.0</v>
      </c>
      <c r="H9959" s="110" t="s">
        <v>259</v>
      </c>
      <c r="I9959" s="110" t="str">
        <f t="array" ref="I9959">XLOOKUP('Joining Lists'!$H9959,'Joining Lists'!$D$4:$D$75,'Joining Lists'!$E$4:$E$75)</f>
        <v>West</v>
      </c>
      <c r="J9959" s="110" t="s">
        <v>230</v>
      </c>
      <c r="K9959" s="110">
        <v>1.0</v>
      </c>
      <c r="L9959" s="109">
        <f t="array" ref="L9959">XLOOKUP('Joining Lists'!$J9959,'Joining Lists'!$A$4:$A$15,'Joining Lists'!$B$4:$B$15)</f>
        <v>79.95</v>
      </c>
      <c r="M9959" s="110">
        <f>'Joining Lists'!$K9959*'Joining Lists'!$L9959</f>
        <v>79.95</v>
      </c>
    </row>
    <row r="9960" ht="14.25" customHeight="1">
      <c r="G9960" s="106">
        <v>43839.0</v>
      </c>
      <c r="H9960" s="105" t="s">
        <v>297</v>
      </c>
      <c r="I9960" s="105" t="str">
        <f t="array" ref="I9960">XLOOKUP('Joining Lists'!$H9960,'Joining Lists'!$D$4:$D$75,'Joining Lists'!$E$4:$E$75)</f>
        <v>MidWest</v>
      </c>
      <c r="J9960" s="105" t="s">
        <v>230</v>
      </c>
      <c r="K9960" s="105">
        <v>1.0</v>
      </c>
      <c r="L9960" s="104">
        <f t="array" ref="L9960">XLOOKUP('Joining Lists'!$J9960,'Joining Lists'!$A$4:$A$15,'Joining Lists'!$B$4:$B$15)</f>
        <v>79.95</v>
      </c>
      <c r="M9960" s="105">
        <f>'Joining Lists'!$K9960*'Joining Lists'!$L9960</f>
        <v>79.95</v>
      </c>
    </row>
    <row r="9961" ht="14.25" customHeight="1">
      <c r="G9961" s="111">
        <v>43839.0</v>
      </c>
      <c r="H9961" s="110" t="s">
        <v>278</v>
      </c>
      <c r="I9961" s="110" t="str">
        <f t="array" ref="I9961">XLOOKUP('Joining Lists'!$H9961,'Joining Lists'!$D$4:$D$75,'Joining Lists'!$E$4:$E$75)</f>
        <v>MidWest</v>
      </c>
      <c r="J9961" s="110" t="s">
        <v>230</v>
      </c>
      <c r="K9961" s="110">
        <v>2.0</v>
      </c>
      <c r="L9961" s="109">
        <f t="array" ref="L9961">XLOOKUP('Joining Lists'!$J9961,'Joining Lists'!$A$4:$A$15,'Joining Lists'!$B$4:$B$15)</f>
        <v>79.95</v>
      </c>
      <c r="M9961" s="110">
        <f>'Joining Lists'!$K9961*'Joining Lists'!$L9961</f>
        <v>159.9</v>
      </c>
    </row>
    <row r="9962" ht="14.25" customHeight="1">
      <c r="G9962" s="106">
        <v>43839.0</v>
      </c>
      <c r="H9962" s="105" t="s">
        <v>264</v>
      </c>
      <c r="I9962" s="105" t="str">
        <f t="array" ref="I9962">XLOOKUP('Joining Lists'!$H9962,'Joining Lists'!$D$4:$D$75,'Joining Lists'!$E$4:$E$75)</f>
        <v>MidWest</v>
      </c>
      <c r="J9962" s="105" t="s">
        <v>233</v>
      </c>
      <c r="K9962" s="105">
        <v>3.0</v>
      </c>
      <c r="L9962" s="104">
        <f t="array" ref="L9962">XLOOKUP('Joining Lists'!$J9962,'Joining Lists'!$A$4:$A$15,'Joining Lists'!$B$4:$B$15)</f>
        <v>27.5</v>
      </c>
      <c r="M9962" s="105">
        <f>'Joining Lists'!$K9962*'Joining Lists'!$L9962</f>
        <v>82.5</v>
      </c>
    </row>
    <row r="9963" ht="14.25" customHeight="1">
      <c r="G9963" s="111">
        <v>43839.0</v>
      </c>
      <c r="H9963" s="110" t="s">
        <v>304</v>
      </c>
      <c r="I9963" s="110" t="str">
        <f t="array" ref="I9963">XLOOKUP('Joining Lists'!$H9963,'Joining Lists'!$D$4:$D$75,'Joining Lists'!$E$4:$E$75)</f>
        <v>South</v>
      </c>
      <c r="J9963" s="110" t="s">
        <v>240</v>
      </c>
      <c r="K9963" s="110">
        <v>1.0</v>
      </c>
      <c r="L9963" s="109">
        <f t="array" ref="L9963">XLOOKUP('Joining Lists'!$J9963,'Joining Lists'!$A$4:$A$15,'Joining Lists'!$B$4:$B$15)</f>
        <v>34</v>
      </c>
      <c r="M9963" s="110">
        <f>'Joining Lists'!$K9963*'Joining Lists'!$L9963</f>
        <v>34</v>
      </c>
    </row>
    <row r="9964" ht="14.25" customHeight="1">
      <c r="G9964" s="106">
        <v>43838.0</v>
      </c>
      <c r="H9964" s="105" t="s">
        <v>302</v>
      </c>
      <c r="I9964" s="105" t="str">
        <f t="array" ref="I9964">XLOOKUP('Joining Lists'!$H9964,'Joining Lists'!$D$4:$D$75,'Joining Lists'!$E$4:$E$75)</f>
        <v>MidWest</v>
      </c>
      <c r="J9964" s="105" t="s">
        <v>243</v>
      </c>
      <c r="K9964" s="105">
        <v>3.0</v>
      </c>
      <c r="L9964" s="104">
        <f t="array" ref="L9964">XLOOKUP('Joining Lists'!$J9964,'Joining Lists'!$A$4:$A$15,'Joining Lists'!$B$4:$B$15)</f>
        <v>25</v>
      </c>
      <c r="M9964" s="105">
        <f>'Joining Lists'!$K9964*'Joining Lists'!$L9964</f>
        <v>75</v>
      </c>
    </row>
    <row r="9965" ht="14.25" customHeight="1">
      <c r="G9965" s="111">
        <v>43838.0</v>
      </c>
      <c r="H9965" s="110" t="s">
        <v>225</v>
      </c>
      <c r="I9965" s="110" t="str">
        <f t="array" ref="I9965">XLOOKUP('Joining Lists'!$H9965,'Joining Lists'!$D$4:$D$75,'Joining Lists'!$E$4:$E$75)</f>
        <v>South</v>
      </c>
      <c r="J9965" s="110" t="s">
        <v>235</v>
      </c>
      <c r="K9965" s="110">
        <v>2.0</v>
      </c>
      <c r="L9965" s="109">
        <f t="array" ref="L9965">XLOOKUP('Joining Lists'!$J9965,'Joining Lists'!$A$4:$A$15,'Joining Lists'!$B$4:$B$15)</f>
        <v>19.95</v>
      </c>
      <c r="M9965" s="110">
        <f>'Joining Lists'!$K9965*'Joining Lists'!$L9965</f>
        <v>39.9</v>
      </c>
    </row>
    <row r="9966" ht="14.25" customHeight="1">
      <c r="G9966" s="106">
        <v>43838.0</v>
      </c>
      <c r="H9966" s="105" t="s">
        <v>306</v>
      </c>
      <c r="I9966" s="105" t="str">
        <f t="array" ref="I9966">XLOOKUP('Joining Lists'!$H9966,'Joining Lists'!$D$4:$D$75,'Joining Lists'!$E$4:$E$75)</f>
        <v>West</v>
      </c>
      <c r="J9966" s="105" t="s">
        <v>235</v>
      </c>
      <c r="K9966" s="105">
        <v>3.0</v>
      </c>
      <c r="L9966" s="104">
        <f t="array" ref="L9966">XLOOKUP('Joining Lists'!$J9966,'Joining Lists'!$A$4:$A$15,'Joining Lists'!$B$4:$B$15)</f>
        <v>19.95</v>
      </c>
      <c r="M9966" s="105">
        <f>'Joining Lists'!$K9966*'Joining Lists'!$L9966</f>
        <v>59.85</v>
      </c>
    </row>
    <row r="9967" ht="14.25" customHeight="1">
      <c r="G9967" s="111">
        <v>43838.0</v>
      </c>
      <c r="H9967" s="110" t="s">
        <v>260</v>
      </c>
      <c r="I9967" s="110" t="str">
        <f t="array" ref="I9967">XLOOKUP('Joining Lists'!$H9967,'Joining Lists'!$D$4:$D$75,'Joining Lists'!$E$4:$E$75)</f>
        <v>MidWest</v>
      </c>
      <c r="J9967" s="110" t="s">
        <v>227</v>
      </c>
      <c r="K9967" s="110">
        <v>2.0</v>
      </c>
      <c r="L9967" s="109">
        <f t="array" ref="L9967">XLOOKUP('Joining Lists'!$J9967,'Joining Lists'!$A$4:$A$15,'Joining Lists'!$B$4:$B$15)</f>
        <v>25</v>
      </c>
      <c r="M9967" s="110">
        <f>'Joining Lists'!$K9967*'Joining Lists'!$L9967</f>
        <v>50</v>
      </c>
    </row>
    <row r="9968" ht="14.25" customHeight="1">
      <c r="G9968" s="106">
        <v>43837.0</v>
      </c>
      <c r="H9968" s="105" t="s">
        <v>223</v>
      </c>
      <c r="I9968" s="105" t="str">
        <f t="array" ref="I9968">XLOOKUP('Joining Lists'!$H9968,'Joining Lists'!$D$4:$D$75,'Joining Lists'!$E$4:$E$75)</f>
        <v>East</v>
      </c>
      <c r="J9968" s="105" t="s">
        <v>240</v>
      </c>
      <c r="K9968" s="105">
        <v>3.0</v>
      </c>
      <c r="L9968" s="104">
        <f t="array" ref="L9968">XLOOKUP('Joining Lists'!$J9968,'Joining Lists'!$A$4:$A$15,'Joining Lists'!$B$4:$B$15)</f>
        <v>34</v>
      </c>
      <c r="M9968" s="105">
        <f>'Joining Lists'!$K9968*'Joining Lists'!$L9968</f>
        <v>102</v>
      </c>
    </row>
    <row r="9969" ht="14.25" customHeight="1">
      <c r="G9969" s="111">
        <v>43837.0</v>
      </c>
      <c r="H9969" s="110" t="s">
        <v>249</v>
      </c>
      <c r="I9969" s="110" t="str">
        <f t="array" ref="I9969">XLOOKUP('Joining Lists'!$H9969,'Joining Lists'!$D$4:$D$75,'Joining Lists'!$E$4:$E$75)</f>
        <v>East</v>
      </c>
      <c r="J9969" s="110" t="s">
        <v>240</v>
      </c>
      <c r="K9969" s="110">
        <v>2.0</v>
      </c>
      <c r="L9969" s="109">
        <f t="array" ref="L9969">XLOOKUP('Joining Lists'!$J9969,'Joining Lists'!$A$4:$A$15,'Joining Lists'!$B$4:$B$15)</f>
        <v>34</v>
      </c>
      <c r="M9969" s="110">
        <f>'Joining Lists'!$K9969*'Joining Lists'!$L9969</f>
        <v>68</v>
      </c>
    </row>
    <row r="9970" ht="14.25" customHeight="1">
      <c r="G9970" s="106">
        <v>43837.0</v>
      </c>
      <c r="H9970" s="105" t="s">
        <v>292</v>
      </c>
      <c r="I9970" s="105" t="str">
        <f t="array" ref="I9970">XLOOKUP('Joining Lists'!$H9970,'Joining Lists'!$D$4:$D$75,'Joining Lists'!$E$4:$E$75)</f>
        <v>East</v>
      </c>
      <c r="J9970" s="105" t="s">
        <v>235</v>
      </c>
      <c r="K9970" s="105">
        <v>3.0</v>
      </c>
      <c r="L9970" s="104">
        <f t="array" ref="L9970">XLOOKUP('Joining Lists'!$J9970,'Joining Lists'!$A$4:$A$15,'Joining Lists'!$B$4:$B$15)</f>
        <v>19.95</v>
      </c>
      <c r="M9970" s="105">
        <f>'Joining Lists'!$K9970*'Joining Lists'!$L9970</f>
        <v>59.85</v>
      </c>
    </row>
    <row r="9971" ht="14.25" customHeight="1">
      <c r="G9971" s="111">
        <v>43837.0</v>
      </c>
      <c r="H9971" s="110" t="s">
        <v>281</v>
      </c>
      <c r="I9971" s="110" t="str">
        <f t="array" ref="I9971">XLOOKUP('Joining Lists'!$H9971,'Joining Lists'!$D$4:$D$75,'Joining Lists'!$E$4:$E$75)</f>
        <v>MidWest</v>
      </c>
      <c r="J9971" s="110" t="s">
        <v>216</v>
      </c>
      <c r="K9971" s="110">
        <v>21.0</v>
      </c>
      <c r="L9971" s="109">
        <f t="array" ref="L9971">XLOOKUP('Joining Lists'!$J9971,'Joining Lists'!$A$4:$A$15,'Joining Lists'!$B$4:$B$15)</f>
        <v>22.95</v>
      </c>
      <c r="M9971" s="110">
        <f>'Joining Lists'!$K9971*'Joining Lists'!$L9971</f>
        <v>481.95</v>
      </c>
    </row>
    <row r="9972" ht="14.25" customHeight="1">
      <c r="G9972" s="106">
        <v>43836.0</v>
      </c>
      <c r="H9972" s="105" t="s">
        <v>258</v>
      </c>
      <c r="I9972" s="105" t="str">
        <f t="array" ref="I9972">XLOOKUP('Joining Lists'!$H9972,'Joining Lists'!$D$4:$D$75,'Joining Lists'!$E$4:$E$75)</f>
        <v>MidWest</v>
      </c>
      <c r="J9972" s="105" t="s">
        <v>243</v>
      </c>
      <c r="K9972" s="105">
        <v>2.0</v>
      </c>
      <c r="L9972" s="104">
        <f t="array" ref="L9972">XLOOKUP('Joining Lists'!$J9972,'Joining Lists'!$A$4:$A$15,'Joining Lists'!$B$4:$B$15)</f>
        <v>25</v>
      </c>
      <c r="M9972" s="105">
        <f>'Joining Lists'!$K9972*'Joining Lists'!$L9972</f>
        <v>50</v>
      </c>
    </row>
    <row r="9973" ht="14.25" customHeight="1">
      <c r="G9973" s="111">
        <v>43836.0</v>
      </c>
      <c r="H9973" s="110" t="s">
        <v>296</v>
      </c>
      <c r="I9973" s="110" t="str">
        <f t="array" ref="I9973">XLOOKUP('Joining Lists'!$H9973,'Joining Lists'!$D$4:$D$75,'Joining Lists'!$E$4:$E$75)</f>
        <v>West</v>
      </c>
      <c r="J9973" s="110" t="s">
        <v>212</v>
      </c>
      <c r="K9973" s="110">
        <v>1.0</v>
      </c>
      <c r="L9973" s="109">
        <f t="array" ref="L9973">XLOOKUP('Joining Lists'!$J9973,'Joining Lists'!$A$4:$A$15,'Joining Lists'!$B$4:$B$15)</f>
        <v>21</v>
      </c>
      <c r="M9973" s="110">
        <f>'Joining Lists'!$K9973*'Joining Lists'!$L9973</f>
        <v>21</v>
      </c>
    </row>
    <row r="9974" ht="14.25" customHeight="1">
      <c r="G9974" s="106">
        <v>43836.0</v>
      </c>
      <c r="H9974" s="105" t="s">
        <v>316</v>
      </c>
      <c r="I9974" s="105" t="str">
        <f t="array" ref="I9974">XLOOKUP('Joining Lists'!$H9974,'Joining Lists'!$D$4:$D$75,'Joining Lists'!$E$4:$E$75)</f>
        <v>West</v>
      </c>
      <c r="J9974" s="105" t="s">
        <v>243</v>
      </c>
      <c r="K9974" s="105">
        <v>2.0</v>
      </c>
      <c r="L9974" s="104">
        <f t="array" ref="L9974">XLOOKUP('Joining Lists'!$J9974,'Joining Lists'!$A$4:$A$15,'Joining Lists'!$B$4:$B$15)</f>
        <v>25</v>
      </c>
      <c r="M9974" s="105">
        <f>'Joining Lists'!$K9974*'Joining Lists'!$L9974</f>
        <v>50</v>
      </c>
    </row>
    <row r="9975" ht="14.25" customHeight="1">
      <c r="G9975" s="111">
        <v>43836.0</v>
      </c>
      <c r="H9975" s="110" t="s">
        <v>251</v>
      </c>
      <c r="I9975" s="110" t="str">
        <f t="array" ref="I9975">XLOOKUP('Joining Lists'!$H9975,'Joining Lists'!$D$4:$D$75,'Joining Lists'!$E$4:$E$75)</f>
        <v>MidWest</v>
      </c>
      <c r="J9975" s="110" t="s">
        <v>245</v>
      </c>
      <c r="K9975" s="110">
        <v>2.0</v>
      </c>
      <c r="L9975" s="109">
        <f t="array" ref="L9975">XLOOKUP('Joining Lists'!$J9975,'Joining Lists'!$A$4:$A$15,'Joining Lists'!$B$4:$B$15)</f>
        <v>23.5</v>
      </c>
      <c r="M9975" s="110">
        <f>'Joining Lists'!$K9975*'Joining Lists'!$L9975</f>
        <v>47</v>
      </c>
    </row>
    <row r="9976" ht="14.25" customHeight="1">
      <c r="G9976" s="106">
        <v>43836.0</v>
      </c>
      <c r="H9976" s="105" t="s">
        <v>304</v>
      </c>
      <c r="I9976" s="105" t="str">
        <f t="array" ref="I9976">XLOOKUP('Joining Lists'!$H9976,'Joining Lists'!$D$4:$D$75,'Joining Lists'!$E$4:$E$75)</f>
        <v>South</v>
      </c>
      <c r="J9976" s="105" t="s">
        <v>218</v>
      </c>
      <c r="K9976" s="105">
        <v>1.0</v>
      </c>
      <c r="L9976" s="104">
        <f t="array" ref="L9976">XLOOKUP('Joining Lists'!$J9976,'Joining Lists'!$A$4:$A$15,'Joining Lists'!$B$4:$B$15)</f>
        <v>22.95</v>
      </c>
      <c r="M9976" s="105">
        <f>'Joining Lists'!$K9976*'Joining Lists'!$L9976</f>
        <v>22.95</v>
      </c>
    </row>
    <row r="9977" ht="14.25" customHeight="1">
      <c r="G9977" s="111">
        <v>43836.0</v>
      </c>
      <c r="H9977" s="110" t="s">
        <v>315</v>
      </c>
      <c r="I9977" s="110" t="str">
        <f t="array" ref="I9977">XLOOKUP('Joining Lists'!$H9977,'Joining Lists'!$D$4:$D$75,'Joining Lists'!$E$4:$E$75)</f>
        <v>MidWest</v>
      </c>
      <c r="J9977" s="110" t="s">
        <v>227</v>
      </c>
      <c r="K9977" s="110">
        <v>3.0</v>
      </c>
      <c r="L9977" s="109">
        <f t="array" ref="L9977">XLOOKUP('Joining Lists'!$J9977,'Joining Lists'!$A$4:$A$15,'Joining Lists'!$B$4:$B$15)</f>
        <v>25</v>
      </c>
      <c r="M9977" s="110">
        <f>'Joining Lists'!$K9977*'Joining Lists'!$L9977</f>
        <v>75</v>
      </c>
    </row>
    <row r="9978" ht="14.25" customHeight="1">
      <c r="G9978" s="106">
        <v>43836.0</v>
      </c>
      <c r="H9978" s="105" t="s">
        <v>316</v>
      </c>
      <c r="I9978" s="105" t="str">
        <f t="array" ref="I9978">XLOOKUP('Joining Lists'!$H9978,'Joining Lists'!$D$4:$D$75,'Joining Lists'!$E$4:$E$75)</f>
        <v>West</v>
      </c>
      <c r="J9978" s="105" t="s">
        <v>236</v>
      </c>
      <c r="K9978" s="105">
        <v>1.0</v>
      </c>
      <c r="L9978" s="104">
        <f t="array" ref="L9978">XLOOKUP('Joining Lists'!$J9978,'Joining Lists'!$A$4:$A$15,'Joining Lists'!$B$4:$B$15)</f>
        <v>30</v>
      </c>
      <c r="M9978" s="105">
        <f>'Joining Lists'!$K9978*'Joining Lists'!$L9978</f>
        <v>30</v>
      </c>
    </row>
    <row r="9979" ht="14.25" customHeight="1">
      <c r="G9979" s="111">
        <v>43835.0</v>
      </c>
      <c r="H9979" s="110" t="s">
        <v>281</v>
      </c>
      <c r="I9979" s="110" t="str">
        <f t="array" ref="I9979">XLOOKUP('Joining Lists'!$H9979,'Joining Lists'!$D$4:$D$75,'Joining Lists'!$E$4:$E$75)</f>
        <v>MidWest</v>
      </c>
      <c r="J9979" s="110" t="s">
        <v>245</v>
      </c>
      <c r="K9979" s="110">
        <v>2.0</v>
      </c>
      <c r="L9979" s="109">
        <f t="array" ref="L9979">XLOOKUP('Joining Lists'!$J9979,'Joining Lists'!$A$4:$A$15,'Joining Lists'!$B$4:$B$15)</f>
        <v>23.5</v>
      </c>
      <c r="M9979" s="110">
        <f>'Joining Lists'!$K9979*'Joining Lists'!$L9979</f>
        <v>47</v>
      </c>
    </row>
    <row r="9980" ht="14.25" customHeight="1">
      <c r="G9980" s="106">
        <v>43835.0</v>
      </c>
      <c r="H9980" s="105" t="s">
        <v>313</v>
      </c>
      <c r="I9980" s="105" t="str">
        <f t="array" ref="I9980">XLOOKUP('Joining Lists'!$H9980,'Joining Lists'!$D$4:$D$75,'Joining Lists'!$E$4:$E$75)</f>
        <v>West</v>
      </c>
      <c r="J9980" s="105" t="s">
        <v>240</v>
      </c>
      <c r="K9980" s="105">
        <v>1.0</v>
      </c>
      <c r="L9980" s="104">
        <f t="array" ref="L9980">XLOOKUP('Joining Lists'!$J9980,'Joining Lists'!$A$4:$A$15,'Joining Lists'!$B$4:$B$15)</f>
        <v>34</v>
      </c>
      <c r="M9980" s="105">
        <f>'Joining Lists'!$K9980*'Joining Lists'!$L9980</f>
        <v>34</v>
      </c>
    </row>
    <row r="9981" ht="14.25" customHeight="1">
      <c r="G9981" s="111">
        <v>43834.0</v>
      </c>
      <c r="H9981" s="110" t="s">
        <v>271</v>
      </c>
      <c r="I9981" s="110" t="str">
        <f t="array" ref="I9981">XLOOKUP('Joining Lists'!$H9981,'Joining Lists'!$D$4:$D$75,'Joining Lists'!$E$4:$E$75)</f>
        <v>South</v>
      </c>
      <c r="J9981" s="110" t="s">
        <v>230</v>
      </c>
      <c r="K9981" s="110">
        <v>4.0</v>
      </c>
      <c r="L9981" s="109">
        <f t="array" ref="L9981">XLOOKUP('Joining Lists'!$J9981,'Joining Lists'!$A$4:$A$15,'Joining Lists'!$B$4:$B$15)</f>
        <v>79.95</v>
      </c>
      <c r="M9981" s="110">
        <f>'Joining Lists'!$K9981*'Joining Lists'!$L9981</f>
        <v>319.8</v>
      </c>
    </row>
    <row r="9982" ht="14.25" customHeight="1">
      <c r="G9982" s="106">
        <v>43834.0</v>
      </c>
      <c r="H9982" s="105" t="s">
        <v>260</v>
      </c>
      <c r="I9982" s="105" t="str">
        <f t="array" ref="I9982">XLOOKUP('Joining Lists'!$H9982,'Joining Lists'!$D$4:$D$75,'Joining Lists'!$E$4:$E$75)</f>
        <v>MidWest</v>
      </c>
      <c r="J9982" s="105" t="s">
        <v>216</v>
      </c>
      <c r="K9982" s="105">
        <v>3.0</v>
      </c>
      <c r="L9982" s="104">
        <f t="array" ref="L9982">XLOOKUP('Joining Lists'!$J9982,'Joining Lists'!$A$4:$A$15,'Joining Lists'!$B$4:$B$15)</f>
        <v>22.95</v>
      </c>
      <c r="M9982" s="105">
        <f>'Joining Lists'!$K9982*'Joining Lists'!$L9982</f>
        <v>68.85</v>
      </c>
    </row>
    <row r="9983" ht="14.25" customHeight="1">
      <c r="G9983" s="111">
        <v>43834.0</v>
      </c>
      <c r="H9983" s="110" t="s">
        <v>225</v>
      </c>
      <c r="I9983" s="110" t="str">
        <f t="array" ref="I9983">XLOOKUP('Joining Lists'!$H9983,'Joining Lists'!$D$4:$D$75,'Joining Lists'!$E$4:$E$75)</f>
        <v>South</v>
      </c>
      <c r="J9983" s="110" t="s">
        <v>243</v>
      </c>
      <c r="K9983" s="110">
        <v>2.0</v>
      </c>
      <c r="L9983" s="109">
        <f t="array" ref="L9983">XLOOKUP('Joining Lists'!$J9983,'Joining Lists'!$A$4:$A$15,'Joining Lists'!$B$4:$B$15)</f>
        <v>25</v>
      </c>
      <c r="M9983" s="110">
        <f>'Joining Lists'!$K9983*'Joining Lists'!$L9983</f>
        <v>50</v>
      </c>
    </row>
    <row r="9984" ht="14.25" customHeight="1">
      <c r="G9984" s="106">
        <v>43834.0</v>
      </c>
      <c r="H9984" s="105" t="s">
        <v>234</v>
      </c>
      <c r="I9984" s="105" t="str">
        <f t="array" ref="I9984">XLOOKUP('Joining Lists'!$H9984,'Joining Lists'!$D$4:$D$75,'Joining Lists'!$E$4:$E$75)</f>
        <v>East</v>
      </c>
      <c r="J9984" s="105" t="s">
        <v>216</v>
      </c>
      <c r="K9984" s="105">
        <v>1.0</v>
      </c>
      <c r="L9984" s="104">
        <f t="array" ref="L9984">XLOOKUP('Joining Lists'!$J9984,'Joining Lists'!$A$4:$A$15,'Joining Lists'!$B$4:$B$15)</f>
        <v>22.95</v>
      </c>
      <c r="M9984" s="105">
        <f>'Joining Lists'!$K9984*'Joining Lists'!$L9984</f>
        <v>22.95</v>
      </c>
    </row>
    <row r="9985" ht="14.25" customHeight="1">
      <c r="G9985" s="111">
        <v>43834.0</v>
      </c>
      <c r="H9985" s="110" t="s">
        <v>252</v>
      </c>
      <c r="I9985" s="110" t="str">
        <f t="array" ref="I9985">XLOOKUP('Joining Lists'!$H9985,'Joining Lists'!$D$4:$D$75,'Joining Lists'!$E$4:$E$75)</f>
        <v>West</v>
      </c>
      <c r="J9985" s="110" t="s">
        <v>240</v>
      </c>
      <c r="K9985" s="110">
        <v>19.0</v>
      </c>
      <c r="L9985" s="109">
        <f t="array" ref="L9985">XLOOKUP('Joining Lists'!$J9985,'Joining Lists'!$A$4:$A$15,'Joining Lists'!$B$4:$B$15)</f>
        <v>34</v>
      </c>
      <c r="M9985" s="110">
        <f>'Joining Lists'!$K9985*'Joining Lists'!$L9985</f>
        <v>646</v>
      </c>
    </row>
    <row r="9986" ht="14.25" customHeight="1">
      <c r="G9986" s="106">
        <v>43834.0</v>
      </c>
      <c r="H9986" s="105" t="s">
        <v>237</v>
      </c>
      <c r="I9986" s="105" t="str">
        <f t="array" ref="I9986">XLOOKUP('Joining Lists'!$H9986,'Joining Lists'!$D$4:$D$75,'Joining Lists'!$E$4:$E$75)</f>
        <v>West</v>
      </c>
      <c r="J9986" s="105" t="s">
        <v>243</v>
      </c>
      <c r="K9986" s="105">
        <v>3.0</v>
      </c>
      <c r="L9986" s="104">
        <f t="array" ref="L9986">XLOOKUP('Joining Lists'!$J9986,'Joining Lists'!$A$4:$A$15,'Joining Lists'!$B$4:$B$15)</f>
        <v>25</v>
      </c>
      <c r="M9986" s="105">
        <f>'Joining Lists'!$K9986*'Joining Lists'!$L9986</f>
        <v>75</v>
      </c>
    </row>
    <row r="9987" ht="14.25" customHeight="1">
      <c r="G9987" s="111">
        <v>43834.0</v>
      </c>
      <c r="H9987" s="110" t="s">
        <v>304</v>
      </c>
      <c r="I9987" s="110" t="str">
        <f t="array" ref="I9987">XLOOKUP('Joining Lists'!$H9987,'Joining Lists'!$D$4:$D$75,'Joining Lists'!$E$4:$E$75)</f>
        <v>South</v>
      </c>
      <c r="J9987" s="110" t="s">
        <v>230</v>
      </c>
      <c r="K9987" s="110">
        <v>2.0</v>
      </c>
      <c r="L9987" s="109">
        <f t="array" ref="L9987">XLOOKUP('Joining Lists'!$J9987,'Joining Lists'!$A$4:$A$15,'Joining Lists'!$B$4:$B$15)</f>
        <v>79.95</v>
      </c>
      <c r="M9987" s="110">
        <f>'Joining Lists'!$K9987*'Joining Lists'!$L9987</f>
        <v>159.9</v>
      </c>
    </row>
    <row r="9988" ht="14.25" customHeight="1">
      <c r="G9988" s="106">
        <v>43834.0</v>
      </c>
      <c r="H9988" s="105" t="s">
        <v>253</v>
      </c>
      <c r="I9988" s="105" t="str">
        <f t="array" ref="I9988">XLOOKUP('Joining Lists'!$H9988,'Joining Lists'!$D$4:$D$75,'Joining Lists'!$E$4:$E$75)</f>
        <v>MidWest</v>
      </c>
      <c r="J9988" s="105" t="s">
        <v>240</v>
      </c>
      <c r="K9988" s="105">
        <v>1.0</v>
      </c>
      <c r="L9988" s="104">
        <f t="array" ref="L9988">XLOOKUP('Joining Lists'!$J9988,'Joining Lists'!$A$4:$A$15,'Joining Lists'!$B$4:$B$15)</f>
        <v>34</v>
      </c>
      <c r="M9988" s="105">
        <f>'Joining Lists'!$K9988*'Joining Lists'!$L9988</f>
        <v>34</v>
      </c>
    </row>
    <row r="9989" ht="14.25" customHeight="1">
      <c r="G9989" s="111">
        <v>43834.0</v>
      </c>
      <c r="H9989" s="110" t="s">
        <v>251</v>
      </c>
      <c r="I9989" s="110" t="str">
        <f t="array" ref="I9989">XLOOKUP('Joining Lists'!$H9989,'Joining Lists'!$D$4:$D$75,'Joining Lists'!$E$4:$E$75)</f>
        <v>MidWest</v>
      </c>
      <c r="J9989" s="110" t="s">
        <v>240</v>
      </c>
      <c r="K9989" s="110">
        <v>2.0</v>
      </c>
      <c r="L9989" s="109">
        <f t="array" ref="L9989">XLOOKUP('Joining Lists'!$J9989,'Joining Lists'!$A$4:$A$15,'Joining Lists'!$B$4:$B$15)</f>
        <v>34</v>
      </c>
      <c r="M9989" s="110">
        <f>'Joining Lists'!$K9989*'Joining Lists'!$L9989</f>
        <v>68</v>
      </c>
    </row>
    <row r="9990" ht="14.25" customHeight="1">
      <c r="G9990" s="106">
        <v>43834.0</v>
      </c>
      <c r="H9990" s="105" t="s">
        <v>241</v>
      </c>
      <c r="I9990" s="105" t="str">
        <f t="array" ref="I9990">XLOOKUP('Joining Lists'!$H9990,'Joining Lists'!$D$4:$D$75,'Joining Lists'!$E$4:$E$75)</f>
        <v>MidWest</v>
      </c>
      <c r="J9990" s="105" t="s">
        <v>245</v>
      </c>
      <c r="K9990" s="105">
        <v>3.0</v>
      </c>
      <c r="L9990" s="104">
        <f t="array" ref="L9990">XLOOKUP('Joining Lists'!$J9990,'Joining Lists'!$A$4:$A$15,'Joining Lists'!$B$4:$B$15)</f>
        <v>23.5</v>
      </c>
      <c r="M9990" s="105">
        <f>'Joining Lists'!$K9990*'Joining Lists'!$L9990</f>
        <v>70.5</v>
      </c>
    </row>
    <row r="9991" ht="14.25" customHeight="1">
      <c r="G9991" s="111">
        <v>43833.0</v>
      </c>
      <c r="H9991" s="110" t="s">
        <v>306</v>
      </c>
      <c r="I9991" s="110" t="str">
        <f t="array" ref="I9991">XLOOKUP('Joining Lists'!$H9991,'Joining Lists'!$D$4:$D$75,'Joining Lists'!$E$4:$E$75)</f>
        <v>West</v>
      </c>
      <c r="J9991" s="110" t="s">
        <v>218</v>
      </c>
      <c r="K9991" s="110">
        <v>15.0</v>
      </c>
      <c r="L9991" s="109">
        <f t="array" ref="L9991">XLOOKUP('Joining Lists'!$J9991,'Joining Lists'!$A$4:$A$15,'Joining Lists'!$B$4:$B$15)</f>
        <v>22.95</v>
      </c>
      <c r="M9991" s="110">
        <f>'Joining Lists'!$K9991*'Joining Lists'!$L9991</f>
        <v>344.25</v>
      </c>
    </row>
    <row r="9992" ht="14.25" customHeight="1">
      <c r="G9992" s="106">
        <v>43833.0</v>
      </c>
      <c r="H9992" s="105" t="s">
        <v>265</v>
      </c>
      <c r="I9992" s="105" t="str">
        <f t="array" ref="I9992">XLOOKUP('Joining Lists'!$H9992,'Joining Lists'!$D$4:$D$75,'Joining Lists'!$E$4:$E$75)</f>
        <v>MidWest</v>
      </c>
      <c r="J9992" s="105" t="s">
        <v>243</v>
      </c>
      <c r="K9992" s="105">
        <v>2.0</v>
      </c>
      <c r="L9992" s="104">
        <f t="array" ref="L9992">XLOOKUP('Joining Lists'!$J9992,'Joining Lists'!$A$4:$A$15,'Joining Lists'!$B$4:$B$15)</f>
        <v>25</v>
      </c>
      <c r="M9992" s="105">
        <f>'Joining Lists'!$K9992*'Joining Lists'!$L9992</f>
        <v>50</v>
      </c>
    </row>
    <row r="9993" ht="14.25" customHeight="1">
      <c r="G9993" s="111">
        <v>43833.0</v>
      </c>
      <c r="H9993" s="110" t="s">
        <v>296</v>
      </c>
      <c r="I9993" s="110" t="str">
        <f t="array" ref="I9993">XLOOKUP('Joining Lists'!$H9993,'Joining Lists'!$D$4:$D$75,'Joining Lists'!$E$4:$E$75)</f>
        <v>West</v>
      </c>
      <c r="J9993" s="110" t="s">
        <v>243</v>
      </c>
      <c r="K9993" s="110">
        <v>2.0</v>
      </c>
      <c r="L9993" s="109">
        <f t="array" ref="L9993">XLOOKUP('Joining Lists'!$J9993,'Joining Lists'!$A$4:$A$15,'Joining Lists'!$B$4:$B$15)</f>
        <v>25</v>
      </c>
      <c r="M9993" s="110">
        <f>'Joining Lists'!$K9993*'Joining Lists'!$L9993</f>
        <v>50</v>
      </c>
    </row>
    <row r="9994" ht="14.25" customHeight="1">
      <c r="G9994" s="106">
        <v>43833.0</v>
      </c>
      <c r="H9994" s="105" t="s">
        <v>281</v>
      </c>
      <c r="I9994" s="105" t="str">
        <f t="array" ref="I9994">XLOOKUP('Joining Lists'!$H9994,'Joining Lists'!$D$4:$D$75,'Joining Lists'!$E$4:$E$75)</f>
        <v>MidWest</v>
      </c>
      <c r="J9994" s="105" t="s">
        <v>212</v>
      </c>
      <c r="K9994" s="105">
        <v>2.0</v>
      </c>
      <c r="L9994" s="104">
        <f t="array" ref="L9994">XLOOKUP('Joining Lists'!$J9994,'Joining Lists'!$A$4:$A$15,'Joining Lists'!$B$4:$B$15)</f>
        <v>21</v>
      </c>
      <c r="M9994" s="105">
        <f>'Joining Lists'!$K9994*'Joining Lists'!$L9994</f>
        <v>42</v>
      </c>
    </row>
    <row r="9995" ht="14.25" customHeight="1">
      <c r="G9995" s="111">
        <v>43833.0</v>
      </c>
      <c r="H9995" s="110" t="s">
        <v>238</v>
      </c>
      <c r="I9995" s="110" t="str">
        <f t="array" ref="I9995">XLOOKUP('Joining Lists'!$H9995,'Joining Lists'!$D$4:$D$75,'Joining Lists'!$E$4:$E$75)</f>
        <v>West</v>
      </c>
      <c r="J9995" s="110" t="s">
        <v>216</v>
      </c>
      <c r="K9995" s="110">
        <v>2.0</v>
      </c>
      <c r="L9995" s="109">
        <f t="array" ref="L9995">XLOOKUP('Joining Lists'!$J9995,'Joining Lists'!$A$4:$A$15,'Joining Lists'!$B$4:$B$15)</f>
        <v>22.95</v>
      </c>
      <c r="M9995" s="110">
        <f>'Joining Lists'!$K9995*'Joining Lists'!$L9995</f>
        <v>45.9</v>
      </c>
    </row>
    <row r="9996" ht="14.25" customHeight="1">
      <c r="G9996" s="106">
        <v>43833.0</v>
      </c>
      <c r="H9996" s="105" t="s">
        <v>219</v>
      </c>
      <c r="I9996" s="105" t="str">
        <f t="array" ref="I9996">XLOOKUP('Joining Lists'!$H9996,'Joining Lists'!$D$4:$D$75,'Joining Lists'!$E$4:$E$75)</f>
        <v>West</v>
      </c>
      <c r="J9996" s="105" t="s">
        <v>235</v>
      </c>
      <c r="K9996" s="105">
        <v>6.0</v>
      </c>
      <c r="L9996" s="104">
        <f t="array" ref="L9996">XLOOKUP('Joining Lists'!$J9996,'Joining Lists'!$A$4:$A$15,'Joining Lists'!$B$4:$B$15)</f>
        <v>19.95</v>
      </c>
      <c r="M9996" s="105">
        <f>'Joining Lists'!$K9996*'Joining Lists'!$L9996</f>
        <v>119.7</v>
      </c>
    </row>
    <row r="9997" ht="14.25" customHeight="1">
      <c r="G9997" s="111">
        <v>43832.0</v>
      </c>
      <c r="H9997" s="110" t="s">
        <v>316</v>
      </c>
      <c r="I9997" s="110" t="str">
        <f t="array" ref="I9997">XLOOKUP('Joining Lists'!$H9997,'Joining Lists'!$D$4:$D$75,'Joining Lists'!$E$4:$E$75)</f>
        <v>West</v>
      </c>
      <c r="J9997" s="110" t="s">
        <v>230</v>
      </c>
      <c r="K9997" s="110">
        <v>2.0</v>
      </c>
      <c r="L9997" s="109">
        <f t="array" ref="L9997">XLOOKUP('Joining Lists'!$J9997,'Joining Lists'!$A$4:$A$15,'Joining Lists'!$B$4:$B$15)</f>
        <v>79.95</v>
      </c>
      <c r="M9997" s="110">
        <f>'Joining Lists'!$K9997*'Joining Lists'!$L9997</f>
        <v>159.9</v>
      </c>
    </row>
    <row r="9998" ht="14.25" customHeight="1">
      <c r="G9998" s="106">
        <v>43832.0</v>
      </c>
      <c r="H9998" s="105" t="s">
        <v>316</v>
      </c>
      <c r="I9998" s="105" t="str">
        <f t="array" ref="I9998">XLOOKUP('Joining Lists'!$H9998,'Joining Lists'!$D$4:$D$75,'Joining Lists'!$E$4:$E$75)</f>
        <v>West</v>
      </c>
      <c r="J9998" s="105" t="s">
        <v>216</v>
      </c>
      <c r="K9998" s="105">
        <v>3.0</v>
      </c>
      <c r="L9998" s="104">
        <f t="array" ref="L9998">XLOOKUP('Joining Lists'!$J9998,'Joining Lists'!$A$4:$A$15,'Joining Lists'!$B$4:$B$15)</f>
        <v>22.95</v>
      </c>
      <c r="M9998" s="105">
        <f>'Joining Lists'!$K9998*'Joining Lists'!$L9998</f>
        <v>68.85</v>
      </c>
    </row>
    <row r="9999" ht="14.25" customHeight="1">
      <c r="G9999" s="111">
        <v>43831.0</v>
      </c>
      <c r="H9999" s="110" t="s">
        <v>254</v>
      </c>
      <c r="I9999" s="110" t="str">
        <f t="array" ref="I9999">XLOOKUP('Joining Lists'!$H9999,'Joining Lists'!$D$4:$D$75,'Joining Lists'!$E$4:$E$75)</f>
        <v>South</v>
      </c>
      <c r="J9999" s="110" t="s">
        <v>240</v>
      </c>
      <c r="K9999" s="110">
        <v>2.0</v>
      </c>
      <c r="L9999" s="109">
        <f t="array" ref="L9999">XLOOKUP('Joining Lists'!$J9999,'Joining Lists'!$A$4:$A$15,'Joining Lists'!$B$4:$B$15)</f>
        <v>34</v>
      </c>
      <c r="M9999" s="110">
        <f>'Joining Lists'!$K9999*'Joining Lists'!$L9999</f>
        <v>68</v>
      </c>
    </row>
    <row r="10000" ht="14.25" customHeight="1">
      <c r="G10000" s="106">
        <v>43831.0</v>
      </c>
      <c r="H10000" s="105" t="s">
        <v>292</v>
      </c>
      <c r="I10000" s="105" t="str">
        <f t="array" ref="I10000">XLOOKUP('Joining Lists'!$H10000,'Joining Lists'!$D$4:$D$75,'Joining Lists'!$E$4:$E$75)</f>
        <v>East</v>
      </c>
      <c r="J10000" s="105" t="s">
        <v>227</v>
      </c>
      <c r="K10000" s="105">
        <v>1.0</v>
      </c>
      <c r="L10000" s="104">
        <f t="array" ref="L10000">XLOOKUP('Joining Lists'!$J10000,'Joining Lists'!$A$4:$A$15,'Joining Lists'!$B$4:$B$15)</f>
        <v>25</v>
      </c>
      <c r="M10000" s="105">
        <f>'Joining Lists'!$K10000*'Joining Lists'!$L10000</f>
        <v>25</v>
      </c>
    </row>
    <row r="10001" ht="14.25" customHeight="1">
      <c r="G10001" s="111">
        <v>43831.0</v>
      </c>
      <c r="H10001" s="110" t="s">
        <v>225</v>
      </c>
      <c r="I10001" s="110" t="str">
        <f t="array" ref="I10001">XLOOKUP('Joining Lists'!$H10001,'Joining Lists'!$D$4:$D$75,'Joining Lists'!$E$4:$E$75)</f>
        <v>South</v>
      </c>
      <c r="J10001" s="110" t="s">
        <v>227</v>
      </c>
      <c r="K10001" s="110">
        <v>2.0</v>
      </c>
      <c r="L10001" s="109">
        <f t="array" ref="L10001">XLOOKUP('Joining Lists'!$J10001,'Joining Lists'!$A$4:$A$15,'Joining Lists'!$B$4:$B$15)</f>
        <v>25</v>
      </c>
      <c r="M10001" s="110">
        <f>'Joining Lists'!$K10001*'Joining Lists'!$L10001</f>
        <v>50</v>
      </c>
    </row>
    <row r="10002" ht="14.25" customHeight="1">
      <c r="G10002" s="106">
        <v>43831.0</v>
      </c>
      <c r="H10002" s="105" t="s">
        <v>316</v>
      </c>
      <c r="I10002" s="105" t="str">
        <f t="array" ref="I10002">XLOOKUP('Joining Lists'!$H10002,'Joining Lists'!$D$4:$D$75,'Joining Lists'!$E$4:$E$75)</f>
        <v>West</v>
      </c>
      <c r="J10002" s="105" t="s">
        <v>236</v>
      </c>
      <c r="K10002" s="105">
        <v>4.0</v>
      </c>
      <c r="L10002" s="104">
        <f t="array" ref="L10002">XLOOKUP('Joining Lists'!$J10002,'Joining Lists'!$A$4:$A$15,'Joining Lists'!$B$4:$B$15)</f>
        <v>30</v>
      </c>
      <c r="M10002" s="105">
        <f>'Joining Lists'!$K10002*'Joining Lists'!$L10002</f>
        <v>120</v>
      </c>
    </row>
    <row r="10003" ht="14.25" customHeight="1">
      <c r="G10003" s="111">
        <v>43830.0</v>
      </c>
      <c r="H10003" s="110" t="s">
        <v>292</v>
      </c>
      <c r="I10003" s="110" t="str">
        <f t="array" ref="I10003">XLOOKUP('Joining Lists'!$H10003,'Joining Lists'!$D$4:$D$75,'Joining Lists'!$E$4:$E$75)</f>
        <v>East</v>
      </c>
      <c r="J10003" s="110" t="s">
        <v>235</v>
      </c>
      <c r="K10003" s="110">
        <v>4.0</v>
      </c>
      <c r="L10003" s="109">
        <f t="array" ref="L10003">XLOOKUP('Joining Lists'!$J10003,'Joining Lists'!$A$4:$A$15,'Joining Lists'!$B$4:$B$15)</f>
        <v>19.95</v>
      </c>
      <c r="M10003" s="110">
        <f>'Joining Lists'!$K10003*'Joining Lists'!$L10003</f>
        <v>79.8</v>
      </c>
    </row>
  </sheetData>
  <mergeCells count="4">
    <mergeCell ref="A1:B1"/>
    <mergeCell ref="D1:E1"/>
    <mergeCell ref="G1:M1"/>
    <mergeCell ref="O22:P22"/>
  </mergeCells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3.14"/>
    <col customWidth="1" min="3" max="4" width="16.29"/>
    <col customWidth="1" min="5" max="26" width="8.71"/>
  </cols>
  <sheetData>
    <row r="1" ht="14.25" customHeight="1"/>
    <row r="2" ht="14.25" customHeight="1"/>
    <row r="3" ht="14.25" customHeight="1">
      <c r="A3" s="1" t="s">
        <v>317</v>
      </c>
      <c r="B3" s="55" t="s">
        <v>318</v>
      </c>
      <c r="C3" s="55" t="s">
        <v>319</v>
      </c>
    </row>
    <row r="4" ht="14.25" customHeight="1">
      <c r="A4" s="68" t="s">
        <v>212</v>
      </c>
      <c r="B4" s="117">
        <v>2101.0</v>
      </c>
      <c r="C4" s="118">
        <v>44121.0</v>
      </c>
    </row>
    <row r="5" ht="14.25" customHeight="1">
      <c r="A5" s="68" t="s">
        <v>218</v>
      </c>
      <c r="B5" s="117">
        <v>4153.0</v>
      </c>
      <c r="C5" s="118">
        <v>95311.34999999938</v>
      </c>
    </row>
    <row r="6" ht="14.25" customHeight="1">
      <c r="A6" s="68" t="s">
        <v>216</v>
      </c>
      <c r="B6" s="117">
        <v>4375.0</v>
      </c>
      <c r="C6" s="118">
        <v>100406.24999999933</v>
      </c>
    </row>
    <row r="7" ht="14.25" customHeight="1">
      <c r="A7" s="68" t="s">
        <v>227</v>
      </c>
      <c r="B7" s="117">
        <v>2152.0</v>
      </c>
      <c r="C7" s="118">
        <v>53800.0</v>
      </c>
    </row>
    <row r="8" ht="14.25" customHeight="1">
      <c r="A8" s="68" t="s">
        <v>230</v>
      </c>
      <c r="B8" s="117">
        <v>1150.0</v>
      </c>
      <c r="C8" s="118">
        <v>91942.49999999978</v>
      </c>
    </row>
    <row r="9" ht="14.25" customHeight="1">
      <c r="A9" s="68" t="s">
        <v>233</v>
      </c>
      <c r="B9" s="117">
        <v>1253.0</v>
      </c>
      <c r="C9" s="118">
        <v>34457.5</v>
      </c>
    </row>
    <row r="10" ht="14.25" customHeight="1">
      <c r="A10" s="68" t="s">
        <v>236</v>
      </c>
      <c r="B10" s="117">
        <v>2436.0</v>
      </c>
      <c r="C10" s="118">
        <v>73080.0</v>
      </c>
    </row>
    <row r="11" ht="14.25" customHeight="1">
      <c r="A11" s="68" t="s">
        <v>240</v>
      </c>
      <c r="B11" s="117">
        <v>5267.0</v>
      </c>
      <c r="C11" s="118">
        <v>179078.0</v>
      </c>
    </row>
    <row r="12" ht="14.25" customHeight="1">
      <c r="A12" s="68" t="s">
        <v>243</v>
      </c>
      <c r="B12" s="117">
        <v>3258.0</v>
      </c>
      <c r="C12" s="118">
        <v>81450.0</v>
      </c>
    </row>
    <row r="13" ht="14.25" customHeight="1">
      <c r="A13" s="68" t="s">
        <v>245</v>
      </c>
      <c r="B13" s="117">
        <v>2498.0</v>
      </c>
      <c r="C13" s="118">
        <v>58703.0</v>
      </c>
    </row>
    <row r="14" ht="14.25" customHeight="1">
      <c r="A14" s="68" t="s">
        <v>235</v>
      </c>
      <c r="B14" s="117">
        <v>4262.0</v>
      </c>
      <c r="C14" s="118">
        <v>85026.89999999956</v>
      </c>
    </row>
    <row r="15" ht="14.25" customHeight="1">
      <c r="A15" s="68" t="s">
        <v>239</v>
      </c>
      <c r="B15" s="117">
        <v>969.0</v>
      </c>
      <c r="C15" s="118">
        <v>18411.0</v>
      </c>
    </row>
    <row r="16" ht="14.25" customHeight="1">
      <c r="A16" s="68" t="s">
        <v>66</v>
      </c>
      <c r="B16" s="117">
        <v>33874.0</v>
      </c>
      <c r="C16" s="118">
        <v>915787.499999998</v>
      </c>
    </row>
    <row r="17" ht="14.25" customHeight="1"/>
    <row r="18" ht="14.25" customHeight="1"/>
    <row r="19" ht="14.25" customHeight="1"/>
    <row r="20" ht="14.25" customHeight="1">
      <c r="C20" s="55" t="s">
        <v>320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4" width="14.0"/>
    <col customWidth="1" min="5" max="5" width="15.57"/>
    <col customWidth="1" min="6" max="6" width="20.43"/>
    <col customWidth="1" min="7" max="7" width="25.43"/>
    <col customWidth="1" min="8" max="8" width="11.0"/>
    <col customWidth="1" min="9" max="9" width="21.57"/>
    <col customWidth="1" min="10" max="10" width="13.14"/>
    <col customWidth="1" min="11" max="11" width="5.86"/>
    <col customWidth="1" min="12" max="12" width="9.29"/>
    <col customWidth="1" min="13" max="13" width="5.57"/>
    <col customWidth="1" min="14" max="14" width="2.0"/>
    <col customWidth="1" min="15" max="15" width="15.14"/>
    <col customWidth="1" min="16" max="26" width="8.71"/>
  </cols>
  <sheetData>
    <row r="1" ht="14.25" customHeight="1">
      <c r="A1" s="119" t="s">
        <v>321</v>
      </c>
      <c r="B1" s="119" t="s">
        <v>322</v>
      </c>
      <c r="C1" s="119" t="s">
        <v>323</v>
      </c>
      <c r="D1" s="119" t="s">
        <v>324</v>
      </c>
      <c r="E1" s="119" t="s">
        <v>325</v>
      </c>
      <c r="F1" s="119" t="s">
        <v>326</v>
      </c>
      <c r="G1" s="119" t="s">
        <v>327</v>
      </c>
      <c r="H1" s="119" t="s">
        <v>328</v>
      </c>
      <c r="I1" s="119" t="s">
        <v>329</v>
      </c>
      <c r="J1" s="119" t="s">
        <v>330</v>
      </c>
      <c r="K1" s="119" t="s">
        <v>331</v>
      </c>
      <c r="L1" s="119" t="s">
        <v>332</v>
      </c>
      <c r="O1" s="120" t="s">
        <v>211</v>
      </c>
    </row>
    <row r="2" ht="14.25" customHeight="1">
      <c r="A2" s="121">
        <v>1001.0</v>
      </c>
      <c r="B2" s="121" t="s">
        <v>333</v>
      </c>
      <c r="C2" s="121" t="s">
        <v>334</v>
      </c>
      <c r="D2" s="121" t="str">
        <f t="shared" ref="D2:D43" si="1">CONCAT(B2, " ",C2)</f>
        <v>#N/A</v>
      </c>
      <c r="E2" s="121" t="s">
        <v>335</v>
      </c>
      <c r="F2" s="121" t="s">
        <v>336</v>
      </c>
      <c r="G2" s="122">
        <v>44210.0</v>
      </c>
      <c r="H2" s="123" t="s">
        <v>337</v>
      </c>
      <c r="I2" s="121" t="s">
        <v>338</v>
      </c>
      <c r="J2" s="121" t="s">
        <v>339</v>
      </c>
      <c r="K2" s="121" t="s">
        <v>340</v>
      </c>
      <c r="L2" s="124">
        <v>2524.0</v>
      </c>
      <c r="N2" s="55">
        <v>1.0</v>
      </c>
      <c r="O2" s="125" t="s">
        <v>341</v>
      </c>
      <c r="P2" s="126"/>
      <c r="Q2" s="83"/>
    </row>
    <row r="3" ht="14.25" customHeight="1">
      <c r="A3" s="121">
        <v>1002.0</v>
      </c>
      <c r="B3" s="121" t="s">
        <v>342</v>
      </c>
      <c r="C3" s="121" t="s">
        <v>343</v>
      </c>
      <c r="D3" s="121" t="str">
        <f t="shared" si="1"/>
        <v>#N/A</v>
      </c>
      <c r="E3" s="121" t="s">
        <v>344</v>
      </c>
      <c r="F3" s="121" t="s">
        <v>336</v>
      </c>
      <c r="G3" s="122">
        <v>44217.0</v>
      </c>
      <c r="H3" s="123" t="s">
        <v>337</v>
      </c>
      <c r="I3" s="121" t="s">
        <v>345</v>
      </c>
      <c r="J3" s="121" t="s">
        <v>346</v>
      </c>
      <c r="K3" s="121" t="s">
        <v>347</v>
      </c>
      <c r="L3" s="124">
        <v>4613.0</v>
      </c>
      <c r="N3" s="55">
        <v>2.0</v>
      </c>
      <c r="O3" s="46" t="s">
        <v>348</v>
      </c>
      <c r="P3" s="46"/>
      <c r="Q3" s="46"/>
    </row>
    <row r="4" ht="14.25" customHeight="1">
      <c r="A4" s="121">
        <v>1003.0</v>
      </c>
      <c r="B4" s="121" t="s">
        <v>349</v>
      </c>
      <c r="C4" s="121" t="s">
        <v>350</v>
      </c>
      <c r="D4" s="121" t="str">
        <f t="shared" si="1"/>
        <v>#N/A</v>
      </c>
      <c r="E4" s="121" t="s">
        <v>351</v>
      </c>
      <c r="F4" s="121" t="s">
        <v>352</v>
      </c>
      <c r="G4" s="122">
        <v>44224.0</v>
      </c>
      <c r="H4" s="123" t="s">
        <v>337</v>
      </c>
      <c r="I4" s="121" t="s">
        <v>353</v>
      </c>
      <c r="J4" s="121" t="s">
        <v>354</v>
      </c>
      <c r="K4" s="121" t="s">
        <v>355</v>
      </c>
      <c r="L4" s="124">
        <v>3569.0</v>
      </c>
      <c r="N4" s="55">
        <v>3.0</v>
      </c>
      <c r="O4" s="127" t="s">
        <v>356</v>
      </c>
      <c r="P4" s="126"/>
      <c r="Q4" s="83"/>
    </row>
    <row r="5" ht="14.25" customHeight="1">
      <c r="A5" s="121">
        <v>1004.0</v>
      </c>
      <c r="B5" s="121" t="s">
        <v>357</v>
      </c>
      <c r="C5" s="121" t="s">
        <v>358</v>
      </c>
      <c r="D5" s="121" t="str">
        <f t="shared" si="1"/>
        <v>#N/A</v>
      </c>
      <c r="E5" s="121" t="s">
        <v>359</v>
      </c>
      <c r="F5" s="121" t="s">
        <v>336</v>
      </c>
      <c r="G5" s="122">
        <v>44231.0</v>
      </c>
      <c r="H5" s="123" t="s">
        <v>360</v>
      </c>
      <c r="I5" s="121" t="s">
        <v>361</v>
      </c>
      <c r="J5" s="121" t="s">
        <v>362</v>
      </c>
      <c r="K5" s="121" t="s">
        <v>363</v>
      </c>
      <c r="L5" s="124">
        <v>3864.0</v>
      </c>
      <c r="N5" s="55">
        <v>4.0</v>
      </c>
      <c r="O5" s="127" t="s">
        <v>364</v>
      </c>
      <c r="P5" s="126"/>
      <c r="Q5" s="83"/>
    </row>
    <row r="6" ht="14.25" customHeight="1">
      <c r="A6" s="121">
        <v>1005.0</v>
      </c>
      <c r="B6" s="121" t="s">
        <v>365</v>
      </c>
      <c r="C6" s="121" t="s">
        <v>366</v>
      </c>
      <c r="D6" s="121" t="str">
        <f t="shared" si="1"/>
        <v>#N/A</v>
      </c>
      <c r="E6" s="121" t="s">
        <v>367</v>
      </c>
      <c r="F6" s="121" t="s">
        <v>368</v>
      </c>
      <c r="G6" s="122">
        <v>44238.0</v>
      </c>
      <c r="H6" s="123" t="s">
        <v>360</v>
      </c>
      <c r="I6" s="121" t="s">
        <v>369</v>
      </c>
      <c r="J6" s="121" t="s">
        <v>370</v>
      </c>
      <c r="K6" s="121" t="s">
        <v>371</v>
      </c>
      <c r="L6" s="124">
        <v>2675.0</v>
      </c>
    </row>
    <row r="7" ht="14.25" customHeight="1">
      <c r="A7" s="121">
        <v>1006.0</v>
      </c>
      <c r="B7" s="121" t="s">
        <v>372</v>
      </c>
      <c r="C7" s="121" t="s">
        <v>373</v>
      </c>
      <c r="D7" s="121" t="str">
        <f t="shared" si="1"/>
        <v>#N/A</v>
      </c>
      <c r="E7" s="121" t="s">
        <v>374</v>
      </c>
      <c r="F7" s="121" t="s">
        <v>336</v>
      </c>
      <c r="G7" s="122">
        <v>44245.0</v>
      </c>
      <c r="H7" s="123" t="s">
        <v>360</v>
      </c>
      <c r="I7" s="121" t="s">
        <v>375</v>
      </c>
      <c r="J7" s="121" t="s">
        <v>376</v>
      </c>
      <c r="K7" s="121" t="s">
        <v>377</v>
      </c>
      <c r="L7" s="124">
        <v>4037.0</v>
      </c>
      <c r="O7" s="128" t="s">
        <v>378</v>
      </c>
    </row>
    <row r="8" ht="14.25" customHeight="1">
      <c r="A8" s="121">
        <v>1007.0</v>
      </c>
      <c r="B8" s="121" t="s">
        <v>333</v>
      </c>
      <c r="C8" s="121" t="s">
        <v>334</v>
      </c>
      <c r="D8" s="121" t="str">
        <f t="shared" si="1"/>
        <v>#N/A</v>
      </c>
      <c r="E8" s="121" t="s">
        <v>335</v>
      </c>
      <c r="F8" s="121" t="s">
        <v>368</v>
      </c>
      <c r="G8" s="122">
        <v>44252.0</v>
      </c>
      <c r="H8" s="123" t="s">
        <v>360</v>
      </c>
      <c r="I8" s="121" t="s">
        <v>379</v>
      </c>
      <c r="J8" s="121" t="s">
        <v>380</v>
      </c>
      <c r="K8" s="121" t="s">
        <v>381</v>
      </c>
      <c r="L8" s="124">
        <v>4318.0</v>
      </c>
      <c r="O8" s="55" t="s">
        <v>382</v>
      </c>
    </row>
    <row r="9" ht="14.25" customHeight="1">
      <c r="A9" s="121">
        <v>1008.0</v>
      </c>
      <c r="B9" s="121" t="s">
        <v>342</v>
      </c>
      <c r="C9" s="121" t="s">
        <v>343</v>
      </c>
      <c r="D9" s="121" t="str">
        <f t="shared" si="1"/>
        <v>#N/A</v>
      </c>
      <c r="E9" s="121" t="s">
        <v>344</v>
      </c>
      <c r="F9" s="121" t="s">
        <v>383</v>
      </c>
      <c r="G9" s="122">
        <v>44259.0</v>
      </c>
      <c r="H9" s="123" t="s">
        <v>384</v>
      </c>
      <c r="I9" s="121" t="s">
        <v>338</v>
      </c>
      <c r="J9" s="121" t="s">
        <v>339</v>
      </c>
      <c r="K9" s="121" t="s">
        <v>340</v>
      </c>
      <c r="L9" s="124">
        <v>4416.0</v>
      </c>
      <c r="O9" s="129" t="s">
        <v>385</v>
      </c>
    </row>
    <row r="10" ht="14.25" customHeight="1">
      <c r="A10" s="121">
        <v>1009.0</v>
      </c>
      <c r="B10" s="121" t="s">
        <v>349</v>
      </c>
      <c r="C10" s="121" t="s">
        <v>350</v>
      </c>
      <c r="D10" s="121" t="str">
        <f t="shared" si="1"/>
        <v>#N/A</v>
      </c>
      <c r="E10" s="121" t="s">
        <v>351</v>
      </c>
      <c r="F10" s="121" t="s">
        <v>336</v>
      </c>
      <c r="G10" s="122">
        <v>44266.0</v>
      </c>
      <c r="H10" s="123" t="s">
        <v>384</v>
      </c>
      <c r="I10" s="121" t="s">
        <v>345</v>
      </c>
      <c r="J10" s="121" t="s">
        <v>346</v>
      </c>
      <c r="K10" s="121" t="s">
        <v>347</v>
      </c>
      <c r="L10" s="124">
        <v>3526.0</v>
      </c>
      <c r="O10" s="129" t="s">
        <v>386</v>
      </c>
    </row>
    <row r="11" ht="14.25" customHeight="1">
      <c r="A11" s="121">
        <v>1010.0</v>
      </c>
      <c r="B11" s="121" t="s">
        <v>357</v>
      </c>
      <c r="C11" s="121" t="s">
        <v>358</v>
      </c>
      <c r="D11" s="121" t="str">
        <f t="shared" si="1"/>
        <v>#N/A</v>
      </c>
      <c r="E11" s="121" t="s">
        <v>359</v>
      </c>
      <c r="F11" s="121" t="s">
        <v>368</v>
      </c>
      <c r="G11" s="122">
        <v>44273.0</v>
      </c>
      <c r="H11" s="123" t="s">
        <v>384</v>
      </c>
      <c r="I11" s="121" t="s">
        <v>353</v>
      </c>
      <c r="J11" s="121" t="s">
        <v>354</v>
      </c>
      <c r="K11" s="121" t="s">
        <v>355</v>
      </c>
      <c r="L11" s="124">
        <v>3442.0</v>
      </c>
      <c r="O11" s="129" t="s">
        <v>387</v>
      </c>
    </row>
    <row r="12" ht="14.25" customHeight="1">
      <c r="A12" s="121">
        <v>1011.0</v>
      </c>
      <c r="B12" s="121" t="s">
        <v>365</v>
      </c>
      <c r="C12" s="121" t="s">
        <v>366</v>
      </c>
      <c r="D12" s="121" t="str">
        <f t="shared" si="1"/>
        <v>#N/A</v>
      </c>
      <c r="E12" s="121" t="s">
        <v>367</v>
      </c>
      <c r="F12" s="121" t="s">
        <v>388</v>
      </c>
      <c r="G12" s="122">
        <v>44280.0</v>
      </c>
      <c r="H12" s="123" t="s">
        <v>384</v>
      </c>
      <c r="I12" s="121" t="s">
        <v>361</v>
      </c>
      <c r="J12" s="121" t="s">
        <v>362</v>
      </c>
      <c r="K12" s="121" t="s">
        <v>363</v>
      </c>
      <c r="L12" s="124">
        <v>4984.0</v>
      </c>
      <c r="O12" s="129" t="s">
        <v>389</v>
      </c>
    </row>
    <row r="13" ht="14.25" customHeight="1">
      <c r="A13" s="121">
        <v>1012.0</v>
      </c>
      <c r="B13" s="121" t="s">
        <v>372</v>
      </c>
      <c r="C13" s="121" t="s">
        <v>373</v>
      </c>
      <c r="D13" s="121" t="str">
        <f t="shared" si="1"/>
        <v>#N/A</v>
      </c>
      <c r="E13" s="121" t="s">
        <v>374</v>
      </c>
      <c r="F13" s="121" t="s">
        <v>336</v>
      </c>
      <c r="G13" s="122">
        <v>44287.0</v>
      </c>
      <c r="H13" s="123" t="s">
        <v>390</v>
      </c>
      <c r="I13" s="121" t="s">
        <v>369</v>
      </c>
      <c r="J13" s="121" t="s">
        <v>370</v>
      </c>
      <c r="K13" s="121" t="s">
        <v>371</v>
      </c>
      <c r="L13" s="124">
        <v>2582.0</v>
      </c>
    </row>
    <row r="14" ht="14.25" customHeight="1">
      <c r="A14" s="121">
        <v>1013.0</v>
      </c>
      <c r="B14" s="121" t="s">
        <v>333</v>
      </c>
      <c r="C14" s="121" t="s">
        <v>334</v>
      </c>
      <c r="D14" s="121" t="str">
        <f t="shared" si="1"/>
        <v>#N/A</v>
      </c>
      <c r="E14" s="121" t="s">
        <v>335</v>
      </c>
      <c r="F14" s="121" t="s">
        <v>352</v>
      </c>
      <c r="G14" s="122">
        <v>44294.0</v>
      </c>
      <c r="H14" s="123" t="s">
        <v>390</v>
      </c>
      <c r="I14" s="121" t="s">
        <v>375</v>
      </c>
      <c r="J14" s="121" t="s">
        <v>376</v>
      </c>
      <c r="K14" s="121" t="s">
        <v>377</v>
      </c>
      <c r="L14" s="124">
        <v>3027.0</v>
      </c>
    </row>
    <row r="15" ht="14.25" customHeight="1">
      <c r="A15" s="121">
        <v>1014.0</v>
      </c>
      <c r="B15" s="121" t="s">
        <v>342</v>
      </c>
      <c r="C15" s="121" t="s">
        <v>343</v>
      </c>
      <c r="D15" s="121" t="str">
        <f t="shared" si="1"/>
        <v>#N/A</v>
      </c>
      <c r="E15" s="121" t="s">
        <v>344</v>
      </c>
      <c r="F15" s="121" t="s">
        <v>368</v>
      </c>
      <c r="G15" s="122">
        <v>44301.0</v>
      </c>
      <c r="H15" s="123" t="s">
        <v>390</v>
      </c>
      <c r="I15" s="121" t="s">
        <v>379</v>
      </c>
      <c r="J15" s="121" t="s">
        <v>380</v>
      </c>
      <c r="K15" s="121" t="s">
        <v>381</v>
      </c>
      <c r="L15" s="124">
        <v>3788.0</v>
      </c>
    </row>
    <row r="16" ht="14.25" customHeight="1">
      <c r="A16" s="121">
        <v>1015.0</v>
      </c>
      <c r="B16" s="121" t="s">
        <v>349</v>
      </c>
      <c r="C16" s="121" t="s">
        <v>350</v>
      </c>
      <c r="D16" s="121" t="str">
        <f t="shared" si="1"/>
        <v>#N/A</v>
      </c>
      <c r="E16" s="121" t="s">
        <v>351</v>
      </c>
      <c r="F16" s="121" t="s">
        <v>368</v>
      </c>
      <c r="G16" s="122">
        <v>44308.0</v>
      </c>
      <c r="H16" s="123" t="s">
        <v>390</v>
      </c>
      <c r="I16" s="121" t="s">
        <v>338</v>
      </c>
      <c r="J16" s="121" t="s">
        <v>339</v>
      </c>
      <c r="K16" s="121" t="s">
        <v>340</v>
      </c>
      <c r="L16" s="124">
        <v>4021.0</v>
      </c>
    </row>
    <row r="17" ht="14.25" customHeight="1">
      <c r="A17" s="121">
        <v>1016.0</v>
      </c>
      <c r="B17" s="121" t="s">
        <v>357</v>
      </c>
      <c r="C17" s="121" t="s">
        <v>358</v>
      </c>
      <c r="D17" s="121" t="str">
        <f t="shared" si="1"/>
        <v>#N/A</v>
      </c>
      <c r="E17" s="121" t="s">
        <v>359</v>
      </c>
      <c r="F17" s="121" t="s">
        <v>336</v>
      </c>
      <c r="G17" s="122">
        <v>44315.0</v>
      </c>
      <c r="H17" s="123" t="s">
        <v>390</v>
      </c>
      <c r="I17" s="121" t="s">
        <v>345</v>
      </c>
      <c r="J17" s="121" t="s">
        <v>346</v>
      </c>
      <c r="K17" s="121" t="s">
        <v>347</v>
      </c>
      <c r="L17" s="124">
        <v>3458.0</v>
      </c>
    </row>
    <row r="18" ht="14.25" customHeight="1">
      <c r="A18" s="121">
        <v>1017.0</v>
      </c>
      <c r="B18" s="121" t="s">
        <v>365</v>
      </c>
      <c r="C18" s="121" t="s">
        <v>366</v>
      </c>
      <c r="D18" s="121" t="str">
        <f t="shared" si="1"/>
        <v>#N/A</v>
      </c>
      <c r="E18" s="121" t="s">
        <v>367</v>
      </c>
      <c r="F18" s="121" t="s">
        <v>336</v>
      </c>
      <c r="G18" s="122">
        <v>44322.0</v>
      </c>
      <c r="H18" s="123" t="s">
        <v>391</v>
      </c>
      <c r="I18" s="121" t="s">
        <v>353</v>
      </c>
      <c r="J18" s="121" t="s">
        <v>354</v>
      </c>
      <c r="K18" s="121" t="s">
        <v>355</v>
      </c>
      <c r="L18" s="124">
        <v>2501.0</v>
      </c>
    </row>
    <row r="19" ht="14.25" customHeight="1">
      <c r="A19" s="121">
        <v>1018.0</v>
      </c>
      <c r="B19" s="121" t="s">
        <v>372</v>
      </c>
      <c r="C19" s="121" t="s">
        <v>373</v>
      </c>
      <c r="D19" s="121" t="str">
        <f t="shared" si="1"/>
        <v>#N/A</v>
      </c>
      <c r="E19" s="121" t="s">
        <v>374</v>
      </c>
      <c r="F19" s="121" t="s">
        <v>368</v>
      </c>
      <c r="G19" s="122">
        <v>44329.0</v>
      </c>
      <c r="H19" s="123" t="s">
        <v>391</v>
      </c>
      <c r="I19" s="121" t="s">
        <v>361</v>
      </c>
      <c r="J19" s="121" t="s">
        <v>362</v>
      </c>
      <c r="K19" s="121" t="s">
        <v>363</v>
      </c>
      <c r="L19" s="124">
        <v>3686.0</v>
      </c>
    </row>
    <row r="20" ht="14.25" customHeight="1">
      <c r="A20" s="121">
        <v>1019.0</v>
      </c>
      <c r="B20" s="121" t="s">
        <v>333</v>
      </c>
      <c r="C20" s="121" t="s">
        <v>334</v>
      </c>
      <c r="D20" s="121" t="str">
        <f t="shared" si="1"/>
        <v>#N/A</v>
      </c>
      <c r="E20" s="121" t="s">
        <v>335</v>
      </c>
      <c r="F20" s="121" t="s">
        <v>336</v>
      </c>
      <c r="G20" s="122">
        <v>44336.0</v>
      </c>
      <c r="H20" s="123" t="s">
        <v>391</v>
      </c>
      <c r="I20" s="121" t="s">
        <v>369</v>
      </c>
      <c r="J20" s="121" t="s">
        <v>370</v>
      </c>
      <c r="K20" s="121" t="s">
        <v>371</v>
      </c>
      <c r="L20" s="124">
        <v>3609.0</v>
      </c>
    </row>
    <row r="21" ht="14.25" customHeight="1">
      <c r="A21" s="121">
        <v>1020.0</v>
      </c>
      <c r="B21" s="121" t="s">
        <v>342</v>
      </c>
      <c r="C21" s="121" t="s">
        <v>343</v>
      </c>
      <c r="D21" s="121" t="str">
        <f t="shared" si="1"/>
        <v>#N/A</v>
      </c>
      <c r="E21" s="121" t="s">
        <v>344</v>
      </c>
      <c r="F21" s="121" t="s">
        <v>336</v>
      </c>
      <c r="G21" s="122">
        <v>44343.0</v>
      </c>
      <c r="H21" s="123" t="s">
        <v>391</v>
      </c>
      <c r="I21" s="121" t="s">
        <v>375</v>
      </c>
      <c r="J21" s="121" t="s">
        <v>376</v>
      </c>
      <c r="K21" s="121" t="s">
        <v>377</v>
      </c>
      <c r="L21" s="124">
        <v>3019.0</v>
      </c>
    </row>
    <row r="22" ht="14.25" customHeight="1">
      <c r="A22" s="121">
        <v>1021.0</v>
      </c>
      <c r="B22" s="121" t="s">
        <v>349</v>
      </c>
      <c r="C22" s="121" t="s">
        <v>350</v>
      </c>
      <c r="D22" s="121" t="str">
        <f t="shared" si="1"/>
        <v>#N/A</v>
      </c>
      <c r="E22" s="121" t="s">
        <v>351</v>
      </c>
      <c r="F22" s="121" t="s">
        <v>336</v>
      </c>
      <c r="G22" s="122">
        <v>44350.0</v>
      </c>
      <c r="H22" s="123" t="s">
        <v>392</v>
      </c>
      <c r="I22" s="121" t="s">
        <v>379</v>
      </c>
      <c r="J22" s="121" t="s">
        <v>380</v>
      </c>
      <c r="K22" s="121" t="s">
        <v>381</v>
      </c>
      <c r="L22" s="124">
        <v>3776.0</v>
      </c>
    </row>
    <row r="23" ht="14.25" customHeight="1">
      <c r="A23" s="121">
        <v>1022.0</v>
      </c>
      <c r="B23" s="121" t="s">
        <v>357</v>
      </c>
      <c r="C23" s="121" t="s">
        <v>358</v>
      </c>
      <c r="D23" s="121" t="str">
        <f t="shared" si="1"/>
        <v>#N/A</v>
      </c>
      <c r="E23" s="121" t="s">
        <v>359</v>
      </c>
      <c r="F23" s="121" t="s">
        <v>388</v>
      </c>
      <c r="G23" s="122">
        <v>44357.0</v>
      </c>
      <c r="H23" s="123" t="s">
        <v>392</v>
      </c>
      <c r="I23" s="121" t="s">
        <v>338</v>
      </c>
      <c r="J23" s="121" t="s">
        <v>339</v>
      </c>
      <c r="K23" s="121" t="s">
        <v>340</v>
      </c>
      <c r="L23" s="124">
        <v>3481.0</v>
      </c>
    </row>
    <row r="24" ht="14.25" customHeight="1">
      <c r="A24" s="121">
        <v>1023.0</v>
      </c>
      <c r="B24" s="121" t="s">
        <v>365</v>
      </c>
      <c r="C24" s="121" t="s">
        <v>366</v>
      </c>
      <c r="D24" s="121" t="str">
        <f t="shared" si="1"/>
        <v>#N/A</v>
      </c>
      <c r="E24" s="121" t="s">
        <v>367</v>
      </c>
      <c r="F24" s="121" t="s">
        <v>368</v>
      </c>
      <c r="G24" s="122">
        <v>44364.0</v>
      </c>
      <c r="H24" s="123" t="s">
        <v>392</v>
      </c>
      <c r="I24" s="121" t="s">
        <v>345</v>
      </c>
      <c r="J24" s="121" t="s">
        <v>346</v>
      </c>
      <c r="K24" s="121" t="s">
        <v>347</v>
      </c>
      <c r="L24" s="124">
        <v>4814.0</v>
      </c>
    </row>
    <row r="25" ht="14.25" customHeight="1">
      <c r="A25" s="121">
        <v>1024.0</v>
      </c>
      <c r="B25" s="121" t="s">
        <v>372</v>
      </c>
      <c r="C25" s="121" t="s">
        <v>373</v>
      </c>
      <c r="D25" s="121" t="str">
        <f t="shared" si="1"/>
        <v>#N/A</v>
      </c>
      <c r="E25" s="121" t="s">
        <v>374</v>
      </c>
      <c r="F25" s="121" t="s">
        <v>388</v>
      </c>
      <c r="G25" s="122">
        <v>44371.0</v>
      </c>
      <c r="H25" s="123" t="s">
        <v>392</v>
      </c>
      <c r="I25" s="121" t="s">
        <v>353</v>
      </c>
      <c r="J25" s="121" t="s">
        <v>354</v>
      </c>
      <c r="K25" s="121" t="s">
        <v>355</v>
      </c>
      <c r="L25" s="124">
        <v>3011.0</v>
      </c>
    </row>
    <row r="26" ht="14.25" customHeight="1">
      <c r="A26" s="121">
        <v>1025.0</v>
      </c>
      <c r="B26" s="121" t="s">
        <v>333</v>
      </c>
      <c r="C26" s="121" t="s">
        <v>334</v>
      </c>
      <c r="D26" s="121" t="str">
        <f t="shared" si="1"/>
        <v>#N/A</v>
      </c>
      <c r="E26" s="121" t="s">
        <v>335</v>
      </c>
      <c r="F26" s="121" t="s">
        <v>336</v>
      </c>
      <c r="G26" s="122">
        <v>44378.0</v>
      </c>
      <c r="H26" s="123" t="s">
        <v>393</v>
      </c>
      <c r="I26" s="121" t="s">
        <v>361</v>
      </c>
      <c r="J26" s="121" t="s">
        <v>362</v>
      </c>
      <c r="K26" s="121" t="s">
        <v>363</v>
      </c>
      <c r="L26" s="124">
        <v>4386.0</v>
      </c>
    </row>
    <row r="27" ht="14.25" customHeight="1">
      <c r="A27" s="121">
        <v>1026.0</v>
      </c>
      <c r="B27" s="121" t="s">
        <v>342</v>
      </c>
      <c r="C27" s="121" t="s">
        <v>343</v>
      </c>
      <c r="D27" s="121" t="str">
        <f t="shared" si="1"/>
        <v>#N/A</v>
      </c>
      <c r="E27" s="121" t="s">
        <v>344</v>
      </c>
      <c r="F27" s="121" t="s">
        <v>388</v>
      </c>
      <c r="G27" s="122">
        <v>44385.0</v>
      </c>
      <c r="H27" s="123" t="s">
        <v>393</v>
      </c>
      <c r="I27" s="121" t="s">
        <v>369</v>
      </c>
      <c r="J27" s="121" t="s">
        <v>370</v>
      </c>
      <c r="K27" s="121" t="s">
        <v>371</v>
      </c>
      <c r="L27" s="124">
        <v>4559.0</v>
      </c>
    </row>
    <row r="28" ht="14.25" customHeight="1">
      <c r="A28" s="121">
        <v>1027.0</v>
      </c>
      <c r="B28" s="121" t="s">
        <v>349</v>
      </c>
      <c r="C28" s="121" t="s">
        <v>350</v>
      </c>
      <c r="D28" s="121" t="str">
        <f t="shared" si="1"/>
        <v>#N/A</v>
      </c>
      <c r="E28" s="121" t="s">
        <v>351</v>
      </c>
      <c r="F28" s="121" t="s">
        <v>336</v>
      </c>
      <c r="G28" s="122">
        <v>44392.0</v>
      </c>
      <c r="H28" s="123" t="s">
        <v>393</v>
      </c>
      <c r="I28" s="121" t="s">
        <v>375</v>
      </c>
      <c r="J28" s="121" t="s">
        <v>376</v>
      </c>
      <c r="K28" s="121" t="s">
        <v>377</v>
      </c>
      <c r="L28" s="124">
        <v>3410.0</v>
      </c>
    </row>
    <row r="29" ht="14.25" customHeight="1">
      <c r="A29" s="121">
        <v>1028.0</v>
      </c>
      <c r="B29" s="121" t="s">
        <v>357</v>
      </c>
      <c r="C29" s="121" t="s">
        <v>358</v>
      </c>
      <c r="D29" s="121" t="str">
        <f t="shared" si="1"/>
        <v>#N/A</v>
      </c>
      <c r="E29" s="121" t="s">
        <v>359</v>
      </c>
      <c r="F29" s="121" t="s">
        <v>368</v>
      </c>
      <c r="G29" s="122">
        <v>44399.0</v>
      </c>
      <c r="H29" s="123" t="s">
        <v>393</v>
      </c>
      <c r="I29" s="121" t="s">
        <v>379</v>
      </c>
      <c r="J29" s="121" t="s">
        <v>380</v>
      </c>
      <c r="K29" s="121" t="s">
        <v>381</v>
      </c>
      <c r="L29" s="124">
        <v>4727.0</v>
      </c>
    </row>
    <row r="30" ht="14.25" customHeight="1">
      <c r="A30" s="121">
        <v>1029.0</v>
      </c>
      <c r="B30" s="121" t="s">
        <v>365</v>
      </c>
      <c r="C30" s="121" t="s">
        <v>366</v>
      </c>
      <c r="D30" s="121" t="str">
        <f t="shared" si="1"/>
        <v>#N/A</v>
      </c>
      <c r="E30" s="121" t="s">
        <v>367</v>
      </c>
      <c r="F30" s="121" t="s">
        <v>388</v>
      </c>
      <c r="G30" s="122">
        <v>44406.0</v>
      </c>
      <c r="H30" s="123" t="s">
        <v>393</v>
      </c>
      <c r="I30" s="121" t="s">
        <v>338</v>
      </c>
      <c r="J30" s="121" t="s">
        <v>339</v>
      </c>
      <c r="K30" s="121" t="s">
        <v>340</v>
      </c>
      <c r="L30" s="124">
        <v>3169.0</v>
      </c>
    </row>
    <row r="31" ht="14.25" customHeight="1">
      <c r="A31" s="121">
        <v>1030.0</v>
      </c>
      <c r="B31" s="121" t="s">
        <v>372</v>
      </c>
      <c r="C31" s="121" t="s">
        <v>373</v>
      </c>
      <c r="D31" s="121" t="str">
        <f t="shared" si="1"/>
        <v>#N/A</v>
      </c>
      <c r="E31" s="121" t="s">
        <v>374</v>
      </c>
      <c r="F31" s="121" t="s">
        <v>352</v>
      </c>
      <c r="G31" s="122">
        <v>44413.0</v>
      </c>
      <c r="H31" s="123" t="s">
        <v>394</v>
      </c>
      <c r="I31" s="121" t="s">
        <v>345</v>
      </c>
      <c r="J31" s="121" t="s">
        <v>346</v>
      </c>
      <c r="K31" s="121" t="s">
        <v>347</v>
      </c>
      <c r="L31" s="124">
        <v>4741.0</v>
      </c>
    </row>
    <row r="32" ht="14.25" customHeight="1">
      <c r="A32" s="121">
        <v>1031.0</v>
      </c>
      <c r="B32" s="121" t="s">
        <v>333</v>
      </c>
      <c r="C32" s="121" t="s">
        <v>334</v>
      </c>
      <c r="D32" s="121" t="str">
        <f t="shared" si="1"/>
        <v>#N/A</v>
      </c>
      <c r="E32" s="121" t="s">
        <v>335</v>
      </c>
      <c r="F32" s="121" t="s">
        <v>388</v>
      </c>
      <c r="G32" s="122">
        <v>44420.0</v>
      </c>
      <c r="H32" s="123" t="s">
        <v>394</v>
      </c>
      <c r="I32" s="121" t="s">
        <v>353</v>
      </c>
      <c r="J32" s="121" t="s">
        <v>354</v>
      </c>
      <c r="K32" s="121" t="s">
        <v>355</v>
      </c>
      <c r="L32" s="124">
        <v>2547.0</v>
      </c>
    </row>
    <row r="33" ht="14.25" customHeight="1">
      <c r="A33" s="121">
        <v>1032.0</v>
      </c>
      <c r="B33" s="121" t="s">
        <v>342</v>
      </c>
      <c r="C33" s="121" t="s">
        <v>343</v>
      </c>
      <c r="D33" s="121" t="str">
        <f t="shared" si="1"/>
        <v>#N/A</v>
      </c>
      <c r="E33" s="121" t="s">
        <v>344</v>
      </c>
      <c r="F33" s="121" t="s">
        <v>388</v>
      </c>
      <c r="G33" s="122">
        <v>44427.0</v>
      </c>
      <c r="H33" s="123" t="s">
        <v>394</v>
      </c>
      <c r="I33" s="121" t="s">
        <v>361</v>
      </c>
      <c r="J33" s="121" t="s">
        <v>362</v>
      </c>
      <c r="K33" s="121" t="s">
        <v>363</v>
      </c>
      <c r="L33" s="124">
        <v>3132.0</v>
      </c>
    </row>
    <row r="34" ht="14.25" customHeight="1">
      <c r="A34" s="121">
        <v>1033.0</v>
      </c>
      <c r="B34" s="121" t="s">
        <v>349</v>
      </c>
      <c r="C34" s="121" t="s">
        <v>350</v>
      </c>
      <c r="D34" s="121" t="str">
        <f t="shared" si="1"/>
        <v>#N/A</v>
      </c>
      <c r="E34" s="121" t="s">
        <v>351</v>
      </c>
      <c r="F34" s="121" t="s">
        <v>368</v>
      </c>
      <c r="G34" s="122">
        <v>44434.0</v>
      </c>
      <c r="H34" s="123" t="s">
        <v>394</v>
      </c>
      <c r="I34" s="121" t="s">
        <v>369</v>
      </c>
      <c r="J34" s="121" t="s">
        <v>370</v>
      </c>
      <c r="K34" s="121" t="s">
        <v>371</v>
      </c>
      <c r="L34" s="124">
        <v>4308.0</v>
      </c>
    </row>
    <row r="35" ht="14.25" customHeight="1">
      <c r="A35" s="121">
        <v>1034.0</v>
      </c>
      <c r="B35" s="121" t="s">
        <v>357</v>
      </c>
      <c r="C35" s="121" t="s">
        <v>358</v>
      </c>
      <c r="D35" s="121" t="str">
        <f t="shared" si="1"/>
        <v>#N/A</v>
      </c>
      <c r="E35" s="121" t="s">
        <v>359</v>
      </c>
      <c r="F35" s="121" t="s">
        <v>336</v>
      </c>
      <c r="G35" s="122">
        <v>44441.0</v>
      </c>
      <c r="H35" s="123" t="s">
        <v>395</v>
      </c>
      <c r="I35" s="121" t="s">
        <v>375</v>
      </c>
      <c r="J35" s="121" t="s">
        <v>376</v>
      </c>
      <c r="K35" s="121" t="s">
        <v>377</v>
      </c>
      <c r="L35" s="124">
        <v>4154.0</v>
      </c>
    </row>
    <row r="36" ht="14.25" customHeight="1">
      <c r="A36" s="121">
        <v>1035.0</v>
      </c>
      <c r="B36" s="121" t="s">
        <v>365</v>
      </c>
      <c r="C36" s="121" t="s">
        <v>366</v>
      </c>
      <c r="D36" s="121" t="str">
        <f t="shared" si="1"/>
        <v>#N/A</v>
      </c>
      <c r="E36" s="121" t="s">
        <v>367</v>
      </c>
      <c r="F36" s="121" t="s">
        <v>383</v>
      </c>
      <c r="G36" s="122">
        <v>44448.0</v>
      </c>
      <c r="H36" s="123" t="s">
        <v>395</v>
      </c>
      <c r="I36" s="121" t="s">
        <v>379</v>
      </c>
      <c r="J36" s="121" t="s">
        <v>380</v>
      </c>
      <c r="K36" s="121" t="s">
        <v>381</v>
      </c>
      <c r="L36" s="124">
        <v>3769.0</v>
      </c>
    </row>
    <row r="37" ht="14.25" customHeight="1">
      <c r="A37" s="121">
        <v>1036.0</v>
      </c>
      <c r="B37" s="121" t="s">
        <v>372</v>
      </c>
      <c r="C37" s="121" t="s">
        <v>373</v>
      </c>
      <c r="D37" s="121" t="str">
        <f t="shared" si="1"/>
        <v>#N/A</v>
      </c>
      <c r="E37" s="121" t="s">
        <v>374</v>
      </c>
      <c r="F37" s="121" t="s">
        <v>383</v>
      </c>
      <c r="G37" s="122">
        <v>44455.0</v>
      </c>
      <c r="H37" s="123" t="s">
        <v>395</v>
      </c>
      <c r="I37" s="121" t="s">
        <v>396</v>
      </c>
      <c r="J37" s="121" t="s">
        <v>397</v>
      </c>
      <c r="K37" s="121" t="s">
        <v>398</v>
      </c>
      <c r="L37" s="124">
        <v>2614.0</v>
      </c>
    </row>
    <row r="38" ht="14.25" customHeight="1">
      <c r="A38" s="121">
        <v>1037.0</v>
      </c>
      <c r="B38" s="121" t="s">
        <v>333</v>
      </c>
      <c r="C38" s="121" t="s">
        <v>334</v>
      </c>
      <c r="D38" s="121" t="str">
        <f t="shared" si="1"/>
        <v>#N/A</v>
      </c>
      <c r="E38" s="121" t="s">
        <v>335</v>
      </c>
      <c r="F38" s="121" t="s">
        <v>368</v>
      </c>
      <c r="G38" s="122">
        <v>44462.0</v>
      </c>
      <c r="H38" s="123" t="s">
        <v>395</v>
      </c>
      <c r="I38" s="121" t="s">
        <v>399</v>
      </c>
      <c r="J38" s="121" t="s">
        <v>370</v>
      </c>
      <c r="K38" s="121" t="s">
        <v>371</v>
      </c>
      <c r="L38" s="124">
        <v>4133.0</v>
      </c>
    </row>
    <row r="39" ht="14.25" customHeight="1">
      <c r="A39" s="121">
        <v>1038.0</v>
      </c>
      <c r="B39" s="121" t="s">
        <v>342</v>
      </c>
      <c r="C39" s="121" t="s">
        <v>343</v>
      </c>
      <c r="D39" s="121" t="str">
        <f t="shared" si="1"/>
        <v>#N/A</v>
      </c>
      <c r="E39" s="121" t="s">
        <v>344</v>
      </c>
      <c r="F39" s="121" t="s">
        <v>383</v>
      </c>
      <c r="G39" s="122">
        <v>44469.0</v>
      </c>
      <c r="H39" s="123" t="s">
        <v>395</v>
      </c>
      <c r="I39" s="121" t="s">
        <v>400</v>
      </c>
      <c r="J39" s="121" t="s">
        <v>401</v>
      </c>
      <c r="K39" s="121" t="s">
        <v>347</v>
      </c>
      <c r="L39" s="124">
        <v>4196.0</v>
      </c>
    </row>
    <row r="40" ht="14.25" customHeight="1">
      <c r="A40" s="121">
        <v>1039.0</v>
      </c>
      <c r="B40" s="121" t="s">
        <v>349</v>
      </c>
      <c r="C40" s="121" t="s">
        <v>350</v>
      </c>
      <c r="D40" s="121" t="str">
        <f t="shared" si="1"/>
        <v>#N/A</v>
      </c>
      <c r="E40" s="121" t="s">
        <v>351</v>
      </c>
      <c r="F40" s="121" t="s">
        <v>336</v>
      </c>
      <c r="G40" s="122">
        <v>44476.0</v>
      </c>
      <c r="H40" s="123" t="s">
        <v>402</v>
      </c>
      <c r="I40" s="121" t="s">
        <v>403</v>
      </c>
      <c r="J40" s="121" t="s">
        <v>404</v>
      </c>
      <c r="K40" s="121" t="s">
        <v>405</v>
      </c>
      <c r="L40" s="124">
        <v>4968.0</v>
      </c>
    </row>
    <row r="41" ht="14.25" customHeight="1">
      <c r="A41" s="121">
        <v>1040.0</v>
      </c>
      <c r="B41" s="121" t="s">
        <v>357</v>
      </c>
      <c r="C41" s="121" t="s">
        <v>358</v>
      </c>
      <c r="D41" s="121" t="str">
        <f t="shared" si="1"/>
        <v>#N/A</v>
      </c>
      <c r="E41" s="121" t="s">
        <v>359</v>
      </c>
      <c r="F41" s="121" t="s">
        <v>336</v>
      </c>
      <c r="G41" s="122">
        <v>44483.0</v>
      </c>
      <c r="H41" s="123" t="s">
        <v>402</v>
      </c>
      <c r="I41" s="121" t="s">
        <v>406</v>
      </c>
      <c r="J41" s="121" t="s">
        <v>407</v>
      </c>
      <c r="K41" s="121" t="s">
        <v>408</v>
      </c>
      <c r="L41" s="124">
        <v>4324.0</v>
      </c>
    </row>
    <row r="42" ht="14.25" customHeight="1">
      <c r="A42" s="121">
        <v>1041.0</v>
      </c>
      <c r="B42" s="121" t="s">
        <v>365</v>
      </c>
      <c r="C42" s="121" t="s">
        <v>366</v>
      </c>
      <c r="D42" s="121" t="str">
        <f t="shared" si="1"/>
        <v>#N/A</v>
      </c>
      <c r="E42" s="121" t="s">
        <v>367</v>
      </c>
      <c r="F42" s="121" t="s">
        <v>368</v>
      </c>
      <c r="G42" s="122">
        <v>44490.0</v>
      </c>
      <c r="H42" s="123" t="s">
        <v>402</v>
      </c>
      <c r="I42" s="121" t="s">
        <v>403</v>
      </c>
      <c r="J42" s="121" t="s">
        <v>404</v>
      </c>
      <c r="K42" s="121" t="s">
        <v>405</v>
      </c>
      <c r="L42" s="124">
        <v>3549.0</v>
      </c>
    </row>
    <row r="43" ht="14.25" customHeight="1">
      <c r="A43" s="121">
        <v>1042.0</v>
      </c>
      <c r="B43" s="121" t="s">
        <v>372</v>
      </c>
      <c r="C43" s="121" t="s">
        <v>373</v>
      </c>
      <c r="D43" s="121" t="str">
        <f t="shared" si="1"/>
        <v>#N/A</v>
      </c>
      <c r="E43" s="121" t="s">
        <v>374</v>
      </c>
      <c r="F43" s="121" t="s">
        <v>383</v>
      </c>
      <c r="G43" s="122">
        <v>44497.0</v>
      </c>
      <c r="H43" s="123" t="s">
        <v>402</v>
      </c>
      <c r="I43" s="121" t="s">
        <v>361</v>
      </c>
      <c r="J43" s="121" t="s">
        <v>362</v>
      </c>
      <c r="K43" s="121" t="s">
        <v>363</v>
      </c>
      <c r="L43" s="124">
        <v>3015.0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O1:Q1"/>
    <mergeCell ref="O2:Q2"/>
    <mergeCell ref="O4:Q4"/>
    <mergeCell ref="O5:Q5"/>
  </mergeCells>
  <printOptions/>
  <pageMargins bottom="0.75" footer="0.0" header="0.0" left="0.7" right="0.7" top="0.75"/>
  <pageSetup orientation="portrait"/>
  <drawing r:id="rId1"/>
</worksheet>
</file>