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io\Documents\Master\TFM\Trabajo\Simulaciones\Constructions\"/>
    </mc:Choice>
  </mc:AlternateContent>
  <xr:revisionPtr revIDLastSave="0" documentId="13_ncr:1_{30452AED-7355-47B2-A5B1-8BD55205144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RASP" sheetId="1" r:id="rId1"/>
    <sheet name="Resultados" sheetId="4" r:id="rId2"/>
  </sheets>
  <calcPr calcId="181029"/>
  <pivotCaches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S13" i="4"/>
  <c r="Q13" i="4"/>
  <c r="P13" i="4"/>
  <c r="N13" i="4"/>
  <c r="M13" i="4"/>
  <c r="R13" i="4"/>
  <c r="O13" i="4"/>
  <c r="L13" i="4"/>
  <c r="J28" i="4"/>
  <c r="J36" i="4"/>
  <c r="O30" i="4"/>
  <c r="G5" i="4"/>
  <c r="M34" i="4"/>
  <c r="J35" i="4"/>
  <c r="K35" i="4"/>
  <c r="L35" i="4"/>
  <c r="M35" i="4"/>
  <c r="K36" i="4"/>
  <c r="L36" i="4"/>
  <c r="M36" i="4"/>
  <c r="L34" i="4"/>
  <c r="K34" i="4"/>
  <c r="J34" i="4"/>
  <c r="V29" i="4"/>
  <c r="V30" i="4"/>
  <c r="O28" i="4"/>
  <c r="P29" i="4"/>
  <c r="P28" i="4"/>
  <c r="M28" i="4"/>
  <c r="T25" i="4"/>
  <c r="T29" i="4" s="1"/>
  <c r="W25" i="4"/>
  <c r="W30" i="4" s="1"/>
  <c r="V25" i="4"/>
  <c r="V28" i="4" s="1"/>
  <c r="U25" i="4"/>
  <c r="U29" i="4" s="1"/>
  <c r="R25" i="4"/>
  <c r="R29" i="4" s="1"/>
  <c r="Q25" i="4"/>
  <c r="Q29" i="4" s="1"/>
  <c r="P25" i="4"/>
  <c r="P30" i="4" s="1"/>
  <c r="O25" i="4"/>
  <c r="O29" i="4" s="1"/>
  <c r="M29" i="4"/>
  <c r="M30" i="4"/>
  <c r="K25" i="4"/>
  <c r="K28" i="4" s="1"/>
  <c r="L25" i="4"/>
  <c r="L28" i="4" s="1"/>
  <c r="M25" i="4"/>
  <c r="J25" i="4"/>
  <c r="J29" i="4" s="1"/>
  <c r="G19" i="4"/>
  <c r="G18" i="4"/>
  <c r="G17" i="4"/>
  <c r="G16" i="4"/>
  <c r="G13" i="4"/>
  <c r="G12" i="4"/>
  <c r="G11" i="4"/>
  <c r="G10" i="4"/>
  <c r="G6" i="4"/>
  <c r="G7" i="4"/>
  <c r="G4" i="4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H44" i="1"/>
  <c r="G44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K30" i="4" l="1"/>
  <c r="K29" i="4"/>
  <c r="R28" i="4"/>
  <c r="J30" i="4"/>
  <c r="L30" i="4"/>
  <c r="Q28" i="4"/>
  <c r="R30" i="4"/>
  <c r="U28" i="4"/>
  <c r="U30" i="4"/>
  <c r="T28" i="4"/>
  <c r="L29" i="4"/>
  <c r="Q30" i="4"/>
  <c r="T30" i="4"/>
  <c r="W28" i="4"/>
  <c r="W29" i="4"/>
</calcChain>
</file>

<file path=xl/sharedStrings.xml><?xml version="1.0" encoding="utf-8"?>
<sst xmlns="http://schemas.openxmlformats.org/spreadsheetml/2006/main" count="227" uniqueCount="51">
  <si>
    <t>Instancia</t>
  </si>
  <si>
    <t>Nodos</t>
  </si>
  <si>
    <t>OF</t>
  </si>
  <si>
    <t xml:space="preserve">Tiempo </t>
  </si>
  <si>
    <t>FUNC</t>
  </si>
  <si>
    <t>GKD-b_11_n50_b02_m5_k02.txt</t>
  </si>
  <si>
    <t>GKD-b_11_n50_b02_m5_k03.txt</t>
  </si>
  <si>
    <t>GKD-b_11_n50_b03_m5_k02.txt</t>
  </si>
  <si>
    <t>GKD-b_11_n50_b03_m5_k03.txt</t>
  </si>
  <si>
    <t>GKD-b_41_n150_b02_m15_k02.txt</t>
  </si>
  <si>
    <t>GKD-b_41_n150_b02_m15_k03.txt</t>
  </si>
  <si>
    <t>GKD-b_41_n150_b03_m15_k02.txt</t>
  </si>
  <si>
    <t>GKD-b_41_n150_b03_m15_k03.txt</t>
  </si>
  <si>
    <t>GKD-c_01_n500_b02_m50_k02.txt</t>
  </si>
  <si>
    <t>GKD-c_01_n500_b02_m50_k03.txt</t>
  </si>
  <si>
    <t>GKD-c_01_n500_b03_m50_k02.txt</t>
  </si>
  <si>
    <t>GKD-c_01_n500_b03_m50_k03.txt</t>
  </si>
  <si>
    <t>dist</t>
  </si>
  <si>
    <t>mix</t>
  </si>
  <si>
    <t>Dist</t>
  </si>
  <si>
    <t>Fact 1A</t>
  </si>
  <si>
    <t>Porc Fact</t>
  </si>
  <si>
    <t>Dificultad</t>
  </si>
  <si>
    <t xml:space="preserve">B02 K02 </t>
  </si>
  <si>
    <t>B02 K03</t>
  </si>
  <si>
    <t xml:space="preserve">B03 K02 </t>
  </si>
  <si>
    <t>B03 K03</t>
  </si>
  <si>
    <t>Construction</t>
  </si>
  <si>
    <t>Mix</t>
  </si>
  <si>
    <t>Retroactive</t>
  </si>
  <si>
    <t>Fact</t>
  </si>
  <si>
    <t>Porc Fact1A</t>
  </si>
  <si>
    <t>Etiquetas de fila</t>
  </si>
  <si>
    <t>Total general</t>
  </si>
  <si>
    <t>Etiquetas de columna</t>
  </si>
  <si>
    <t>Cuenta de FUNC</t>
  </si>
  <si>
    <t>Total Promedio de Porc Fact1A</t>
  </si>
  <si>
    <t>Promedio de Porc Fact1A</t>
  </si>
  <si>
    <t>Total Promedio de Porc Fact</t>
  </si>
  <si>
    <t>Promedio de Porc Fact</t>
  </si>
  <si>
    <t>Retro</t>
  </si>
  <si>
    <t>Time</t>
  </si>
  <si>
    <t>DIST</t>
  </si>
  <si>
    <t>Max</t>
  </si>
  <si>
    <t>Dev</t>
  </si>
  <si>
    <t>B02 K02</t>
  </si>
  <si>
    <t>B03 K02</t>
  </si>
  <si>
    <t>Best</t>
  </si>
  <si>
    <t>retro</t>
  </si>
  <si>
    <t>avg dev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</si>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</sst>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0" fontId="0" fillId="0" borderId="2" xfId="1" applyNumberFormat="1" applyFont="1" applyBorder="1"/>
    <xf numFmtId="0" fontId="0" fillId="0" borderId="1" xfId="0" applyFill="1" applyBorder="1"/>
  </cellXfs>
  <cellStyles count="2">
    <cellStyle name="Normal" xfId="0" builtinId="0"/>
    <cellStyle name="Porcentaje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07.81210520833" createdVersion="8" refreshedVersion="8" minRefreshableVersion="3" recordCount="36" xr:uid="{992D99CE-A050-4E56-AF96-E516D37B76F4}">
  <cacheSource type="worksheet">
    <worksheetSource name="Tabla2"/>
  </cacheSource>
  <cacheFields count="7">
    <cacheField name="Construction" numFmtId="0">
      <sharedItems count="3">
        <s v="Dist"/>
        <s v="Mix"/>
        <s v="Retroactive"/>
      </sharedItems>
    </cacheField>
    <cacheField name="Dificultad" numFmtId="0">
      <sharedItems count="4">
        <s v="B02 K02 "/>
        <s v="B02 K03"/>
        <s v="B03 K02 "/>
        <s v="B03 K03"/>
      </sharedItems>
    </cacheField>
    <cacheField name="Nodos" numFmtId="0">
      <sharedItems containsSemiMixedTypes="0" containsString="0" containsNumber="1" containsInteger="1" minValue="50" maxValue="500" count="3">
        <n v="50"/>
        <n v="150"/>
        <n v="500"/>
      </sharedItems>
    </cacheField>
    <cacheField name="Fact 1A" numFmtId="0">
      <sharedItems containsSemiMixedTypes="0" containsString="0" containsNumber="1" containsInteger="1" minValue="0" maxValue="100"/>
    </cacheField>
    <cacheField name="Fact" numFmtId="0">
      <sharedItems containsSemiMixedTypes="0" containsString="0" containsNumber="1" containsInteger="1" minValue="0" maxValue="100"/>
    </cacheField>
    <cacheField name="Porc Fact1A" numFmtId="9">
      <sharedItems containsSemiMixedTypes="0" containsString="0" containsNumber="1" minValue="0" maxValue="1" count="14">
        <n v="0.66"/>
        <n v="1"/>
        <n v="0"/>
        <n v="0.63"/>
        <n v="0.01"/>
        <n v="0.57999999999999996"/>
        <n v="0.6"/>
        <n v="0.47"/>
        <n v="0.33"/>
        <n v="0.05"/>
        <n v="0.39"/>
        <n v="0.31"/>
        <n v="0.4"/>
        <n v="0.2"/>
      </sharedItems>
    </cacheField>
    <cacheField name="Porc Fact" numFmtId="9">
      <sharedItems containsSemiMixedTypes="0" containsString="0" containsNumber="1" minValue="0" maxValue="1" count="6">
        <n v="1"/>
        <n v="0"/>
        <n v="0.3"/>
        <n v="0.97"/>
        <n v="0.35"/>
        <n v="0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69.046724884261" createdVersion="8" refreshedVersion="8" minRefreshableVersion="3" recordCount="12" xr:uid="{8EB3BD20-0E76-4E1D-A768-2C03F8B4D238}">
  <cacheSource type="worksheet">
    <worksheetSource ref="B2:G14" sheet="GRASP"/>
  </cacheSource>
  <cacheFields count="6">
    <cacheField name="Instancia" numFmtId="0">
      <sharedItems/>
    </cacheField>
    <cacheField name="Dificultad" numFmtId="0">
      <sharedItems count="4">
        <s v="B02 K02 "/>
        <s v="B02 K03"/>
        <s v="B03 K02 "/>
        <s v="B03 K03"/>
      </sharedItems>
    </cacheField>
    <cacheField name="Nodos" numFmtId="0">
      <sharedItems containsSemiMixedTypes="0" containsString="0" containsNumber="1" containsInteger="1" minValue="50" maxValue="500" count="3">
        <n v="50"/>
        <n v="150"/>
        <n v="500"/>
      </sharedItems>
    </cacheField>
    <cacheField name="OF" numFmtId="0">
      <sharedItems containsSemiMixedTypes="0" containsString="0" containsNumber="1" minValue="6.2" maxValue="159"/>
    </cacheField>
    <cacheField name="Tiempo " numFmtId="0">
      <sharedItems containsSemiMixedTypes="0" containsString="0" containsNumber="1" minValue="2.2640912532806401" maxValue="221.38474440574649"/>
    </cacheField>
    <cacheField name="FUNC" numFmtId="0">
      <sharedItems count="3">
        <s v="Retroactive"/>
        <s v="Dist"/>
        <s v="M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66"/>
    <n v="100"/>
    <x v="0"/>
    <x v="0"/>
  </r>
  <r>
    <x v="0"/>
    <x v="1"/>
    <x v="0"/>
    <n v="100"/>
    <n v="100"/>
    <x v="1"/>
    <x v="0"/>
  </r>
  <r>
    <x v="0"/>
    <x v="2"/>
    <x v="0"/>
    <n v="0"/>
    <n v="0"/>
    <x v="2"/>
    <x v="1"/>
  </r>
  <r>
    <x v="0"/>
    <x v="3"/>
    <x v="0"/>
    <n v="63"/>
    <n v="100"/>
    <x v="3"/>
    <x v="0"/>
  </r>
  <r>
    <x v="1"/>
    <x v="0"/>
    <x v="0"/>
    <n v="100"/>
    <n v="100"/>
    <x v="1"/>
    <x v="0"/>
  </r>
  <r>
    <x v="1"/>
    <x v="1"/>
    <x v="0"/>
    <n v="100"/>
    <n v="100"/>
    <x v="1"/>
    <x v="0"/>
  </r>
  <r>
    <x v="1"/>
    <x v="2"/>
    <x v="0"/>
    <n v="1"/>
    <n v="30"/>
    <x v="4"/>
    <x v="2"/>
  </r>
  <r>
    <x v="1"/>
    <x v="3"/>
    <x v="0"/>
    <n v="100"/>
    <n v="100"/>
    <x v="1"/>
    <x v="0"/>
  </r>
  <r>
    <x v="2"/>
    <x v="0"/>
    <x v="0"/>
    <n v="58"/>
    <n v="100"/>
    <x v="5"/>
    <x v="0"/>
  </r>
  <r>
    <x v="2"/>
    <x v="1"/>
    <x v="0"/>
    <n v="100"/>
    <n v="100"/>
    <x v="1"/>
    <x v="0"/>
  </r>
  <r>
    <x v="2"/>
    <x v="2"/>
    <x v="0"/>
    <n v="0"/>
    <n v="100"/>
    <x v="2"/>
    <x v="0"/>
  </r>
  <r>
    <x v="2"/>
    <x v="3"/>
    <x v="0"/>
    <n v="60"/>
    <n v="100"/>
    <x v="6"/>
    <x v="0"/>
  </r>
  <r>
    <x v="0"/>
    <x v="0"/>
    <x v="1"/>
    <n v="47"/>
    <n v="100"/>
    <x v="7"/>
    <x v="0"/>
  </r>
  <r>
    <x v="0"/>
    <x v="1"/>
    <x v="1"/>
    <n v="100"/>
    <n v="100"/>
    <x v="1"/>
    <x v="0"/>
  </r>
  <r>
    <x v="0"/>
    <x v="2"/>
    <x v="1"/>
    <n v="0"/>
    <n v="0"/>
    <x v="2"/>
    <x v="1"/>
  </r>
  <r>
    <x v="0"/>
    <x v="3"/>
    <x v="1"/>
    <n v="33"/>
    <n v="97"/>
    <x v="8"/>
    <x v="3"/>
  </r>
  <r>
    <x v="1"/>
    <x v="0"/>
    <x v="1"/>
    <n v="100"/>
    <n v="100"/>
    <x v="1"/>
    <x v="0"/>
  </r>
  <r>
    <x v="1"/>
    <x v="1"/>
    <x v="1"/>
    <n v="100"/>
    <n v="100"/>
    <x v="1"/>
    <x v="0"/>
  </r>
  <r>
    <x v="1"/>
    <x v="2"/>
    <x v="1"/>
    <n v="5"/>
    <n v="35"/>
    <x v="9"/>
    <x v="4"/>
  </r>
  <r>
    <x v="1"/>
    <x v="3"/>
    <x v="1"/>
    <n v="100"/>
    <n v="100"/>
    <x v="1"/>
    <x v="0"/>
  </r>
  <r>
    <x v="2"/>
    <x v="0"/>
    <x v="1"/>
    <n v="39"/>
    <n v="100"/>
    <x v="10"/>
    <x v="0"/>
  </r>
  <r>
    <x v="2"/>
    <x v="1"/>
    <x v="1"/>
    <n v="100"/>
    <n v="100"/>
    <x v="1"/>
    <x v="0"/>
  </r>
  <r>
    <x v="2"/>
    <x v="2"/>
    <x v="1"/>
    <n v="0"/>
    <n v="100"/>
    <x v="2"/>
    <x v="0"/>
  </r>
  <r>
    <x v="2"/>
    <x v="3"/>
    <x v="1"/>
    <n v="31"/>
    <n v="100"/>
    <x v="11"/>
    <x v="0"/>
  </r>
  <r>
    <x v="0"/>
    <x v="0"/>
    <x v="2"/>
    <n v="6"/>
    <n v="10"/>
    <x v="6"/>
    <x v="0"/>
  </r>
  <r>
    <x v="0"/>
    <x v="1"/>
    <x v="2"/>
    <n v="10"/>
    <n v="10"/>
    <x v="1"/>
    <x v="0"/>
  </r>
  <r>
    <x v="0"/>
    <x v="2"/>
    <x v="2"/>
    <n v="0"/>
    <n v="0"/>
    <x v="2"/>
    <x v="1"/>
  </r>
  <r>
    <x v="0"/>
    <x v="3"/>
    <x v="2"/>
    <n v="4"/>
    <n v="10"/>
    <x v="12"/>
    <x v="0"/>
  </r>
  <r>
    <x v="1"/>
    <x v="0"/>
    <x v="2"/>
    <n v="10"/>
    <n v="10"/>
    <x v="1"/>
    <x v="0"/>
  </r>
  <r>
    <x v="1"/>
    <x v="1"/>
    <x v="2"/>
    <n v="10"/>
    <n v="10"/>
    <x v="1"/>
    <x v="0"/>
  </r>
  <r>
    <x v="1"/>
    <x v="2"/>
    <x v="2"/>
    <n v="2"/>
    <n v="6"/>
    <x v="13"/>
    <x v="5"/>
  </r>
  <r>
    <x v="1"/>
    <x v="3"/>
    <x v="2"/>
    <n v="10"/>
    <n v="10"/>
    <x v="1"/>
    <x v="0"/>
  </r>
  <r>
    <x v="2"/>
    <x v="0"/>
    <x v="2"/>
    <n v="4"/>
    <n v="10"/>
    <x v="12"/>
    <x v="0"/>
  </r>
  <r>
    <x v="2"/>
    <x v="1"/>
    <x v="2"/>
    <n v="10"/>
    <n v="10"/>
    <x v="1"/>
    <x v="0"/>
  </r>
  <r>
    <x v="2"/>
    <x v="2"/>
    <x v="2"/>
    <n v="0"/>
    <n v="10"/>
    <x v="2"/>
    <x v="0"/>
  </r>
  <r>
    <x v="2"/>
    <x v="3"/>
    <x v="2"/>
    <n v="6"/>
    <n v="10"/>
    <x v="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GKD-b_11_n50_b02_m5_k02.txt"/>
    <x v="0"/>
    <x v="0"/>
    <n v="135.6"/>
    <n v="2.2640912532806401"/>
    <x v="0"/>
  </r>
  <r>
    <s v="GKD-b_11_n50_b02_m5_k03.txt"/>
    <x v="1"/>
    <x v="0"/>
    <n v="127.2"/>
    <n v="2.824801921844482"/>
    <x v="1"/>
  </r>
  <r>
    <s v="GKD-b_11_n50_b03_m5_k02.txt"/>
    <x v="2"/>
    <x v="0"/>
    <n v="104.2"/>
    <n v="3.6283223628997798"/>
    <x v="2"/>
  </r>
  <r>
    <s v="GKD-b_11_n50_b03_m5_k03.txt"/>
    <x v="3"/>
    <x v="0"/>
    <n v="126.4"/>
    <n v="3.0774388313293461"/>
    <x v="2"/>
  </r>
  <r>
    <s v="GKD-b_41_n150_b02_m15_k02.txt"/>
    <x v="0"/>
    <x v="1"/>
    <n v="159"/>
    <n v="29.01137638092041"/>
    <x v="1"/>
  </r>
  <r>
    <s v="GKD-b_41_n150_b02_m15_k03.txt"/>
    <x v="1"/>
    <x v="1"/>
    <n v="152.80000000000001"/>
    <n v="60.888591051101677"/>
    <x v="0"/>
  </r>
  <r>
    <s v="GKD-b_41_n150_b03_m15_k02.txt"/>
    <x v="2"/>
    <x v="1"/>
    <n v="132.6"/>
    <n v="49.373011589050293"/>
    <x v="2"/>
  </r>
  <r>
    <s v="GKD-b_41_n150_b03_m15_k03.txt"/>
    <x v="3"/>
    <x v="1"/>
    <n v="150.1"/>
    <n v="60.74298620223999"/>
    <x v="0"/>
  </r>
  <r>
    <s v="GKD-c_01_n500_b02_m50_k02.txt"/>
    <x v="0"/>
    <x v="2"/>
    <n v="8.6"/>
    <n v="101.3042933940887"/>
    <x v="1"/>
  </r>
  <r>
    <s v="GKD-c_01_n500_b02_m50_k03.txt"/>
    <x v="1"/>
    <x v="2"/>
    <n v="7.7"/>
    <n v="172.91871094703669"/>
    <x v="0"/>
  </r>
  <r>
    <s v="GKD-c_01_n500_b03_m50_k02.txt"/>
    <x v="2"/>
    <x v="2"/>
    <n v="6.2"/>
    <n v="221.38474440574649"/>
    <x v="0"/>
  </r>
  <r>
    <s v="GKD-c_01_n500_b03_m50_k03.txt"/>
    <x v="3"/>
    <x v="2"/>
    <n v="7.7"/>
    <n v="178.155294418334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66242-5C1E-465B-BA22-A636188063A2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9:S26" firstHeaderRow="1" firstDataRow="3" firstDataCol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numFmtId="9" showAll="0">
      <items count="15">
        <item x="2"/>
        <item x="4"/>
        <item x="9"/>
        <item x="13"/>
        <item x="11"/>
        <item x="8"/>
        <item x="10"/>
        <item x="12"/>
        <item x="7"/>
        <item x="5"/>
        <item x="6"/>
        <item x="3"/>
        <item x="0"/>
        <item x="1"/>
        <item t="default"/>
      </items>
    </pivotField>
    <pivotField dataField="1" numFmtId="9" showAll="0">
      <items count="7">
        <item x="1"/>
        <item x="2"/>
        <item x="4"/>
        <item x="5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Promedio de Porc Fact1A" fld="5" subtotal="average" baseField="1" baseItem="1" numFmtId="10"/>
    <dataField name="Promedio de Porc Fact" fld="6" subtotal="average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7AA79-9EA1-4B17-9F1C-A22E79FC071D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2:Q7" firstHeaderRow="1" firstDataRow="2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FUNC" fld="5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B020C-6EC1-419C-9FCD-2313ECE4876D}" name="Tabla1" displayName="Tabla1" ref="B2:G14" totalsRowShown="0">
  <autoFilter ref="B2:G14" xr:uid="{47BB020C-6EC1-419C-9FCD-2313ECE4876D}"/>
  <tableColumns count="6">
    <tableColumn id="1" xr3:uid="{E10927E5-A499-4FB1-93FD-B7CE66094635}" name="Instancia"/>
    <tableColumn id="6" xr3:uid="{E865D599-0E93-4C98-B822-9355FFADA308}" name="Dificultad"/>
    <tableColumn id="2" xr3:uid="{E5AAB3D5-6191-458E-B79C-30AAD2046742}" name="Nodos"/>
    <tableColumn id="3" xr3:uid="{CAB27D26-68FE-4A2F-BE2F-D34FF488F44A}" name="OF"/>
    <tableColumn id="4" xr3:uid="{E9A92E69-A910-4212-A890-5CB33E71C1D8}" name="Tiempo "/>
    <tableColumn id="5" xr3:uid="{F3466472-2806-424E-8913-0C4A7AA55187}" name="FUN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4483B-68F1-427B-8781-ADB9CE87711C}" name="Tabla2" displayName="Tabla2" ref="B19:H55" totalsRowShown="0">
  <autoFilter ref="B19:H55" xr:uid="{ABF4483B-68F1-427B-8781-ADB9CE87711C}"/>
  <tableColumns count="7">
    <tableColumn id="1" xr3:uid="{3A966606-3347-4B11-8DCB-A5E335C2B26F}" name="Construction"/>
    <tableColumn id="2" xr3:uid="{1D7AA9B1-1F58-4901-9CE7-1B67981D0AB3}" name="Dificultad"/>
    <tableColumn id="3" xr3:uid="{D46A9F7E-FE3B-4819-8AEC-AB1D969E94CF}" name="Nodos"/>
    <tableColumn id="4" xr3:uid="{208D339C-4F73-4961-BDE0-62F659BFB19D}" name="Fact 1A"/>
    <tableColumn id="5" xr3:uid="{B0E81AC9-C36F-4CC4-A2B8-FDA6903F449C}" name="Fact"/>
    <tableColumn id="6" xr3:uid="{0CF0CF21-4FA4-48D1-B62C-638DF6DF65A8}" name="Porc Fact1A" dataDxfId="1" dataCellStyle="Porcentaje">
      <calculatedColumnFormula>E20/10</calculatedColumnFormula>
    </tableColumn>
    <tableColumn id="7" xr3:uid="{36AF46F0-F2BC-4491-AC5E-B5B41B361C49}" name="Porc Fact" dataDxfId="0" dataCellStyle="Porcentaje">
      <calculatedColumnFormula>F20/10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5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21.42578125" customWidth="1"/>
    <col min="2" max="2" width="31.7109375" customWidth="1"/>
    <col min="3" max="3" width="12.5703125" customWidth="1"/>
    <col min="4" max="4" width="12.28515625" customWidth="1"/>
    <col min="5" max="5" width="12" customWidth="1"/>
    <col min="6" max="6" width="12" bestFit="1" customWidth="1"/>
    <col min="7" max="7" width="15" customWidth="1"/>
    <col min="8" max="8" width="11" customWidth="1"/>
    <col min="11" max="12" width="17.5703125" bestFit="1" customWidth="1"/>
    <col min="13" max="13" width="11.42578125" customWidth="1"/>
    <col min="14" max="14" width="10.42578125" customWidth="1"/>
    <col min="15" max="15" width="8.140625" bestFit="1" customWidth="1"/>
    <col min="16" max="16" width="7.7109375" bestFit="1" customWidth="1"/>
    <col min="17" max="17" width="12.5703125" bestFit="1" customWidth="1"/>
    <col min="18" max="18" width="28.28515625" bestFit="1" customWidth="1"/>
    <col min="19" max="19" width="25.85546875" bestFit="1" customWidth="1"/>
    <col min="20" max="20" width="4.5703125" bestFit="1" customWidth="1"/>
    <col min="21" max="21" width="9.42578125" bestFit="1" customWidth="1"/>
    <col min="22" max="22" width="5.5703125" bestFit="1" customWidth="1"/>
    <col min="23" max="30" width="4.5703125" bestFit="1" customWidth="1"/>
    <col min="31" max="31" width="5.5703125" bestFit="1" customWidth="1"/>
    <col min="32" max="32" width="10.42578125" bestFit="1" customWidth="1"/>
    <col min="33" max="33" width="12.5703125" bestFit="1" customWidth="1"/>
  </cols>
  <sheetData>
    <row r="2" spans="2:17" x14ac:dyDescent="0.25">
      <c r="B2" t="s">
        <v>0</v>
      </c>
      <c r="C2" t="s">
        <v>22</v>
      </c>
      <c r="D2" t="s">
        <v>1</v>
      </c>
      <c r="E2" t="s">
        <v>2</v>
      </c>
      <c r="F2" t="s">
        <v>3</v>
      </c>
      <c r="G2" t="s">
        <v>4</v>
      </c>
      <c r="L2" s="3" t="s">
        <v>35</v>
      </c>
      <c r="M2" s="3" t="s">
        <v>34</v>
      </c>
    </row>
    <row r="3" spans="2:17" x14ac:dyDescent="0.25">
      <c r="B3" t="s">
        <v>5</v>
      </c>
      <c r="C3" t="s">
        <v>23</v>
      </c>
      <c r="D3">
        <v>50</v>
      </c>
      <c r="E3">
        <v>135.6</v>
      </c>
      <c r="F3">
        <v>2.2640912532806401</v>
      </c>
      <c r="G3" t="s">
        <v>29</v>
      </c>
      <c r="L3" s="3" t="s">
        <v>32</v>
      </c>
      <c r="M3" t="s">
        <v>23</v>
      </c>
      <c r="N3" t="s">
        <v>24</v>
      </c>
      <c r="O3" t="s">
        <v>25</v>
      </c>
      <c r="P3" t="s">
        <v>26</v>
      </c>
      <c r="Q3" t="s">
        <v>33</v>
      </c>
    </row>
    <row r="4" spans="2:17" x14ac:dyDescent="0.25">
      <c r="B4" t="s">
        <v>6</v>
      </c>
      <c r="C4" t="s">
        <v>24</v>
      </c>
      <c r="D4">
        <v>50</v>
      </c>
      <c r="E4">
        <v>127.2</v>
      </c>
      <c r="F4">
        <v>2.824801921844482</v>
      </c>
      <c r="G4" t="s">
        <v>19</v>
      </c>
      <c r="L4" s="4" t="s">
        <v>19</v>
      </c>
      <c r="M4" s="5">
        <v>0.16666666666666666</v>
      </c>
      <c r="N4" s="5">
        <v>8.3333333333333329E-2</v>
      </c>
      <c r="O4" s="5">
        <v>0</v>
      </c>
      <c r="P4" s="5">
        <v>8.3333333333333329E-2</v>
      </c>
      <c r="Q4" s="5">
        <v>0.33333333333333331</v>
      </c>
    </row>
    <row r="5" spans="2:17" x14ac:dyDescent="0.25">
      <c r="B5" t="s">
        <v>7</v>
      </c>
      <c r="C5" t="s">
        <v>25</v>
      </c>
      <c r="D5">
        <v>50</v>
      </c>
      <c r="E5">
        <v>104.2</v>
      </c>
      <c r="F5">
        <v>3.6283223628997798</v>
      </c>
      <c r="G5" t="s">
        <v>28</v>
      </c>
      <c r="L5" s="4" t="s">
        <v>28</v>
      </c>
      <c r="M5" s="5">
        <v>0</v>
      </c>
      <c r="N5" s="5">
        <v>0</v>
      </c>
      <c r="O5" s="5">
        <v>0.16666666666666666</v>
      </c>
      <c r="P5" s="5">
        <v>8.3333333333333329E-2</v>
      </c>
      <c r="Q5" s="5">
        <v>0.25</v>
      </c>
    </row>
    <row r="6" spans="2:17" x14ac:dyDescent="0.25">
      <c r="B6" t="s">
        <v>8</v>
      </c>
      <c r="C6" t="s">
        <v>26</v>
      </c>
      <c r="D6">
        <v>50</v>
      </c>
      <c r="E6">
        <v>126.4</v>
      </c>
      <c r="F6">
        <v>3.0774388313293461</v>
      </c>
      <c r="G6" t="s">
        <v>28</v>
      </c>
      <c r="L6" s="4" t="s">
        <v>29</v>
      </c>
      <c r="M6" s="5">
        <v>8.3333333333333329E-2</v>
      </c>
      <c r="N6" s="5">
        <v>0.16666666666666666</v>
      </c>
      <c r="O6" s="5">
        <v>8.3333333333333329E-2</v>
      </c>
      <c r="P6" s="5">
        <v>8.3333333333333329E-2</v>
      </c>
      <c r="Q6" s="5">
        <v>0.41666666666666669</v>
      </c>
    </row>
    <row r="7" spans="2:17" x14ac:dyDescent="0.25">
      <c r="B7" t="s">
        <v>9</v>
      </c>
      <c r="C7" t="s">
        <v>23</v>
      </c>
      <c r="D7">
        <v>150</v>
      </c>
      <c r="E7">
        <v>159</v>
      </c>
      <c r="F7">
        <v>29.01137638092041</v>
      </c>
      <c r="G7" t="s">
        <v>19</v>
      </c>
      <c r="L7" s="4" t="s">
        <v>33</v>
      </c>
      <c r="M7" s="5">
        <v>0.25</v>
      </c>
      <c r="N7" s="5">
        <v>0.25</v>
      </c>
      <c r="O7" s="5">
        <v>0.25</v>
      </c>
      <c r="P7" s="5">
        <v>0.25</v>
      </c>
      <c r="Q7" s="5">
        <v>1</v>
      </c>
    </row>
    <row r="8" spans="2:17" x14ac:dyDescent="0.25">
      <c r="B8" t="s">
        <v>10</v>
      </c>
      <c r="C8" t="s">
        <v>24</v>
      </c>
      <c r="D8">
        <v>150</v>
      </c>
      <c r="E8">
        <v>152.80000000000001</v>
      </c>
      <c r="F8">
        <v>60.888591051101677</v>
      </c>
      <c r="G8" t="s">
        <v>29</v>
      </c>
    </row>
    <row r="9" spans="2:17" x14ac:dyDescent="0.25">
      <c r="B9" t="s">
        <v>11</v>
      </c>
      <c r="C9" t="s">
        <v>25</v>
      </c>
      <c r="D9">
        <v>150</v>
      </c>
      <c r="E9">
        <v>132.6</v>
      </c>
      <c r="F9">
        <v>49.373011589050293</v>
      </c>
      <c r="G9" t="s">
        <v>28</v>
      </c>
    </row>
    <row r="10" spans="2:17" x14ac:dyDescent="0.25">
      <c r="B10" t="s">
        <v>12</v>
      </c>
      <c r="C10" t="s">
        <v>26</v>
      </c>
      <c r="D10">
        <v>150</v>
      </c>
      <c r="E10">
        <v>150.1</v>
      </c>
      <c r="F10">
        <v>60.74298620223999</v>
      </c>
      <c r="G10" t="s">
        <v>29</v>
      </c>
    </row>
    <row r="11" spans="2:17" x14ac:dyDescent="0.25">
      <c r="B11" t="s">
        <v>13</v>
      </c>
      <c r="C11" t="s">
        <v>23</v>
      </c>
      <c r="D11">
        <v>500</v>
      </c>
      <c r="E11">
        <v>8.6</v>
      </c>
      <c r="F11">
        <v>101.3042933940887</v>
      </c>
      <c r="G11" t="s">
        <v>17</v>
      </c>
    </row>
    <row r="12" spans="2:17" x14ac:dyDescent="0.25">
      <c r="B12" t="s">
        <v>14</v>
      </c>
      <c r="C12" t="s">
        <v>24</v>
      </c>
      <c r="D12">
        <v>500</v>
      </c>
      <c r="E12">
        <v>7.7</v>
      </c>
      <c r="F12">
        <v>172.91871094703669</v>
      </c>
      <c r="G12" t="s">
        <v>29</v>
      </c>
    </row>
    <row r="13" spans="2:17" x14ac:dyDescent="0.25">
      <c r="B13" t="s">
        <v>15</v>
      </c>
      <c r="C13" t="s">
        <v>25</v>
      </c>
      <c r="D13">
        <v>500</v>
      </c>
      <c r="E13">
        <v>6.2</v>
      </c>
      <c r="F13">
        <v>221.38474440574649</v>
      </c>
      <c r="G13" t="s">
        <v>29</v>
      </c>
    </row>
    <row r="14" spans="2:17" x14ac:dyDescent="0.25">
      <c r="B14" t="s">
        <v>16</v>
      </c>
      <c r="C14" t="s">
        <v>26</v>
      </c>
      <c r="D14">
        <v>500</v>
      </c>
      <c r="E14">
        <v>7.7</v>
      </c>
      <c r="F14">
        <v>178.15529441833499</v>
      </c>
      <c r="G14" t="s">
        <v>17</v>
      </c>
    </row>
    <row r="19" spans="2:19" x14ac:dyDescent="0.25">
      <c r="B19" s="2" t="s">
        <v>27</v>
      </c>
      <c r="C19" t="s">
        <v>22</v>
      </c>
      <c r="D19" t="s">
        <v>1</v>
      </c>
      <c r="E19" t="s">
        <v>20</v>
      </c>
      <c r="F19" t="s">
        <v>30</v>
      </c>
      <c r="G19" t="s">
        <v>31</v>
      </c>
      <c r="H19" t="s">
        <v>21</v>
      </c>
      <c r="L19" s="3" t="s">
        <v>34</v>
      </c>
    </row>
    <row r="20" spans="2:19" x14ac:dyDescent="0.25">
      <c r="B20" t="s">
        <v>19</v>
      </c>
      <c r="C20" t="s">
        <v>23</v>
      </c>
      <c r="D20">
        <v>50</v>
      </c>
      <c r="E20">
        <v>66</v>
      </c>
      <c r="F20">
        <v>100</v>
      </c>
      <c r="G20" s="1">
        <f>E20/100</f>
        <v>0.66</v>
      </c>
      <c r="H20" s="1">
        <f>F20/100</f>
        <v>1</v>
      </c>
      <c r="L20" t="s">
        <v>19</v>
      </c>
      <c r="N20" t="s">
        <v>28</v>
      </c>
      <c r="P20" t="s">
        <v>29</v>
      </c>
      <c r="R20" t="s">
        <v>36</v>
      </c>
      <c r="S20" t="s">
        <v>38</v>
      </c>
    </row>
    <row r="21" spans="2:19" x14ac:dyDescent="0.25">
      <c r="B21" t="s">
        <v>19</v>
      </c>
      <c r="C21" t="s">
        <v>24</v>
      </c>
      <c r="D21">
        <v>50</v>
      </c>
      <c r="E21">
        <v>100</v>
      </c>
      <c r="F21">
        <v>100</v>
      </c>
      <c r="G21" s="1">
        <f t="shared" ref="G21:G23" si="0">E21/100</f>
        <v>1</v>
      </c>
      <c r="H21" s="1">
        <f t="shared" ref="H21:H23" si="1">F21/100</f>
        <v>1</v>
      </c>
      <c r="K21" s="3" t="s">
        <v>32</v>
      </c>
      <c r="L21" t="s">
        <v>37</v>
      </c>
      <c r="M21" t="s">
        <v>39</v>
      </c>
      <c r="N21" t="s">
        <v>37</v>
      </c>
      <c r="O21" t="s">
        <v>39</v>
      </c>
      <c r="P21" t="s">
        <v>37</v>
      </c>
      <c r="Q21" t="s">
        <v>39</v>
      </c>
    </row>
    <row r="22" spans="2:19" x14ac:dyDescent="0.25">
      <c r="B22" t="s">
        <v>19</v>
      </c>
      <c r="C22" t="s">
        <v>25</v>
      </c>
      <c r="D22">
        <v>50</v>
      </c>
      <c r="E22">
        <v>0</v>
      </c>
      <c r="F22">
        <v>0</v>
      </c>
      <c r="G22" s="1">
        <f t="shared" si="0"/>
        <v>0</v>
      </c>
      <c r="H22" s="1">
        <f t="shared" si="1"/>
        <v>0</v>
      </c>
      <c r="K22" s="4" t="s">
        <v>23</v>
      </c>
      <c r="L22" s="5">
        <v>0.57666666666666666</v>
      </c>
      <c r="M22" s="5">
        <v>1</v>
      </c>
      <c r="N22" s="5">
        <v>1</v>
      </c>
      <c r="O22" s="5">
        <v>1</v>
      </c>
      <c r="P22" s="5">
        <v>0.45666666666666672</v>
      </c>
      <c r="Q22" s="5">
        <v>1</v>
      </c>
      <c r="R22" s="5">
        <v>0.67777777777777781</v>
      </c>
      <c r="S22" s="5">
        <v>1</v>
      </c>
    </row>
    <row r="23" spans="2:19" x14ac:dyDescent="0.25">
      <c r="B23" t="s">
        <v>19</v>
      </c>
      <c r="C23" t="s">
        <v>26</v>
      </c>
      <c r="D23">
        <v>50</v>
      </c>
      <c r="E23">
        <v>63</v>
      </c>
      <c r="F23">
        <v>100</v>
      </c>
      <c r="G23" s="1">
        <f t="shared" si="0"/>
        <v>0.63</v>
      </c>
      <c r="H23" s="1">
        <f t="shared" si="1"/>
        <v>1</v>
      </c>
      <c r="K23" s="4" t="s">
        <v>24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</row>
    <row r="24" spans="2:19" x14ac:dyDescent="0.25">
      <c r="B24" t="s">
        <v>28</v>
      </c>
      <c r="C24" t="s">
        <v>23</v>
      </c>
      <c r="D24">
        <v>50</v>
      </c>
      <c r="E24">
        <v>100</v>
      </c>
      <c r="F24">
        <v>100</v>
      </c>
      <c r="G24" s="1">
        <f>E24/100</f>
        <v>1</v>
      </c>
      <c r="H24" s="1">
        <f>F24/100</f>
        <v>1</v>
      </c>
      <c r="K24" s="4" t="s">
        <v>25</v>
      </c>
      <c r="L24" s="5">
        <v>0</v>
      </c>
      <c r="M24" s="5">
        <v>0</v>
      </c>
      <c r="N24" s="5">
        <v>8.666666666666667E-2</v>
      </c>
      <c r="O24" s="5">
        <v>0.41666666666666669</v>
      </c>
      <c r="P24" s="5">
        <v>0</v>
      </c>
      <c r="Q24" s="5">
        <v>1</v>
      </c>
      <c r="R24" s="5">
        <v>2.8888888888888891E-2</v>
      </c>
      <c r="S24" s="5">
        <v>0.47222222222222221</v>
      </c>
    </row>
    <row r="25" spans="2:19" x14ac:dyDescent="0.25">
      <c r="B25" t="s">
        <v>28</v>
      </c>
      <c r="C25" t="s">
        <v>24</v>
      </c>
      <c r="D25">
        <v>50</v>
      </c>
      <c r="E25">
        <v>100</v>
      </c>
      <c r="F25">
        <v>100</v>
      </c>
      <c r="G25" s="1">
        <f t="shared" ref="G25:G27" si="2">E25/100</f>
        <v>1</v>
      </c>
      <c r="H25" s="1">
        <f t="shared" ref="H25:H27" si="3">F25/100</f>
        <v>1</v>
      </c>
      <c r="K25" s="4" t="s">
        <v>26</v>
      </c>
      <c r="L25" s="5">
        <v>0.45333333333333331</v>
      </c>
      <c r="M25" s="5">
        <v>0.98999999999999988</v>
      </c>
      <c r="N25" s="5">
        <v>1</v>
      </c>
      <c r="O25" s="5">
        <v>1</v>
      </c>
      <c r="P25" s="5">
        <v>0.5033333333333333</v>
      </c>
      <c r="Q25" s="5">
        <v>1</v>
      </c>
      <c r="R25" s="5">
        <v>0.65222222222222204</v>
      </c>
      <c r="S25" s="5">
        <v>0.99666666666666659</v>
      </c>
    </row>
    <row r="26" spans="2:19" x14ac:dyDescent="0.25">
      <c r="B26" t="s">
        <v>28</v>
      </c>
      <c r="C26" t="s">
        <v>25</v>
      </c>
      <c r="D26">
        <v>50</v>
      </c>
      <c r="E26">
        <v>1</v>
      </c>
      <c r="F26">
        <v>30</v>
      </c>
      <c r="G26" s="1">
        <f t="shared" si="2"/>
        <v>0.01</v>
      </c>
      <c r="H26" s="1">
        <f t="shared" si="3"/>
        <v>0.3</v>
      </c>
      <c r="K26" s="4" t="s">
        <v>33</v>
      </c>
      <c r="L26" s="5">
        <v>0.50750000000000006</v>
      </c>
      <c r="M26" s="5">
        <v>0.74749999999999994</v>
      </c>
      <c r="N26" s="5">
        <v>0.77166666666666661</v>
      </c>
      <c r="O26" s="5">
        <v>0.85416666666666663</v>
      </c>
      <c r="P26" s="5">
        <v>0.48999999999999994</v>
      </c>
      <c r="Q26" s="5">
        <v>1</v>
      </c>
      <c r="R26" s="5">
        <v>0.58972222222222226</v>
      </c>
      <c r="S26" s="5">
        <v>0.86722222222222223</v>
      </c>
    </row>
    <row r="27" spans="2:19" x14ac:dyDescent="0.25">
      <c r="B27" t="s">
        <v>28</v>
      </c>
      <c r="C27" t="s">
        <v>26</v>
      </c>
      <c r="D27">
        <v>50</v>
      </c>
      <c r="E27">
        <v>100</v>
      </c>
      <c r="F27">
        <v>100</v>
      </c>
      <c r="G27" s="1">
        <f t="shared" si="2"/>
        <v>1</v>
      </c>
      <c r="H27" s="1">
        <f t="shared" si="3"/>
        <v>1</v>
      </c>
    </row>
    <row r="28" spans="2:19" x14ac:dyDescent="0.25">
      <c r="B28" t="s">
        <v>29</v>
      </c>
      <c r="C28" t="s">
        <v>23</v>
      </c>
      <c r="D28">
        <v>50</v>
      </c>
      <c r="E28">
        <v>58</v>
      </c>
      <c r="F28">
        <v>100</v>
      </c>
      <c r="G28" s="1">
        <f>E28/100</f>
        <v>0.57999999999999996</v>
      </c>
      <c r="H28" s="1">
        <f>F28/100</f>
        <v>1</v>
      </c>
    </row>
    <row r="29" spans="2:19" x14ac:dyDescent="0.25">
      <c r="B29" t="s">
        <v>29</v>
      </c>
      <c r="C29" t="s">
        <v>24</v>
      </c>
      <c r="D29">
        <v>50</v>
      </c>
      <c r="E29">
        <v>100</v>
      </c>
      <c r="F29">
        <v>100</v>
      </c>
      <c r="G29" s="1">
        <f t="shared" ref="G29:G40" si="4">E29/100</f>
        <v>1</v>
      </c>
      <c r="H29" s="1">
        <f t="shared" ref="H29:H40" si="5">F29/100</f>
        <v>1</v>
      </c>
    </row>
    <row r="30" spans="2:19" x14ac:dyDescent="0.25">
      <c r="B30" t="s">
        <v>29</v>
      </c>
      <c r="C30" t="s">
        <v>25</v>
      </c>
      <c r="D30">
        <v>50</v>
      </c>
      <c r="E30">
        <v>0</v>
      </c>
      <c r="F30">
        <v>100</v>
      </c>
      <c r="G30" s="1">
        <f t="shared" si="4"/>
        <v>0</v>
      </c>
      <c r="H30" s="1">
        <f t="shared" si="5"/>
        <v>1</v>
      </c>
    </row>
    <row r="31" spans="2:19" x14ac:dyDescent="0.25">
      <c r="B31" t="s">
        <v>29</v>
      </c>
      <c r="C31" t="s">
        <v>26</v>
      </c>
      <c r="D31">
        <v>50</v>
      </c>
      <c r="E31">
        <v>60</v>
      </c>
      <c r="F31">
        <v>100</v>
      </c>
      <c r="G31" s="1">
        <f t="shared" si="4"/>
        <v>0.6</v>
      </c>
      <c r="H31" s="1">
        <f t="shared" si="5"/>
        <v>1</v>
      </c>
    </row>
    <row r="32" spans="2:19" x14ac:dyDescent="0.25">
      <c r="B32" t="s">
        <v>19</v>
      </c>
      <c r="C32" t="s">
        <v>23</v>
      </c>
      <c r="D32">
        <v>150</v>
      </c>
      <c r="E32">
        <v>47</v>
      </c>
      <c r="F32">
        <v>100</v>
      </c>
      <c r="G32" s="1">
        <f t="shared" si="4"/>
        <v>0.47</v>
      </c>
      <c r="H32" s="1">
        <f t="shared" si="5"/>
        <v>1</v>
      </c>
    </row>
    <row r="33" spans="2:8" x14ac:dyDescent="0.25">
      <c r="B33" t="s">
        <v>19</v>
      </c>
      <c r="C33" t="s">
        <v>24</v>
      </c>
      <c r="D33">
        <v>150</v>
      </c>
      <c r="E33">
        <v>100</v>
      </c>
      <c r="F33">
        <v>100</v>
      </c>
      <c r="G33" s="1">
        <f t="shared" si="4"/>
        <v>1</v>
      </c>
      <c r="H33" s="1">
        <f t="shared" si="5"/>
        <v>1</v>
      </c>
    </row>
    <row r="34" spans="2:8" x14ac:dyDescent="0.25">
      <c r="B34" t="s">
        <v>19</v>
      </c>
      <c r="C34" t="s">
        <v>25</v>
      </c>
      <c r="D34">
        <v>150</v>
      </c>
      <c r="E34">
        <v>0</v>
      </c>
      <c r="F34">
        <v>0</v>
      </c>
      <c r="G34" s="1">
        <f t="shared" si="4"/>
        <v>0</v>
      </c>
      <c r="H34" s="1">
        <f t="shared" si="5"/>
        <v>0</v>
      </c>
    </row>
    <row r="35" spans="2:8" x14ac:dyDescent="0.25">
      <c r="B35" t="s">
        <v>19</v>
      </c>
      <c r="C35" t="s">
        <v>26</v>
      </c>
      <c r="D35">
        <v>150</v>
      </c>
      <c r="E35">
        <v>33</v>
      </c>
      <c r="F35">
        <v>97</v>
      </c>
      <c r="G35" s="1">
        <f t="shared" si="4"/>
        <v>0.33</v>
      </c>
      <c r="H35" s="1">
        <f t="shared" si="5"/>
        <v>0.97</v>
      </c>
    </row>
    <row r="36" spans="2:8" x14ac:dyDescent="0.25">
      <c r="B36" t="s">
        <v>28</v>
      </c>
      <c r="C36" t="s">
        <v>23</v>
      </c>
      <c r="D36">
        <v>150</v>
      </c>
      <c r="E36">
        <v>100</v>
      </c>
      <c r="F36">
        <v>100</v>
      </c>
      <c r="G36" s="1">
        <f t="shared" si="4"/>
        <v>1</v>
      </c>
      <c r="H36" s="1">
        <f t="shared" si="5"/>
        <v>1</v>
      </c>
    </row>
    <row r="37" spans="2:8" x14ac:dyDescent="0.25">
      <c r="B37" t="s">
        <v>28</v>
      </c>
      <c r="C37" t="s">
        <v>24</v>
      </c>
      <c r="D37">
        <v>150</v>
      </c>
      <c r="E37">
        <v>100</v>
      </c>
      <c r="F37">
        <v>100</v>
      </c>
      <c r="G37" s="1">
        <f t="shared" si="4"/>
        <v>1</v>
      </c>
      <c r="H37" s="1">
        <f t="shared" si="5"/>
        <v>1</v>
      </c>
    </row>
    <row r="38" spans="2:8" x14ac:dyDescent="0.25">
      <c r="B38" t="s">
        <v>28</v>
      </c>
      <c r="C38" t="s">
        <v>25</v>
      </c>
      <c r="D38">
        <v>150</v>
      </c>
      <c r="E38">
        <v>5</v>
      </c>
      <c r="F38">
        <v>35</v>
      </c>
      <c r="G38" s="1">
        <f t="shared" si="4"/>
        <v>0.05</v>
      </c>
      <c r="H38" s="1">
        <f t="shared" si="5"/>
        <v>0.35</v>
      </c>
    </row>
    <row r="39" spans="2:8" x14ac:dyDescent="0.25">
      <c r="B39" t="s">
        <v>28</v>
      </c>
      <c r="C39" t="s">
        <v>26</v>
      </c>
      <c r="D39">
        <v>150</v>
      </c>
      <c r="E39">
        <v>100</v>
      </c>
      <c r="F39">
        <v>100</v>
      </c>
      <c r="G39" s="1">
        <f t="shared" si="4"/>
        <v>1</v>
      </c>
      <c r="H39" s="1">
        <f t="shared" si="5"/>
        <v>1</v>
      </c>
    </row>
    <row r="40" spans="2:8" x14ac:dyDescent="0.25">
      <c r="B40" t="s">
        <v>29</v>
      </c>
      <c r="C40" t="s">
        <v>23</v>
      </c>
      <c r="D40">
        <v>150</v>
      </c>
      <c r="E40">
        <v>39</v>
      </c>
      <c r="F40">
        <v>100</v>
      </c>
      <c r="G40" s="1">
        <f t="shared" si="4"/>
        <v>0.39</v>
      </c>
      <c r="H40" s="1">
        <f t="shared" si="5"/>
        <v>1</v>
      </c>
    </row>
    <row r="41" spans="2:8" x14ac:dyDescent="0.25">
      <c r="B41" t="s">
        <v>29</v>
      </c>
      <c r="C41" t="s">
        <v>24</v>
      </c>
      <c r="D41">
        <v>150</v>
      </c>
      <c r="E41">
        <v>100</v>
      </c>
      <c r="F41">
        <v>100</v>
      </c>
      <c r="G41" s="1">
        <f t="shared" ref="G41:G43" si="6">E41/100</f>
        <v>1</v>
      </c>
      <c r="H41" s="1">
        <f t="shared" ref="H41:H43" si="7">F41/100</f>
        <v>1</v>
      </c>
    </row>
    <row r="42" spans="2:8" x14ac:dyDescent="0.25">
      <c r="B42" t="s">
        <v>29</v>
      </c>
      <c r="C42" t="s">
        <v>25</v>
      </c>
      <c r="D42">
        <v>150</v>
      </c>
      <c r="E42">
        <v>0</v>
      </c>
      <c r="F42">
        <v>100</v>
      </c>
      <c r="G42" s="1">
        <f t="shared" si="6"/>
        <v>0</v>
      </c>
      <c r="H42" s="1">
        <f t="shared" si="7"/>
        <v>1</v>
      </c>
    </row>
    <row r="43" spans="2:8" x14ac:dyDescent="0.25">
      <c r="B43" t="s">
        <v>29</v>
      </c>
      <c r="C43" t="s">
        <v>26</v>
      </c>
      <c r="D43">
        <v>150</v>
      </c>
      <c r="E43">
        <v>31</v>
      </c>
      <c r="F43">
        <v>100</v>
      </c>
      <c r="G43" s="1">
        <f t="shared" si="6"/>
        <v>0.31</v>
      </c>
      <c r="H43" s="1">
        <f t="shared" si="7"/>
        <v>1</v>
      </c>
    </row>
    <row r="44" spans="2:8" x14ac:dyDescent="0.25">
      <c r="B44" t="s">
        <v>19</v>
      </c>
      <c r="C44" t="s">
        <v>23</v>
      </c>
      <c r="D44">
        <v>500</v>
      </c>
      <c r="E44">
        <v>6</v>
      </c>
      <c r="F44">
        <v>10</v>
      </c>
      <c r="G44" s="1">
        <f>E44/10</f>
        <v>0.6</v>
      </c>
      <c r="H44" s="1">
        <f>F44/10</f>
        <v>1</v>
      </c>
    </row>
    <row r="45" spans="2:8" x14ac:dyDescent="0.25">
      <c r="B45" t="s">
        <v>19</v>
      </c>
      <c r="C45" t="s">
        <v>24</v>
      </c>
      <c r="D45">
        <v>500</v>
      </c>
      <c r="E45">
        <v>10</v>
      </c>
      <c r="F45">
        <v>10</v>
      </c>
      <c r="G45" s="1">
        <f t="shared" ref="G45:G55" si="8">E45/10</f>
        <v>1</v>
      </c>
      <c r="H45" s="1">
        <f t="shared" ref="H45:H55" si="9">F45/10</f>
        <v>1</v>
      </c>
    </row>
    <row r="46" spans="2:8" x14ac:dyDescent="0.25">
      <c r="B46" t="s">
        <v>19</v>
      </c>
      <c r="C46" t="s">
        <v>25</v>
      </c>
      <c r="D46">
        <v>500</v>
      </c>
      <c r="E46">
        <v>0</v>
      </c>
      <c r="F46">
        <v>0</v>
      </c>
      <c r="G46" s="1">
        <f t="shared" si="8"/>
        <v>0</v>
      </c>
      <c r="H46" s="1">
        <f t="shared" si="9"/>
        <v>0</v>
      </c>
    </row>
    <row r="47" spans="2:8" x14ac:dyDescent="0.25">
      <c r="B47" t="s">
        <v>19</v>
      </c>
      <c r="C47" t="s">
        <v>26</v>
      </c>
      <c r="D47">
        <v>500</v>
      </c>
      <c r="E47">
        <v>4</v>
      </c>
      <c r="F47">
        <v>10</v>
      </c>
      <c r="G47" s="1">
        <f t="shared" si="8"/>
        <v>0.4</v>
      </c>
      <c r="H47" s="1">
        <f t="shared" si="9"/>
        <v>1</v>
      </c>
    </row>
    <row r="48" spans="2:8" x14ac:dyDescent="0.25">
      <c r="B48" t="s">
        <v>28</v>
      </c>
      <c r="C48" t="s">
        <v>23</v>
      </c>
      <c r="D48">
        <v>500</v>
      </c>
      <c r="E48">
        <v>10</v>
      </c>
      <c r="F48">
        <v>10</v>
      </c>
      <c r="G48" s="1">
        <f t="shared" si="8"/>
        <v>1</v>
      </c>
      <c r="H48" s="1">
        <f t="shared" si="9"/>
        <v>1</v>
      </c>
    </row>
    <row r="49" spans="2:8" x14ac:dyDescent="0.25">
      <c r="B49" t="s">
        <v>28</v>
      </c>
      <c r="C49" t="s">
        <v>24</v>
      </c>
      <c r="D49">
        <v>500</v>
      </c>
      <c r="E49">
        <v>10</v>
      </c>
      <c r="F49">
        <v>10</v>
      </c>
      <c r="G49" s="1">
        <f t="shared" si="8"/>
        <v>1</v>
      </c>
      <c r="H49" s="1">
        <f t="shared" si="9"/>
        <v>1</v>
      </c>
    </row>
    <row r="50" spans="2:8" x14ac:dyDescent="0.25">
      <c r="B50" t="s">
        <v>28</v>
      </c>
      <c r="C50" t="s">
        <v>25</v>
      </c>
      <c r="D50">
        <v>500</v>
      </c>
      <c r="E50">
        <v>2</v>
      </c>
      <c r="F50">
        <v>6</v>
      </c>
      <c r="G50" s="1">
        <f t="shared" si="8"/>
        <v>0.2</v>
      </c>
      <c r="H50" s="1">
        <f t="shared" si="9"/>
        <v>0.6</v>
      </c>
    </row>
    <row r="51" spans="2:8" x14ac:dyDescent="0.25">
      <c r="B51" t="s">
        <v>28</v>
      </c>
      <c r="C51" t="s">
        <v>26</v>
      </c>
      <c r="D51">
        <v>500</v>
      </c>
      <c r="E51">
        <v>10</v>
      </c>
      <c r="F51">
        <v>10</v>
      </c>
      <c r="G51" s="1">
        <f t="shared" si="8"/>
        <v>1</v>
      </c>
      <c r="H51" s="1">
        <f t="shared" si="9"/>
        <v>1</v>
      </c>
    </row>
    <row r="52" spans="2:8" x14ac:dyDescent="0.25">
      <c r="B52" t="s">
        <v>29</v>
      </c>
      <c r="C52" t="s">
        <v>23</v>
      </c>
      <c r="D52">
        <v>500</v>
      </c>
      <c r="E52">
        <v>4</v>
      </c>
      <c r="F52">
        <v>10</v>
      </c>
      <c r="G52" s="1">
        <f t="shared" si="8"/>
        <v>0.4</v>
      </c>
      <c r="H52" s="1">
        <f t="shared" si="9"/>
        <v>1</v>
      </c>
    </row>
    <row r="53" spans="2:8" x14ac:dyDescent="0.25">
      <c r="B53" t="s">
        <v>29</v>
      </c>
      <c r="C53" t="s">
        <v>24</v>
      </c>
      <c r="D53">
        <v>500</v>
      </c>
      <c r="E53">
        <v>10</v>
      </c>
      <c r="F53">
        <v>10</v>
      </c>
      <c r="G53" s="1">
        <f t="shared" si="8"/>
        <v>1</v>
      </c>
      <c r="H53" s="1">
        <f t="shared" si="9"/>
        <v>1</v>
      </c>
    </row>
    <row r="54" spans="2:8" x14ac:dyDescent="0.25">
      <c r="B54" t="s">
        <v>29</v>
      </c>
      <c r="C54" t="s">
        <v>25</v>
      </c>
      <c r="D54">
        <v>500</v>
      </c>
      <c r="E54">
        <v>0</v>
      </c>
      <c r="F54">
        <v>10</v>
      </c>
      <c r="G54" s="1">
        <f t="shared" si="8"/>
        <v>0</v>
      </c>
      <c r="H54" s="1">
        <f t="shared" si="9"/>
        <v>1</v>
      </c>
    </row>
    <row r="55" spans="2:8" x14ac:dyDescent="0.25">
      <c r="B55" t="s">
        <v>29</v>
      </c>
      <c r="C55" t="s">
        <v>26</v>
      </c>
      <c r="D55">
        <v>500</v>
      </c>
      <c r="E55">
        <v>6</v>
      </c>
      <c r="F55">
        <v>10</v>
      </c>
      <c r="G55" s="1">
        <f t="shared" si="8"/>
        <v>0.6</v>
      </c>
      <c r="H55" s="1">
        <f t="shared" si="9"/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3"/>
  <ignoredErrors>
    <ignoredError sqref="G20" calculatedColumn="1"/>
  </ignoredErrors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8155-8C21-4F70-91AB-3793E7258152}">
  <dimension ref="B3:W55"/>
  <sheetViews>
    <sheetView tabSelected="1" topLeftCell="E1" workbookViewId="0">
      <selection activeCell="L9" sqref="L9:T13"/>
    </sheetView>
  </sheetViews>
  <sheetFormatPr baseColWidth="10" defaultRowHeight="15" x14ac:dyDescent="0.25"/>
  <cols>
    <col min="16" max="16" width="12.5703125" bestFit="1" customWidth="1"/>
  </cols>
  <sheetData>
    <row r="3" spans="2:20" x14ac:dyDescent="0.25">
      <c r="B3">
        <v>50</v>
      </c>
      <c r="G3" t="s">
        <v>19</v>
      </c>
    </row>
    <row r="4" spans="2:20" x14ac:dyDescent="0.25">
      <c r="B4" t="s">
        <v>19</v>
      </c>
      <c r="C4">
        <v>134</v>
      </c>
      <c r="D4">
        <v>1.8562107086181641</v>
      </c>
      <c r="F4" t="s">
        <v>45</v>
      </c>
      <c r="G4">
        <f>SUM(D4+D22+D40)/3</f>
        <v>44.057293496206057</v>
      </c>
    </row>
    <row r="5" spans="2:20" x14ac:dyDescent="0.25">
      <c r="C5">
        <v>127.2</v>
      </c>
      <c r="D5">
        <v>2.824801921844482</v>
      </c>
      <c r="F5" t="s">
        <v>24</v>
      </c>
      <c r="G5">
        <f>SUM(D5+D23+D41)/3</f>
        <v>80.419850120614839</v>
      </c>
    </row>
    <row r="6" spans="2:20" x14ac:dyDescent="0.25">
      <c r="C6">
        <v>98</v>
      </c>
      <c r="D6">
        <v>2.8018839359283452</v>
      </c>
      <c r="F6" t="s">
        <v>46</v>
      </c>
      <c r="G6">
        <f t="shared" ref="G6:G7" si="0">SUM(D6+D24+D42)/3</f>
        <v>89.022873811976126</v>
      </c>
    </row>
    <row r="7" spans="2:20" x14ac:dyDescent="0.25">
      <c r="C7">
        <v>125.1</v>
      </c>
      <c r="D7">
        <v>2.4289107322692871</v>
      </c>
      <c r="F7" t="s">
        <v>26</v>
      </c>
      <c r="G7">
        <f t="shared" si="0"/>
        <v>75.509937677423096</v>
      </c>
      <c r="K7" s="8"/>
      <c r="L7" s="10" t="s">
        <v>42</v>
      </c>
      <c r="M7" s="10"/>
      <c r="N7" s="10"/>
      <c r="O7" s="10" t="s">
        <v>28</v>
      </c>
      <c r="P7" s="10"/>
      <c r="Q7" s="10"/>
      <c r="R7" s="10" t="s">
        <v>40</v>
      </c>
      <c r="S7" s="10"/>
      <c r="T7" s="10"/>
    </row>
    <row r="8" spans="2:20" x14ac:dyDescent="0.25">
      <c r="K8" s="8"/>
      <c r="L8" s="8" t="s">
        <v>47</v>
      </c>
      <c r="M8" s="8" t="s">
        <v>44</v>
      </c>
      <c r="N8" s="8" t="s">
        <v>41</v>
      </c>
      <c r="O8" s="8" t="s">
        <v>47</v>
      </c>
      <c r="P8" s="8" t="s">
        <v>44</v>
      </c>
      <c r="Q8" s="8" t="s">
        <v>41</v>
      </c>
      <c r="R8" s="8" t="s">
        <v>47</v>
      </c>
      <c r="S8" s="8" t="s">
        <v>44</v>
      </c>
      <c r="T8" s="8" t="s">
        <v>41</v>
      </c>
    </row>
    <row r="9" spans="2:20" ht="18" customHeight="1" x14ac:dyDescent="0.25">
      <c r="G9" t="s">
        <v>28</v>
      </c>
      <c r="K9" s="8" t="s">
        <v>45</v>
      </c>
      <c r="L9" s="8">
        <v>2</v>
      </c>
      <c r="M9" s="9">
        <v>3.9331366764994904E-3</v>
      </c>
      <c r="N9" s="11">
        <v>44.057293496206057</v>
      </c>
      <c r="O9" s="8">
        <v>0</v>
      </c>
      <c r="P9" s="9">
        <v>2.8848021545097916E-2</v>
      </c>
      <c r="Q9" s="11">
        <v>56.443468015736279</v>
      </c>
      <c r="R9" s="8">
        <v>1</v>
      </c>
      <c r="S9" s="9">
        <v>2.0964360587000905E-4</v>
      </c>
      <c r="T9" s="11">
        <v>61.790810829999998</v>
      </c>
    </row>
    <row r="10" spans="2:20" x14ac:dyDescent="0.25">
      <c r="B10" t="s">
        <v>28</v>
      </c>
      <c r="C10">
        <v>130.6</v>
      </c>
      <c r="D10">
        <v>2.2087714672088619</v>
      </c>
      <c r="F10" t="s">
        <v>45</v>
      </c>
      <c r="G10">
        <f>SUM(D10+D28+D46)/3</f>
        <v>56.443468015736279</v>
      </c>
      <c r="K10" s="8" t="s">
        <v>24</v>
      </c>
      <c r="L10" s="8">
        <v>1</v>
      </c>
      <c r="M10" s="9">
        <v>5.4537521815008726E-3</v>
      </c>
      <c r="N10" s="11">
        <v>80.419850120614839</v>
      </c>
      <c r="O10" s="8">
        <v>0</v>
      </c>
      <c r="P10" s="9">
        <v>1.0386139374581552E-2</v>
      </c>
      <c r="Q10" s="11">
        <v>103.72788055793986</v>
      </c>
      <c r="R10" s="8">
        <v>2</v>
      </c>
      <c r="S10" s="9">
        <v>2.0964360587002024E-3</v>
      </c>
      <c r="T10" s="11">
        <v>78.877046649999997</v>
      </c>
    </row>
    <row r="11" spans="2:20" x14ac:dyDescent="0.25">
      <c r="C11">
        <v>126.4</v>
      </c>
      <c r="D11">
        <v>5.2560238838195801</v>
      </c>
      <c r="F11" t="s">
        <v>24</v>
      </c>
      <c r="G11">
        <f t="shared" ref="G11:G13" si="1">SUM(D11+D29+D47)/3</f>
        <v>103.72788055793986</v>
      </c>
      <c r="K11" s="8" t="s">
        <v>46</v>
      </c>
      <c r="L11" s="8">
        <v>0</v>
      </c>
      <c r="M11" s="9">
        <v>6.4020227778071967E-2</v>
      </c>
      <c r="N11" s="11">
        <v>89.022873811976126</v>
      </c>
      <c r="O11" s="8">
        <v>2</v>
      </c>
      <c r="P11" s="9">
        <v>1.075268817204302E-2</v>
      </c>
      <c r="Q11" s="11">
        <v>55.242470817633262</v>
      </c>
      <c r="R11" s="8">
        <v>1</v>
      </c>
      <c r="S11" s="9">
        <v>3.8687348555249662E-2</v>
      </c>
      <c r="T11" s="11">
        <v>89.65100932</v>
      </c>
    </row>
    <row r="12" spans="2:20" x14ac:dyDescent="0.25">
      <c r="C12">
        <v>104.2</v>
      </c>
      <c r="D12">
        <v>3.6283223628997798</v>
      </c>
      <c r="F12" t="s">
        <v>46</v>
      </c>
      <c r="G12">
        <f t="shared" si="1"/>
        <v>55.242470817633262</v>
      </c>
      <c r="K12" s="8" t="s">
        <v>26</v>
      </c>
      <c r="L12" s="8">
        <v>1</v>
      </c>
      <c r="M12" s="9">
        <v>5.6490117699311872E-3</v>
      </c>
      <c r="N12" s="11">
        <v>75.509937677423096</v>
      </c>
      <c r="O12" s="8">
        <v>1</v>
      </c>
      <c r="P12" s="9">
        <v>5.9960026648900487E-3</v>
      </c>
      <c r="Q12" s="11">
        <v>100.87177395710978</v>
      </c>
      <c r="R12" s="8">
        <v>1</v>
      </c>
      <c r="S12" s="9">
        <v>7.1202531645569687E-3</v>
      </c>
      <c r="T12" s="11">
        <v>166.45174169999999</v>
      </c>
    </row>
    <row r="13" spans="2:20" x14ac:dyDescent="0.25">
      <c r="C13">
        <v>126.4</v>
      </c>
      <c r="D13">
        <v>3.0774388313293461</v>
      </c>
      <c r="F13" t="s">
        <v>26</v>
      </c>
      <c r="G13">
        <f t="shared" si="1"/>
        <v>100.87177395710978</v>
      </c>
      <c r="K13" s="13" t="s">
        <v>50</v>
      </c>
      <c r="L13" s="8">
        <f>SUM(L9:L12)</f>
        <v>4</v>
      </c>
      <c r="M13" s="9">
        <f>SUM(M9:M12)/4</f>
        <v>1.9764032101500878E-2</v>
      </c>
      <c r="N13" s="11">
        <f>SUM(N9:N12)/4</f>
        <v>72.252488776555026</v>
      </c>
      <c r="O13" s="8">
        <f>SUM(O9:O12)</f>
        <v>3</v>
      </c>
      <c r="P13" s="9">
        <f t="shared" ref="P13:Q13" si="2">SUM(P9:P12)/4</f>
        <v>1.3995712939153134E-2</v>
      </c>
      <c r="Q13" s="11">
        <f t="shared" si="2"/>
        <v>79.071398337104796</v>
      </c>
      <c r="R13" s="8">
        <f>SUM(R9:R12)</f>
        <v>5</v>
      </c>
      <c r="S13" s="9">
        <f t="shared" ref="S13:T13" si="3">SUM(S9:S12)/4</f>
        <v>1.202842034609421E-2</v>
      </c>
      <c r="T13" s="11">
        <f t="shared" si="3"/>
        <v>99.192652124999995</v>
      </c>
    </row>
    <row r="14" spans="2:20" x14ac:dyDescent="0.25">
      <c r="P14" s="12"/>
    </row>
    <row r="15" spans="2:20" x14ac:dyDescent="0.25">
      <c r="G15" t="s">
        <v>40</v>
      </c>
    </row>
    <row r="16" spans="2:20" x14ac:dyDescent="0.25">
      <c r="B16" t="s">
        <v>40</v>
      </c>
      <c r="C16" s="6">
        <v>135.6</v>
      </c>
      <c r="D16" s="6">
        <v>2.2640910000000001</v>
      </c>
      <c r="F16" t="s">
        <v>45</v>
      </c>
      <c r="G16">
        <f>SUM(D16+D34+D52)/3</f>
        <v>61.790810829999998</v>
      </c>
    </row>
    <row r="17" spans="2:23" x14ac:dyDescent="0.25">
      <c r="C17" s="6">
        <v>126.4</v>
      </c>
      <c r="D17" s="6">
        <v>2.8238379999999998</v>
      </c>
      <c r="F17" t="s">
        <v>24</v>
      </c>
      <c r="G17">
        <f t="shared" ref="G17:G19" si="4">SUM(D17+D35+D53)/3</f>
        <v>78.877046649999997</v>
      </c>
    </row>
    <row r="18" spans="2:23" x14ac:dyDescent="0.25">
      <c r="C18" s="6">
        <v>98</v>
      </c>
      <c r="D18" s="6">
        <v>3.2185030000000001</v>
      </c>
      <c r="F18" t="s">
        <v>46</v>
      </c>
      <c r="G18">
        <f t="shared" si="4"/>
        <v>89.65100932</v>
      </c>
    </row>
    <row r="19" spans="2:23" x14ac:dyDescent="0.25">
      <c r="C19" s="6">
        <v>123.7</v>
      </c>
      <c r="D19" s="6">
        <v>3.4649730000000001</v>
      </c>
      <c r="F19" t="s">
        <v>26</v>
      </c>
      <c r="G19">
        <f t="shared" si="4"/>
        <v>166.45174169999999</v>
      </c>
    </row>
    <row r="20" spans="2:23" x14ac:dyDescent="0.25">
      <c r="I20">
        <v>50</v>
      </c>
      <c r="O20">
        <v>150</v>
      </c>
      <c r="T20">
        <v>500</v>
      </c>
    </row>
    <row r="21" spans="2:23" x14ac:dyDescent="0.25">
      <c r="B21">
        <v>150</v>
      </c>
      <c r="I21" t="s">
        <v>2</v>
      </c>
      <c r="J21" t="s">
        <v>45</v>
      </c>
      <c r="K21" t="s">
        <v>24</v>
      </c>
      <c r="L21" t="s">
        <v>46</v>
      </c>
      <c r="M21" t="s">
        <v>26</v>
      </c>
      <c r="O21" t="s">
        <v>45</v>
      </c>
      <c r="P21" t="s">
        <v>24</v>
      </c>
      <c r="Q21" t="s">
        <v>46</v>
      </c>
      <c r="R21" t="s">
        <v>26</v>
      </c>
      <c r="T21" t="s">
        <v>45</v>
      </c>
      <c r="U21" t="s">
        <v>24</v>
      </c>
      <c r="V21" t="s">
        <v>46</v>
      </c>
      <c r="W21" t="s">
        <v>26</v>
      </c>
    </row>
    <row r="22" spans="2:23" x14ac:dyDescent="0.25">
      <c r="B22" t="s">
        <v>19</v>
      </c>
      <c r="C22">
        <v>159</v>
      </c>
      <c r="D22">
        <v>29.011376380000002</v>
      </c>
      <c r="J22">
        <v>134</v>
      </c>
      <c r="K22">
        <v>127.2</v>
      </c>
      <c r="L22">
        <v>98</v>
      </c>
      <c r="M22">
        <v>125.1</v>
      </c>
      <c r="O22">
        <v>159</v>
      </c>
      <c r="P22">
        <v>150.30000000000001</v>
      </c>
      <c r="Q22">
        <v>119.3</v>
      </c>
      <c r="R22">
        <v>149.1</v>
      </c>
      <c r="T22">
        <v>8.6</v>
      </c>
      <c r="U22">
        <v>7.7</v>
      </c>
      <c r="V22">
        <v>6</v>
      </c>
      <c r="W22">
        <v>7.7</v>
      </c>
    </row>
    <row r="23" spans="2:23" x14ac:dyDescent="0.25">
      <c r="C23">
        <v>150.30000000000001</v>
      </c>
      <c r="D23">
        <v>43.021842239999998</v>
      </c>
      <c r="J23">
        <v>130.6</v>
      </c>
      <c r="K23">
        <v>126.4</v>
      </c>
      <c r="L23">
        <v>104.2</v>
      </c>
      <c r="M23">
        <v>126.4</v>
      </c>
      <c r="O23">
        <v>154.80000000000001</v>
      </c>
      <c r="P23">
        <v>149</v>
      </c>
      <c r="Q23">
        <v>132.6</v>
      </c>
      <c r="R23">
        <v>147.4</v>
      </c>
      <c r="T23">
        <v>8.4</v>
      </c>
      <c r="U23">
        <v>7.7</v>
      </c>
      <c r="V23">
        <v>6</v>
      </c>
      <c r="W23">
        <v>7.7</v>
      </c>
    </row>
    <row r="24" spans="2:23" x14ac:dyDescent="0.25">
      <c r="C24">
        <v>119.3</v>
      </c>
      <c r="D24">
        <v>49.180553199999999</v>
      </c>
      <c r="J24" s="6">
        <v>135.6</v>
      </c>
      <c r="K24" s="6">
        <v>126.4</v>
      </c>
      <c r="L24">
        <v>98</v>
      </c>
      <c r="M24">
        <v>123.7</v>
      </c>
      <c r="O24" s="6">
        <v>158.9</v>
      </c>
      <c r="P24" s="6">
        <v>152.80000000000001</v>
      </c>
      <c r="Q24">
        <v>125.1</v>
      </c>
      <c r="R24">
        <v>150.1</v>
      </c>
      <c r="T24">
        <v>8.6</v>
      </c>
      <c r="U24">
        <v>7.7</v>
      </c>
      <c r="V24">
        <v>6.2</v>
      </c>
      <c r="W24">
        <v>7.7</v>
      </c>
    </row>
    <row r="25" spans="2:23" x14ac:dyDescent="0.25">
      <c r="C25">
        <v>149.1</v>
      </c>
      <c r="D25">
        <v>45.945607899999999</v>
      </c>
      <c r="I25" t="s">
        <v>43</v>
      </c>
      <c r="J25">
        <f>MAX(J22:J24)</f>
        <v>135.6</v>
      </c>
      <c r="K25">
        <f t="shared" ref="K25:M25" si="5">MAX(K22:K24)</f>
        <v>127.2</v>
      </c>
      <c r="L25">
        <f t="shared" si="5"/>
        <v>104.2</v>
      </c>
      <c r="M25">
        <f t="shared" si="5"/>
        <v>126.4</v>
      </c>
      <c r="O25">
        <f>MAX(O22:O24)</f>
        <v>159</v>
      </c>
      <c r="P25">
        <f t="shared" ref="P25" si="6">MAX(P22:P24)</f>
        <v>152.80000000000001</v>
      </c>
      <c r="Q25">
        <f t="shared" ref="Q25" si="7">MAX(Q22:Q24)</f>
        <v>132.6</v>
      </c>
      <c r="R25">
        <f t="shared" ref="R25" si="8">MAX(R22:R24)</f>
        <v>150.1</v>
      </c>
      <c r="T25">
        <f>MAX(T22:T24)</f>
        <v>8.6</v>
      </c>
      <c r="U25">
        <f t="shared" ref="U25" si="9">MAX(U22:U24)</f>
        <v>7.7</v>
      </c>
      <c r="V25">
        <f t="shared" ref="V25" si="10">MAX(V22:V24)</f>
        <v>6.2</v>
      </c>
      <c r="W25">
        <f t="shared" ref="W25" si="11">MAX(W22:W24)</f>
        <v>7.7</v>
      </c>
    </row>
    <row r="27" spans="2:23" x14ac:dyDescent="0.25">
      <c r="I27" t="s">
        <v>44</v>
      </c>
      <c r="J27" t="s">
        <v>45</v>
      </c>
      <c r="K27" t="s">
        <v>24</v>
      </c>
      <c r="L27" t="s">
        <v>46</v>
      </c>
      <c r="M27" t="s">
        <v>26</v>
      </c>
      <c r="O27" t="s">
        <v>45</v>
      </c>
      <c r="P27" t="s">
        <v>24</v>
      </c>
      <c r="Q27" t="s">
        <v>46</v>
      </c>
      <c r="R27" t="s">
        <v>26</v>
      </c>
      <c r="T27" t="s">
        <v>45</v>
      </c>
      <c r="U27" t="s">
        <v>24</v>
      </c>
      <c r="V27" t="s">
        <v>46</v>
      </c>
      <c r="W27" t="s">
        <v>26</v>
      </c>
    </row>
    <row r="28" spans="2:23" x14ac:dyDescent="0.25">
      <c r="B28" t="s">
        <v>28</v>
      </c>
      <c r="C28">
        <v>154.80000000000001</v>
      </c>
      <c r="D28">
        <v>37.688697580000003</v>
      </c>
      <c r="J28" s="7">
        <f>($J$25-J22)/$J$25</f>
        <v>1.1799410029498483E-2</v>
      </c>
      <c r="K28" s="7">
        <f>($K$25-K22)/$K$25</f>
        <v>0</v>
      </c>
      <c r="L28" s="7">
        <f>($L$25-L22)/$L$25</f>
        <v>5.95009596928983E-2</v>
      </c>
      <c r="M28" s="7">
        <f>($M$25-M22)/$M$25</f>
        <v>1.0284810126582368E-2</v>
      </c>
      <c r="O28" s="7">
        <f>($O$25-O22)/$O$25</f>
        <v>0</v>
      </c>
      <c r="P28" s="7">
        <f>($P$25-P22)/$P$25</f>
        <v>1.6361256544502618E-2</v>
      </c>
      <c r="Q28" s="7">
        <f>($Q$25-Q22)/$Q$25</f>
        <v>0.10030165912518851</v>
      </c>
      <c r="R28" s="7">
        <f>($R$25-R22)/$R$25</f>
        <v>6.6622251832111927E-3</v>
      </c>
      <c r="T28" s="7">
        <f>($T$25-T22)/$T$25</f>
        <v>0</v>
      </c>
      <c r="U28" s="7">
        <f>($U$25-U22)/$U$25</f>
        <v>0</v>
      </c>
      <c r="V28" s="7">
        <f>($V$25-V22)/$V$25</f>
        <v>3.2258064516129059E-2</v>
      </c>
      <c r="W28" s="7">
        <f>($W$25-W22)/$W$25</f>
        <v>0</v>
      </c>
    </row>
    <row r="29" spans="2:23" x14ac:dyDescent="0.25">
      <c r="C29">
        <v>149</v>
      </c>
      <c r="D29">
        <v>64.226672890000003</v>
      </c>
      <c r="J29" s="7">
        <f t="shared" ref="J29:J30" si="12">($J$25-J23)/$J$25</f>
        <v>3.687315634218289E-2</v>
      </c>
      <c r="K29" s="7">
        <f t="shared" ref="K29:K30" si="13">($K$25-K23)/$K$25</f>
        <v>6.2893081761006067E-3</v>
      </c>
      <c r="L29" s="7">
        <f t="shared" ref="L29:L30" si="14">($L$25-L23)/$L$25</f>
        <v>0</v>
      </c>
      <c r="M29" s="7">
        <f t="shared" ref="M29:M30" si="15">($M$25-M23)/$M$25</f>
        <v>0</v>
      </c>
      <c r="O29" s="7">
        <f t="shared" ref="O29" si="16">($O$25-O23)/$O$25</f>
        <v>2.641509433962257E-2</v>
      </c>
      <c r="P29" s="7">
        <f>($P$25-P23)/$P$25</f>
        <v>2.486910994764405E-2</v>
      </c>
      <c r="Q29" s="7">
        <f t="shared" ref="Q29:Q30" si="17">($Q$25-Q23)/$Q$25</f>
        <v>0</v>
      </c>
      <c r="R29" s="7">
        <f t="shared" ref="R29:R30" si="18">($R$25-R23)/$R$25</f>
        <v>1.7988007994670145E-2</v>
      </c>
      <c r="T29" s="7">
        <f t="shared" ref="T29:T30" si="19">($T$25-T23)/$T$25</f>
        <v>2.3255813953488292E-2</v>
      </c>
      <c r="U29" s="7">
        <f t="shared" ref="U29:U30" si="20">($U$25-U23)/$U$25</f>
        <v>0</v>
      </c>
      <c r="V29" s="7">
        <f t="shared" ref="V29:V30" si="21">($V$25-V23)/$V$25</f>
        <v>3.2258064516129059E-2</v>
      </c>
      <c r="W29" s="7">
        <f t="shared" ref="W29" si="22">($W$25-W23)/$W$25</f>
        <v>0</v>
      </c>
    </row>
    <row r="30" spans="2:23" x14ac:dyDescent="0.25">
      <c r="C30">
        <v>132.6</v>
      </c>
      <c r="D30">
        <v>49.373011589999997</v>
      </c>
      <c r="J30" s="7">
        <f t="shared" si="12"/>
        <v>0</v>
      </c>
      <c r="K30" s="7">
        <f t="shared" si="13"/>
        <v>6.2893081761006067E-3</v>
      </c>
      <c r="L30" s="7">
        <f t="shared" si="14"/>
        <v>5.95009596928983E-2</v>
      </c>
      <c r="M30" s="7">
        <f t="shared" si="15"/>
        <v>2.1360759493670906E-2</v>
      </c>
      <c r="O30" s="7">
        <f>($O$25-O24)/$O$25</f>
        <v>6.2893081761002719E-4</v>
      </c>
      <c r="P30" s="7">
        <f t="shared" ref="P30" si="23">($P$25-P24)/$P$25</f>
        <v>0</v>
      </c>
      <c r="Q30" s="7">
        <f t="shared" si="17"/>
        <v>5.6561085972850679E-2</v>
      </c>
      <c r="R30" s="7">
        <f t="shared" si="18"/>
        <v>0</v>
      </c>
      <c r="T30" s="7">
        <f t="shared" si="19"/>
        <v>0</v>
      </c>
      <c r="U30" s="7">
        <f t="shared" si="20"/>
        <v>0</v>
      </c>
      <c r="V30" s="7">
        <f t="shared" si="21"/>
        <v>0</v>
      </c>
      <c r="W30" s="7">
        <f>($W$25-W24)/$W$25</f>
        <v>0</v>
      </c>
    </row>
    <row r="31" spans="2:23" x14ac:dyDescent="0.25">
      <c r="C31">
        <v>147.4</v>
      </c>
      <c r="D31">
        <v>63.652163739999999</v>
      </c>
    </row>
    <row r="33" spans="2:13" x14ac:dyDescent="0.25">
      <c r="I33" t="s">
        <v>49</v>
      </c>
      <c r="J33" t="s">
        <v>45</v>
      </c>
      <c r="K33" t="s">
        <v>24</v>
      </c>
      <c r="L33" t="s">
        <v>46</v>
      </c>
      <c r="M33" t="s">
        <v>26</v>
      </c>
    </row>
    <row r="34" spans="2:13" x14ac:dyDescent="0.25">
      <c r="B34" t="s">
        <v>40</v>
      </c>
      <c r="C34">
        <v>158.9</v>
      </c>
      <c r="D34">
        <v>40.97686839</v>
      </c>
      <c r="I34" t="s">
        <v>17</v>
      </c>
      <c r="J34" s="7">
        <f>SUM(J28+O28+T28)/3</f>
        <v>3.9331366764994947E-3</v>
      </c>
      <c r="K34" s="7">
        <f>SUM(K28+P28+U28)/3</f>
        <v>5.4537521815008726E-3</v>
      </c>
      <c r="L34" s="7">
        <f t="shared" ref="L34" si="24">SUM(L28+Q28+V28)/3</f>
        <v>6.4020227778071967E-2</v>
      </c>
      <c r="M34" s="7">
        <f>SUM(M28+R28+W28)/3</f>
        <v>5.6490117699311872E-3</v>
      </c>
    </row>
    <row r="35" spans="2:13" x14ac:dyDescent="0.25">
      <c r="C35">
        <v>152.80000000000001</v>
      </c>
      <c r="D35">
        <v>60.888591050000002</v>
      </c>
      <c r="I35" t="s">
        <v>18</v>
      </c>
      <c r="J35" s="7">
        <f>SUM(J29+O29+T29)/3</f>
        <v>2.8848021545097916E-2</v>
      </c>
      <c r="K35" s="7">
        <f t="shared" ref="K35:K36" si="25">SUM(K29+P29+U29)/3</f>
        <v>1.0386139374581552E-2</v>
      </c>
      <c r="L35" s="7">
        <f t="shared" ref="L35:L36" si="26">SUM(L29+Q29+V29)/3</f>
        <v>1.075268817204302E-2</v>
      </c>
      <c r="M35" s="7">
        <f t="shared" ref="M35:M36" si="27">SUM(M29+R29+W29)/3</f>
        <v>5.9960026648900487E-3</v>
      </c>
    </row>
    <row r="36" spans="2:13" x14ac:dyDescent="0.25">
      <c r="C36">
        <v>125.1</v>
      </c>
      <c r="D36">
        <v>44.349780559999999</v>
      </c>
      <c r="I36" t="s">
        <v>48</v>
      </c>
      <c r="J36" s="7">
        <f>SUM(J30+O30+T30)/3</f>
        <v>2.0964360587000905E-4</v>
      </c>
      <c r="K36" s="7">
        <f t="shared" si="25"/>
        <v>2.0964360587002024E-3</v>
      </c>
      <c r="L36" s="7">
        <f t="shared" si="26"/>
        <v>3.8687348555249662E-2</v>
      </c>
      <c r="M36" s="7">
        <f t="shared" si="27"/>
        <v>7.1202531645569687E-3</v>
      </c>
    </row>
    <row r="37" spans="2:13" x14ac:dyDescent="0.25">
      <c r="C37">
        <v>150.1</v>
      </c>
      <c r="D37">
        <v>60.742986199999997</v>
      </c>
    </row>
    <row r="39" spans="2:13" x14ac:dyDescent="0.25">
      <c r="B39">
        <v>500</v>
      </c>
    </row>
    <row r="40" spans="2:13" x14ac:dyDescent="0.25">
      <c r="B40" t="s">
        <v>19</v>
      </c>
      <c r="C40">
        <v>8.6</v>
      </c>
      <c r="D40">
        <v>101.30429340000001</v>
      </c>
    </row>
    <row r="41" spans="2:13" x14ac:dyDescent="0.25">
      <c r="C41">
        <v>7.7</v>
      </c>
      <c r="D41">
        <v>195.41290620000001</v>
      </c>
    </row>
    <row r="42" spans="2:13" x14ac:dyDescent="0.25">
      <c r="C42">
        <v>6</v>
      </c>
      <c r="D42">
        <v>215.08618430000001</v>
      </c>
    </row>
    <row r="43" spans="2:13" x14ac:dyDescent="0.25">
      <c r="C43">
        <v>7.7</v>
      </c>
      <c r="D43">
        <v>178.1552944</v>
      </c>
    </row>
    <row r="46" spans="2:13" x14ac:dyDescent="0.25">
      <c r="B46" t="s">
        <v>28</v>
      </c>
      <c r="C46">
        <v>8.4</v>
      </c>
      <c r="D46">
        <v>129.43293499999999</v>
      </c>
    </row>
    <row r="47" spans="2:13" x14ac:dyDescent="0.25">
      <c r="C47">
        <v>7.7</v>
      </c>
      <c r="D47">
        <v>241.7009449</v>
      </c>
    </row>
    <row r="48" spans="2:13" x14ac:dyDescent="0.25">
      <c r="C48">
        <v>6</v>
      </c>
      <c r="D48">
        <v>112.7260785</v>
      </c>
    </row>
    <row r="49" spans="2:4" x14ac:dyDescent="0.25">
      <c r="C49">
        <v>7.7</v>
      </c>
      <c r="D49">
        <v>235.88571930000001</v>
      </c>
    </row>
    <row r="52" spans="2:4" x14ac:dyDescent="0.25">
      <c r="C52">
        <v>8.6</v>
      </c>
      <c r="D52">
        <v>142.13147309999999</v>
      </c>
    </row>
    <row r="53" spans="2:4" x14ac:dyDescent="0.25">
      <c r="B53" t="s">
        <v>40</v>
      </c>
      <c r="C53">
        <v>7.7</v>
      </c>
      <c r="D53">
        <v>172.91871090000001</v>
      </c>
    </row>
    <row r="54" spans="2:4" x14ac:dyDescent="0.25">
      <c r="C54">
        <v>6.2</v>
      </c>
      <c r="D54">
        <v>221.38474439999999</v>
      </c>
    </row>
    <row r="55" spans="2:4" x14ac:dyDescent="0.25">
      <c r="C55">
        <v>7.7</v>
      </c>
      <c r="D55">
        <v>435.14726589999998</v>
      </c>
    </row>
  </sheetData>
  <mergeCells count="3">
    <mergeCell ref="L7:N7"/>
    <mergeCell ref="O7:Q7"/>
    <mergeCell ref="R7:T7"/>
  </mergeCells>
  <phoneticPr fontId="2" type="noConversion"/>
  <pageMargins left="0.7" right="0.7" top="0.75" bottom="0.75" header="0.3" footer="0.3"/>
  <ignoredErrors>
    <ignoredError sqref="O13 R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GRASP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Arnau Martínez</dc:creator>
  <cp:lastModifiedBy>Ignacio Arnau Martínez</cp:lastModifiedBy>
  <dcterms:created xsi:type="dcterms:W3CDTF">2015-06-05T18:19:34Z</dcterms:created>
  <dcterms:modified xsi:type="dcterms:W3CDTF">2023-09-05T01:31:59Z</dcterms:modified>
</cp:coreProperties>
</file>