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Contabilidad\"/>
    </mc:Choice>
  </mc:AlternateContent>
  <bookViews>
    <workbookView xWindow="0" yWindow="0" windowWidth="23040" windowHeight="8805"/>
  </bookViews>
  <sheets>
    <sheet name="Pedido base (copiar esta hoja)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M37" i="1" l="1"/>
  <c r="N37" i="1"/>
  <c r="I37" i="1"/>
  <c r="J37" i="1"/>
  <c r="K37" i="1"/>
  <c r="L37" i="1"/>
  <c r="N42" i="1" l="1"/>
  <c r="N43" i="1"/>
  <c r="M43" i="1"/>
  <c r="M42" i="1"/>
  <c r="L43" i="1"/>
  <c r="L42" i="1"/>
  <c r="K43" i="1"/>
  <c r="K42" i="1"/>
  <c r="J43" i="1"/>
  <c r="J42" i="1"/>
  <c r="I43" i="1"/>
  <c r="I42" i="1"/>
  <c r="L44" i="1" l="1"/>
  <c r="N44" i="1"/>
  <c r="K44" i="1"/>
  <c r="M44" i="1"/>
  <c r="I44" i="1"/>
  <c r="J44" i="1"/>
  <c r="I45" i="1" l="1"/>
</calcChain>
</file>

<file path=xl/sharedStrings.xml><?xml version="1.0" encoding="utf-8"?>
<sst xmlns="http://schemas.openxmlformats.org/spreadsheetml/2006/main" count="49" uniqueCount="46">
  <si>
    <t>Nombre</t>
  </si>
  <si>
    <t>Apellido</t>
  </si>
  <si>
    <t>Direccion</t>
  </si>
  <si>
    <t>Comuna</t>
  </si>
  <si>
    <t>Deuda</t>
  </si>
  <si>
    <t>Frutillas</t>
  </si>
  <si>
    <t>Cerezas</t>
  </si>
  <si>
    <t>Paltas</t>
  </si>
  <si>
    <t>Quense</t>
  </si>
  <si>
    <t>Sector</t>
  </si>
  <si>
    <t>Ignacio</t>
  </si>
  <si>
    <t>Castañeda</t>
  </si>
  <si>
    <t>Lukas</t>
  </si>
  <si>
    <t>Pedido</t>
  </si>
  <si>
    <t>Unidades</t>
  </si>
  <si>
    <t>A 1 kg</t>
  </si>
  <si>
    <t>P 2 kg</t>
  </si>
  <si>
    <t>C 5 kg</t>
  </si>
  <si>
    <t>F 2 kg</t>
  </si>
  <si>
    <t>Productos</t>
  </si>
  <si>
    <t>Precios</t>
  </si>
  <si>
    <t>Costos</t>
  </si>
  <si>
    <t>Total</t>
  </si>
  <si>
    <t>Ingresos</t>
  </si>
  <si>
    <t>Nosotros</t>
  </si>
  <si>
    <t>Utilidad</t>
  </si>
  <si>
    <t>Producto</t>
  </si>
  <si>
    <t>Contabilidad</t>
  </si>
  <si>
    <t>FECHA</t>
  </si>
  <si>
    <t>Notas</t>
  </si>
  <si>
    <t>Nota</t>
  </si>
  <si>
    <t>Tipo</t>
  </si>
  <si>
    <t>D 3 kg</t>
  </si>
  <si>
    <t>Duraznos</t>
  </si>
  <si>
    <t>N 3 kg</t>
  </si>
  <si>
    <t>Nectarines</t>
  </si>
  <si>
    <t>Clientes</t>
  </si>
  <si>
    <t>Compra</t>
  </si>
  <si>
    <t>Venta</t>
  </si>
  <si>
    <t>Pagado</t>
  </si>
  <si>
    <t>SI</t>
  </si>
  <si>
    <t>NO</t>
  </si>
  <si>
    <t>Arandanos</t>
  </si>
  <si>
    <t>Juanita</t>
  </si>
  <si>
    <t>Perez</t>
  </si>
  <si>
    <t>La señora Juanita ya me pago todo menos las paltas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</si>
</sst>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_-;\-&quot;$&quot;\ * #,##0_-;_-&quot;$&quot;\ * &quot;-&quot;??_-;_-@_-"/>
    <numFmt numFmtId="165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</cellStyleXfs>
  <cellXfs count="93">
    <xf numFmtId="164" fontId="0" fillId="0" borderId="0" xfId="0"/>
    <xf numFmtId="164" fontId="0" fillId="0" borderId="0" xfId="0" applyAlignment="1">
      <alignment horizontal="center"/>
    </xf>
    <xf numFmtId="164" fontId="0" fillId="0" borderId="0" xfId="0" applyAlignment="1">
      <alignment horizontal="center" vertical="center"/>
    </xf>
    <xf numFmtId="164" fontId="0" fillId="0" borderId="6" xfId="0" applyBorder="1"/>
    <xf numFmtId="164" fontId="0" fillId="0" borderId="2" xfId="0" applyBorder="1"/>
    <xf numFmtId="0" fontId="0" fillId="0" borderId="2" xfId="0" applyNumberFormat="1" applyBorder="1"/>
    <xf numFmtId="164" fontId="0" fillId="0" borderId="8" xfId="0" applyBorder="1"/>
    <xf numFmtId="164" fontId="0" fillId="0" borderId="9" xfId="0" applyBorder="1"/>
    <xf numFmtId="0" fontId="0" fillId="0" borderId="9" xfId="0" applyNumberFormat="1" applyBorder="1"/>
    <xf numFmtId="164" fontId="0" fillId="0" borderId="3" xfId="0" applyBorder="1"/>
    <xf numFmtId="164" fontId="0" fillId="0" borderId="4" xfId="0" applyBorder="1"/>
    <xf numFmtId="0" fontId="0" fillId="0" borderId="4" xfId="0" applyNumberFormat="1" applyBorder="1"/>
    <xf numFmtId="164" fontId="0" fillId="0" borderId="11" xfId="0" applyBorder="1" applyAlignment="1">
      <alignment horizontal="center" vertical="center"/>
    </xf>
    <xf numFmtId="164" fontId="0" fillId="0" borderId="2" xfId="0" applyNumberFormat="1" applyBorder="1"/>
    <xf numFmtId="164" fontId="0" fillId="0" borderId="13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4" fillId="0" borderId="0" xfId="0" applyFont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4" fillId="0" borderId="32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4" fillId="0" borderId="11" xfId="0" applyFont="1" applyBorder="1" applyAlignment="1">
      <alignment horizontal="center"/>
    </xf>
    <xf numFmtId="164" fontId="0" fillId="0" borderId="35" xfId="0" applyBorder="1" applyAlignment="1"/>
    <xf numFmtId="164" fontId="0" fillId="0" borderId="14" xfId="0" applyBorder="1" applyAlignment="1"/>
    <xf numFmtId="164" fontId="0" fillId="0" borderId="15" xfId="0" applyBorder="1" applyAlignment="1"/>
    <xf numFmtId="164" fontId="4" fillId="0" borderId="0" xfId="0" applyFont="1" applyBorder="1" applyAlignment="1">
      <alignment horizontal="center" vertical="center"/>
    </xf>
    <xf numFmtId="164" fontId="0" fillId="0" borderId="0" xfId="0" applyBorder="1" applyAlignment="1">
      <alignment horizontal="center"/>
    </xf>
    <xf numFmtId="164" fontId="0" fillId="0" borderId="31" xfId="0" applyBorder="1" applyAlignment="1">
      <alignment horizontal="center" vertical="center"/>
    </xf>
    <xf numFmtId="164" fontId="4" fillId="0" borderId="31" xfId="0" applyFont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4" fontId="0" fillId="0" borderId="14" xfId="0" applyNumberFormat="1" applyBorder="1"/>
    <xf numFmtId="164" fontId="0" fillId="0" borderId="12" xfId="0" applyNumberFormat="1" applyBorder="1"/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4" fillId="0" borderId="31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4" fillId="0" borderId="11" xfId="0" applyFont="1" applyBorder="1" applyAlignment="1">
      <alignment horizontal="center" vertical="center"/>
    </xf>
    <xf numFmtId="164" fontId="4" fillId="0" borderId="28" xfId="0" applyFont="1" applyBorder="1" applyAlignment="1">
      <alignment horizontal="center" vertical="center"/>
    </xf>
    <xf numFmtId="164" fontId="0" fillId="0" borderId="40" xfId="0" applyBorder="1"/>
    <xf numFmtId="164" fontId="0" fillId="0" borderId="40" xfId="0" applyBorder="1" applyAlignment="1">
      <alignment horizontal="center" vertical="center"/>
    </xf>
    <xf numFmtId="164" fontId="0" fillId="0" borderId="12" xfId="0" applyBorder="1"/>
    <xf numFmtId="164" fontId="0" fillId="0" borderId="13" xfId="0" applyBorder="1"/>
    <xf numFmtId="164" fontId="0" fillId="0" borderId="17" xfId="0" applyBorder="1"/>
    <xf numFmtId="164" fontId="0" fillId="0" borderId="15" xfId="0" applyBorder="1"/>
    <xf numFmtId="164" fontId="0" fillId="0" borderId="16" xfId="0" applyBorder="1"/>
    <xf numFmtId="164" fontId="0" fillId="0" borderId="19" xfId="0" applyBorder="1"/>
    <xf numFmtId="164" fontId="8" fillId="0" borderId="1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5" fillId="0" borderId="20" xfId="0" applyFont="1" applyBorder="1" applyAlignment="1">
      <alignment horizontal="center" vertical="center"/>
    </xf>
    <xf numFmtId="164" fontId="5" fillId="0" borderId="21" xfId="0" applyFont="1" applyBorder="1" applyAlignment="1">
      <alignment horizontal="center" vertical="center"/>
    </xf>
    <xf numFmtId="164" fontId="5" fillId="0" borderId="23" xfId="0" applyFont="1" applyBorder="1" applyAlignment="1">
      <alignment horizontal="center" vertical="center"/>
    </xf>
    <xf numFmtId="164" fontId="5" fillId="0" borderId="0" xfId="0" applyFont="1" applyBorder="1" applyAlignment="1">
      <alignment horizontal="center" vertical="center"/>
    </xf>
    <xf numFmtId="164" fontId="5" fillId="0" borderId="25" xfId="0" applyFont="1" applyBorder="1" applyAlignment="1">
      <alignment horizontal="center" vertical="center"/>
    </xf>
    <xf numFmtId="164" fontId="5" fillId="0" borderId="26" xfId="0" applyFont="1" applyBorder="1" applyAlignment="1">
      <alignment horizontal="center" vertical="center"/>
    </xf>
    <xf numFmtId="164" fontId="4" fillId="0" borderId="37" xfId="0" applyFont="1" applyBorder="1" applyAlignment="1">
      <alignment horizontal="center" vertical="center"/>
    </xf>
    <xf numFmtId="164" fontId="4" fillId="0" borderId="38" xfId="0" applyFont="1" applyBorder="1" applyAlignment="1">
      <alignment horizontal="center" vertical="center"/>
    </xf>
    <xf numFmtId="164" fontId="4" fillId="0" borderId="39" xfId="0" applyFont="1" applyBorder="1" applyAlignment="1">
      <alignment horizontal="center" vertical="center"/>
    </xf>
    <xf numFmtId="164" fontId="0" fillId="0" borderId="4" xfId="0" applyBorder="1" applyAlignment="1">
      <alignment horizontal="center"/>
    </xf>
    <xf numFmtId="164" fontId="0" fillId="0" borderId="36" xfId="0" applyBorder="1" applyAlignment="1">
      <alignment horizontal="center"/>
    </xf>
    <xf numFmtId="164" fontId="0" fillId="0" borderId="2" xfId="0" applyBorder="1" applyAlignment="1">
      <alignment horizontal="center"/>
    </xf>
    <xf numFmtId="164" fontId="0" fillId="0" borderId="18" xfId="0" applyBorder="1" applyAlignment="1">
      <alignment horizontal="center"/>
    </xf>
    <xf numFmtId="164" fontId="0" fillId="0" borderId="16" xfId="0" applyBorder="1" applyAlignment="1">
      <alignment horizontal="center"/>
    </xf>
    <xf numFmtId="164" fontId="0" fillId="0" borderId="19" xfId="0" applyBorder="1" applyAlignment="1">
      <alignment horizontal="center"/>
    </xf>
    <xf numFmtId="164" fontId="4" fillId="0" borderId="11" xfId="0" applyFont="1" applyBorder="1" applyAlignment="1">
      <alignment horizontal="center" vertical="center"/>
    </xf>
    <xf numFmtId="164" fontId="6" fillId="0" borderId="32" xfId="0" applyFont="1" applyBorder="1" applyAlignment="1">
      <alignment horizontal="center" vertical="center"/>
    </xf>
    <xf numFmtId="164" fontId="6" fillId="0" borderId="33" xfId="0" applyFont="1" applyBorder="1" applyAlignment="1">
      <alignment horizontal="center" vertical="center"/>
    </xf>
    <xf numFmtId="164" fontId="6" fillId="0" borderId="34" xfId="0" applyFont="1" applyBorder="1" applyAlignment="1">
      <alignment horizontal="center" vertical="center"/>
    </xf>
    <xf numFmtId="164" fontId="9" fillId="0" borderId="32" xfId="0" applyFont="1" applyBorder="1" applyAlignment="1">
      <alignment horizontal="center" vertical="center"/>
    </xf>
    <xf numFmtId="164" fontId="9" fillId="0" borderId="33" xfId="0" applyFont="1" applyBorder="1" applyAlignment="1">
      <alignment horizontal="center" vertical="center"/>
    </xf>
    <xf numFmtId="164" fontId="9" fillId="0" borderId="34" xfId="0" applyFont="1" applyBorder="1" applyAlignment="1">
      <alignment horizontal="center" vertical="center"/>
    </xf>
    <xf numFmtId="164" fontId="7" fillId="0" borderId="29" xfId="0" applyFont="1" applyBorder="1" applyAlignment="1">
      <alignment horizontal="center" vertical="center" textRotation="90"/>
    </xf>
    <xf numFmtId="164" fontId="7" fillId="0" borderId="30" xfId="0" applyFont="1" applyBorder="1" applyAlignment="1">
      <alignment horizontal="center" vertical="center" textRotation="90"/>
    </xf>
    <xf numFmtId="164" fontId="7" fillId="0" borderId="31" xfId="0" applyFont="1" applyBorder="1" applyAlignment="1">
      <alignment horizontal="center" vertical="center" textRotation="90"/>
    </xf>
    <xf numFmtId="164" fontId="10" fillId="0" borderId="20" xfId="0" applyFont="1" applyBorder="1" applyAlignment="1">
      <alignment horizontal="center" vertical="center" textRotation="90"/>
    </xf>
    <xf numFmtId="164" fontId="10" fillId="0" borderId="21" xfId="0" applyFont="1" applyBorder="1" applyAlignment="1">
      <alignment horizontal="center" vertical="center" textRotation="90"/>
    </xf>
    <xf numFmtId="164" fontId="10" fillId="0" borderId="22" xfId="0" applyFont="1" applyBorder="1" applyAlignment="1">
      <alignment horizontal="center" vertical="center" textRotation="90"/>
    </xf>
    <xf numFmtId="164" fontId="10" fillId="0" borderId="23" xfId="0" applyFont="1" applyBorder="1" applyAlignment="1">
      <alignment horizontal="center" vertical="center" textRotation="90"/>
    </xf>
    <xf numFmtId="164" fontId="10" fillId="0" borderId="0" xfId="0" applyFont="1" applyBorder="1" applyAlignment="1">
      <alignment horizontal="center" vertical="center" textRotation="90"/>
    </xf>
    <xf numFmtId="164" fontId="10" fillId="0" borderId="24" xfId="0" applyFont="1" applyBorder="1" applyAlignment="1">
      <alignment horizontal="center" vertical="center" textRotation="90"/>
    </xf>
    <xf numFmtId="164" fontId="10" fillId="0" borderId="25" xfId="0" applyFont="1" applyBorder="1" applyAlignment="1">
      <alignment horizontal="center" vertical="center" textRotation="90"/>
    </xf>
    <xf numFmtId="164" fontId="10" fillId="0" borderId="26" xfId="0" applyFont="1" applyBorder="1" applyAlignment="1">
      <alignment horizontal="center" vertical="center" textRotation="90"/>
    </xf>
    <xf numFmtId="164" fontId="10" fillId="0" borderId="27" xfId="0" applyFont="1" applyBorder="1" applyAlignment="1">
      <alignment horizontal="center" vertical="center" textRotation="90"/>
    </xf>
    <xf numFmtId="164" fontId="4" fillId="0" borderId="28" xfId="0" applyFont="1" applyBorder="1" applyAlignment="1">
      <alignment horizontal="center" vertical="center"/>
    </xf>
    <xf numFmtId="164" fontId="4" fillId="0" borderId="1" xfId="0" applyFont="1" applyBorder="1" applyAlignment="1">
      <alignment horizontal="center" vertical="center"/>
    </xf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 customBuiltin="1"/>
  </cellStyles>
  <dxfs count="17">
    <dxf>
      <numFmt numFmtId="164" formatCode="_-&quot;$&quot;\ * #,##0_-;\-&quot;$&quot;\ * #,##0_-;_-&quot;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#,##0_ ;\-#,##0\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a5" displayName="Tabla5" ref="B5:N35" totalsRowShown="0" headerRowDxfId="16" headerRowBorderDxfId="15" tableBorderDxfId="14" totalsRowBorderDxfId="13">
  <autoFilter ref="B5:N35"/>
  <tableColumns count="13">
    <tableColumn id="1" name="Nombre" dataDxfId="12"/>
    <tableColumn id="2" name="Apellido" dataDxfId="11"/>
    <tableColumn id="3" name="Direccion" dataDxfId="10"/>
    <tableColumn id="4" name="Comuna" dataDxfId="9"/>
    <tableColumn id="12" name="Sector" dataDxfId="8"/>
    <tableColumn id="5" name="Pagado" dataDxfId="7"/>
    <tableColumn id="6" name="Deuda" dataDxfId="0">
      <calculatedColumnFormula>IF(Tabla5[[#This Row],[Pagado]]&lt;&gt;"SI",Tabla5[[#This Row],[F 2 kg]]*I$40+Tabla5[[#This Row],[C 5 kg]]*J$40+Tabla5[[#This Row],[P 2 kg]]*K$40+Tabla5[[#This Row],[A 1 kg]]*L$40+Tabla5[[#This Row],[D 3 kg]]*M$40+Tabla5[[#This Row],[N 3 kg]]*N40,0)</calculatedColumnFormula>
    </tableColumn>
    <tableColumn id="7" name="F 2 kg" dataDxfId="6"/>
    <tableColumn id="8" name="C 5 kg" dataDxfId="5"/>
    <tableColumn id="9" name="P 2 kg" dataDxfId="4"/>
    <tableColumn id="11" name="A 1 kg" dataDxfId="3"/>
    <tableColumn id="13" name="D 3 kg" dataDxfId="2"/>
    <tableColumn id="14" name="N 3 kg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zoomScaleNormal="100" workbookViewId="0">
      <pane ySplit="4" topLeftCell="A5" activePane="bottomLeft" state="frozen"/>
      <selection pane="bottomLeft" activeCell="I14" sqref="I14"/>
    </sheetView>
  </sheetViews>
  <sheetFormatPr defaultColWidth="11.42578125" defaultRowHeight="15" outlineLevelRow="1" outlineLevelCol="1" x14ac:dyDescent="0.25"/>
  <cols>
    <col min="2" max="3" width="12.5703125" customWidth="1"/>
    <col min="4" max="4" width="28.85546875" hidden="1" customWidth="1" outlineLevel="1"/>
    <col min="5" max="6" width="12.5703125" hidden="1" customWidth="1" outlineLevel="1"/>
    <col min="7" max="7" width="12.5703125" style="2" customWidth="1" collapsed="1"/>
    <col min="8" max="14" width="15.5703125" customWidth="1"/>
  </cols>
  <sheetData>
    <row r="2" spans="1:14" ht="15.75" thickBot="1" x14ac:dyDescent="0.3"/>
    <row r="3" spans="1:14" ht="29.45" customHeight="1" thickBot="1" x14ac:dyDescent="0.3">
      <c r="B3" s="76" t="s">
        <v>28</v>
      </c>
      <c r="C3" s="77"/>
      <c r="D3" s="77"/>
      <c r="E3" s="77"/>
      <c r="F3" s="77"/>
      <c r="G3" s="78"/>
      <c r="I3" s="73" t="s">
        <v>19</v>
      </c>
      <c r="J3" s="74"/>
      <c r="K3" s="74"/>
      <c r="L3" s="74"/>
      <c r="M3" s="74"/>
      <c r="N3" s="75"/>
    </row>
    <row r="4" spans="1:14" s="1" customFormat="1" ht="15.75" thickBot="1" x14ac:dyDescent="0.3">
      <c r="G4" s="2"/>
      <c r="I4" s="36" t="s">
        <v>5</v>
      </c>
      <c r="J4" s="36" t="s">
        <v>6</v>
      </c>
      <c r="K4" s="36" t="s">
        <v>7</v>
      </c>
      <c r="L4" s="42" t="s">
        <v>42</v>
      </c>
      <c r="M4" s="29" t="s">
        <v>33</v>
      </c>
      <c r="N4" s="29" t="s">
        <v>35</v>
      </c>
    </row>
    <row r="5" spans="1:14" s="2" customFormat="1" ht="15.75" thickBot="1" x14ac:dyDescent="0.3">
      <c r="B5" s="12" t="s">
        <v>0</v>
      </c>
      <c r="C5" s="12" t="s">
        <v>1</v>
      </c>
      <c r="D5" s="12" t="s">
        <v>2</v>
      </c>
      <c r="E5" s="12" t="s">
        <v>3</v>
      </c>
      <c r="F5" s="12" t="s">
        <v>9</v>
      </c>
      <c r="G5" s="12" t="s">
        <v>39</v>
      </c>
      <c r="H5" s="12" t="s">
        <v>4</v>
      </c>
      <c r="I5" s="12" t="s">
        <v>18</v>
      </c>
      <c r="J5" s="12" t="s">
        <v>17</v>
      </c>
      <c r="K5" s="12" t="s">
        <v>16</v>
      </c>
      <c r="L5" s="12" t="s">
        <v>15</v>
      </c>
      <c r="M5" s="35" t="s">
        <v>32</v>
      </c>
      <c r="N5" s="35" t="s">
        <v>34</v>
      </c>
    </row>
    <row r="6" spans="1:14" ht="14.45" customHeight="1" outlineLevel="1" x14ac:dyDescent="0.25">
      <c r="A6" s="79" t="s">
        <v>36</v>
      </c>
      <c r="B6" s="9" t="s">
        <v>10</v>
      </c>
      <c r="C6" s="10" t="s">
        <v>11</v>
      </c>
      <c r="D6" s="11"/>
      <c r="E6" s="11"/>
      <c r="F6" s="11"/>
      <c r="G6" s="24" t="s">
        <v>41</v>
      </c>
      <c r="H6" s="10">
        <f>IF(Tabla5[[#This Row],[Pagado]]&lt;&gt;"SI",Tabla5[[#This Row],[F 2 kg]]*I$40+Tabla5[[#This Row],[C 5 kg]]*J$40+Tabla5[[#This Row],[P 2 kg]]*K$40+Tabla5[[#This Row],[A 1 kg]]*L$40+Tabla5[[#This Row],[D 3 kg]]*M$40+Tabla5[[#This Row],[N 3 kg]]*N40,0)</f>
        <v>40000</v>
      </c>
      <c r="I6" s="18">
        <v>3</v>
      </c>
      <c r="J6" s="18"/>
      <c r="K6" s="18">
        <v>2</v>
      </c>
      <c r="L6" s="19"/>
      <c r="M6" s="18">
        <v>1</v>
      </c>
      <c r="N6" s="18">
        <v>1</v>
      </c>
    </row>
    <row r="7" spans="1:14" outlineLevel="1" x14ac:dyDescent="0.25">
      <c r="A7" s="80"/>
      <c r="B7" s="3" t="s">
        <v>12</v>
      </c>
      <c r="C7" s="4" t="s">
        <v>8</v>
      </c>
      <c r="D7" s="5"/>
      <c r="E7" s="5"/>
      <c r="F7" s="5"/>
      <c r="G7" s="24" t="s">
        <v>40</v>
      </c>
      <c r="H7" s="10">
        <f>IF(Tabla5[[#This Row],[Pagado]]&lt;&gt;"SI",Tabla5[[#This Row],[F 2 kg]]*I$40+Tabla5[[#This Row],[C 5 kg]]*J$40+Tabla5[[#This Row],[P 2 kg]]*K$40+Tabla5[[#This Row],[A 1 kg]]*L$40+Tabla5[[#This Row],[D 3 kg]]*M$40+Tabla5[[#This Row],[N 3 kg]]*N41,0)</f>
        <v>0</v>
      </c>
      <c r="I7" s="20">
        <v>1</v>
      </c>
      <c r="J7" s="20">
        <v>2</v>
      </c>
      <c r="K7" s="20"/>
      <c r="L7" s="21">
        <v>3</v>
      </c>
      <c r="M7" s="28">
        <v>2</v>
      </c>
      <c r="N7" s="28"/>
    </row>
    <row r="8" spans="1:14" outlineLevel="1" x14ac:dyDescent="0.25">
      <c r="A8" s="80"/>
      <c r="B8" s="3" t="s">
        <v>43</v>
      </c>
      <c r="C8" s="4" t="s">
        <v>44</v>
      </c>
      <c r="D8" s="5"/>
      <c r="E8" s="5"/>
      <c r="F8" s="5"/>
      <c r="G8" s="24" t="s">
        <v>41</v>
      </c>
      <c r="H8" s="10">
        <f>IF(Tabla5[[#This Row],[Pagado]]&lt;&gt;"SI",Tabla5[[#This Row],[F 2 kg]]*I$40+Tabla5[[#This Row],[C 5 kg]]*J$40+Tabla5[[#This Row],[P 2 kg]]*K$40+Tabla5[[#This Row],[A 1 kg]]*L$40+Tabla5[[#This Row],[D 3 kg]]*M$40+Tabla5[[#This Row],[N 3 kg]]*N42,0)</f>
        <v>64000</v>
      </c>
      <c r="I8" s="20">
        <v>2</v>
      </c>
      <c r="J8" s="20">
        <v>3</v>
      </c>
      <c r="K8" s="20">
        <v>1</v>
      </c>
      <c r="L8" s="21">
        <v>1</v>
      </c>
      <c r="M8" s="28"/>
      <c r="N8" s="28">
        <v>1</v>
      </c>
    </row>
    <row r="9" spans="1:14" outlineLevel="1" x14ac:dyDescent="0.25">
      <c r="A9" s="80"/>
      <c r="B9" s="3"/>
      <c r="C9" s="4"/>
      <c r="D9" s="5"/>
      <c r="E9" s="5"/>
      <c r="F9" s="5"/>
      <c r="G9" s="24"/>
      <c r="H9" s="10">
        <f>IF(Tabla5[[#This Row],[Pagado]]&lt;&gt;"SI",Tabla5[[#This Row],[F 2 kg]]*I$40+Tabla5[[#This Row],[C 5 kg]]*J$40+Tabla5[[#This Row],[P 2 kg]]*K$40+Tabla5[[#This Row],[A 1 kg]]*L$40+Tabla5[[#This Row],[D 3 kg]]*M$40+Tabla5[[#This Row],[N 3 kg]]*N43,0)</f>
        <v>0</v>
      </c>
      <c r="I9" s="20"/>
      <c r="J9" s="20"/>
      <c r="K9" s="20"/>
      <c r="L9" s="21"/>
      <c r="M9" s="28"/>
      <c r="N9" s="28"/>
    </row>
    <row r="10" spans="1:14" outlineLevel="1" x14ac:dyDescent="0.25">
      <c r="A10" s="80"/>
      <c r="B10" s="3"/>
      <c r="C10" s="4"/>
      <c r="D10" s="5"/>
      <c r="E10" s="5"/>
      <c r="F10" s="5"/>
      <c r="G10" s="24"/>
      <c r="H10" s="10">
        <f>IF(Tabla5[[#This Row],[Pagado]]&lt;&gt;"SI",Tabla5[[#This Row],[F 2 kg]]*I$40+Tabla5[[#This Row],[C 5 kg]]*J$40+Tabla5[[#This Row],[P 2 kg]]*K$40+Tabla5[[#This Row],[A 1 kg]]*L$40+Tabla5[[#This Row],[D 3 kg]]*M$40+Tabla5[[#This Row],[N 3 kg]]*N44,0)</f>
        <v>0</v>
      </c>
      <c r="I10" s="20"/>
      <c r="J10" s="20"/>
      <c r="K10" s="20"/>
      <c r="L10" s="21"/>
      <c r="M10" s="28"/>
      <c r="N10" s="28"/>
    </row>
    <row r="11" spans="1:14" outlineLevel="1" x14ac:dyDescent="0.25">
      <c r="A11" s="80"/>
      <c r="B11" s="3"/>
      <c r="C11" s="4"/>
      <c r="D11" s="5"/>
      <c r="E11" s="5"/>
      <c r="F11" s="5"/>
      <c r="G11" s="24"/>
      <c r="H11" s="10">
        <f>IF(Tabla5[[#This Row],[Pagado]]&lt;&gt;"SI",Tabla5[[#This Row],[F 2 kg]]*I$40+Tabla5[[#This Row],[C 5 kg]]*J$40+Tabla5[[#This Row],[P 2 kg]]*K$40+Tabla5[[#This Row],[A 1 kg]]*L$40+Tabla5[[#This Row],[D 3 kg]]*M$40+Tabla5[[#This Row],[N 3 kg]]*N45,0)</f>
        <v>0</v>
      </c>
      <c r="I11" s="20"/>
      <c r="J11" s="20"/>
      <c r="K11" s="20"/>
      <c r="L11" s="21"/>
      <c r="M11" s="28"/>
      <c r="N11" s="28"/>
    </row>
    <row r="12" spans="1:14" outlineLevel="1" x14ac:dyDescent="0.25">
      <c r="A12" s="80"/>
      <c r="B12" s="3"/>
      <c r="C12" s="4"/>
      <c r="D12" s="5"/>
      <c r="E12" s="5"/>
      <c r="F12" s="5"/>
      <c r="G12" s="24"/>
      <c r="H12" s="10">
        <f>IF(Tabla5[[#This Row],[Pagado]]&lt;&gt;"SI",Tabla5[[#This Row],[F 2 kg]]*I$40+Tabla5[[#This Row],[C 5 kg]]*J$40+Tabla5[[#This Row],[P 2 kg]]*K$40+Tabla5[[#This Row],[A 1 kg]]*L$40+Tabla5[[#This Row],[D 3 kg]]*M$40+Tabla5[[#This Row],[N 3 kg]]*N46,0)</f>
        <v>0</v>
      </c>
      <c r="I12" s="20"/>
      <c r="J12" s="20"/>
      <c r="K12" s="20"/>
      <c r="L12" s="21"/>
      <c r="M12" s="28"/>
      <c r="N12" s="28"/>
    </row>
    <row r="13" spans="1:14" outlineLevel="1" x14ac:dyDescent="0.25">
      <c r="A13" s="80"/>
      <c r="B13" s="3"/>
      <c r="C13" s="4"/>
      <c r="D13" s="5"/>
      <c r="E13" s="5"/>
      <c r="F13" s="5"/>
      <c r="G13" s="24"/>
      <c r="H13" s="10">
        <f>IF(Tabla5[[#This Row],[Pagado]]&lt;&gt;"SI",Tabla5[[#This Row],[F 2 kg]]*I$40+Tabla5[[#This Row],[C 5 kg]]*J$40+Tabla5[[#This Row],[P 2 kg]]*K$40+Tabla5[[#This Row],[A 1 kg]]*L$40+Tabla5[[#This Row],[D 3 kg]]*M$40+Tabla5[[#This Row],[N 3 kg]]*N47,0)</f>
        <v>0</v>
      </c>
      <c r="I13" s="20"/>
      <c r="J13" s="20"/>
      <c r="K13" s="20"/>
      <c r="L13" s="21"/>
      <c r="M13" s="28"/>
      <c r="N13" s="28"/>
    </row>
    <row r="14" spans="1:14" outlineLevel="1" x14ac:dyDescent="0.25">
      <c r="A14" s="80"/>
      <c r="B14" s="3"/>
      <c r="C14" s="4"/>
      <c r="D14" s="5"/>
      <c r="E14" s="5"/>
      <c r="F14" s="5"/>
      <c r="G14" s="24"/>
      <c r="H14" s="10">
        <f>IF(Tabla5[[#This Row],[Pagado]]&lt;&gt;"SI",Tabla5[[#This Row],[F 2 kg]]*I$40+Tabla5[[#This Row],[C 5 kg]]*J$40+Tabla5[[#This Row],[P 2 kg]]*K$40+Tabla5[[#This Row],[A 1 kg]]*L$40+Tabla5[[#This Row],[D 3 kg]]*M$40+Tabla5[[#This Row],[N 3 kg]]*N48,0)</f>
        <v>0</v>
      </c>
      <c r="I14" s="20"/>
      <c r="J14" s="20"/>
      <c r="K14" s="20"/>
      <c r="L14" s="21"/>
      <c r="M14" s="28"/>
      <c r="N14" s="28"/>
    </row>
    <row r="15" spans="1:14" outlineLevel="1" x14ac:dyDescent="0.25">
      <c r="A15" s="80"/>
      <c r="B15" s="3"/>
      <c r="C15" s="4"/>
      <c r="D15" s="5"/>
      <c r="E15" s="5"/>
      <c r="F15" s="5"/>
      <c r="G15" s="24"/>
      <c r="H15" s="10">
        <f>IF(Tabla5[[#This Row],[Pagado]]&lt;&gt;"SI",Tabla5[[#This Row],[F 2 kg]]*I$40+Tabla5[[#This Row],[C 5 kg]]*J$40+Tabla5[[#This Row],[P 2 kg]]*K$40+Tabla5[[#This Row],[A 1 kg]]*L$40+Tabla5[[#This Row],[D 3 kg]]*M$40+Tabla5[[#This Row],[N 3 kg]]*N49,0)</f>
        <v>0</v>
      </c>
      <c r="I15" s="20"/>
      <c r="J15" s="20"/>
      <c r="K15" s="20"/>
      <c r="L15" s="21"/>
      <c r="M15" s="28"/>
      <c r="N15" s="28"/>
    </row>
    <row r="16" spans="1:14" outlineLevel="1" x14ac:dyDescent="0.25">
      <c r="A16" s="80"/>
      <c r="B16" s="3"/>
      <c r="C16" s="4"/>
      <c r="D16" s="5"/>
      <c r="E16" s="5"/>
      <c r="F16" s="5"/>
      <c r="G16" s="24"/>
      <c r="H16" s="10">
        <f>IF(Tabla5[[#This Row],[Pagado]]&lt;&gt;"SI",Tabla5[[#This Row],[F 2 kg]]*I$40+Tabla5[[#This Row],[C 5 kg]]*J$40+Tabla5[[#This Row],[P 2 kg]]*K$40+Tabla5[[#This Row],[A 1 kg]]*L$40+Tabla5[[#This Row],[D 3 kg]]*M$40+Tabla5[[#This Row],[N 3 kg]]*N50,0)</f>
        <v>0</v>
      </c>
      <c r="I16" s="20"/>
      <c r="J16" s="20"/>
      <c r="K16" s="20"/>
      <c r="L16" s="21"/>
      <c r="M16" s="28"/>
      <c r="N16" s="28"/>
    </row>
    <row r="17" spans="1:14" outlineLevel="1" x14ac:dyDescent="0.25">
      <c r="A17" s="80"/>
      <c r="B17" s="3"/>
      <c r="C17" s="4"/>
      <c r="D17" s="5"/>
      <c r="E17" s="5"/>
      <c r="F17" s="5"/>
      <c r="G17" s="24"/>
      <c r="H17" s="10">
        <f>IF(Tabla5[[#This Row],[Pagado]]&lt;&gt;"SI",Tabla5[[#This Row],[F 2 kg]]*I$40+Tabla5[[#This Row],[C 5 kg]]*J$40+Tabla5[[#This Row],[P 2 kg]]*K$40+Tabla5[[#This Row],[A 1 kg]]*L$40+Tabla5[[#This Row],[D 3 kg]]*M$40+Tabla5[[#This Row],[N 3 kg]]*N51,0)</f>
        <v>0</v>
      </c>
      <c r="I17" s="20"/>
      <c r="J17" s="20"/>
      <c r="K17" s="20"/>
      <c r="L17" s="21"/>
      <c r="M17" s="28"/>
      <c r="N17" s="28"/>
    </row>
    <row r="18" spans="1:14" outlineLevel="1" x14ac:dyDescent="0.25">
      <c r="A18" s="80"/>
      <c r="B18" s="3"/>
      <c r="C18" s="4"/>
      <c r="D18" s="5"/>
      <c r="E18" s="5"/>
      <c r="F18" s="5"/>
      <c r="G18" s="24"/>
      <c r="H18" s="10">
        <f>IF(Tabla5[[#This Row],[Pagado]]&lt;&gt;"SI",Tabla5[[#This Row],[F 2 kg]]*I$40+Tabla5[[#This Row],[C 5 kg]]*J$40+Tabla5[[#This Row],[P 2 kg]]*K$40+Tabla5[[#This Row],[A 1 kg]]*L$40+Tabla5[[#This Row],[D 3 kg]]*M$40+Tabla5[[#This Row],[N 3 kg]]*N52,0)</f>
        <v>0</v>
      </c>
      <c r="I18" s="20"/>
      <c r="J18" s="20"/>
      <c r="K18" s="20"/>
      <c r="L18" s="21"/>
      <c r="M18" s="28"/>
      <c r="N18" s="28"/>
    </row>
    <row r="19" spans="1:14" outlineLevel="1" x14ac:dyDescent="0.25">
      <c r="A19" s="80"/>
      <c r="B19" s="3"/>
      <c r="C19" s="4"/>
      <c r="D19" s="5"/>
      <c r="E19" s="5"/>
      <c r="F19" s="5"/>
      <c r="G19" s="24"/>
      <c r="H19" s="10">
        <f>IF(Tabla5[[#This Row],[Pagado]]&lt;&gt;"SI",Tabla5[[#This Row],[F 2 kg]]*I$40+Tabla5[[#This Row],[C 5 kg]]*J$40+Tabla5[[#This Row],[P 2 kg]]*K$40+Tabla5[[#This Row],[A 1 kg]]*L$40+Tabla5[[#This Row],[D 3 kg]]*M$40+Tabla5[[#This Row],[N 3 kg]]*N53,0)</f>
        <v>0</v>
      </c>
      <c r="I19" s="20"/>
      <c r="J19" s="20"/>
      <c r="K19" s="20"/>
      <c r="L19" s="21"/>
      <c r="M19" s="28"/>
      <c r="N19" s="28"/>
    </row>
    <row r="20" spans="1:14" outlineLevel="1" x14ac:dyDescent="0.25">
      <c r="A20" s="80"/>
      <c r="B20" s="3"/>
      <c r="C20" s="4"/>
      <c r="D20" s="5"/>
      <c r="E20" s="5"/>
      <c r="F20" s="5"/>
      <c r="G20" s="24"/>
      <c r="H20" s="10">
        <f>IF(Tabla5[[#This Row],[Pagado]]&lt;&gt;"SI",Tabla5[[#This Row],[F 2 kg]]*I$40+Tabla5[[#This Row],[C 5 kg]]*J$40+Tabla5[[#This Row],[P 2 kg]]*K$40+Tabla5[[#This Row],[A 1 kg]]*L$40+Tabla5[[#This Row],[D 3 kg]]*M$40+Tabla5[[#This Row],[N 3 kg]]*N54,0)</f>
        <v>0</v>
      </c>
      <c r="I20" s="20"/>
      <c r="J20" s="20"/>
      <c r="K20" s="20"/>
      <c r="L20" s="21"/>
      <c r="M20" s="28"/>
      <c r="N20" s="28"/>
    </row>
    <row r="21" spans="1:14" outlineLevel="1" x14ac:dyDescent="0.25">
      <c r="A21" s="80"/>
      <c r="B21" s="3"/>
      <c r="C21" s="4"/>
      <c r="D21" s="5"/>
      <c r="E21" s="5"/>
      <c r="F21" s="5"/>
      <c r="G21" s="24"/>
      <c r="H21" s="10">
        <f>IF(Tabla5[[#This Row],[Pagado]]&lt;&gt;"SI",Tabla5[[#This Row],[F 2 kg]]*I$40+Tabla5[[#This Row],[C 5 kg]]*J$40+Tabla5[[#This Row],[P 2 kg]]*K$40+Tabla5[[#This Row],[A 1 kg]]*L$40+Tabla5[[#This Row],[D 3 kg]]*M$40+Tabla5[[#This Row],[N 3 kg]]*N55,0)</f>
        <v>0</v>
      </c>
      <c r="I21" s="20"/>
      <c r="J21" s="20"/>
      <c r="K21" s="20"/>
      <c r="L21" s="21"/>
      <c r="M21" s="28"/>
      <c r="N21" s="28"/>
    </row>
    <row r="22" spans="1:14" outlineLevel="1" x14ac:dyDescent="0.25">
      <c r="A22" s="80"/>
      <c r="B22" s="3"/>
      <c r="C22" s="4"/>
      <c r="D22" s="5"/>
      <c r="E22" s="5"/>
      <c r="F22" s="5"/>
      <c r="G22" s="24"/>
      <c r="H22" s="10">
        <f>IF(Tabla5[[#This Row],[Pagado]]&lt;&gt;"SI",Tabla5[[#This Row],[F 2 kg]]*I$40+Tabla5[[#This Row],[C 5 kg]]*J$40+Tabla5[[#This Row],[P 2 kg]]*K$40+Tabla5[[#This Row],[A 1 kg]]*L$40+Tabla5[[#This Row],[D 3 kg]]*M$40+Tabla5[[#This Row],[N 3 kg]]*N56,0)</f>
        <v>0</v>
      </c>
      <c r="I22" s="20"/>
      <c r="J22" s="20"/>
      <c r="K22" s="20"/>
      <c r="L22" s="21"/>
      <c r="M22" s="28"/>
      <c r="N22" s="28"/>
    </row>
    <row r="23" spans="1:14" outlineLevel="1" x14ac:dyDescent="0.25">
      <c r="A23" s="80"/>
      <c r="B23" s="3"/>
      <c r="C23" s="4"/>
      <c r="D23" s="5"/>
      <c r="E23" s="5"/>
      <c r="F23" s="5"/>
      <c r="G23" s="24"/>
      <c r="H23" s="10">
        <f>IF(Tabla5[[#This Row],[Pagado]]&lt;&gt;"SI",Tabla5[[#This Row],[F 2 kg]]*I$40+Tabla5[[#This Row],[C 5 kg]]*J$40+Tabla5[[#This Row],[P 2 kg]]*K$40+Tabla5[[#This Row],[A 1 kg]]*L$40+Tabla5[[#This Row],[D 3 kg]]*M$40+Tabla5[[#This Row],[N 3 kg]]*N57,0)</f>
        <v>0</v>
      </c>
      <c r="I23" s="20"/>
      <c r="J23" s="20"/>
      <c r="K23" s="20"/>
      <c r="L23" s="21"/>
      <c r="M23" s="28"/>
      <c r="N23" s="28"/>
    </row>
    <row r="24" spans="1:14" outlineLevel="1" x14ac:dyDescent="0.25">
      <c r="A24" s="80"/>
      <c r="B24" s="3"/>
      <c r="C24" s="4"/>
      <c r="D24" s="5"/>
      <c r="E24" s="5"/>
      <c r="F24" s="5"/>
      <c r="G24" s="24"/>
      <c r="H24" s="10">
        <f>IF(Tabla5[[#This Row],[Pagado]]&lt;&gt;"SI",Tabla5[[#This Row],[F 2 kg]]*I$40+Tabla5[[#This Row],[C 5 kg]]*J$40+Tabla5[[#This Row],[P 2 kg]]*K$40+Tabla5[[#This Row],[A 1 kg]]*L$40+Tabla5[[#This Row],[D 3 kg]]*M$40+Tabla5[[#This Row],[N 3 kg]]*N58,0)</f>
        <v>0</v>
      </c>
      <c r="I24" s="20"/>
      <c r="J24" s="20"/>
      <c r="K24" s="20"/>
      <c r="L24" s="21"/>
      <c r="M24" s="28"/>
      <c r="N24" s="28"/>
    </row>
    <row r="25" spans="1:14" outlineLevel="1" x14ac:dyDescent="0.25">
      <c r="A25" s="80"/>
      <c r="B25" s="3"/>
      <c r="C25" s="4"/>
      <c r="D25" s="5"/>
      <c r="E25" s="5"/>
      <c r="F25" s="5"/>
      <c r="G25" s="24"/>
      <c r="H25" s="10">
        <f>IF(Tabla5[[#This Row],[Pagado]]&lt;&gt;"SI",Tabla5[[#This Row],[F 2 kg]]*I$40+Tabla5[[#This Row],[C 5 kg]]*J$40+Tabla5[[#This Row],[P 2 kg]]*K$40+Tabla5[[#This Row],[A 1 kg]]*L$40+Tabla5[[#This Row],[D 3 kg]]*M$40+Tabla5[[#This Row],[N 3 kg]]*N59,0)</f>
        <v>0</v>
      </c>
      <c r="I25" s="20"/>
      <c r="J25" s="20"/>
      <c r="K25" s="20"/>
      <c r="L25" s="21"/>
      <c r="M25" s="28"/>
      <c r="N25" s="28"/>
    </row>
    <row r="26" spans="1:14" outlineLevel="1" x14ac:dyDescent="0.25">
      <c r="A26" s="80"/>
      <c r="B26" s="3"/>
      <c r="C26" s="4"/>
      <c r="D26" s="5"/>
      <c r="E26" s="5"/>
      <c r="F26" s="5"/>
      <c r="G26" s="24"/>
      <c r="H26" s="10">
        <f>IF(Tabla5[[#This Row],[Pagado]]&lt;&gt;"SI",Tabla5[[#This Row],[F 2 kg]]*I$40+Tabla5[[#This Row],[C 5 kg]]*J$40+Tabla5[[#This Row],[P 2 kg]]*K$40+Tabla5[[#This Row],[A 1 kg]]*L$40+Tabla5[[#This Row],[D 3 kg]]*M$40+Tabla5[[#This Row],[N 3 kg]]*N60,0)</f>
        <v>0</v>
      </c>
      <c r="I26" s="20"/>
      <c r="J26" s="20"/>
      <c r="K26" s="20"/>
      <c r="L26" s="21"/>
      <c r="M26" s="28"/>
      <c r="N26" s="28"/>
    </row>
    <row r="27" spans="1:14" outlineLevel="1" x14ac:dyDescent="0.25">
      <c r="A27" s="80"/>
      <c r="B27" s="3"/>
      <c r="C27" s="4"/>
      <c r="D27" s="5"/>
      <c r="E27" s="5"/>
      <c r="F27" s="5"/>
      <c r="G27" s="24"/>
      <c r="H27" s="10">
        <f>IF(Tabla5[[#This Row],[Pagado]]&lt;&gt;"SI",Tabla5[[#This Row],[F 2 kg]]*I$40+Tabla5[[#This Row],[C 5 kg]]*J$40+Tabla5[[#This Row],[P 2 kg]]*K$40+Tabla5[[#This Row],[A 1 kg]]*L$40+Tabla5[[#This Row],[D 3 kg]]*M$40+Tabla5[[#This Row],[N 3 kg]]*N61,0)</f>
        <v>0</v>
      </c>
      <c r="I27" s="20"/>
      <c r="J27" s="20"/>
      <c r="K27" s="20"/>
      <c r="L27" s="21"/>
      <c r="M27" s="28"/>
      <c r="N27" s="28"/>
    </row>
    <row r="28" spans="1:14" outlineLevel="1" x14ac:dyDescent="0.25">
      <c r="A28" s="80"/>
      <c r="B28" s="6"/>
      <c r="C28" s="7"/>
      <c r="D28" s="8"/>
      <c r="E28" s="8"/>
      <c r="F28" s="8"/>
      <c r="G28" s="24"/>
      <c r="H28" s="10">
        <f>IF(Tabla5[[#This Row],[Pagado]]&lt;&gt;"SI",Tabla5[[#This Row],[F 2 kg]]*I$40+Tabla5[[#This Row],[C 5 kg]]*J$40+Tabla5[[#This Row],[P 2 kg]]*K$40+Tabla5[[#This Row],[A 1 kg]]*L$40+Tabla5[[#This Row],[D 3 kg]]*M$40+Tabla5[[#This Row],[N 3 kg]]*N62,0)</f>
        <v>0</v>
      </c>
      <c r="I28" s="22"/>
      <c r="J28" s="22"/>
      <c r="K28" s="22"/>
      <c r="L28" s="23"/>
      <c r="M28" s="28"/>
      <c r="N28" s="28"/>
    </row>
    <row r="29" spans="1:14" outlineLevel="1" x14ac:dyDescent="0.25">
      <c r="A29" s="80"/>
      <c r="B29" s="3"/>
      <c r="C29" s="4"/>
      <c r="D29" s="5"/>
      <c r="E29" s="5"/>
      <c r="F29" s="5"/>
      <c r="G29" s="24"/>
      <c r="H29" s="10">
        <f>IF(Tabla5[[#This Row],[Pagado]]&lt;&gt;"SI",Tabla5[[#This Row],[F 2 kg]]*I$40+Tabla5[[#This Row],[C 5 kg]]*J$40+Tabla5[[#This Row],[P 2 kg]]*K$40+Tabla5[[#This Row],[A 1 kg]]*L$40+Tabla5[[#This Row],[D 3 kg]]*M$40+Tabla5[[#This Row],[N 3 kg]]*N63,0)</f>
        <v>0</v>
      </c>
      <c r="I29" s="20"/>
      <c r="J29" s="20"/>
      <c r="K29" s="20"/>
      <c r="L29" s="23"/>
      <c r="M29" s="22"/>
      <c r="N29" s="28"/>
    </row>
    <row r="30" spans="1:14" outlineLevel="1" x14ac:dyDescent="0.25">
      <c r="A30" s="80"/>
      <c r="B30" s="3"/>
      <c r="C30" s="4"/>
      <c r="D30" s="5"/>
      <c r="E30" s="5"/>
      <c r="F30" s="5"/>
      <c r="G30" s="24"/>
      <c r="H30" s="10">
        <f>IF(Tabla5[[#This Row],[Pagado]]&lt;&gt;"SI",Tabla5[[#This Row],[F 2 kg]]*I$40+Tabla5[[#This Row],[C 5 kg]]*J$40+Tabla5[[#This Row],[P 2 kg]]*K$40+Tabla5[[#This Row],[A 1 kg]]*L$40+Tabla5[[#This Row],[D 3 kg]]*M$40+Tabla5[[#This Row],[N 3 kg]]*N64,0)</f>
        <v>0</v>
      </c>
      <c r="I30" s="28"/>
      <c r="J30" s="28"/>
      <c r="K30" s="28"/>
      <c r="L30" s="21"/>
      <c r="M30" s="22"/>
      <c r="N30" s="22"/>
    </row>
    <row r="31" spans="1:14" outlineLevel="1" x14ac:dyDescent="0.25">
      <c r="A31" s="80"/>
      <c r="B31" s="6"/>
      <c r="C31" s="7"/>
      <c r="D31" s="8"/>
      <c r="E31" s="8"/>
      <c r="F31" s="8"/>
      <c r="G31" s="24"/>
      <c r="H31" s="10">
        <f>IF(Tabla5[[#This Row],[Pagado]]&lt;&gt;"SI",Tabla5[[#This Row],[F 2 kg]]*I$40+Tabla5[[#This Row],[C 5 kg]]*J$40+Tabla5[[#This Row],[P 2 kg]]*K$40+Tabla5[[#This Row],[A 1 kg]]*L$40+Tabla5[[#This Row],[D 3 kg]]*M$40+Tabla5[[#This Row],[N 3 kg]]*N65,0)</f>
        <v>0</v>
      </c>
      <c r="I31" s="22"/>
      <c r="J31" s="22"/>
      <c r="K31" s="22"/>
      <c r="L31" s="23"/>
      <c r="M31" s="22"/>
      <c r="N31" s="22"/>
    </row>
    <row r="32" spans="1:14" outlineLevel="1" x14ac:dyDescent="0.25">
      <c r="A32" s="80"/>
      <c r="B32" s="3"/>
      <c r="C32" s="4"/>
      <c r="D32" s="5"/>
      <c r="E32" s="5"/>
      <c r="F32" s="5"/>
      <c r="G32" s="24"/>
      <c r="H32" s="10">
        <f>IF(Tabla5[[#This Row],[Pagado]]&lt;&gt;"SI",Tabla5[[#This Row],[F 2 kg]]*I$40+Tabla5[[#This Row],[C 5 kg]]*J$40+Tabla5[[#This Row],[P 2 kg]]*K$40+Tabla5[[#This Row],[A 1 kg]]*L$40+Tabla5[[#This Row],[D 3 kg]]*M$40+Tabla5[[#This Row],[N 3 kg]]*N66,0)</f>
        <v>0</v>
      </c>
      <c r="I32" s="40"/>
      <c r="J32" s="40"/>
      <c r="K32" s="40"/>
      <c r="L32" s="21"/>
      <c r="M32" s="40"/>
      <c r="N32" s="22"/>
    </row>
    <row r="33" spans="1:14" outlineLevel="1" x14ac:dyDescent="0.25">
      <c r="A33" s="80"/>
      <c r="B33" s="3"/>
      <c r="C33" s="4"/>
      <c r="D33" s="5"/>
      <c r="E33" s="5"/>
      <c r="F33" s="5"/>
      <c r="G33" s="24"/>
      <c r="H33" s="10">
        <f>IF(Tabla5[[#This Row],[Pagado]]&lt;&gt;"SI",Tabla5[[#This Row],[F 2 kg]]*I$40+Tabla5[[#This Row],[C 5 kg]]*J$40+Tabla5[[#This Row],[P 2 kg]]*K$40+Tabla5[[#This Row],[A 1 kg]]*L$40+Tabla5[[#This Row],[D 3 kg]]*M$40+Tabla5[[#This Row],[N 3 kg]]*N67,0)</f>
        <v>0</v>
      </c>
      <c r="I33" s="40"/>
      <c r="J33" s="40"/>
      <c r="K33" s="40"/>
      <c r="L33" s="21"/>
      <c r="M33" s="40"/>
      <c r="N33" s="22"/>
    </row>
    <row r="34" spans="1:14" outlineLevel="1" x14ac:dyDescent="0.25">
      <c r="A34" s="80"/>
      <c r="B34" s="3"/>
      <c r="C34" s="4"/>
      <c r="D34" s="5"/>
      <c r="E34" s="5"/>
      <c r="F34" s="5"/>
      <c r="G34" s="24"/>
      <c r="H34" s="10">
        <f>IF(Tabla5[[#This Row],[Pagado]]&lt;&gt;"SI",Tabla5[[#This Row],[F 2 kg]]*I$40+Tabla5[[#This Row],[C 5 kg]]*J$40+Tabla5[[#This Row],[P 2 kg]]*K$40+Tabla5[[#This Row],[A 1 kg]]*L$40+Tabla5[[#This Row],[D 3 kg]]*M$40+Tabla5[[#This Row],[N 3 kg]]*N68,0)</f>
        <v>0</v>
      </c>
      <c r="I34" s="40"/>
      <c r="J34" s="40"/>
      <c r="K34" s="40"/>
      <c r="L34" s="21"/>
      <c r="M34" s="40"/>
      <c r="N34" s="22"/>
    </row>
    <row r="35" spans="1:14" ht="15.75" outlineLevel="1" thickBot="1" x14ac:dyDescent="0.3">
      <c r="A35" s="81"/>
      <c r="B35" s="3"/>
      <c r="C35" s="7"/>
      <c r="D35" s="8"/>
      <c r="E35" s="8"/>
      <c r="F35" s="8"/>
      <c r="G35" s="24"/>
      <c r="H35" s="10">
        <f>IF(Tabla5[[#This Row],[Pagado]]&lt;&gt;"SI",Tabla5[[#This Row],[F 2 kg]]*I$40+Tabla5[[#This Row],[C 5 kg]]*J$40+Tabla5[[#This Row],[P 2 kg]]*K$40+Tabla5[[#This Row],[A 1 kg]]*L$40+Tabla5[[#This Row],[D 3 kg]]*M$40+Tabla5[[#This Row],[N 3 kg]]*N69,0)</f>
        <v>0</v>
      </c>
      <c r="I35" s="22"/>
      <c r="J35" s="22"/>
      <c r="K35" s="22"/>
      <c r="L35" s="23"/>
      <c r="M35" s="22"/>
      <c r="N35" s="22"/>
    </row>
    <row r="36" spans="1:14" ht="15.75" thickBot="1" x14ac:dyDescent="0.3">
      <c r="C36" s="46"/>
      <c r="D36" s="46"/>
      <c r="E36" s="46"/>
      <c r="F36" s="46"/>
      <c r="G36" s="47"/>
      <c r="H36" s="46"/>
      <c r="I36" s="46"/>
      <c r="J36" s="46"/>
      <c r="K36" s="46"/>
      <c r="L36" s="46"/>
      <c r="M36" s="46"/>
      <c r="N36" s="46"/>
    </row>
    <row r="37" spans="1:14" ht="14.65" customHeight="1" thickBot="1" x14ac:dyDescent="0.3">
      <c r="C37" s="82" t="s">
        <v>27</v>
      </c>
      <c r="D37" s="83"/>
      <c r="E37" s="83"/>
      <c r="F37" s="84"/>
      <c r="G37" s="44" t="s">
        <v>13</v>
      </c>
      <c r="H37" s="27" t="s">
        <v>14</v>
      </c>
      <c r="I37" s="37">
        <f>SUM(Tabla5[F 2 kg])</f>
        <v>6</v>
      </c>
      <c r="J37" s="25">
        <f>SUM(Tabla5[C 5 kg])</f>
        <v>5</v>
      </c>
      <c r="K37" s="25">
        <f>SUM(Tabla5[P 2 kg])</f>
        <v>3</v>
      </c>
      <c r="L37" s="25">
        <f>SUM(Tabla5[A 1 kg])</f>
        <v>4</v>
      </c>
      <c r="M37" s="25">
        <f>SUM(Tabla5[D 3 kg])</f>
        <v>3</v>
      </c>
      <c r="N37" s="26">
        <f>SUM(Tabla5[N 3 kg])</f>
        <v>2</v>
      </c>
    </row>
    <row r="38" spans="1:14" ht="15.75" thickBot="1" x14ac:dyDescent="0.3">
      <c r="C38" s="85"/>
      <c r="D38" s="86"/>
      <c r="E38" s="86"/>
      <c r="F38" s="87"/>
      <c r="G38" s="27"/>
      <c r="H38" s="17"/>
    </row>
    <row r="39" spans="1:14" ht="15.75" thickBot="1" x14ac:dyDescent="0.3">
      <c r="C39" s="85"/>
      <c r="D39" s="86"/>
      <c r="E39" s="86"/>
      <c r="F39" s="87"/>
      <c r="G39" s="72" t="s">
        <v>20</v>
      </c>
      <c r="H39" s="27" t="s">
        <v>37</v>
      </c>
      <c r="I39" s="48">
        <v>4500</v>
      </c>
      <c r="J39" s="49">
        <v>8000</v>
      </c>
      <c r="K39" s="49">
        <v>5000</v>
      </c>
      <c r="L39" s="49">
        <v>7500</v>
      </c>
      <c r="M39" s="49">
        <v>3500</v>
      </c>
      <c r="N39" s="50">
        <v>3500</v>
      </c>
    </row>
    <row r="40" spans="1:14" ht="15.75" thickBot="1" x14ac:dyDescent="0.3">
      <c r="C40" s="85"/>
      <c r="D40" s="86"/>
      <c r="E40" s="86"/>
      <c r="F40" s="87"/>
      <c r="G40" s="72"/>
      <c r="H40" s="27" t="s">
        <v>38</v>
      </c>
      <c r="I40" s="51">
        <v>6000</v>
      </c>
      <c r="J40" s="52">
        <v>10000</v>
      </c>
      <c r="K40" s="52">
        <v>6000</v>
      </c>
      <c r="L40" s="52">
        <v>9000</v>
      </c>
      <c r="M40" s="52">
        <v>5000</v>
      </c>
      <c r="N40" s="53">
        <v>5000</v>
      </c>
    </row>
    <row r="41" spans="1:14" ht="15.75" thickBot="1" x14ac:dyDescent="0.3">
      <c r="C41" s="85"/>
      <c r="D41" s="86"/>
      <c r="E41" s="86"/>
      <c r="F41" s="87"/>
      <c r="G41" s="27"/>
      <c r="H41" s="17"/>
    </row>
    <row r="42" spans="1:14" ht="14.65" customHeight="1" thickBot="1" x14ac:dyDescent="0.3">
      <c r="C42" s="85"/>
      <c r="D42" s="86"/>
      <c r="E42" s="86"/>
      <c r="F42" s="87"/>
      <c r="G42" s="45" t="s">
        <v>21</v>
      </c>
      <c r="H42" s="27" t="s">
        <v>13</v>
      </c>
      <c r="I42" s="39">
        <f>I37*I39</f>
        <v>27000</v>
      </c>
      <c r="J42" s="14">
        <f t="shared" ref="J42:K42" si="0">J37*J39</f>
        <v>40000</v>
      </c>
      <c r="K42" s="14">
        <f t="shared" si="0"/>
        <v>15000</v>
      </c>
      <c r="L42" s="43">
        <f t="shared" ref="L42:N42" si="1">L37*L39</f>
        <v>30000</v>
      </c>
      <c r="M42" s="14">
        <f t="shared" si="1"/>
        <v>10500</v>
      </c>
      <c r="N42" s="15">
        <f t="shared" si="1"/>
        <v>7000</v>
      </c>
    </row>
    <row r="43" spans="1:14" ht="15.75" thickBot="1" x14ac:dyDescent="0.3">
      <c r="C43" s="85"/>
      <c r="D43" s="86"/>
      <c r="E43" s="86"/>
      <c r="F43" s="87"/>
      <c r="G43" s="45" t="s">
        <v>23</v>
      </c>
      <c r="H43" s="27" t="s">
        <v>24</v>
      </c>
      <c r="I43" s="38">
        <f>I37*I40</f>
        <v>36000</v>
      </c>
      <c r="J43" s="13">
        <f t="shared" ref="J43:K43" si="2">J37*J40</f>
        <v>50000</v>
      </c>
      <c r="K43" s="13">
        <f t="shared" si="2"/>
        <v>18000</v>
      </c>
      <c r="L43" s="13">
        <f t="shared" ref="L43:N43" si="3">L37*L40</f>
        <v>36000</v>
      </c>
      <c r="M43" s="13">
        <f t="shared" si="3"/>
        <v>15000</v>
      </c>
      <c r="N43" s="16">
        <f t="shared" si="3"/>
        <v>10000</v>
      </c>
    </row>
    <row r="44" spans="1:14" ht="14.65" customHeight="1" thickBot="1" x14ac:dyDescent="0.3">
      <c r="C44" s="85"/>
      <c r="D44" s="86"/>
      <c r="E44" s="86"/>
      <c r="F44" s="87"/>
      <c r="G44" s="91" t="s">
        <v>25</v>
      </c>
      <c r="H44" s="27" t="s">
        <v>26</v>
      </c>
      <c r="I44" s="38">
        <f>I43-I42</f>
        <v>9000</v>
      </c>
      <c r="J44" s="13">
        <f t="shared" ref="J44:K44" si="4">J43-J42</f>
        <v>10000</v>
      </c>
      <c r="K44" s="13">
        <f t="shared" si="4"/>
        <v>3000</v>
      </c>
      <c r="L44" s="41">
        <f t="shared" ref="L44" si="5">L43-L42</f>
        <v>6000</v>
      </c>
      <c r="M44" s="13">
        <f t="shared" ref="M44" si="6">M43-M42</f>
        <v>4500</v>
      </c>
      <c r="N44" s="16">
        <f t="shared" ref="N44" si="7">N43-N42</f>
        <v>3000</v>
      </c>
    </row>
    <row r="45" spans="1:14" ht="29.45" customHeight="1" thickBot="1" x14ac:dyDescent="0.3">
      <c r="C45" s="88"/>
      <c r="D45" s="89"/>
      <c r="E45" s="89"/>
      <c r="F45" s="90"/>
      <c r="G45" s="92"/>
      <c r="H45" s="27" t="s">
        <v>22</v>
      </c>
      <c r="I45" s="54">
        <f>SUM(I44:N44)</f>
        <v>35500</v>
      </c>
      <c r="J45" s="55"/>
      <c r="K45" s="55"/>
      <c r="L45" s="55"/>
      <c r="M45" s="55"/>
      <c r="N45" s="56"/>
    </row>
    <row r="47" spans="1:14" ht="15.75" thickBot="1" x14ac:dyDescent="0.3"/>
    <row r="48" spans="1:14" ht="15.75" thickBot="1" x14ac:dyDescent="0.3">
      <c r="C48" s="57" t="s">
        <v>29</v>
      </c>
      <c r="D48" s="58"/>
      <c r="E48" s="58"/>
      <c r="F48" s="58"/>
      <c r="G48" s="58"/>
      <c r="H48" s="58"/>
      <c r="I48" s="27" t="s">
        <v>31</v>
      </c>
      <c r="J48" s="63" t="s">
        <v>30</v>
      </c>
      <c r="K48" s="64"/>
      <c r="L48" s="65"/>
      <c r="M48" s="33"/>
      <c r="N48" s="33"/>
    </row>
    <row r="49" spans="3:14" x14ac:dyDescent="0.25">
      <c r="C49" s="59"/>
      <c r="D49" s="60"/>
      <c r="E49" s="60"/>
      <c r="F49" s="60"/>
      <c r="G49" s="60"/>
      <c r="H49" s="60"/>
      <c r="I49" s="30" t="s">
        <v>4</v>
      </c>
      <c r="J49" s="66" t="s">
        <v>45</v>
      </c>
      <c r="K49" s="66"/>
      <c r="L49" s="67"/>
      <c r="M49" s="34"/>
      <c r="N49" s="34"/>
    </row>
    <row r="50" spans="3:14" x14ac:dyDescent="0.25">
      <c r="C50" s="59"/>
      <c r="D50" s="60"/>
      <c r="E50" s="60"/>
      <c r="F50" s="60"/>
      <c r="G50" s="60"/>
      <c r="H50" s="60"/>
      <c r="I50" s="31"/>
      <c r="J50" s="68"/>
      <c r="K50" s="68"/>
      <c r="L50" s="69"/>
      <c r="M50" s="34"/>
      <c r="N50" s="34"/>
    </row>
    <row r="51" spans="3:14" x14ac:dyDescent="0.25">
      <c r="C51" s="59"/>
      <c r="D51" s="60"/>
      <c r="E51" s="60"/>
      <c r="F51" s="60"/>
      <c r="G51" s="60"/>
      <c r="H51" s="60"/>
      <c r="I51" s="31"/>
      <c r="J51" s="68"/>
      <c r="K51" s="68"/>
      <c r="L51" s="69"/>
      <c r="M51" s="34"/>
      <c r="N51" s="34"/>
    </row>
    <row r="52" spans="3:14" x14ac:dyDescent="0.25">
      <c r="C52" s="59"/>
      <c r="D52" s="60"/>
      <c r="E52" s="60"/>
      <c r="F52" s="60"/>
      <c r="G52" s="60"/>
      <c r="H52" s="60"/>
      <c r="I52" s="31"/>
      <c r="J52" s="68"/>
      <c r="K52" s="68"/>
      <c r="L52" s="69"/>
      <c r="M52" s="34"/>
      <c r="N52" s="34"/>
    </row>
    <row r="53" spans="3:14" x14ac:dyDescent="0.25">
      <c r="C53" s="59"/>
      <c r="D53" s="60"/>
      <c r="E53" s="60"/>
      <c r="F53" s="60"/>
      <c r="G53" s="60"/>
      <c r="H53" s="60"/>
      <c r="I53" s="31"/>
      <c r="J53" s="68"/>
      <c r="K53" s="68"/>
      <c r="L53" s="69"/>
      <c r="M53" s="34"/>
      <c r="N53" s="34"/>
    </row>
    <row r="54" spans="3:14" x14ac:dyDescent="0.25">
      <c r="C54" s="59"/>
      <c r="D54" s="60"/>
      <c r="E54" s="60"/>
      <c r="F54" s="60"/>
      <c r="G54" s="60"/>
      <c r="H54" s="60"/>
      <c r="I54" s="31"/>
      <c r="J54" s="68"/>
      <c r="K54" s="68"/>
      <c r="L54" s="69"/>
      <c r="M54" s="34"/>
      <c r="N54" s="34"/>
    </row>
    <row r="55" spans="3:14" x14ac:dyDescent="0.25">
      <c r="C55" s="59"/>
      <c r="D55" s="60"/>
      <c r="E55" s="60"/>
      <c r="F55" s="60"/>
      <c r="G55" s="60"/>
      <c r="H55" s="60"/>
      <c r="I55" s="31"/>
      <c r="J55" s="68"/>
      <c r="K55" s="68"/>
      <c r="L55" s="69"/>
      <c r="M55" s="34"/>
      <c r="N55" s="34"/>
    </row>
    <row r="56" spans="3:14" ht="15.75" thickBot="1" x14ac:dyDescent="0.3">
      <c r="C56" s="61"/>
      <c r="D56" s="62"/>
      <c r="E56" s="62"/>
      <c r="F56" s="62"/>
      <c r="G56" s="62"/>
      <c r="H56" s="62"/>
      <c r="I56" s="32"/>
      <c r="J56" s="70"/>
      <c r="K56" s="70"/>
      <c r="L56" s="71"/>
      <c r="M56" s="34"/>
      <c r="N56" s="34"/>
    </row>
  </sheetData>
  <mergeCells count="17">
    <mergeCell ref="G39:G40"/>
    <mergeCell ref="I3:N3"/>
    <mergeCell ref="B3:G3"/>
    <mergeCell ref="A6:A35"/>
    <mergeCell ref="C37:F45"/>
    <mergeCell ref="G44:G45"/>
    <mergeCell ref="I45:N45"/>
    <mergeCell ref="C48:H56"/>
    <mergeCell ref="J48:L48"/>
    <mergeCell ref="J49:L49"/>
    <mergeCell ref="J55:L55"/>
    <mergeCell ref="J56:L56"/>
    <mergeCell ref="J50:L50"/>
    <mergeCell ref="J51:L51"/>
    <mergeCell ref="J52:L52"/>
    <mergeCell ref="J53:L53"/>
    <mergeCell ref="J54:L54"/>
  </mergeCells>
  <dataValidations count="1">
    <dataValidation type="list" allowBlank="1" showInputMessage="1" showErrorMessage="1" sqref="G6:G35">
      <formula1>"SI,NO"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Pedido base (copiar esta hoja)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2017-03-06T04:56:53Z</dcterms:modified>
</cp:coreProperties>
</file>