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<sst xmlns="http://schemas.openxmlformats.org/spreadsheetml/2006/main" count="54" uniqueCount="28">
  <si>
    <t>Mediciones Con Tacometro Medicion Vieja (No representativa)</t>
  </si>
  <si>
    <t>Coef. de Var. de las Muestras (No Representativa)</t>
  </si>
  <si>
    <t>Referencia  (rpm)</t>
  </si>
  <si>
    <t>Medicion 1</t>
  </si>
  <si>
    <t>Medicion 2</t>
  </si>
  <si>
    <t>Medicion 3</t>
  </si>
  <si>
    <t>Medicion 4</t>
  </si>
  <si>
    <t>Medicion 5</t>
  </si>
  <si>
    <t>Medicion 6</t>
  </si>
  <si>
    <t>Medicion 7</t>
  </si>
  <si>
    <t>Medicion 8</t>
  </si>
  <si>
    <t>Medicion 9</t>
  </si>
  <si>
    <t>Medicion 10</t>
  </si>
  <si>
    <t>CV</t>
  </si>
  <si>
    <t>Media</t>
  </si>
  <si>
    <t>Mediciones De Tiempo De Ciclo</t>
  </si>
  <si>
    <t>Medicion</t>
  </si>
  <si>
    <t>Valor (us)</t>
  </si>
  <si>
    <t>Error de las muestras (No representativa)</t>
  </si>
  <si>
    <t>Error (rpm)</t>
  </si>
  <si>
    <t>Mediciones Con Tacometro</t>
  </si>
  <si>
    <t>Media (rpm)</t>
  </si>
  <si>
    <t>-</t>
  </si>
  <si>
    <t>Coeficiente de variacion</t>
  </si>
  <si>
    <t>Error</t>
  </si>
  <si>
    <t>Media de las Mediciones</t>
  </si>
  <si>
    <t>Linealidad</t>
  </si>
  <si>
    <t>Es lineal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</si>
</sst>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rgb="FFF3F3F3"/>
      <name val="Arial"/>
      <scheme val="minor"/>
    </font>
    <font>
      <color rgb="FFFFFFFF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8"/>
        <bgColor theme="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3" fontId="1" numFmtId="0" xfId="0" applyAlignment="1" applyBorder="1" applyFill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10" xfId="0" applyAlignment="1" applyBorder="1" applyFont="1" applyNumberFormat="1">
      <alignment horizontal="center"/>
    </xf>
    <xf borderId="3" fillId="6" fontId="3" numFmtId="10" xfId="0" applyAlignment="1" applyBorder="1" applyFill="1" applyFont="1" applyNumberFormat="1">
      <alignment horizontal="center"/>
    </xf>
    <xf borderId="3" fillId="7" fontId="1" numFmtId="0" xfId="0" applyAlignment="1" applyBorder="1" applyFill="1" applyFont="1">
      <alignment horizontal="center" readingOrder="0"/>
    </xf>
    <xf borderId="3" fillId="4" fontId="3" numFmtId="10" xfId="0" applyAlignment="1" applyBorder="1" applyFont="1" applyNumberFormat="1">
      <alignment horizontal="center"/>
    </xf>
    <xf borderId="0" fillId="6" fontId="1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3" fillId="0" fontId="3" numFmtId="0" xfId="0" applyAlignment="1" applyBorder="1" applyFont="1">
      <alignment horizontal="center"/>
    </xf>
    <xf borderId="0" fillId="6" fontId="4" numFmtId="0" xfId="0" applyFont="1"/>
    <xf borderId="3" fillId="4" fontId="3" numFmtId="0" xfId="0" applyAlignment="1" applyBorder="1" applyFont="1">
      <alignment horizontal="center"/>
    </xf>
    <xf borderId="3" fillId="8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3" fillId="7" fontId="6" numFmtId="0" xfId="0" applyAlignment="1" applyBorder="1" applyFont="1">
      <alignment horizontal="center" vertical="bottom"/>
    </xf>
    <xf borderId="3" fillId="9" fontId="7" numFmtId="0" xfId="0" applyAlignment="1" applyBorder="1" applyFill="1" applyFont="1">
      <alignment horizontal="center" vertical="bottom"/>
    </xf>
    <xf borderId="3" fillId="5" fontId="7" numFmtId="0" xfId="0" applyAlignment="1" applyBorder="1" applyFont="1">
      <alignment horizontal="center" vertical="bottom"/>
    </xf>
    <xf borderId="3" fillId="0" fontId="7" numFmtId="10" xfId="0" applyAlignment="1" applyBorder="1" applyFont="1" applyNumberFormat="1">
      <alignment horizontal="center" readingOrder="0" vertical="bottom"/>
    </xf>
    <xf borderId="3" fillId="8" fontId="3" numFmtId="10" xfId="0" applyAlignment="1" applyBorder="1" applyFont="1" applyNumberFormat="1">
      <alignment horizontal="center"/>
    </xf>
    <xf borderId="3" fillId="9" fontId="7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3" fillId="8" fontId="3" numFmtId="0" xfId="0" applyAlignment="1" applyBorder="1" applyFont="1">
      <alignment horizontal="center"/>
    </xf>
    <xf borderId="3" fillId="2" fontId="1" numFmtId="0" xfId="0" applyAlignment="1" applyBorder="1" applyFont="1">
      <alignment readingOrder="0"/>
    </xf>
    <xf borderId="3" fillId="10" fontId="3" numFmtId="0" xfId="0" applyBorder="1" applyFill="1" applyFont="1"/>
    <xf borderId="1" fillId="11" fontId="3" numFmtId="0" xfId="0" applyAlignment="1" applyBorder="1" applyFill="1" applyFont="1">
      <alignment horizontal="center" readingOrder="0"/>
    </xf>
    <xf borderId="0" fillId="6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Medición (rpm) frente a Referencia  (rpm)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1'!$A$62:$A$66</c:f>
            </c:numRef>
          </c:xVal>
          <c:yVal>
            <c:numRef>
              <c:f>'Hoja 1'!$B$62:$B$66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47739"/>
        <c:axId val="1743073623"/>
      </c:scatterChart>
      <c:valAx>
        <c:axId val="1431347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Medición 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073623"/>
      </c:valAx>
      <c:valAx>
        <c:axId val="174307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Referencia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347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Medicion (rpm) frente a Referencia  (rpm)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1'!$A$62:$A$66</c:f>
            </c:strRef>
          </c:cat>
          <c:val>
            <c:numRef>
              <c:f>'Hoja 1'!$B$62:$B$66</c:f>
              <c:numCache/>
            </c:numRef>
          </c:val>
          <c:smooth val="0"/>
        </c:ser>
        <c:axId val="618976920"/>
        <c:axId val="364662648"/>
      </c:lineChart>
      <c:catAx>
        <c:axId val="61897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Medicion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662648"/>
      </c:catAx>
      <c:valAx>
        <c:axId val="364662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Referencia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976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41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885825</xdr:colOff>
      <xdr:row>41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14" max="14" width="13.75"/>
    <col customWidth="1" min="15" max="15" width="25.0"/>
  </cols>
  <sheetData>
    <row r="1">
      <c r="A1" s="1" t="s">
        <v>0</v>
      </c>
      <c r="N1" s="2" t="s">
        <v>1</v>
      </c>
      <c r="O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N2" s="4" t="s">
        <v>2</v>
      </c>
      <c r="O2" s="5" t="s">
        <v>13</v>
      </c>
    </row>
    <row r="3">
      <c r="A3" s="6">
        <v>300.0</v>
      </c>
      <c r="B3" s="7">
        <v>295.0</v>
      </c>
      <c r="C3" s="7">
        <v>295.0</v>
      </c>
      <c r="D3" s="7">
        <v>294.0</v>
      </c>
      <c r="E3" s="7">
        <v>294.0</v>
      </c>
      <c r="F3" s="7">
        <v>296.0</v>
      </c>
      <c r="G3" s="7">
        <v>297.0</v>
      </c>
      <c r="H3" s="7">
        <v>295.0</v>
      </c>
      <c r="I3" s="7">
        <v>294.0</v>
      </c>
      <c r="J3" s="7">
        <v>295.0</v>
      </c>
      <c r="K3" s="7">
        <v>295.0</v>
      </c>
      <c r="L3" s="8">
        <f t="shared" ref="L3:L6" si="1">VAR(B3:K3)/AVERAGE(B3:K3)</f>
        <v>0.003013182674</v>
      </c>
      <c r="N3" s="6">
        <v>300.0</v>
      </c>
      <c r="O3" s="9">
        <v>0.003013182674199616</v>
      </c>
    </row>
    <row r="4">
      <c r="A4" s="6">
        <v>450.0</v>
      </c>
      <c r="B4" s="7">
        <v>415.0</v>
      </c>
      <c r="C4" s="7">
        <v>412.0</v>
      </c>
      <c r="D4" s="7">
        <v>413.0</v>
      </c>
      <c r="E4" s="7">
        <v>415.0</v>
      </c>
      <c r="F4" s="7">
        <v>416.0</v>
      </c>
      <c r="G4" s="7">
        <v>413.0</v>
      </c>
      <c r="H4" s="7">
        <v>413.0</v>
      </c>
      <c r="I4" s="7">
        <v>414.0</v>
      </c>
      <c r="J4" s="7">
        <v>414.0</v>
      </c>
      <c r="K4" s="7">
        <v>416.0</v>
      </c>
      <c r="L4" s="8">
        <f t="shared" si="1"/>
        <v>0.004534599801</v>
      </c>
      <c r="N4" s="6">
        <v>450.0</v>
      </c>
      <c r="O4" s="8">
        <v>0.004534599801443533</v>
      </c>
    </row>
    <row r="5">
      <c r="A5" s="6">
        <v>200.0</v>
      </c>
      <c r="B5" s="7">
        <v>180.0</v>
      </c>
      <c r="C5" s="7">
        <v>178.0</v>
      </c>
      <c r="D5" s="7">
        <v>177.0</v>
      </c>
      <c r="E5" s="7">
        <v>177.0</v>
      </c>
      <c r="F5" s="7">
        <v>178.0</v>
      </c>
      <c r="G5" s="7">
        <v>179.0</v>
      </c>
      <c r="H5" s="7">
        <v>178.0</v>
      </c>
      <c r="I5" s="7">
        <v>179.0</v>
      </c>
      <c r="J5" s="7">
        <v>179.0</v>
      </c>
      <c r="K5" s="7">
        <v>178.0</v>
      </c>
      <c r="L5" s="8">
        <f t="shared" si="1"/>
        <v>0.005047672462</v>
      </c>
      <c r="N5" s="6">
        <v>200.0</v>
      </c>
      <c r="O5" s="8">
        <v>0.005047672462142481</v>
      </c>
    </row>
    <row r="6">
      <c r="A6" s="6">
        <v>250.0</v>
      </c>
      <c r="B6" s="7">
        <v>237.0</v>
      </c>
      <c r="C6" s="7">
        <v>236.0</v>
      </c>
      <c r="D6" s="7">
        <v>236.0</v>
      </c>
      <c r="E6" s="7">
        <v>235.0</v>
      </c>
      <c r="F6" s="7">
        <v>237.0</v>
      </c>
      <c r="G6" s="7">
        <v>236.0</v>
      </c>
      <c r="H6" s="7">
        <v>237.0</v>
      </c>
      <c r="I6" s="7">
        <v>237.0</v>
      </c>
      <c r="J6" s="7">
        <v>238.0</v>
      </c>
      <c r="K6" s="7">
        <v>236.0</v>
      </c>
      <c r="L6" s="8">
        <f t="shared" si="1"/>
        <v>0.003053793751</v>
      </c>
      <c r="N6" s="6">
        <v>250.0</v>
      </c>
      <c r="O6" s="8">
        <v>0.003053793751468196</v>
      </c>
    </row>
    <row r="7">
      <c r="L7" s="8">
        <f>AVERAGE(L2:L6)</f>
        <v>0.003912312172</v>
      </c>
      <c r="N7" s="10" t="s">
        <v>14</v>
      </c>
      <c r="O7" s="11">
        <f>AVERAGE(O3:O6)</f>
        <v>0.003912312172</v>
      </c>
    </row>
    <row r="8">
      <c r="A8" s="2" t="s">
        <v>15</v>
      </c>
      <c r="B8" s="3"/>
      <c r="C8" s="12"/>
      <c r="D8" s="13"/>
      <c r="E8" s="13"/>
      <c r="F8" s="12"/>
      <c r="G8" s="12"/>
      <c r="H8" s="12"/>
      <c r="I8" s="12"/>
      <c r="J8" s="12"/>
      <c r="K8" s="12"/>
    </row>
    <row r="9">
      <c r="A9" s="4" t="s">
        <v>16</v>
      </c>
      <c r="B9" s="5" t="s">
        <v>17</v>
      </c>
      <c r="C9" s="14"/>
      <c r="D9" s="13"/>
      <c r="E9" s="13"/>
      <c r="F9" s="14"/>
      <c r="G9" s="14"/>
      <c r="H9" s="14"/>
      <c r="I9" s="14"/>
      <c r="J9" s="14"/>
      <c r="K9" s="14"/>
    </row>
    <row r="10">
      <c r="A10" s="6">
        <v>1.0</v>
      </c>
      <c r="B10" s="7">
        <v>52.0</v>
      </c>
      <c r="C10" s="14"/>
      <c r="D10" s="13"/>
      <c r="E10" s="13"/>
      <c r="F10" s="14"/>
      <c r="G10" s="14"/>
      <c r="H10" s="14"/>
      <c r="I10" s="14"/>
      <c r="J10" s="14"/>
      <c r="K10" s="14"/>
      <c r="N10" s="2" t="s">
        <v>18</v>
      </c>
      <c r="O10" s="3"/>
    </row>
    <row r="11">
      <c r="A11" s="6">
        <v>2.0</v>
      </c>
      <c r="B11" s="7">
        <v>52.0</v>
      </c>
      <c r="C11" s="14"/>
      <c r="D11" s="13"/>
      <c r="E11" s="13"/>
      <c r="F11" s="14"/>
      <c r="G11" s="14"/>
      <c r="H11" s="14"/>
      <c r="I11" s="14"/>
      <c r="J11" s="14"/>
      <c r="K11" s="14"/>
      <c r="N11" s="4" t="s">
        <v>2</v>
      </c>
      <c r="O11" s="5" t="s">
        <v>19</v>
      </c>
    </row>
    <row r="12">
      <c r="A12" s="6">
        <v>3.0</v>
      </c>
      <c r="B12" s="7">
        <v>52.0</v>
      </c>
      <c r="C12" s="14"/>
      <c r="D12" s="13"/>
      <c r="E12" s="13"/>
      <c r="F12" s="14"/>
      <c r="G12" s="14"/>
      <c r="H12" s="14"/>
      <c r="K12" s="14"/>
      <c r="N12" s="6">
        <v>300.0</v>
      </c>
      <c r="O12" s="15">
        <f t="shared" ref="O12:O15" si="2">AVERAGE(B3:K3)-A3</f>
        <v>-5</v>
      </c>
    </row>
    <row r="13">
      <c r="A13" s="6">
        <v>4.0</v>
      </c>
      <c r="B13" s="7">
        <v>52.0</v>
      </c>
      <c r="C13" s="14"/>
      <c r="D13" s="13"/>
      <c r="E13" s="13"/>
      <c r="F13" s="14"/>
      <c r="G13" s="14"/>
      <c r="H13" s="14"/>
      <c r="K13" s="14"/>
      <c r="N13" s="6">
        <v>450.0</v>
      </c>
      <c r="O13" s="15">
        <f t="shared" si="2"/>
        <v>-35.9</v>
      </c>
    </row>
    <row r="14">
      <c r="A14" s="6">
        <v>5.0</v>
      </c>
      <c r="B14" s="7">
        <v>52.0</v>
      </c>
      <c r="D14" s="16"/>
      <c r="E14" s="16"/>
      <c r="N14" s="6">
        <v>200.0</v>
      </c>
      <c r="O14" s="15">
        <f t="shared" si="2"/>
        <v>-21.7</v>
      </c>
    </row>
    <row r="15">
      <c r="A15" s="6">
        <v>6.0</v>
      </c>
      <c r="B15" s="7">
        <v>52.0</v>
      </c>
      <c r="D15" s="16"/>
      <c r="E15" s="16"/>
      <c r="N15" s="6">
        <v>250.0</v>
      </c>
      <c r="O15" s="15">
        <f t="shared" si="2"/>
        <v>-13.5</v>
      </c>
    </row>
    <row r="16">
      <c r="A16" s="6">
        <v>7.0</v>
      </c>
      <c r="B16" s="7">
        <v>52.0</v>
      </c>
      <c r="D16" s="16"/>
      <c r="E16" s="16"/>
      <c r="N16" s="10" t="s">
        <v>14</v>
      </c>
      <c r="O16" s="17">
        <f>AVERAGE(O12:O15)</f>
        <v>-19.025</v>
      </c>
    </row>
    <row r="17">
      <c r="A17" s="6">
        <v>8.0</v>
      </c>
      <c r="B17" s="7">
        <v>56.0</v>
      </c>
      <c r="D17" s="16"/>
      <c r="E17" s="16"/>
    </row>
    <row r="18">
      <c r="A18" s="6">
        <v>9.0</v>
      </c>
      <c r="B18" s="7">
        <v>52.0</v>
      </c>
      <c r="D18" s="16"/>
      <c r="E18" s="16"/>
    </row>
    <row r="19">
      <c r="A19" s="6">
        <v>10.0</v>
      </c>
      <c r="B19" s="7">
        <v>52.0</v>
      </c>
      <c r="D19" s="16"/>
      <c r="E19" s="16"/>
    </row>
    <row r="20">
      <c r="A20" s="6">
        <v>11.0</v>
      </c>
      <c r="B20" s="7">
        <v>56.0</v>
      </c>
      <c r="D20" s="16"/>
      <c r="E20" s="16"/>
    </row>
    <row r="21">
      <c r="A21" s="6">
        <v>12.0</v>
      </c>
      <c r="B21" s="7">
        <v>56.0</v>
      </c>
      <c r="D21" s="16"/>
      <c r="E21" s="16"/>
    </row>
    <row r="22">
      <c r="A22" s="6">
        <v>13.0</v>
      </c>
      <c r="B22" s="7">
        <v>52.0</v>
      </c>
    </row>
    <row r="23">
      <c r="A23" s="6">
        <v>14.0</v>
      </c>
      <c r="B23" s="7">
        <v>52.0</v>
      </c>
    </row>
    <row r="24">
      <c r="A24" s="6">
        <v>15.0</v>
      </c>
      <c r="B24" s="7">
        <v>52.0</v>
      </c>
    </row>
    <row r="25">
      <c r="A25" s="6">
        <v>16.0</v>
      </c>
      <c r="B25" s="7">
        <v>56.0</v>
      </c>
    </row>
    <row r="26">
      <c r="A26" s="6">
        <v>17.0</v>
      </c>
      <c r="B26" s="7">
        <v>52.0</v>
      </c>
    </row>
    <row r="27">
      <c r="A27" s="6">
        <v>18.0</v>
      </c>
      <c r="B27" s="7">
        <v>56.0</v>
      </c>
    </row>
    <row r="28">
      <c r="A28" s="6">
        <v>19.0</v>
      </c>
      <c r="B28" s="7">
        <v>52.0</v>
      </c>
    </row>
    <row r="29">
      <c r="A29" s="6">
        <v>20.0</v>
      </c>
      <c r="B29" s="7">
        <v>52.0</v>
      </c>
    </row>
    <row r="30">
      <c r="A30" s="10" t="s">
        <v>14</v>
      </c>
      <c r="B30" s="17">
        <f>AVERAGE(B10:B29)</f>
        <v>53</v>
      </c>
    </row>
    <row r="32">
      <c r="A32" s="1" t="s">
        <v>20</v>
      </c>
    </row>
    <row r="33">
      <c r="A33" s="4" t="s">
        <v>2</v>
      </c>
      <c r="B33" s="5" t="s">
        <v>3</v>
      </c>
      <c r="C33" s="5" t="s">
        <v>4</v>
      </c>
      <c r="D33" s="5" t="s">
        <v>5</v>
      </c>
      <c r="E33" s="5" t="s">
        <v>6</v>
      </c>
      <c r="F33" s="5" t="s">
        <v>7</v>
      </c>
      <c r="G33" s="5" t="s">
        <v>8</v>
      </c>
      <c r="H33" s="5" t="s">
        <v>9</v>
      </c>
      <c r="I33" s="5" t="s">
        <v>10</v>
      </c>
      <c r="J33" s="5" t="s">
        <v>11</v>
      </c>
      <c r="K33" s="5" t="s">
        <v>12</v>
      </c>
      <c r="L33" s="18" t="s">
        <v>13</v>
      </c>
      <c r="M33" s="18" t="s">
        <v>21</v>
      </c>
      <c r="N33" s="18" t="s">
        <v>19</v>
      </c>
    </row>
    <row r="34">
      <c r="A34" s="6">
        <v>1802.0</v>
      </c>
      <c r="B34" s="7">
        <v>1801.0</v>
      </c>
      <c r="C34" s="7">
        <v>1802.0</v>
      </c>
      <c r="D34" s="7">
        <v>1801.0</v>
      </c>
      <c r="E34" s="7">
        <v>1802.0</v>
      </c>
      <c r="F34" s="7">
        <v>1802.0</v>
      </c>
      <c r="G34" s="7">
        <v>1801.0</v>
      </c>
      <c r="H34" s="7">
        <v>1801.0</v>
      </c>
      <c r="I34" s="7">
        <v>1802.0</v>
      </c>
      <c r="J34" s="7">
        <v>1801.0</v>
      </c>
      <c r="K34" s="7">
        <v>1802.0</v>
      </c>
      <c r="L34" s="8">
        <f t="shared" ref="L34:L38" si="3">VAR(B34:K34)/AVERAGE(B34:K34)</f>
        <v>0.0001541924939</v>
      </c>
      <c r="M34" s="15">
        <f t="shared" ref="M34:M38" si="4">AVERAGE(B34:K34)</f>
        <v>1801.5</v>
      </c>
      <c r="N34" s="15">
        <f t="shared" ref="N34:N38" si="5">abs(A34-M34)</f>
        <v>0.5</v>
      </c>
    </row>
    <row r="35">
      <c r="A35" s="6">
        <v>4632.0</v>
      </c>
      <c r="B35" s="7">
        <v>4627.0</v>
      </c>
      <c r="C35" s="7">
        <v>4628.0</v>
      </c>
      <c r="D35" s="7">
        <v>4631.0</v>
      </c>
      <c r="E35" s="7">
        <v>4630.0</v>
      </c>
      <c r="F35" s="7">
        <v>4632.0</v>
      </c>
      <c r="G35" s="7">
        <v>4630.0</v>
      </c>
      <c r="H35" s="7">
        <v>4633.0</v>
      </c>
      <c r="I35" s="7">
        <v>4632.0</v>
      </c>
      <c r="J35" s="7">
        <v>4633.0</v>
      </c>
      <c r="K35" s="7">
        <v>4631.0</v>
      </c>
      <c r="L35" s="8">
        <f t="shared" si="3"/>
        <v>0.0008661997346</v>
      </c>
      <c r="M35" s="15">
        <f t="shared" si="4"/>
        <v>4630.7</v>
      </c>
      <c r="N35" s="15">
        <f t="shared" si="5"/>
        <v>1.3</v>
      </c>
    </row>
    <row r="36">
      <c r="A36" s="6">
        <v>7520.0</v>
      </c>
      <c r="B36" s="7">
        <v>7518.0</v>
      </c>
      <c r="C36" s="7">
        <v>7522.0</v>
      </c>
      <c r="D36" s="7">
        <v>7518.0</v>
      </c>
      <c r="E36" s="7">
        <v>7523.0</v>
      </c>
      <c r="F36" s="7">
        <v>7519.0</v>
      </c>
      <c r="G36" s="7">
        <v>7526.0</v>
      </c>
      <c r="H36" s="7">
        <v>7524.0</v>
      </c>
      <c r="I36" s="7">
        <v>7519.0</v>
      </c>
      <c r="J36" s="7">
        <v>7518.0</v>
      </c>
      <c r="K36" s="7">
        <v>7522.0</v>
      </c>
      <c r="L36" s="8">
        <f t="shared" si="3"/>
        <v>0.001106546055</v>
      </c>
      <c r="M36" s="15">
        <f t="shared" si="4"/>
        <v>7520.9</v>
      </c>
      <c r="N36" s="15">
        <f t="shared" si="5"/>
        <v>0.9</v>
      </c>
    </row>
    <row r="37">
      <c r="A37" s="6">
        <v>9104.0</v>
      </c>
      <c r="B37" s="7">
        <v>9100.0</v>
      </c>
      <c r="C37" s="7">
        <v>9096.0</v>
      </c>
      <c r="D37" s="7">
        <v>9103.0</v>
      </c>
      <c r="E37" s="7">
        <v>9107.0</v>
      </c>
      <c r="F37" s="7">
        <v>9105.0</v>
      </c>
      <c r="G37" s="7">
        <v>9098.0</v>
      </c>
      <c r="H37" s="7">
        <v>9095.0</v>
      </c>
      <c r="I37" s="7">
        <v>9092.0</v>
      </c>
      <c r="J37" s="7">
        <v>9103.0</v>
      </c>
      <c r="K37" s="7">
        <v>9096.0</v>
      </c>
      <c r="L37" s="8">
        <f t="shared" si="3"/>
        <v>0.002619191531</v>
      </c>
      <c r="M37" s="15">
        <f t="shared" si="4"/>
        <v>9099.5</v>
      </c>
      <c r="N37" s="15">
        <f t="shared" si="5"/>
        <v>4.5</v>
      </c>
    </row>
    <row r="38">
      <c r="A38" s="6">
        <v>388.0</v>
      </c>
      <c r="B38" s="7">
        <v>385.0</v>
      </c>
      <c r="C38" s="7">
        <v>386.0</v>
      </c>
      <c r="D38" s="7">
        <v>388.0</v>
      </c>
      <c r="E38" s="7">
        <v>387.0</v>
      </c>
      <c r="F38" s="7">
        <v>387.0</v>
      </c>
      <c r="G38" s="7">
        <v>388.0</v>
      </c>
      <c r="H38" s="7">
        <v>388.0</v>
      </c>
      <c r="I38" s="7">
        <v>388.0</v>
      </c>
      <c r="J38" s="7">
        <v>388.0</v>
      </c>
      <c r="K38" s="7">
        <v>389.0</v>
      </c>
      <c r="L38" s="8">
        <f t="shared" si="3"/>
        <v>0.003556473355</v>
      </c>
      <c r="M38" s="15">
        <f t="shared" si="4"/>
        <v>387.4</v>
      </c>
      <c r="N38" s="15">
        <f t="shared" si="5"/>
        <v>0.6</v>
      </c>
    </row>
    <row r="39">
      <c r="L39" s="8">
        <f>AVERAGE(L33:L38)</f>
        <v>0.001660520634</v>
      </c>
      <c r="M39" s="19" t="s">
        <v>22</v>
      </c>
      <c r="N39" s="15">
        <f>AVERAGE(N33:N38)</f>
        <v>1.56</v>
      </c>
    </row>
    <row r="42">
      <c r="A42" s="20" t="s">
        <v>23</v>
      </c>
      <c r="B42" s="3"/>
    </row>
    <row r="43">
      <c r="A43" s="21" t="s">
        <v>2</v>
      </c>
      <c r="B43" s="22" t="s">
        <v>13</v>
      </c>
    </row>
    <row r="44">
      <c r="A44" s="23">
        <v>388.0</v>
      </c>
      <c r="B44" s="24">
        <v>0.0036</v>
      </c>
    </row>
    <row r="45">
      <c r="A45" s="23">
        <v>1802.0</v>
      </c>
      <c r="B45" s="24">
        <v>2.0E-4</v>
      </c>
    </row>
    <row r="46">
      <c r="A46" s="23">
        <v>4632.0</v>
      </c>
      <c r="B46" s="24">
        <v>9.0E-4</v>
      </c>
    </row>
    <row r="47">
      <c r="A47" s="23">
        <v>7520.0</v>
      </c>
      <c r="B47" s="24">
        <v>0.0011</v>
      </c>
    </row>
    <row r="48">
      <c r="A48" s="23">
        <v>9104.0</v>
      </c>
      <c r="B48" s="24">
        <v>0.0026</v>
      </c>
    </row>
    <row r="49">
      <c r="A49" s="10" t="s">
        <v>14</v>
      </c>
      <c r="B49" s="25">
        <f>AVERAGE(B44:B48)</f>
        <v>0.00168</v>
      </c>
    </row>
    <row r="51">
      <c r="A51" s="20" t="s">
        <v>24</v>
      </c>
      <c r="B51" s="3"/>
    </row>
    <row r="52">
      <c r="A52" s="21" t="s">
        <v>2</v>
      </c>
      <c r="B52" s="26" t="s">
        <v>19</v>
      </c>
    </row>
    <row r="53">
      <c r="A53" s="23">
        <v>388.0</v>
      </c>
      <c r="B53" s="27">
        <v>0.6</v>
      </c>
    </row>
    <row r="54">
      <c r="A54" s="23">
        <v>1802.0</v>
      </c>
      <c r="B54" s="27">
        <v>0.5</v>
      </c>
    </row>
    <row r="55">
      <c r="A55" s="23">
        <v>4632.0</v>
      </c>
      <c r="B55" s="27">
        <v>1.3</v>
      </c>
    </row>
    <row r="56">
      <c r="A56" s="23">
        <v>7520.0</v>
      </c>
      <c r="B56" s="27">
        <v>0.9</v>
      </c>
    </row>
    <row r="57">
      <c r="A57" s="23">
        <v>9104.0</v>
      </c>
      <c r="B57" s="27">
        <v>4.5</v>
      </c>
    </row>
    <row r="58">
      <c r="A58" s="10" t="s">
        <v>14</v>
      </c>
      <c r="B58" s="28">
        <f>AVERAGE(B53:B57)</f>
        <v>1.56</v>
      </c>
    </row>
    <row r="60">
      <c r="A60" s="20" t="s">
        <v>25</v>
      </c>
      <c r="B60" s="3"/>
    </row>
    <row r="61">
      <c r="A61" s="21" t="s">
        <v>2</v>
      </c>
      <c r="B61" s="26" t="s">
        <v>21</v>
      </c>
    </row>
    <row r="62">
      <c r="A62" s="23">
        <v>388.0</v>
      </c>
      <c r="B62" s="27">
        <v>387.4</v>
      </c>
      <c r="E62" s="29" t="s">
        <v>26</v>
      </c>
      <c r="F62" s="30">
        <f>CORREL(A62:A66,B62:B66)</f>
        <v>0.9999998808</v>
      </c>
    </row>
    <row r="63">
      <c r="A63" s="23">
        <v>1802.0</v>
      </c>
      <c r="B63" s="27">
        <v>1801.5</v>
      </c>
      <c r="E63" s="31" t="s">
        <v>27</v>
      </c>
      <c r="F63" s="3"/>
    </row>
    <row r="64">
      <c r="A64" s="23">
        <v>4632.0</v>
      </c>
      <c r="B64" s="27">
        <v>4630.7</v>
      </c>
    </row>
    <row r="65">
      <c r="A65" s="23">
        <v>7520.0</v>
      </c>
      <c r="B65" s="27">
        <v>7520.9</v>
      </c>
    </row>
    <row r="66">
      <c r="A66" s="23">
        <v>9104.0</v>
      </c>
      <c r="B66" s="27">
        <v>9099.5</v>
      </c>
    </row>
    <row r="67">
      <c r="A67" s="12"/>
      <c r="B67" s="32"/>
    </row>
  </sheetData>
  <mergeCells count="9">
    <mergeCell ref="A60:B60"/>
    <mergeCell ref="E63:F63"/>
    <mergeCell ref="A1:L1"/>
    <mergeCell ref="N1:O1"/>
    <mergeCell ref="A8:B8"/>
    <mergeCell ref="N10:O10"/>
    <mergeCell ref="A32:N32"/>
    <mergeCell ref="A42:B42"/>
    <mergeCell ref="A51:B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