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AI-COORDI\Desktop\INFORME SRC SEPT 2026\"/>
    </mc:Choice>
  </mc:AlternateContent>
  <bookViews>
    <workbookView xWindow="0" yWindow="0" windowWidth="20490" windowHeight="7155" firstSheet="1" activeTab="9"/>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39" i="10" l="1"/>
  <c r="R339" i="10"/>
  <c r="R332" i="9" l="1"/>
  <c r="D159" i="13" l="1"/>
  <c r="D153" i="13"/>
  <c r="D159" i="12"/>
  <c r="D153" i="12"/>
  <c r="D159" i="11"/>
  <c r="D153" i="11"/>
  <c r="D159" i="10"/>
  <c r="D153" i="10"/>
  <c r="D159" i="9"/>
  <c r="D153" i="9"/>
  <c r="D159" i="8"/>
  <c r="D153" i="8"/>
  <c r="D159" i="7"/>
  <c r="D153" i="7"/>
  <c r="D159" i="6"/>
  <c r="D153" i="6"/>
  <c r="D159" i="5"/>
  <c r="D153" i="5"/>
  <c r="D159" i="4"/>
  <c r="D153" i="4"/>
  <c r="D159" i="3"/>
  <c r="D153" i="3"/>
  <c r="AQ381" i="13"/>
  <c r="Y381" i="13"/>
  <c r="N381" i="13"/>
  <c r="K381" i="13"/>
  <c r="J381" i="13"/>
  <c r="L381" i="13" s="1"/>
  <c r="A381" i="13"/>
  <c r="AQ380" i="13"/>
  <c r="Y380" i="13"/>
  <c r="N380" i="13"/>
  <c r="K380" i="13"/>
  <c r="J380" i="13"/>
  <c r="L380" i="13" s="1"/>
  <c r="AQ379" i="13"/>
  <c r="Y379" i="13"/>
  <c r="N379" i="13"/>
  <c r="K379" i="13"/>
  <c r="J379" i="13"/>
  <c r="L379" i="13" s="1"/>
  <c r="AQ378" i="13"/>
  <c r="Y378" i="13"/>
  <c r="N378" i="13"/>
  <c r="K378" i="13"/>
  <c r="J378" i="13"/>
  <c r="L378" i="13" s="1"/>
  <c r="A378" i="13"/>
  <c r="A379" i="13" s="1"/>
  <c r="AQ377" i="13"/>
  <c r="Y377" i="13"/>
  <c r="N377" i="13"/>
  <c r="K377" i="13"/>
  <c r="J377" i="13"/>
  <c r="L377" i="13" s="1"/>
  <c r="AQ381" i="12"/>
  <c r="Y381" i="12"/>
  <c r="N381" i="12"/>
  <c r="K381" i="12"/>
  <c r="J381" i="12"/>
  <c r="L381" i="12" s="1"/>
  <c r="A381" i="12"/>
  <c r="AQ380" i="12"/>
  <c r="Y380" i="12"/>
  <c r="N380" i="12"/>
  <c r="K380" i="12"/>
  <c r="J380" i="12"/>
  <c r="L380" i="12" s="1"/>
  <c r="AQ379" i="12"/>
  <c r="Y379" i="12"/>
  <c r="N379" i="12"/>
  <c r="K379" i="12"/>
  <c r="J379" i="12"/>
  <c r="L379" i="12" s="1"/>
  <c r="AQ378" i="12"/>
  <c r="Y378" i="12"/>
  <c r="N378" i="12"/>
  <c r="K378" i="12"/>
  <c r="J378" i="12"/>
  <c r="L378" i="12" s="1"/>
  <c r="A378" i="12"/>
  <c r="A379" i="12" s="1"/>
  <c r="AQ377" i="12"/>
  <c r="Y377" i="12"/>
  <c r="N377" i="12"/>
  <c r="K377" i="12"/>
  <c r="J377" i="12"/>
  <c r="L377" i="12" s="1"/>
  <c r="AQ381" i="11"/>
  <c r="Y381" i="11"/>
  <c r="N381" i="11"/>
  <c r="K381" i="11"/>
  <c r="J381" i="11"/>
  <c r="L381" i="11" s="1"/>
  <c r="A381" i="11"/>
  <c r="AQ380" i="11"/>
  <c r="Y380" i="11"/>
  <c r="N380" i="11"/>
  <c r="K380" i="11"/>
  <c r="J380" i="11"/>
  <c r="L380" i="11" s="1"/>
  <c r="AQ379" i="11"/>
  <c r="Y379" i="11"/>
  <c r="N379" i="11"/>
  <c r="K379" i="11"/>
  <c r="J379" i="11"/>
  <c r="L379" i="11" s="1"/>
  <c r="AQ378" i="11"/>
  <c r="Y378" i="11"/>
  <c r="N378" i="11"/>
  <c r="K378" i="11"/>
  <c r="J378" i="11"/>
  <c r="L378" i="11" s="1"/>
  <c r="A378" i="11"/>
  <c r="A379" i="11" s="1"/>
  <c r="AQ377" i="11"/>
  <c r="Y377" i="11"/>
  <c r="N377" i="11"/>
  <c r="K377" i="11"/>
  <c r="J377" i="11"/>
  <c r="L377" i="11" s="1"/>
  <c r="AQ381" i="10"/>
  <c r="Y381" i="10"/>
  <c r="N381" i="10"/>
  <c r="K381" i="10"/>
  <c r="J381" i="10"/>
  <c r="L381" i="10" s="1"/>
  <c r="A381" i="10"/>
  <c r="AQ380" i="10"/>
  <c r="Y380" i="10"/>
  <c r="N380" i="10"/>
  <c r="K380" i="10"/>
  <c r="J380" i="10"/>
  <c r="L380" i="10" s="1"/>
  <c r="AQ379" i="10"/>
  <c r="Y379" i="10"/>
  <c r="N379" i="10"/>
  <c r="K379" i="10"/>
  <c r="J379" i="10"/>
  <c r="L379" i="10" s="1"/>
  <c r="AQ378" i="10"/>
  <c r="Y378" i="10"/>
  <c r="N378" i="10"/>
  <c r="K378" i="10"/>
  <c r="J378" i="10"/>
  <c r="L378" i="10" s="1"/>
  <c r="A378" i="10"/>
  <c r="A379" i="10" s="1"/>
  <c r="AQ377" i="10"/>
  <c r="Y377" i="10"/>
  <c r="N377" i="10"/>
  <c r="K377" i="10"/>
  <c r="J377" i="10"/>
  <c r="L377" i="10" s="1"/>
  <c r="AQ381" i="9"/>
  <c r="Y381" i="9"/>
  <c r="N381" i="9"/>
  <c r="K381" i="9"/>
  <c r="J381" i="9"/>
  <c r="L381" i="9" s="1"/>
  <c r="A381" i="9"/>
  <c r="AQ380" i="9"/>
  <c r="Y380" i="9"/>
  <c r="N380" i="9"/>
  <c r="K380" i="9"/>
  <c r="J380" i="9"/>
  <c r="L380" i="9" s="1"/>
  <c r="AQ379" i="9"/>
  <c r="Y379" i="9"/>
  <c r="N379" i="9"/>
  <c r="K379" i="9"/>
  <c r="J379" i="9"/>
  <c r="L379" i="9" s="1"/>
  <c r="AQ378" i="9"/>
  <c r="Y378" i="9"/>
  <c r="N378" i="9"/>
  <c r="K378" i="9"/>
  <c r="J378" i="9"/>
  <c r="L378" i="9" s="1"/>
  <c r="A378" i="9"/>
  <c r="A379" i="9" s="1"/>
  <c r="AQ377" i="9"/>
  <c r="Y377" i="9"/>
  <c r="N377" i="9"/>
  <c r="K377" i="9"/>
  <c r="J377" i="9"/>
  <c r="L377" i="9" s="1"/>
  <c r="AQ381" i="8"/>
  <c r="Y381" i="8"/>
  <c r="N381" i="8"/>
  <c r="K381" i="8"/>
  <c r="J381" i="8"/>
  <c r="L381" i="8" s="1"/>
  <c r="A381" i="8"/>
  <c r="AQ380" i="8"/>
  <c r="K380" i="8" s="1"/>
  <c r="Y380" i="8"/>
  <c r="N380" i="8"/>
  <c r="J380" i="8"/>
  <c r="AQ379" i="8"/>
  <c r="Y379" i="8"/>
  <c r="N379" i="8"/>
  <c r="K379" i="8"/>
  <c r="J379" i="8"/>
  <c r="L379" i="8" s="1"/>
  <c r="AQ378" i="8"/>
  <c r="Y378" i="8"/>
  <c r="N378" i="8"/>
  <c r="K378" i="8"/>
  <c r="J378" i="8"/>
  <c r="A378" i="8"/>
  <c r="A379" i="8" s="1"/>
  <c r="AQ377" i="8"/>
  <c r="Y377" i="8"/>
  <c r="N377" i="8"/>
  <c r="K377" i="8"/>
  <c r="J377" i="8"/>
  <c r="L377" i="8" s="1"/>
  <c r="AQ381" i="7"/>
  <c r="Y381" i="7"/>
  <c r="N381" i="7"/>
  <c r="K381" i="7"/>
  <c r="J381" i="7"/>
  <c r="L381" i="7" s="1"/>
  <c r="A381" i="7"/>
  <c r="AQ380" i="7"/>
  <c r="K380" i="7" s="1"/>
  <c r="Y380" i="7"/>
  <c r="N380" i="7"/>
  <c r="J380" i="7"/>
  <c r="AQ379" i="7"/>
  <c r="Y379" i="7"/>
  <c r="N379" i="7"/>
  <c r="K379" i="7"/>
  <c r="J379" i="7"/>
  <c r="L379" i="7" s="1"/>
  <c r="AQ378" i="7"/>
  <c r="Y378" i="7"/>
  <c r="N378" i="7"/>
  <c r="K378" i="7"/>
  <c r="J378" i="7"/>
  <c r="L378" i="7" s="1"/>
  <c r="A378" i="7"/>
  <c r="A379" i="7" s="1"/>
  <c r="AQ377" i="7"/>
  <c r="Y377" i="7"/>
  <c r="N377" i="7"/>
  <c r="K377" i="7"/>
  <c r="J377" i="7"/>
  <c r="L377" i="7" s="1"/>
  <c r="AQ381" i="6"/>
  <c r="Y381" i="6"/>
  <c r="N381" i="6"/>
  <c r="K381" i="6"/>
  <c r="J381" i="6"/>
  <c r="L381" i="6" s="1"/>
  <c r="A381" i="6"/>
  <c r="AQ380" i="6"/>
  <c r="K380" i="6" s="1"/>
  <c r="Y380" i="6"/>
  <c r="N380" i="6"/>
  <c r="J380" i="6"/>
  <c r="AQ379" i="6"/>
  <c r="Y379" i="6"/>
  <c r="N379" i="6"/>
  <c r="K379" i="6"/>
  <c r="J379" i="6"/>
  <c r="L379" i="6" s="1"/>
  <c r="AQ378" i="6"/>
  <c r="Y378" i="6"/>
  <c r="N378" i="6"/>
  <c r="K378" i="6"/>
  <c r="J378" i="6"/>
  <c r="L378" i="6" s="1"/>
  <c r="A378" i="6"/>
  <c r="A379" i="6" s="1"/>
  <c r="AQ377" i="6"/>
  <c r="Y377" i="6"/>
  <c r="N377" i="6"/>
  <c r="K377" i="6"/>
  <c r="J377" i="6"/>
  <c r="L377" i="6" s="1"/>
  <c r="AQ381" i="5"/>
  <c r="Y381" i="5"/>
  <c r="N381" i="5"/>
  <c r="K381" i="5"/>
  <c r="J381" i="5"/>
  <c r="L381" i="5" s="1"/>
  <c r="A381" i="5"/>
  <c r="AQ380" i="5"/>
  <c r="Y380" i="5"/>
  <c r="N380" i="5"/>
  <c r="K380" i="5"/>
  <c r="J380" i="5"/>
  <c r="L380" i="5" s="1"/>
  <c r="AQ379" i="5"/>
  <c r="K379" i="5" s="1"/>
  <c r="Y379" i="5"/>
  <c r="N379" i="5"/>
  <c r="J379" i="5"/>
  <c r="AQ378" i="5"/>
  <c r="Y378" i="5"/>
  <c r="N378" i="5"/>
  <c r="K378" i="5"/>
  <c r="J378" i="5"/>
  <c r="L378" i="5" s="1"/>
  <c r="A378" i="5"/>
  <c r="A379" i="5" s="1"/>
  <c r="AQ377" i="5"/>
  <c r="Y377" i="5"/>
  <c r="N377" i="5"/>
  <c r="K377" i="5"/>
  <c r="J377" i="5"/>
  <c r="L377" i="5" s="1"/>
  <c r="AQ381" i="4"/>
  <c r="Y381" i="4"/>
  <c r="N381" i="4"/>
  <c r="K381" i="4"/>
  <c r="J381" i="4"/>
  <c r="L381" i="4" s="1"/>
  <c r="A381" i="4"/>
  <c r="AQ380" i="4"/>
  <c r="Y380" i="4"/>
  <c r="N380" i="4"/>
  <c r="K380" i="4"/>
  <c r="J380" i="4"/>
  <c r="L380" i="4" s="1"/>
  <c r="AQ379" i="4"/>
  <c r="Y379" i="4"/>
  <c r="N379" i="4"/>
  <c r="K379" i="4"/>
  <c r="J379" i="4"/>
  <c r="AQ378" i="4"/>
  <c r="Y378" i="4"/>
  <c r="N378" i="4"/>
  <c r="K378" i="4"/>
  <c r="J378" i="4"/>
  <c r="L378" i="4" s="1"/>
  <c r="A378" i="4"/>
  <c r="A379" i="4" s="1"/>
  <c r="AQ377" i="4"/>
  <c r="Y377" i="4"/>
  <c r="N377" i="4"/>
  <c r="K377" i="4"/>
  <c r="J377" i="4"/>
  <c r="L377" i="4" s="1"/>
  <c r="AQ381" i="3"/>
  <c r="Y381" i="3"/>
  <c r="N381" i="3"/>
  <c r="K381" i="3"/>
  <c r="J381" i="3"/>
  <c r="L381" i="3" s="1"/>
  <c r="A381" i="3"/>
  <c r="AQ380" i="3"/>
  <c r="Y380" i="3"/>
  <c r="N380" i="3"/>
  <c r="K380" i="3"/>
  <c r="J380" i="3"/>
  <c r="L380" i="3" s="1"/>
  <c r="AQ379" i="3"/>
  <c r="K379" i="3" s="1"/>
  <c r="Y379" i="3"/>
  <c r="N379" i="3"/>
  <c r="J379" i="3"/>
  <c r="AQ378" i="3"/>
  <c r="Y378" i="3"/>
  <c r="N378" i="3"/>
  <c r="K378" i="3"/>
  <c r="J378" i="3"/>
  <c r="L378" i="3" s="1"/>
  <c r="A378" i="3"/>
  <c r="A379" i="3" s="1"/>
  <c r="AQ377" i="3"/>
  <c r="Y377" i="3"/>
  <c r="N377" i="3"/>
  <c r="K377" i="3"/>
  <c r="J377" i="3"/>
  <c r="L377" i="3" s="1"/>
  <c r="AQ381" i="1"/>
  <c r="Y381" i="1"/>
  <c r="N381" i="1"/>
  <c r="K381" i="1"/>
  <c r="J381" i="1"/>
  <c r="L381" i="1" s="1"/>
  <c r="M381" i="1" s="1"/>
  <c r="D381" i="3" s="1"/>
  <c r="M381" i="3" s="1"/>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AQ380" i="1"/>
  <c r="Y380" i="1"/>
  <c r="N380" i="1"/>
  <c r="K380" i="1"/>
  <c r="J380" i="1"/>
  <c r="A381" i="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L368" i="13" s="1"/>
  <c r="AD367" i="13"/>
  <c r="AO367" i="13" s="1"/>
  <c r="K367" i="13" s="1"/>
  <c r="S367" i="13"/>
  <c r="R367" i="13"/>
  <c r="J367" i="13"/>
  <c r="AD366" i="13"/>
  <c r="AO366" i="13" s="1"/>
  <c r="K366" i="13" s="1"/>
  <c r="L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L337" i="13" s="1"/>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L295" i="13" s="1"/>
  <c r="T293" i="13"/>
  <c r="N293" i="13"/>
  <c r="S292" i="13"/>
  <c r="R292" i="13"/>
  <c r="S291" i="13"/>
  <c r="R291" i="13"/>
  <c r="S290" i="13"/>
  <c r="R290" i="13"/>
  <c r="S289" i="13"/>
  <c r="R289" i="13"/>
  <c r="AD288" i="13"/>
  <c r="AO288" i="13" s="1"/>
  <c r="K288" i="13" s="1"/>
  <c r="L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L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L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L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L197" i="13" s="1"/>
  <c r="Y197" i="13"/>
  <c r="S197" i="13"/>
  <c r="R197" i="13"/>
  <c r="J197" i="13"/>
  <c r="T196" i="13"/>
  <c r="N196" i="13"/>
  <c r="S195" i="13"/>
  <c r="R195" i="13"/>
  <c r="S194" i="13"/>
  <c r="R194" i="13"/>
  <c r="S193" i="13"/>
  <c r="R193" i="13"/>
  <c r="S192" i="13"/>
  <c r="R192" i="13"/>
  <c r="AD191" i="13"/>
  <c r="AO191" i="13" s="1"/>
  <c r="K191" i="13" s="1"/>
  <c r="Y191" i="13"/>
  <c r="S191" i="13"/>
  <c r="R191" i="13"/>
  <c r="J191" i="13"/>
  <c r="L191" i="13" s="1"/>
  <c r="T190" i="13"/>
  <c r="N190" i="13"/>
  <c r="S189" i="13"/>
  <c r="R189" i="13"/>
  <c r="S188" i="13"/>
  <c r="R188" i="13"/>
  <c r="S187" i="13"/>
  <c r="R187" i="13"/>
  <c r="S186" i="13"/>
  <c r="R186" i="13"/>
  <c r="AD185" i="13"/>
  <c r="AO185" i="13" s="1"/>
  <c r="K185" i="13" s="1"/>
  <c r="L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L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O161" i="13"/>
  <c r="K161" i="13" s="1"/>
  <c r="AD161" i="13"/>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K125" i="13" s="1"/>
  <c r="L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K77" i="13" s="1"/>
  <c r="L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L59" i="13" s="1"/>
  <c r="Y59" i="13"/>
  <c r="S59" i="13"/>
  <c r="R59" i="13"/>
  <c r="J59" i="13"/>
  <c r="T58" i="13"/>
  <c r="N58" i="13"/>
  <c r="S57" i="13"/>
  <c r="R57" i="13"/>
  <c r="S56" i="13"/>
  <c r="R56" i="13"/>
  <c r="S55" i="13"/>
  <c r="R55" i="13"/>
  <c r="S54" i="13"/>
  <c r="R54" i="13"/>
  <c r="AD53" i="13"/>
  <c r="AO53" i="13" s="1"/>
  <c r="K53" i="13" s="1"/>
  <c r="L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L23" i="13" s="1"/>
  <c r="Y23" i="13"/>
  <c r="S23" i="13"/>
  <c r="R23" i="13"/>
  <c r="J23" i="13"/>
  <c r="T22" i="13"/>
  <c r="N22" i="13"/>
  <c r="S21" i="13"/>
  <c r="R21" i="13"/>
  <c r="S20" i="13"/>
  <c r="R20" i="13"/>
  <c r="S19" i="13"/>
  <c r="R19" i="13"/>
  <c r="S18" i="13"/>
  <c r="R18" i="13"/>
  <c r="AD17" i="13"/>
  <c r="AO17" i="13" s="1"/>
  <c r="K17" i="13" s="1"/>
  <c r="L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L365" i="12" s="1"/>
  <c r="T364" i="12"/>
  <c r="N364" i="12"/>
  <c r="S363" i="12"/>
  <c r="R363" i="12"/>
  <c r="S362" i="12"/>
  <c r="R362" i="12"/>
  <c r="S361" i="12"/>
  <c r="R361" i="12"/>
  <c r="S359" i="12"/>
  <c r="R359" i="12"/>
  <c r="AD358" i="12"/>
  <c r="AO358" i="12" s="1"/>
  <c r="K358" i="12" s="1"/>
  <c r="L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L330" i="12" s="1"/>
  <c r="Y330" i="12"/>
  <c r="S330" i="12"/>
  <c r="R330" i="12"/>
  <c r="J330" i="12"/>
  <c r="T329" i="12"/>
  <c r="N329" i="12"/>
  <c r="S328" i="12"/>
  <c r="R328" i="12"/>
  <c r="S327" i="12"/>
  <c r="R327" i="12"/>
  <c r="S326" i="12"/>
  <c r="R326" i="12"/>
  <c r="S324" i="12"/>
  <c r="R324" i="12"/>
  <c r="AD323" i="12"/>
  <c r="AO323" i="12" s="1"/>
  <c r="K323" i="12" s="1"/>
  <c r="Y323" i="12"/>
  <c r="S323" i="12"/>
  <c r="R323" i="12"/>
  <c r="J323" i="12"/>
  <c r="L323" i="12" s="1"/>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L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L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L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L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L215" i="12" s="1"/>
  <c r="Y215" i="12"/>
  <c r="S215" i="12"/>
  <c r="R215" i="12"/>
  <c r="J215" i="12"/>
  <c r="T214" i="12"/>
  <c r="N214" i="12"/>
  <c r="S213" i="12"/>
  <c r="R213" i="12"/>
  <c r="S212" i="12"/>
  <c r="R212" i="12"/>
  <c r="S211" i="12"/>
  <c r="R211" i="12"/>
  <c r="S210" i="12"/>
  <c r="R210" i="12"/>
  <c r="AD209" i="12"/>
  <c r="AO209" i="12" s="1"/>
  <c r="K209" i="12" s="1"/>
  <c r="L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L197" i="12" s="1"/>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D161" i="12"/>
  <c r="AO161" i="12" s="1"/>
  <c r="K161" i="12" s="1"/>
  <c r="L161" i="12" s="1"/>
  <c r="Y161" i="12"/>
  <c r="S161" i="12"/>
  <c r="R161" i="12"/>
  <c r="J161" i="12"/>
  <c r="T160" i="12"/>
  <c r="N160" i="12"/>
  <c r="S159" i="12"/>
  <c r="R159" i="12"/>
  <c r="S158" i="12"/>
  <c r="R158" i="12"/>
  <c r="S157" i="12"/>
  <c r="R157" i="12"/>
  <c r="S156" i="12"/>
  <c r="R156" i="12"/>
  <c r="AD155" i="12"/>
  <c r="AO155" i="12" s="1"/>
  <c r="K155" i="12" s="1"/>
  <c r="L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L143" i="12" s="1"/>
  <c r="Y143" i="12"/>
  <c r="S143" i="12"/>
  <c r="R143" i="12"/>
  <c r="J143" i="12"/>
  <c r="T142" i="12"/>
  <c r="N142" i="12"/>
  <c r="S141" i="12"/>
  <c r="R141" i="12"/>
  <c r="S140" i="12"/>
  <c r="R140" i="12"/>
  <c r="S139" i="12"/>
  <c r="R139" i="12"/>
  <c r="S138" i="12"/>
  <c r="R138" i="12"/>
  <c r="AD137" i="12"/>
  <c r="AO137" i="12" s="1"/>
  <c r="K137" i="12" s="1"/>
  <c r="L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L125" i="12" s="1"/>
  <c r="Y125" i="12"/>
  <c r="S125" i="12"/>
  <c r="R125" i="12"/>
  <c r="J125" i="12"/>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AD101" i="12"/>
  <c r="Y101" i="12"/>
  <c r="S101" i="12"/>
  <c r="R101" i="12"/>
  <c r="J101" i="12"/>
  <c r="L101" i="12" s="1"/>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L77" i="12" s="1"/>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O53" i="12"/>
  <c r="K53" i="12" s="1"/>
  <c r="AD53" i="12"/>
  <c r="Y53" i="12"/>
  <c r="S53" i="12"/>
  <c r="R53" i="12"/>
  <c r="J53" i="12"/>
  <c r="T52" i="12"/>
  <c r="N52" i="12"/>
  <c r="S51" i="12"/>
  <c r="R51" i="12"/>
  <c r="S50" i="12"/>
  <c r="R50" i="12"/>
  <c r="S49" i="12"/>
  <c r="R49" i="12"/>
  <c r="S48" i="12"/>
  <c r="R48" i="12"/>
  <c r="AD47" i="12"/>
  <c r="AO47" i="12" s="1"/>
  <c r="K47" i="12" s="1"/>
  <c r="L47" i="12" s="1"/>
  <c r="Y47" i="12"/>
  <c r="S47" i="12"/>
  <c r="R47" i="12"/>
  <c r="J47" i="12"/>
  <c r="T46" i="12"/>
  <c r="N46" i="12"/>
  <c r="AD41" i="12"/>
  <c r="AO41" i="12" s="1"/>
  <c r="K41" i="12" s="1"/>
  <c r="Y41" i="12"/>
  <c r="J41" i="12"/>
  <c r="T40" i="12"/>
  <c r="N40" i="12"/>
  <c r="S39" i="12"/>
  <c r="R39" i="12"/>
  <c r="S38" i="12"/>
  <c r="R38" i="12"/>
  <c r="S37" i="12"/>
  <c r="R37" i="12"/>
  <c r="S36" i="12"/>
  <c r="R36" i="12"/>
  <c r="AO35" i="12"/>
  <c r="K35" i="12" s="1"/>
  <c r="L35" i="12" s="1"/>
  <c r="AD35" i="12"/>
  <c r="Y35" i="12"/>
  <c r="S35" i="12"/>
  <c r="R35" i="12"/>
  <c r="J35" i="12"/>
  <c r="T34" i="12"/>
  <c r="N34" i="12"/>
  <c r="S33" i="12"/>
  <c r="R33" i="12"/>
  <c r="S32" i="12"/>
  <c r="R32" i="12"/>
  <c r="S31" i="12"/>
  <c r="R31" i="12"/>
  <c r="S30" i="12"/>
  <c r="R30" i="12"/>
  <c r="AD29" i="12"/>
  <c r="AO29" i="12" s="1"/>
  <c r="K29" i="12" s="1"/>
  <c r="L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L5" i="12" s="1"/>
  <c r="AD371" i="11"/>
  <c r="AO371" i="11" s="1"/>
  <c r="K371" i="11" s="1"/>
  <c r="L371" i="11" s="1"/>
  <c r="S371" i="11"/>
  <c r="R371" i="11"/>
  <c r="J371" i="11"/>
  <c r="AO370" i="11"/>
  <c r="K370" i="11" s="1"/>
  <c r="L370" i="11" s="1"/>
  <c r="AD370" i="11"/>
  <c r="S370" i="11"/>
  <c r="R370" i="11"/>
  <c r="J370" i="11"/>
  <c r="AD369" i="11"/>
  <c r="AO369" i="11" s="1"/>
  <c r="K369" i="11" s="1"/>
  <c r="S369" i="11"/>
  <c r="R369" i="11"/>
  <c r="J369" i="11"/>
  <c r="AD368" i="11"/>
  <c r="AO368" i="11" s="1"/>
  <c r="K368" i="11" s="1"/>
  <c r="L368" i="11" s="1"/>
  <c r="S368" i="11"/>
  <c r="R368" i="11"/>
  <c r="J368" i="11"/>
  <c r="AD367" i="11"/>
  <c r="AO367" i="11" s="1"/>
  <c r="K367" i="11" s="1"/>
  <c r="L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L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L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L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L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L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O209" i="11"/>
  <c r="AD209" i="11"/>
  <c r="Y209" i="11"/>
  <c r="S209" i="11"/>
  <c r="R209" i="11"/>
  <c r="K209" i="11"/>
  <c r="J209" i="11"/>
  <c r="L209" i="11" s="1"/>
  <c r="T208" i="11"/>
  <c r="N208" i="11"/>
  <c r="S207" i="11"/>
  <c r="R207" i="11"/>
  <c r="S206" i="11"/>
  <c r="R206" i="11"/>
  <c r="S205" i="11"/>
  <c r="R205" i="11"/>
  <c r="S204" i="11"/>
  <c r="R204" i="11"/>
  <c r="AD203" i="11"/>
  <c r="AO203" i="11" s="1"/>
  <c r="K203" i="11" s="1"/>
  <c r="L203" i="11" s="1"/>
  <c r="Y203" i="11"/>
  <c r="S203" i="11"/>
  <c r="R203" i="11"/>
  <c r="J203" i="11"/>
  <c r="T202" i="11"/>
  <c r="N202" i="11"/>
  <c r="S201" i="11"/>
  <c r="R201" i="11"/>
  <c r="S200" i="11"/>
  <c r="R200" i="11"/>
  <c r="S199" i="11"/>
  <c r="R199" i="11"/>
  <c r="S198" i="11"/>
  <c r="R198" i="11"/>
  <c r="AD197" i="11"/>
  <c r="AO197" i="11" s="1"/>
  <c r="K197" i="11" s="1"/>
  <c r="L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O179" i="11"/>
  <c r="K179" i="11" s="1"/>
  <c r="AD179" i="11"/>
  <c r="Y179" i="11"/>
  <c r="S179" i="11"/>
  <c r="R179" i="11"/>
  <c r="J179" i="11"/>
  <c r="L179" i="11" s="1"/>
  <c r="T178" i="11"/>
  <c r="N178" i="11"/>
  <c r="S177" i="11"/>
  <c r="R177" i="11"/>
  <c r="S176" i="11"/>
  <c r="R176" i="11"/>
  <c r="S175" i="11"/>
  <c r="R175" i="11"/>
  <c r="S174" i="11"/>
  <c r="R174" i="11"/>
  <c r="AO173" i="11"/>
  <c r="K173" i="11" s="1"/>
  <c r="AD173" i="11"/>
  <c r="Y173" i="11"/>
  <c r="S173" i="11"/>
  <c r="R173" i="11"/>
  <c r="J173" i="11"/>
  <c r="L173" i="11" s="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O155" i="11"/>
  <c r="AD155" i="11"/>
  <c r="Y155" i="11"/>
  <c r="S155" i="11"/>
  <c r="R155" i="11"/>
  <c r="K155" i="11"/>
  <c r="J155" i="11"/>
  <c r="L155" i="11" s="1"/>
  <c r="T154" i="11"/>
  <c r="N154" i="11"/>
  <c r="S153" i="11"/>
  <c r="R153" i="11"/>
  <c r="S152" i="11"/>
  <c r="R152" i="11"/>
  <c r="S151" i="11"/>
  <c r="R151" i="11"/>
  <c r="S150" i="11"/>
  <c r="R150" i="11"/>
  <c r="AO149" i="11"/>
  <c r="K149" i="11" s="1"/>
  <c r="AD149" i="1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L125" i="11" s="1"/>
  <c r="Y125" i="11"/>
  <c r="S125" i="11"/>
  <c r="R125" i="11"/>
  <c r="J125" i="11"/>
  <c r="T124" i="11"/>
  <c r="N124" i="11"/>
  <c r="S123" i="11"/>
  <c r="R123" i="11"/>
  <c r="S122" i="11"/>
  <c r="R122" i="11"/>
  <c r="S121" i="11"/>
  <c r="R121" i="11"/>
  <c r="S120" i="11"/>
  <c r="R120" i="11"/>
  <c r="AD119" i="11"/>
  <c r="AO119" i="11" s="1"/>
  <c r="K119" i="11" s="1"/>
  <c r="L119" i="11" s="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Y107" i="11"/>
  <c r="S107" i="11"/>
  <c r="R107" i="11"/>
  <c r="J107" i="11"/>
  <c r="L107" i="11" s="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L83" i="11" s="1"/>
  <c r="Y83" i="11"/>
  <c r="S83" i="11"/>
  <c r="R83" i="11"/>
  <c r="J83" i="11"/>
  <c r="T82" i="11"/>
  <c r="N82" i="11"/>
  <c r="S81" i="11"/>
  <c r="R81" i="11"/>
  <c r="S80" i="11"/>
  <c r="R80" i="11"/>
  <c r="S79" i="11"/>
  <c r="R79" i="11"/>
  <c r="S78" i="11"/>
  <c r="R78" i="11"/>
  <c r="AD77" i="11"/>
  <c r="AO77" i="11" s="1"/>
  <c r="K77" i="11" s="1"/>
  <c r="L77" i="11" s="1"/>
  <c r="Y77" i="11"/>
  <c r="S77" i="11"/>
  <c r="R77" i="11"/>
  <c r="J77" i="11"/>
  <c r="T76" i="11"/>
  <c r="N76" i="11"/>
  <c r="S75" i="11"/>
  <c r="R75" i="11"/>
  <c r="S74" i="11"/>
  <c r="R74" i="11"/>
  <c r="S73" i="11"/>
  <c r="R73" i="11"/>
  <c r="S72" i="11"/>
  <c r="R72" i="11"/>
  <c r="AO71" i="11"/>
  <c r="AD71" i="11"/>
  <c r="Y71" i="11"/>
  <c r="S71" i="11"/>
  <c r="R71" i="11"/>
  <c r="K71" i="11"/>
  <c r="J71" i="11"/>
  <c r="L71" i="11" s="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L23" i="11" s="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O11" i="11"/>
  <c r="AD11" i="11"/>
  <c r="Y11" i="11"/>
  <c r="S11" i="11"/>
  <c r="R11" i="11"/>
  <c r="K11" i="11"/>
  <c r="J11" i="11"/>
  <c r="L11" i="11" s="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O369" i="10"/>
  <c r="K369" i="10" s="1"/>
  <c r="L369" i="10" s="1"/>
  <c r="AD369" i="10"/>
  <c r="S369" i="10"/>
  <c r="R369" i="10"/>
  <c r="J369" i="10"/>
  <c r="AD368" i="10"/>
  <c r="AO368" i="10" s="1"/>
  <c r="K368" i="10" s="1"/>
  <c r="S368" i="10"/>
  <c r="R368" i="10"/>
  <c r="J368" i="10"/>
  <c r="AD367" i="10"/>
  <c r="AO367" i="10" s="1"/>
  <c r="K367" i="10" s="1"/>
  <c r="L367" i="10" s="1"/>
  <c r="S367" i="10"/>
  <c r="R367" i="10"/>
  <c r="J367" i="10"/>
  <c r="AD366" i="10"/>
  <c r="AO366" i="10" s="1"/>
  <c r="K366" i="10" s="1"/>
  <c r="S366" i="10"/>
  <c r="R366" i="10"/>
  <c r="J366" i="10"/>
  <c r="L366" i="10" s="1"/>
  <c r="AD365" i="10"/>
  <c r="AO365" i="10" s="1"/>
  <c r="K365" i="10" s="1"/>
  <c r="S365" i="10"/>
  <c r="R365" i="10"/>
  <c r="J365" i="10"/>
  <c r="T364" i="10"/>
  <c r="N364" i="10"/>
  <c r="S363" i="10"/>
  <c r="R363" i="10"/>
  <c r="S362" i="10"/>
  <c r="R362" i="10"/>
  <c r="S361" i="10"/>
  <c r="R361" i="10"/>
  <c r="S359" i="10"/>
  <c r="R359" i="10"/>
  <c r="AD358" i="10"/>
  <c r="AO358" i="10" s="1"/>
  <c r="K358" i="10" s="1"/>
  <c r="L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L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L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L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L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L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L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L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L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L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L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L371" i="9" s="1"/>
  <c r="S371" i="9"/>
  <c r="R371" i="9"/>
  <c r="J371" i="9"/>
  <c r="AD370" i="9"/>
  <c r="AO370" i="9" s="1"/>
  <c r="K370" i="9" s="1"/>
  <c r="S370" i="9"/>
  <c r="R370" i="9"/>
  <c r="J370" i="9"/>
  <c r="L370" i="9" s="1"/>
  <c r="AD369" i="9"/>
  <c r="AO369" i="9" s="1"/>
  <c r="K369" i="9" s="1"/>
  <c r="S369" i="9"/>
  <c r="R369" i="9"/>
  <c r="J369" i="9"/>
  <c r="AD368" i="9"/>
  <c r="AO368" i="9" s="1"/>
  <c r="K368" i="9" s="1"/>
  <c r="S368" i="9"/>
  <c r="R368" i="9"/>
  <c r="J368" i="9"/>
  <c r="AD367" i="9"/>
  <c r="AO367" i="9" s="1"/>
  <c r="K367" i="9" s="1"/>
  <c r="L367" i="9" s="1"/>
  <c r="S367" i="9"/>
  <c r="R367" i="9"/>
  <c r="J367" i="9"/>
  <c r="AO366" i="9"/>
  <c r="K366" i="9" s="1"/>
  <c r="AD366" i="9"/>
  <c r="S366" i="9"/>
  <c r="R366" i="9"/>
  <c r="J366" i="9"/>
  <c r="AD365" i="9"/>
  <c r="AO365" i="9" s="1"/>
  <c r="K365" i="9" s="1"/>
  <c r="S365" i="9"/>
  <c r="R365" i="9"/>
  <c r="J365" i="9"/>
  <c r="T364" i="9"/>
  <c r="N364" i="9"/>
  <c r="S363" i="9"/>
  <c r="R363" i="9"/>
  <c r="S362" i="9"/>
  <c r="R362" i="9"/>
  <c r="S361" i="9"/>
  <c r="R361" i="9"/>
  <c r="S359" i="9"/>
  <c r="R359" i="9"/>
  <c r="AD358" i="9"/>
  <c r="AO358" i="9" s="1"/>
  <c r="K358" i="9" s="1"/>
  <c r="L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O337" i="9"/>
  <c r="K337" i="9" s="1"/>
  <c r="AD337" i="9"/>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O323" i="9"/>
  <c r="K323" i="9" s="1"/>
  <c r="L323" i="9" s="1"/>
  <c r="AD323" i="9"/>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O302" i="9"/>
  <c r="AD302" i="9"/>
  <c r="Y302" i="9"/>
  <c r="S302" i="9"/>
  <c r="R302" i="9"/>
  <c r="K302" i="9"/>
  <c r="J302" i="9"/>
  <c r="L302" i="9" s="1"/>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AD295" i="9"/>
  <c r="Y295" i="9"/>
  <c r="S295" i="9"/>
  <c r="R295" i="9"/>
  <c r="K295" i="9"/>
  <c r="J295" i="9"/>
  <c r="L295" i="9" s="1"/>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L282" i="9" s="1"/>
  <c r="T281" i="9"/>
  <c r="N281" i="9"/>
  <c r="S280" i="9"/>
  <c r="R280" i="9"/>
  <c r="S279" i="9"/>
  <c r="R279" i="9"/>
  <c r="S278" i="9"/>
  <c r="R278" i="9"/>
  <c r="S277" i="9"/>
  <c r="R277" i="9"/>
  <c r="AD276" i="9"/>
  <c r="AO276" i="9" s="1"/>
  <c r="K276" i="9" s="1"/>
  <c r="L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L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L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L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L203" i="9" s="1"/>
  <c r="T202" i="9"/>
  <c r="N202" i="9"/>
  <c r="S201" i="9"/>
  <c r="R201" i="9"/>
  <c r="S200" i="9"/>
  <c r="R200" i="9"/>
  <c r="S199" i="9"/>
  <c r="R199" i="9"/>
  <c r="S198" i="9"/>
  <c r="R198" i="9"/>
  <c r="AD197" i="9"/>
  <c r="AO197" i="9" s="1"/>
  <c r="K197" i="9" s="1"/>
  <c r="L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K179" i="9" s="1"/>
  <c r="AD179" i="9"/>
  <c r="Y179" i="9"/>
  <c r="S179" i="9"/>
  <c r="R179" i="9"/>
  <c r="J179" i="9"/>
  <c r="T178" i="9"/>
  <c r="N178" i="9"/>
  <c r="S177" i="9"/>
  <c r="R177" i="9"/>
  <c r="S176" i="9"/>
  <c r="R176" i="9"/>
  <c r="S175" i="9"/>
  <c r="R175" i="9"/>
  <c r="S174" i="9"/>
  <c r="R174" i="9"/>
  <c r="AD173" i="9"/>
  <c r="AO173" i="9" s="1"/>
  <c r="K173" i="9" s="1"/>
  <c r="L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O113" i="9"/>
  <c r="K113" i="9" s="1"/>
  <c r="AD113" i="9"/>
  <c r="Y113" i="9"/>
  <c r="S113" i="9"/>
  <c r="R113" i="9"/>
  <c r="J113" i="9"/>
  <c r="T112" i="9"/>
  <c r="N112" i="9"/>
  <c r="S111" i="9"/>
  <c r="R111" i="9"/>
  <c r="S110" i="9"/>
  <c r="R110" i="9"/>
  <c r="S109" i="9"/>
  <c r="R109" i="9"/>
  <c r="S108" i="9"/>
  <c r="R108" i="9"/>
  <c r="AD107" i="9"/>
  <c r="AO107" i="9" s="1"/>
  <c r="K107" i="9" s="1"/>
  <c r="L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L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L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L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L41" i="9" s="1"/>
  <c r="Y41" i="9"/>
  <c r="J41" i="9"/>
  <c r="T40" i="9"/>
  <c r="N40" i="9"/>
  <c r="S39" i="9"/>
  <c r="R39" i="9"/>
  <c r="S38" i="9"/>
  <c r="R38" i="9"/>
  <c r="S37" i="9"/>
  <c r="R37" i="9"/>
  <c r="S36" i="9"/>
  <c r="R36" i="9"/>
  <c r="AD35" i="9"/>
  <c r="AO35" i="9" s="1"/>
  <c r="K35" i="9" s="1"/>
  <c r="L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L371" i="8" s="1"/>
  <c r="S371" i="8"/>
  <c r="R371" i="8"/>
  <c r="J371" i="8"/>
  <c r="AD370" i="8"/>
  <c r="AO370" i="8" s="1"/>
  <c r="K370" i="8" s="1"/>
  <c r="S370" i="8"/>
  <c r="R370" i="8"/>
  <c r="J370" i="8"/>
  <c r="L370" i="8" s="1"/>
  <c r="AO369" i="8"/>
  <c r="K369" i="8" s="1"/>
  <c r="AD369" i="8"/>
  <c r="S369" i="8"/>
  <c r="R369" i="8"/>
  <c r="J369" i="8"/>
  <c r="AD368" i="8"/>
  <c r="AO368" i="8" s="1"/>
  <c r="K368" i="8" s="1"/>
  <c r="S368" i="8"/>
  <c r="R368" i="8"/>
  <c r="J368" i="8"/>
  <c r="AD367" i="8"/>
  <c r="AO367" i="8" s="1"/>
  <c r="K367" i="8" s="1"/>
  <c r="S367" i="8"/>
  <c r="R367" i="8"/>
  <c r="J367" i="8"/>
  <c r="AO366" i="8"/>
  <c r="K366" i="8" s="1"/>
  <c r="AD366" i="8"/>
  <c r="S366" i="8"/>
  <c r="R366" i="8"/>
  <c r="J366" i="8"/>
  <c r="AD365" i="8"/>
  <c r="AO365" i="8" s="1"/>
  <c r="K365" i="8" s="1"/>
  <c r="L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L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L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L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L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L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L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L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L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L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L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L371" i="7" s="1"/>
  <c r="AD370" i="7"/>
  <c r="AO370" i="7" s="1"/>
  <c r="K370" i="7" s="1"/>
  <c r="S370" i="7"/>
  <c r="R370" i="7"/>
  <c r="J370" i="7"/>
  <c r="AD369" i="7"/>
  <c r="AO369" i="7" s="1"/>
  <c r="K369" i="7" s="1"/>
  <c r="L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L365" i="7" s="1"/>
  <c r="T364" i="7"/>
  <c r="N364" i="7"/>
  <c r="S363" i="7"/>
  <c r="R363" i="7"/>
  <c r="S362" i="7"/>
  <c r="R362" i="7"/>
  <c r="S361" i="7"/>
  <c r="R361" i="7"/>
  <c r="S359" i="7"/>
  <c r="R359" i="7"/>
  <c r="AD358" i="7"/>
  <c r="AO358" i="7" s="1"/>
  <c r="K358" i="7" s="1"/>
  <c r="L358" i="7" s="1"/>
  <c r="Y358" i="7"/>
  <c r="S358" i="7"/>
  <c r="R358" i="7"/>
  <c r="J358" i="7"/>
  <c r="T357" i="7"/>
  <c r="N357" i="7"/>
  <c r="S356" i="7"/>
  <c r="R356" i="7"/>
  <c r="S355" i="7"/>
  <c r="R355" i="7"/>
  <c r="S354" i="7"/>
  <c r="R354" i="7"/>
  <c r="S352" i="7"/>
  <c r="R352" i="7"/>
  <c r="AD351" i="7"/>
  <c r="AO351" i="7" s="1"/>
  <c r="K351" i="7" s="1"/>
  <c r="Y351" i="7"/>
  <c r="S351" i="7"/>
  <c r="R351" i="7"/>
  <c r="J351" i="7"/>
  <c r="L351" i="7" s="1"/>
  <c r="T350" i="7"/>
  <c r="N350" i="7"/>
  <c r="S349" i="7"/>
  <c r="R349" i="7"/>
  <c r="S348" i="7"/>
  <c r="R348" i="7"/>
  <c r="S347" i="7"/>
  <c r="R347" i="7"/>
  <c r="S345" i="7"/>
  <c r="R345" i="7"/>
  <c r="AD344" i="7"/>
  <c r="AO344" i="7" s="1"/>
  <c r="K344" i="7" s="1"/>
  <c r="L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L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L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L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L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L234" i="7" s="1"/>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L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L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L83" i="7" s="1"/>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L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L371" i="6" s="1"/>
  <c r="S371" i="6"/>
  <c r="R371" i="6"/>
  <c r="J371" i="6"/>
  <c r="AD370" i="6"/>
  <c r="AO370" i="6" s="1"/>
  <c r="K370" i="6" s="1"/>
  <c r="S370" i="6"/>
  <c r="R370" i="6"/>
  <c r="J370" i="6"/>
  <c r="L370" i="6" s="1"/>
  <c r="AD369" i="6"/>
  <c r="AO369" i="6" s="1"/>
  <c r="K369" i="6" s="1"/>
  <c r="S369" i="6"/>
  <c r="R369" i="6"/>
  <c r="J369" i="6"/>
  <c r="AD368" i="6"/>
  <c r="AO368" i="6" s="1"/>
  <c r="K368" i="6" s="1"/>
  <c r="S368" i="6"/>
  <c r="R368" i="6"/>
  <c r="J368" i="6"/>
  <c r="AD367" i="6"/>
  <c r="AO367" i="6" s="1"/>
  <c r="K367" i="6" s="1"/>
  <c r="S367" i="6"/>
  <c r="R367" i="6"/>
  <c r="J367" i="6"/>
  <c r="AD366" i="6"/>
  <c r="AO366" i="6" s="1"/>
  <c r="K366" i="6" s="1"/>
  <c r="L366" i="6" s="1"/>
  <c r="S366" i="6"/>
  <c r="R366" i="6"/>
  <c r="J366" i="6"/>
  <c r="AD365" i="6"/>
  <c r="AO365" i="6" s="1"/>
  <c r="K365" i="6" s="1"/>
  <c r="S365" i="6"/>
  <c r="R365" i="6"/>
  <c r="J365" i="6"/>
  <c r="L365" i="6" s="1"/>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L323" i="6" s="1"/>
  <c r="Y323" i="6"/>
  <c r="S323" i="6"/>
  <c r="R323" i="6"/>
  <c r="J323" i="6"/>
  <c r="T322" i="6"/>
  <c r="N322" i="6"/>
  <c r="S321" i="6"/>
  <c r="R321" i="6"/>
  <c r="S320" i="6"/>
  <c r="R320" i="6"/>
  <c r="S319" i="6"/>
  <c r="R319" i="6"/>
  <c r="S317" i="6"/>
  <c r="R317" i="6"/>
  <c r="AD316" i="6"/>
  <c r="AO316" i="6" s="1"/>
  <c r="K316" i="6" s="1"/>
  <c r="L316" i="6" s="1"/>
  <c r="Y316" i="6"/>
  <c r="S316" i="6"/>
  <c r="R316" i="6"/>
  <c r="J316" i="6"/>
  <c r="T315" i="6"/>
  <c r="N315" i="6"/>
  <c r="S314" i="6"/>
  <c r="R314" i="6"/>
  <c r="S313" i="6"/>
  <c r="R313" i="6"/>
  <c r="S312" i="6"/>
  <c r="R312" i="6"/>
  <c r="S310" i="6"/>
  <c r="R310" i="6"/>
  <c r="AD309" i="6"/>
  <c r="AO309" i="6" s="1"/>
  <c r="K309" i="6" s="1"/>
  <c r="L309" i="6" s="1"/>
  <c r="Y309" i="6"/>
  <c r="S309" i="6"/>
  <c r="R309" i="6"/>
  <c r="J309" i="6"/>
  <c r="T308" i="6"/>
  <c r="N308" i="6"/>
  <c r="S307" i="6"/>
  <c r="R307" i="6"/>
  <c r="S306" i="6"/>
  <c r="R306" i="6"/>
  <c r="S304" i="6"/>
  <c r="R304" i="6"/>
  <c r="S303" i="6"/>
  <c r="R303" i="6"/>
  <c r="AD302" i="6"/>
  <c r="AO302" i="6" s="1"/>
  <c r="K302" i="6" s="1"/>
  <c r="L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L197" i="6" s="1"/>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L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L161" i="6" s="1"/>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L137" i="6" s="1"/>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L125" i="6" s="1"/>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L77" i="6" s="1"/>
  <c r="T76" i="6"/>
  <c r="N76" i="6"/>
  <c r="S75" i="6"/>
  <c r="R75" i="6"/>
  <c r="S74" i="6"/>
  <c r="R74" i="6"/>
  <c r="S73" i="6"/>
  <c r="R73" i="6"/>
  <c r="S72" i="6"/>
  <c r="R72" i="6"/>
  <c r="AD71" i="6"/>
  <c r="AO71" i="6" s="1"/>
  <c r="K71" i="6" s="1"/>
  <c r="L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L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L371" i="5" s="1"/>
  <c r="S371" i="5"/>
  <c r="R371" i="5"/>
  <c r="J371" i="5"/>
  <c r="AD370" i="5"/>
  <c r="AO370" i="5" s="1"/>
  <c r="K370" i="5" s="1"/>
  <c r="L370" i="5" s="1"/>
  <c r="S370" i="5"/>
  <c r="R370" i="5"/>
  <c r="J370" i="5"/>
  <c r="AD369" i="5"/>
  <c r="AO369" i="5" s="1"/>
  <c r="K369" i="5" s="1"/>
  <c r="L369" i="5" s="1"/>
  <c r="S369" i="5"/>
  <c r="R369" i="5"/>
  <c r="J369" i="5"/>
  <c r="AD368" i="5"/>
  <c r="AO368" i="5" s="1"/>
  <c r="K368" i="5" s="1"/>
  <c r="S368" i="5"/>
  <c r="R368" i="5"/>
  <c r="J368" i="5"/>
  <c r="L368" i="5" s="1"/>
  <c r="AD367" i="5"/>
  <c r="AO367" i="5" s="1"/>
  <c r="K367" i="5" s="1"/>
  <c r="S367" i="5"/>
  <c r="R367" i="5"/>
  <c r="J367" i="5"/>
  <c r="L367" i="5" s="1"/>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L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L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L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O288" i="5"/>
  <c r="K288" i="5" s="1"/>
  <c r="L288" i="5" s="1"/>
  <c r="AD288" i="5"/>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L258" i="5" s="1"/>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L246" i="5" s="1"/>
  <c r="T245" i="5"/>
  <c r="N245" i="5"/>
  <c r="S244" i="5"/>
  <c r="R244" i="5"/>
  <c r="S243" i="5"/>
  <c r="R243" i="5"/>
  <c r="S242" i="5"/>
  <c r="R242" i="5"/>
  <c r="S241" i="5"/>
  <c r="R241" i="5"/>
  <c r="AD240" i="5"/>
  <c r="AO240" i="5" s="1"/>
  <c r="K240" i="5" s="1"/>
  <c r="L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L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O197" i="5"/>
  <c r="K197" i="5" s="1"/>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L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O107" i="5"/>
  <c r="K107" i="5" s="1"/>
  <c r="L107" i="5" s="1"/>
  <c r="AD107" i="5"/>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L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L371" i="4" s="1"/>
  <c r="AD370" i="4"/>
  <c r="AO370" i="4" s="1"/>
  <c r="K370" i="4" s="1"/>
  <c r="S370" i="4"/>
  <c r="R370" i="4"/>
  <c r="J370" i="4"/>
  <c r="AD369" i="4"/>
  <c r="AO369" i="4" s="1"/>
  <c r="K369" i="4" s="1"/>
  <c r="L369" i="4" s="1"/>
  <c r="S369" i="4"/>
  <c r="R369" i="4"/>
  <c r="J369" i="4"/>
  <c r="AD368" i="4"/>
  <c r="AO368" i="4" s="1"/>
  <c r="K368" i="4" s="1"/>
  <c r="S368" i="4"/>
  <c r="R368" i="4"/>
  <c r="J368" i="4"/>
  <c r="L368" i="4" s="1"/>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L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L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L295" i="4" s="1"/>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L258" i="4" s="1"/>
  <c r="Y258" i="4"/>
  <c r="S258" i="4"/>
  <c r="R258" i="4"/>
  <c r="J258" i="4"/>
  <c r="T257" i="4"/>
  <c r="N257" i="4"/>
  <c r="S256" i="4"/>
  <c r="R256" i="4"/>
  <c r="S255" i="4"/>
  <c r="R255" i="4"/>
  <c r="S254" i="4"/>
  <c r="R254" i="4"/>
  <c r="S253" i="4"/>
  <c r="R253" i="4"/>
  <c r="AD252" i="4"/>
  <c r="AO252" i="4" s="1"/>
  <c r="K252" i="4" s="1"/>
  <c r="L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L215" i="4" s="1"/>
  <c r="Y215" i="4"/>
  <c r="S215" i="4"/>
  <c r="R215" i="4"/>
  <c r="J215" i="4"/>
  <c r="T214" i="4"/>
  <c r="N214" i="4"/>
  <c r="S213" i="4"/>
  <c r="R213" i="4"/>
  <c r="S212" i="4"/>
  <c r="R212" i="4"/>
  <c r="S211" i="4"/>
  <c r="R211" i="4"/>
  <c r="S210" i="4"/>
  <c r="R210" i="4"/>
  <c r="AD209" i="4"/>
  <c r="AO209" i="4" s="1"/>
  <c r="K209" i="4" s="1"/>
  <c r="L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L197" i="4" s="1"/>
  <c r="Y197" i="4"/>
  <c r="S197" i="4"/>
  <c r="R197" i="4"/>
  <c r="J197" i="4"/>
  <c r="T196" i="4"/>
  <c r="N196" i="4"/>
  <c r="S195" i="4"/>
  <c r="R195" i="4"/>
  <c r="S194" i="4"/>
  <c r="R194" i="4"/>
  <c r="S193" i="4"/>
  <c r="R193" i="4"/>
  <c r="S192" i="4"/>
  <c r="R192" i="4"/>
  <c r="AD191" i="4"/>
  <c r="AO191" i="4" s="1"/>
  <c r="K191" i="4" s="1"/>
  <c r="Y191" i="4"/>
  <c r="S191" i="4"/>
  <c r="R191" i="4"/>
  <c r="J191" i="4"/>
  <c r="T190" i="4"/>
  <c r="N190" i="4"/>
  <c r="S189" i="4"/>
  <c r="R189" i="4"/>
  <c r="S188" i="4"/>
  <c r="R188" i="4"/>
  <c r="S187" i="4"/>
  <c r="R187" i="4"/>
  <c r="S186" i="4"/>
  <c r="R186" i="4"/>
  <c r="AD185" i="4"/>
  <c r="AO185" i="4" s="1"/>
  <c r="K185" i="4" s="1"/>
  <c r="L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Y161" i="4"/>
  <c r="S161" i="4"/>
  <c r="R161" i="4"/>
  <c r="J161" i="4"/>
  <c r="T160" i="4"/>
  <c r="N160" i="4"/>
  <c r="S159" i="4"/>
  <c r="R159" i="4"/>
  <c r="S158" i="4"/>
  <c r="R158" i="4"/>
  <c r="S157" i="4"/>
  <c r="R157" i="4"/>
  <c r="S156" i="4"/>
  <c r="R156" i="4"/>
  <c r="AD155" i="4"/>
  <c r="AO155" i="4" s="1"/>
  <c r="K155" i="4" s="1"/>
  <c r="L155" i="4" s="1"/>
  <c r="Y155" i="4"/>
  <c r="S155" i="4"/>
  <c r="R155" i="4"/>
  <c r="J155" i="4"/>
  <c r="T154" i="4"/>
  <c r="N154" i="4"/>
  <c r="S153" i="4"/>
  <c r="R153" i="4"/>
  <c r="S152" i="4"/>
  <c r="R152" i="4"/>
  <c r="S151" i="4"/>
  <c r="R151" i="4"/>
  <c r="S150" i="4"/>
  <c r="R150" i="4"/>
  <c r="AD149" i="4"/>
  <c r="AO149" i="4" s="1"/>
  <c r="K149" i="4" s="1"/>
  <c r="L149" i="4" s="1"/>
  <c r="Y149" i="4"/>
  <c r="S149" i="4"/>
  <c r="R149" i="4"/>
  <c r="J149" i="4"/>
  <c r="T148" i="4"/>
  <c r="N148" i="4"/>
  <c r="S147" i="4"/>
  <c r="R147" i="4"/>
  <c r="S146" i="4"/>
  <c r="R146" i="4"/>
  <c r="S145" i="4"/>
  <c r="R145" i="4"/>
  <c r="S144" i="4"/>
  <c r="R144" i="4"/>
  <c r="AD143" i="4"/>
  <c r="AO143" i="4" s="1"/>
  <c r="K143" i="4" s="1"/>
  <c r="Y143" i="4"/>
  <c r="S143" i="4"/>
  <c r="R143" i="4"/>
  <c r="J143" i="4"/>
  <c r="L143" i="4" s="1"/>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L107" i="4" s="1"/>
  <c r="Y107" i="4"/>
  <c r="S107" i="4"/>
  <c r="R107" i="4"/>
  <c r="J107" i="4"/>
  <c r="T106" i="4"/>
  <c r="N106" i="4"/>
  <c r="S105" i="4"/>
  <c r="R105" i="4"/>
  <c r="S104" i="4"/>
  <c r="R104" i="4"/>
  <c r="S103" i="4"/>
  <c r="R103" i="4"/>
  <c r="S102" i="4"/>
  <c r="R102" i="4"/>
  <c r="AO101" i="4"/>
  <c r="K101" i="4" s="1"/>
  <c r="AD101" i="4"/>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L47" i="4" s="1"/>
  <c r="T46" i="4"/>
  <c r="N46" i="4"/>
  <c r="AD41" i="4"/>
  <c r="AO41" i="4" s="1"/>
  <c r="K41" i="4" s="1"/>
  <c r="Y41" i="4"/>
  <c r="J41" i="4"/>
  <c r="T40" i="4"/>
  <c r="N40" i="4"/>
  <c r="S39" i="4"/>
  <c r="R39" i="4"/>
  <c r="S38" i="4"/>
  <c r="R38" i="4"/>
  <c r="S37" i="4"/>
  <c r="R37" i="4"/>
  <c r="S36" i="4"/>
  <c r="R36" i="4"/>
  <c r="AD35" i="4"/>
  <c r="AO35" i="4" s="1"/>
  <c r="K35" i="4" s="1"/>
  <c r="L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c r="J5" i="4"/>
  <c r="AD371" i="3"/>
  <c r="AO371" i="3" s="1"/>
  <c r="K371" i="3" s="1"/>
  <c r="L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S366" i="3"/>
  <c r="R366" i="3"/>
  <c r="J366" i="3"/>
  <c r="AO365" i="3"/>
  <c r="K365" i="3" s="1"/>
  <c r="AD365" i="3"/>
  <c r="S365" i="3"/>
  <c r="R365" i="3"/>
  <c r="J365" i="3"/>
  <c r="T364" i="3"/>
  <c r="N364" i="3"/>
  <c r="S363" i="3"/>
  <c r="R363" i="3"/>
  <c r="S362" i="3"/>
  <c r="R362" i="3"/>
  <c r="S361" i="3"/>
  <c r="R361" i="3"/>
  <c r="S359" i="3"/>
  <c r="R359" i="3"/>
  <c r="AO358" i="3"/>
  <c r="K358" i="3" s="1"/>
  <c r="AD358" i="3"/>
  <c r="Y358" i="3"/>
  <c r="S358" i="3"/>
  <c r="R358" i="3"/>
  <c r="J358" i="3"/>
  <c r="L358" i="3" s="1"/>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L309" i="3" s="1"/>
  <c r="Y309" i="3"/>
  <c r="S309" i="3"/>
  <c r="R309" i="3"/>
  <c r="J309" i="3"/>
  <c r="T308" i="3"/>
  <c r="N308" i="3"/>
  <c r="S307" i="3"/>
  <c r="R307" i="3"/>
  <c r="S306" i="3"/>
  <c r="R306" i="3"/>
  <c r="S304" i="3"/>
  <c r="R304" i="3"/>
  <c r="S303" i="3"/>
  <c r="R303" i="3"/>
  <c r="AO302" i="3"/>
  <c r="K302" i="3" s="1"/>
  <c r="AD302" i="3"/>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O282" i="3"/>
  <c r="AD282" i="3"/>
  <c r="Y282" i="3"/>
  <c r="S282" i="3"/>
  <c r="R282" i="3"/>
  <c r="K282" i="3"/>
  <c r="J282" i="3"/>
  <c r="L282" i="3" s="1"/>
  <c r="T281" i="3"/>
  <c r="N281" i="3"/>
  <c r="S280" i="3"/>
  <c r="R280" i="3"/>
  <c r="S279" i="3"/>
  <c r="R279" i="3"/>
  <c r="S278" i="3"/>
  <c r="R278" i="3"/>
  <c r="S277" i="3"/>
  <c r="R277" i="3"/>
  <c r="AD276" i="3"/>
  <c r="AO276" i="3" s="1"/>
  <c r="K276" i="3" s="1"/>
  <c r="L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L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L234" i="3" s="1"/>
  <c r="T233" i="3"/>
  <c r="N233" i="3"/>
  <c r="S232" i="3"/>
  <c r="R232" i="3"/>
  <c r="S231" i="3"/>
  <c r="R231" i="3"/>
  <c r="S230" i="3"/>
  <c r="R230" i="3"/>
  <c r="S229" i="3"/>
  <c r="R229" i="3"/>
  <c r="AD228" i="3"/>
  <c r="AO228" i="3" s="1"/>
  <c r="K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L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L203" i="3" s="1"/>
  <c r="T202" i="3"/>
  <c r="N202" i="3"/>
  <c r="S201" i="3"/>
  <c r="R201" i="3"/>
  <c r="S200" i="3"/>
  <c r="R200" i="3"/>
  <c r="S199" i="3"/>
  <c r="R199" i="3"/>
  <c r="S198" i="3"/>
  <c r="R198" i="3"/>
  <c r="AD197" i="3"/>
  <c r="AO197" i="3" s="1"/>
  <c r="K197" i="3" s="1"/>
  <c r="L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L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L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O131" i="3"/>
  <c r="AD131" i="3"/>
  <c r="Y131" i="3"/>
  <c r="S131" i="3"/>
  <c r="R131" i="3"/>
  <c r="K131" i="3"/>
  <c r="J131" i="3"/>
  <c r="L131" i="3" s="1"/>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L107" i="3" s="1"/>
  <c r="Y107" i="3"/>
  <c r="S107" i="3"/>
  <c r="R107" i="3"/>
  <c r="J107" i="3"/>
  <c r="T106" i="3"/>
  <c r="N106" i="3"/>
  <c r="S105" i="3"/>
  <c r="R105" i="3"/>
  <c r="S104" i="3"/>
  <c r="R104" i="3"/>
  <c r="S103" i="3"/>
  <c r="R103" i="3"/>
  <c r="S102" i="3"/>
  <c r="R102" i="3"/>
  <c r="AD101" i="3"/>
  <c r="AO101" i="3" s="1"/>
  <c r="K101" i="3" s="1"/>
  <c r="L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Y47" i="3"/>
  <c r="S47" i="3"/>
  <c r="R47" i="3"/>
  <c r="J47" i="3"/>
  <c r="T46" i="3"/>
  <c r="N46" i="3"/>
  <c r="AD41" i="3"/>
  <c r="AO41" i="3" s="1"/>
  <c r="K41" i="3" s="1"/>
  <c r="L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L23" i="3" s="1"/>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Y5" i="3"/>
  <c r="S5" i="3"/>
  <c r="R5" i="3"/>
  <c r="J5" i="3"/>
  <c r="A52" i="2"/>
  <c r="A51" i="2"/>
  <c r="A50" i="2"/>
  <c r="A49" i="2"/>
  <c r="A48" i="2"/>
  <c r="A47" i="2"/>
  <c r="A46" i="2"/>
  <c r="A45" i="2"/>
  <c r="A44" i="2"/>
  <c r="A43" i="2"/>
  <c r="L365" i="10" l="1"/>
  <c r="L368" i="10"/>
  <c r="L330" i="10"/>
  <c r="L270" i="10"/>
  <c r="L228" i="10"/>
  <c r="L179" i="10"/>
  <c r="L161" i="10"/>
  <c r="L155" i="10"/>
  <c r="L143" i="10"/>
  <c r="L137" i="10"/>
  <c r="L125" i="10"/>
  <c r="L119" i="10"/>
  <c r="L59" i="10"/>
  <c r="L47" i="10"/>
  <c r="L29" i="10"/>
  <c r="L368" i="9"/>
  <c r="L366" i="9"/>
  <c r="L365" i="9"/>
  <c r="L330" i="9"/>
  <c r="L252" i="9"/>
  <c r="L228" i="9"/>
  <c r="L179" i="9"/>
  <c r="L167" i="9"/>
  <c r="L149" i="9"/>
  <c r="L143" i="9"/>
  <c r="L125" i="9"/>
  <c r="L113" i="9"/>
  <c r="L101" i="9"/>
  <c r="L77" i="9"/>
  <c r="L65" i="9"/>
  <c r="L59" i="9"/>
  <c r="L53" i="9"/>
  <c r="L47" i="9"/>
  <c r="L17" i="9"/>
  <c r="L5" i="9"/>
  <c r="L23" i="9"/>
  <c r="L378" i="8"/>
  <c r="L380" i="8"/>
  <c r="L366" i="8"/>
  <c r="L367" i="8"/>
  <c r="L330" i="8"/>
  <c r="L276" i="8"/>
  <c r="L252" i="8"/>
  <c r="L246" i="8"/>
  <c r="L228" i="8"/>
  <c r="L197" i="8"/>
  <c r="L179" i="8"/>
  <c r="L167" i="8"/>
  <c r="L149" i="8"/>
  <c r="L143" i="8"/>
  <c r="L125" i="8"/>
  <c r="L119" i="8"/>
  <c r="L113" i="8"/>
  <c r="L95" i="8"/>
  <c r="L101" i="8"/>
  <c r="L77" i="8"/>
  <c r="L53" i="8"/>
  <c r="L47" i="8"/>
  <c r="L35" i="8"/>
  <c r="L23" i="8"/>
  <c r="L17" i="8"/>
  <c r="L330" i="7"/>
  <c r="L264" i="7"/>
  <c r="L252" i="7"/>
  <c r="L228" i="7"/>
  <c r="L380" i="7"/>
  <c r="L149" i="7"/>
  <c r="L125" i="7"/>
  <c r="L113" i="7"/>
  <c r="L101" i="7"/>
  <c r="L77" i="7"/>
  <c r="L59" i="7"/>
  <c r="L35" i="7"/>
  <c r="L29" i="7"/>
  <c r="L17" i="7"/>
  <c r="L11" i="7"/>
  <c r="L380" i="6"/>
  <c r="L330" i="6"/>
  <c r="L295" i="6"/>
  <c r="L282" i="6"/>
  <c r="L270" i="6"/>
  <c r="L264" i="6"/>
  <c r="L191" i="6"/>
  <c r="L179" i="6"/>
  <c r="L167" i="6"/>
  <c r="L155" i="6"/>
  <c r="L143" i="6"/>
  <c r="L119" i="6"/>
  <c r="L113" i="6"/>
  <c r="L95" i="6"/>
  <c r="L65" i="6"/>
  <c r="L29" i="6"/>
  <c r="L23" i="6"/>
  <c r="L17" i="6"/>
  <c r="L5" i="6"/>
  <c r="L379" i="5"/>
  <c r="L330" i="5"/>
  <c r="L228" i="5"/>
  <c r="L179" i="5"/>
  <c r="L161" i="5"/>
  <c r="L137" i="5"/>
  <c r="L125" i="5"/>
  <c r="L119" i="5"/>
  <c r="L113" i="5"/>
  <c r="L65" i="5"/>
  <c r="L59" i="5"/>
  <c r="L47" i="5"/>
  <c r="L29" i="5"/>
  <c r="L17" i="5"/>
  <c r="L5" i="5"/>
  <c r="L337" i="4"/>
  <c r="L330" i="4"/>
  <c r="L246" i="4"/>
  <c r="L191" i="4"/>
  <c r="L161" i="4"/>
  <c r="L125" i="4"/>
  <c r="L119" i="4"/>
  <c r="L77" i="4"/>
  <c r="L59" i="4"/>
  <c r="L17" i="4"/>
  <c r="L11" i="4"/>
  <c r="L5" i="4"/>
  <c r="L379" i="4"/>
  <c r="L53" i="3"/>
  <c r="L367" i="3"/>
  <c r="L366" i="3"/>
  <c r="L337" i="3"/>
  <c r="L330" i="3"/>
  <c r="L295" i="3"/>
  <c r="L264" i="3"/>
  <c r="L246" i="3"/>
  <c r="L228" i="3"/>
  <c r="L379" i="3"/>
  <c r="L179" i="3"/>
  <c r="L167" i="3"/>
  <c r="L149" i="3"/>
  <c r="L143" i="3"/>
  <c r="L125" i="3"/>
  <c r="L113" i="3"/>
  <c r="L95" i="3"/>
  <c r="L77" i="3"/>
  <c r="L65" i="3"/>
  <c r="L59" i="3"/>
  <c r="L47" i="3"/>
  <c r="L35" i="3"/>
  <c r="L17" i="3"/>
  <c r="L5" i="3"/>
  <c r="L380" i="1"/>
  <c r="M380" i="1" s="1"/>
  <c r="D380" i="3" s="1"/>
  <c r="M380" i="3" s="1"/>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L371" i="1" l="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L252" i="1"/>
  <c r="L191" i="1"/>
  <c r="M191" i="1" s="1"/>
  <c r="D191" i="3" s="1"/>
  <c r="M191" i="3" s="1"/>
  <c r="L167" i="1"/>
  <c r="M167" i="1" s="1"/>
  <c r="D167" i="3" s="1"/>
  <c r="L107" i="1"/>
  <c r="M107" i="1" s="1"/>
  <c r="D107" i="3" s="1"/>
  <c r="M107" i="3" s="1"/>
  <c r="M167" i="3"/>
  <c r="L41" i="1"/>
  <c r="L17" i="1"/>
  <c r="M17" i="1" s="1"/>
  <c r="D17" i="3" s="1"/>
  <c r="M17" i="3" s="1"/>
  <c r="M22" i="3" s="1"/>
  <c r="L83" i="1"/>
  <c r="L131" i="1"/>
  <c r="M131" i="1" s="1"/>
  <c r="D131" i="3" s="1"/>
  <c r="M131" i="3" s="1"/>
  <c r="M136" i="3" s="1"/>
  <c r="M369" i="3"/>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M258" i="1"/>
  <c r="D258" i="3" s="1"/>
  <c r="M258" i="3" s="1"/>
  <c r="M252" i="1"/>
  <c r="D252" i="3" s="1"/>
  <c r="M252" i="3" s="1"/>
  <c r="M83" i="1"/>
  <c r="D83" i="3" s="1"/>
  <c r="M83" i="3" s="1"/>
  <c r="D83" i="4" s="1"/>
  <c r="M83" i="4" s="1"/>
  <c r="M41" i="1"/>
  <c r="D41" i="3" s="1"/>
  <c r="M41" i="3" s="1"/>
  <c r="D41" i="4" s="1"/>
  <c r="M41" i="4" s="1"/>
  <c r="D131" i="4"/>
  <c r="M131" i="4" s="1"/>
  <c r="M112" i="3"/>
  <c r="D107" i="4"/>
  <c r="M107" i="4"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M112" i="1"/>
  <c r="L197" i="1"/>
  <c r="L330" i="1"/>
  <c r="M343" i="1"/>
  <c r="L288" i="1"/>
  <c r="L65" i="1"/>
  <c r="L125" i="1"/>
  <c r="M136"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M172" i="1"/>
  <c r="L5" i="1"/>
  <c r="D337" i="4" l="1"/>
  <c r="M337" i="4" s="1"/>
  <c r="M343" i="4" s="1"/>
  <c r="M196" i="1"/>
  <c r="M196" i="3"/>
  <c r="D191" i="4"/>
  <c r="M191" i="4" s="1"/>
  <c r="M172" i="3"/>
  <c r="D167" i="4"/>
  <c r="M167" i="4"/>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36" i="4"/>
  <c r="D131" i="5"/>
  <c r="M131" i="5" s="1"/>
  <c r="M112" i="4"/>
  <c r="D107" i="5"/>
  <c r="M107" i="5" s="1"/>
  <c r="M46" i="4"/>
  <c r="D41" i="5"/>
  <c r="M41" i="5" s="1"/>
  <c r="M5" i="1"/>
  <c r="D337" i="5" l="1"/>
  <c r="M337" i="5" s="1"/>
  <c r="D337" i="6" s="1"/>
  <c r="M337" i="6" s="1"/>
  <c r="M196" i="4"/>
  <c r="D191" i="5"/>
  <c r="M172" i="4"/>
  <c r="D167" i="5"/>
  <c r="M167" i="5" s="1"/>
  <c r="D113" i="5"/>
  <c r="M113" i="5" s="1"/>
  <c r="D113" i="6" s="1"/>
  <c r="M113" i="6" s="1"/>
  <c r="M118" i="4"/>
  <c r="M220" i="1"/>
  <c r="D215" i="3"/>
  <c r="M214" i="1"/>
  <c r="D209" i="3"/>
  <c r="M208" i="1"/>
  <c r="D203" i="3"/>
  <c r="M202" i="1"/>
  <c r="D197" i="3"/>
  <c r="M191" i="5"/>
  <c r="M190" i="1"/>
  <c r="D185" i="3"/>
  <c r="M184" i="1"/>
  <c r="D179" i="3"/>
  <c r="M178" i="1"/>
  <c r="D173" i="3"/>
  <c r="M166" i="1"/>
  <c r="D161" i="3"/>
  <c r="M160" i="1"/>
  <c r="D155" i="3"/>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18" i="5"/>
  <c r="M136" i="5"/>
  <c r="D131" i="6"/>
  <c r="M131" i="6" s="1"/>
  <c r="M10" i="1"/>
  <c r="D5" i="3"/>
  <c r="M5" i="3" s="1"/>
  <c r="M343" i="5" l="1"/>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18" i="6"/>
  <c r="D113" i="7"/>
  <c r="M113" i="7" s="1"/>
  <c r="M10" i="3"/>
  <c r="D5" i="4"/>
  <c r="M5" i="4" s="1"/>
  <c r="M22" i="6"/>
  <c r="D17" i="7"/>
  <c r="M17" i="7" s="1"/>
  <c r="M88" i="6"/>
  <c r="D83" i="7"/>
  <c r="M83" i="7" s="1"/>
  <c r="M46" i="6"/>
  <c r="D41" i="7"/>
  <c r="M41" i="7" s="1"/>
  <c r="M220" i="3" l="1"/>
  <c r="D215" i="4"/>
  <c r="M214" i="3"/>
  <c r="D209" i="4"/>
  <c r="M208" i="3"/>
  <c r="D203" i="4"/>
  <c r="M203" i="4" s="1"/>
  <c r="M202" i="3"/>
  <c r="D197" i="4"/>
  <c r="M197" i="4" s="1"/>
  <c r="D191" i="7"/>
  <c r="M191" i="7" s="1"/>
  <c r="M196" i="6"/>
  <c r="M190" i="3"/>
  <c r="D185" i="4"/>
  <c r="M184" i="3"/>
  <c r="D179" i="4"/>
  <c r="M179" i="4" s="1"/>
  <c r="M178" i="3"/>
  <c r="D173" i="4"/>
  <c r="M172" i="6"/>
  <c r="D167" i="7"/>
  <c r="M167" i="7" s="1"/>
  <c r="M166" i="3"/>
  <c r="D161" i="4"/>
  <c r="M161" i="4" s="1"/>
  <c r="M160" i="3"/>
  <c r="D160" i="3"/>
  <c r="D155" i="4"/>
  <c r="M155" i="4" s="1"/>
  <c r="M215" i="4"/>
  <c r="M209" i="4"/>
  <c r="M185" i="4"/>
  <c r="M173" i="4"/>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c r="D113" i="8"/>
  <c r="M113" i="8" s="1"/>
  <c r="M220" i="4" l="1"/>
  <c r="D215" i="5"/>
  <c r="M214" i="4"/>
  <c r="D209" i="5"/>
  <c r="D203" i="5"/>
  <c r="M208" i="4"/>
  <c r="M202" i="4"/>
  <c r="D197" i="5"/>
  <c r="M197" i="5" s="1"/>
  <c r="M196" i="7"/>
  <c r="D191" i="8"/>
  <c r="M191" i="8" s="1"/>
  <c r="M190" i="4"/>
  <c r="D185" i="5"/>
  <c r="M184" i="4"/>
  <c r="D179" i="5"/>
  <c r="M179" i="5" s="1"/>
  <c r="M178" i="4"/>
  <c r="D173" i="5"/>
  <c r="M172" i="7"/>
  <c r="D167" i="8"/>
  <c r="M167" i="8" s="1"/>
  <c r="M166" i="4"/>
  <c r="D161" i="5"/>
  <c r="M161" i="5" s="1"/>
  <c r="M160" i="4"/>
  <c r="D155" i="5"/>
  <c r="D160" i="4"/>
  <c r="M215" i="5"/>
  <c r="M209" i="5"/>
  <c r="M203" i="5"/>
  <c r="M185" i="5"/>
  <c r="M173" i="5"/>
  <c r="M155" i="5"/>
  <c r="D155" i="6" s="1"/>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M142" i="9" s="1"/>
  <c r="M220" i="5"/>
  <c r="D215" i="6"/>
  <c r="M214" i="5"/>
  <c r="D209" i="6"/>
  <c r="M208" i="5"/>
  <c r="D203" i="6"/>
  <c r="M202" i="5"/>
  <c r="D197" i="6"/>
  <c r="M196" i="8"/>
  <c r="D191" i="9"/>
  <c r="M191" i="9" s="1"/>
  <c r="M190" i="5"/>
  <c r="D185" i="6"/>
  <c r="M184" i="5"/>
  <c r="D179" i="6"/>
  <c r="M179" i="6" s="1"/>
  <c r="M178" i="5"/>
  <c r="D173" i="6"/>
  <c r="M172" i="8"/>
  <c r="D167" i="9"/>
  <c r="M167" i="9" s="1"/>
  <c r="M166" i="5"/>
  <c r="D161" i="6"/>
  <c r="M161" i="6" s="1"/>
  <c r="M160" i="5"/>
  <c r="D160" i="5"/>
  <c r="M215" i="6"/>
  <c r="M209" i="6"/>
  <c r="M203" i="6"/>
  <c r="M197" i="6"/>
  <c r="M185" i="6"/>
  <c r="M173"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D137" i="11" s="1"/>
  <c r="M137" i="11" s="1"/>
  <c r="M220" i="6"/>
  <c r="D215" i="7"/>
  <c r="M214" i="6"/>
  <c r="D209" i="7"/>
  <c r="M209" i="7" s="1"/>
  <c r="M208" i="6"/>
  <c r="D203" i="7"/>
  <c r="M202" i="6"/>
  <c r="D197" i="7"/>
  <c r="M197" i="7" s="1"/>
  <c r="D191" i="10"/>
  <c r="M191" i="10" s="1"/>
  <c r="M196" i="9"/>
  <c r="M190" i="6"/>
  <c r="D185" i="7"/>
  <c r="D179" i="7"/>
  <c r="M184" i="6"/>
  <c r="M178" i="6"/>
  <c r="D173" i="7"/>
  <c r="D167" i="10"/>
  <c r="M167" i="10" s="1"/>
  <c r="M172" i="9"/>
  <c r="M166" i="6"/>
  <c r="D161" i="7"/>
  <c r="M161" i="7" s="1"/>
  <c r="M160" i="6"/>
  <c r="D160" i="6"/>
  <c r="M215" i="7"/>
  <c r="M203" i="7"/>
  <c r="M185" i="7"/>
  <c r="M179" i="7"/>
  <c r="M173" i="7"/>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36" i="10"/>
  <c r="D131" i="11"/>
  <c r="M131" i="11" s="1"/>
  <c r="M10" i="7"/>
  <c r="D5" i="8"/>
  <c r="M5" i="8" s="1"/>
  <c r="M118" i="10"/>
  <c r="D113" i="11"/>
  <c r="M113" i="11" s="1"/>
  <c r="M112" i="10"/>
  <c r="D107" i="11"/>
  <c r="M107" i="11" s="1"/>
  <c r="M46" i="10"/>
  <c r="D41" i="11"/>
  <c r="M41" i="11" s="1"/>
  <c r="M22" i="10"/>
  <c r="D17" i="11"/>
  <c r="M17" i="11" s="1"/>
  <c r="M142" i="10" l="1"/>
  <c r="M220" i="7"/>
  <c r="D215" i="8"/>
  <c r="D209" i="8"/>
  <c r="M214" i="7"/>
  <c r="M208" i="7"/>
  <c r="D203" i="8"/>
  <c r="M203" i="8" s="1"/>
  <c r="M202" i="7"/>
  <c r="D197" i="8"/>
  <c r="M197" i="8" s="1"/>
  <c r="D191" i="11"/>
  <c r="M191" i="11" s="1"/>
  <c r="M196" i="10"/>
  <c r="M190" i="7"/>
  <c r="D185" i="8"/>
  <c r="M184" i="7"/>
  <c r="D179" i="8"/>
  <c r="M179" i="8" s="1"/>
  <c r="M178" i="7"/>
  <c r="D173" i="8"/>
  <c r="M172" i="10"/>
  <c r="D167" i="11"/>
  <c r="M167" i="11" s="1"/>
  <c r="M166" i="7"/>
  <c r="D161" i="8"/>
  <c r="M161" i="8" s="1"/>
  <c r="M160" i="7"/>
  <c r="D160" i="7"/>
  <c r="M215" i="8"/>
  <c r="M209" i="8"/>
  <c r="M185" i="8"/>
  <c r="M173" i="8"/>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42" i="11"/>
  <c r="D137" i="12"/>
  <c r="M137" i="12" s="1"/>
  <c r="M136" i="11"/>
  <c r="D131" i="12"/>
  <c r="M131" i="12" s="1"/>
  <c r="M46" i="11"/>
  <c r="D41" i="12"/>
  <c r="M41" i="12" s="1"/>
  <c r="M220" i="8" l="1"/>
  <c r="D215" i="9"/>
  <c r="M214" i="8"/>
  <c r="D209" i="9"/>
  <c r="D203" i="9"/>
  <c r="M208" i="8"/>
  <c r="M202" i="8"/>
  <c r="D197" i="9"/>
  <c r="M197" i="9" s="1"/>
  <c r="M196" i="11"/>
  <c r="D191" i="12"/>
  <c r="M191" i="12" s="1"/>
  <c r="M190" i="8"/>
  <c r="D185" i="9"/>
  <c r="M184" i="8"/>
  <c r="D179" i="9"/>
  <c r="M179" i="9" s="1"/>
  <c r="M178" i="8"/>
  <c r="D173" i="9"/>
  <c r="M172" i="11"/>
  <c r="D167" i="12"/>
  <c r="M167" i="12" s="1"/>
  <c r="M166" i="8"/>
  <c r="D161" i="9"/>
  <c r="M161" i="9" s="1"/>
  <c r="M160" i="8"/>
  <c r="D160" i="8"/>
  <c r="M215" i="9"/>
  <c r="M209" i="9"/>
  <c r="M203" i="9"/>
  <c r="M185" i="9"/>
  <c r="M173"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142" i="12"/>
  <c r="D137" i="13"/>
  <c r="M137" i="13" s="1"/>
  <c r="M142"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220" i="9" l="1"/>
  <c r="D215" i="10"/>
  <c r="M214" i="9"/>
  <c r="D209" i="10"/>
  <c r="M209" i="10" s="1"/>
  <c r="M208" i="9"/>
  <c r="D203" i="10"/>
  <c r="M202" i="9"/>
  <c r="D197" i="10"/>
  <c r="M197" i="10" s="1"/>
  <c r="M196" i="12"/>
  <c r="D191" i="13"/>
  <c r="M191" i="13" s="1"/>
  <c r="M196" i="13" s="1"/>
  <c r="M190" i="9"/>
  <c r="D185" i="10"/>
  <c r="M184" i="9"/>
  <c r="D179" i="10"/>
  <c r="M179" i="10" s="1"/>
  <c r="M178" i="9"/>
  <c r="D173" i="10"/>
  <c r="M172" i="12"/>
  <c r="D167" i="13"/>
  <c r="M167" i="13" s="1"/>
  <c r="M172" i="13" s="1"/>
  <c r="M166" i="9"/>
  <c r="D161" i="10"/>
  <c r="M161" i="10" s="1"/>
  <c r="M160" i="9"/>
  <c r="D160" i="9"/>
  <c r="M215" i="10"/>
  <c r="M203" i="10"/>
  <c r="M185" i="10"/>
  <c r="M173" i="10"/>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D209" i="11"/>
  <c r="M214" i="10"/>
  <c r="M208" i="10"/>
  <c r="D203" i="11"/>
  <c r="M202" i="10"/>
  <c r="D197" i="11"/>
  <c r="M197" i="11" s="1"/>
  <c r="M190" i="10"/>
  <c r="D185" i="11"/>
  <c r="M185" i="11" s="1"/>
  <c r="M184" i="10"/>
  <c r="D179" i="11"/>
  <c r="M179" i="11" s="1"/>
  <c r="M178" i="10"/>
  <c r="D173" i="11"/>
  <c r="M166" i="10"/>
  <c r="D161" i="11"/>
  <c r="M161" i="11" s="1"/>
  <c r="M160" i="10"/>
  <c r="D160" i="10"/>
  <c r="M215" i="11"/>
  <c r="M209" i="11"/>
  <c r="M203" i="11"/>
  <c r="M173" i="11"/>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4" i="11"/>
  <c r="D209" i="12"/>
  <c r="M208" i="11"/>
  <c r="D203" i="12"/>
  <c r="M202" i="11"/>
  <c r="D197" i="12"/>
  <c r="M197" i="12" s="1"/>
  <c r="M190" i="11"/>
  <c r="D185" i="12"/>
  <c r="M184" i="11"/>
  <c r="D179" i="12"/>
  <c r="M179" i="12" s="1"/>
  <c r="M178" i="11"/>
  <c r="D173" i="12"/>
  <c r="M166" i="11"/>
  <c r="D161" i="12"/>
  <c r="M161" i="12" s="1"/>
  <c r="M160" i="11"/>
  <c r="D160" i="11"/>
  <c r="M215" i="12"/>
  <c r="M209" i="12"/>
  <c r="M203" i="12"/>
  <c r="M185" i="12"/>
  <c r="M173" i="12"/>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authors>
    <author>Fredys Acevedo Pautt.</author>
    <author>Usuario</author>
    <author>Carmen Elisa Ojeda Jurado</author>
    <author>tc={B6383EBC-0475-4334-AD55-1F3E2A4DC673}</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authors>
    <author>Fredys Acevedo Pautt.</author>
    <author>Usuario</author>
    <author>Carmen Elisa Ojeda Jurado</author>
    <author>tc={247DF715-1760-42DB-80E5-91418583A171}</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authors>
    <author>Fredys Acevedo Pautt.</author>
    <author>Usuario</author>
    <author>Carmen Elisa Ojeda Jurado</author>
    <author>tc={37DA14F5-D7E9-4B42-BD19-DC76657405A6}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authors>
    <author>Fredys Acevedo Pautt.</author>
    <author>Usuario</author>
    <author>Carmen Elisa Ojeda Jurado</author>
    <author>tc={5A08290F-BD77-4444-99DF-75368499C3D0}</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authors>
    <author>Fredys Acevedo Pautt.</author>
    <author>Usuario</author>
    <author>Carmen Elisa Ojeda Jurado</author>
    <author>tc={DF2BE59E-213A-4E95-8B61-3F608F9C78AC}</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authors>
    <author>Fredys Acevedo Pautt.</author>
    <author>Usuario</author>
    <author>Carmen Elisa Ojeda Jurado</author>
    <author>tc={79DF85EA-EC27-43FE-AABC-362BDAC8FD65}</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authors>
    <author>Fredys Acevedo Pautt.</author>
    <author>Usuario</author>
    <author>Carmen Elisa Ojeda Jurado</author>
    <author>tc={D2F28DA0-6ABD-43DC-B805-4191A5CD1E66}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authors>
    <author>Fredys Acevedo Pautt.</author>
    <author>Usuario</author>
    <author>Carmen Elisa Ojeda Jurado</author>
    <author>tc={5C445F82-65EB-4CC0-B5A8-1BE780AD85ED}</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authors>
    <author>Fredys Acevedo Pautt.</author>
    <author>Usuario</author>
    <author>Carmen Elisa Ojeda Jurado</author>
    <author>tc={67DF5024-D0C2-44A4-B52A-9AB900123FBE}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authors>
    <author>Fredys Acevedo Pautt.</author>
    <author>Usuario</author>
    <author>Carmen Elisa Ojeda Jurado</author>
    <author>tc={E7DCE0C6-4875-4F6B-B444-435422639898}</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authors>
    <author>Fredys Acevedo Pautt.</author>
    <author>Usuario</author>
    <author>Carmen Elisa Ojeda Jurado</author>
    <author>tc={1B8AE887-9FD2-4278-A98C-AACB393D130F}</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authors>
    <author>Fredys Acevedo Pautt.</author>
    <author>Usuario</author>
    <author>Carmen Elisa Ojeda Jurado</author>
    <author>tc={F86DC3D3-D786-4677-A26A-03AC3EF2481E}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<sst xmlns="http://schemas.openxmlformats.org/spreadsheetml/2006/main" count="3572" uniqueCount="388">
  <si>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</si>
  <si>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</si>
  <si>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</si>
  <si>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</si>
  <si>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</si>
  <si>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</si>
  <si>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</si>
  <si>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</si>
  <si>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</si>
  <si>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</si>
  <si>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</si>
  <si>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</si>
  <si>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</si>
  <si>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</si>
  <si>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</si>
  <si>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</si>
  <si>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</si>
  <si>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</si>
  <si>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</si>
  <si>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</si>
  <si>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</si>
  <si>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</si>
  <si>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</si>
  <si>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</si>
  <si>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</si>
  <si>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</si>
  <si>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</si>
  <si>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</si>
  <si>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</si>
  <si>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</si>
  <si>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</si>
  <si>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</si>
  <si>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</si>
  <si>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</si>
  <si>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</si>
  <si>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</si>
  <si>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</si>
  <si>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</si>
  <si>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</si>
  <si>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</si>
  <si>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</si>
  <si>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</si>
  <si>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</si>
  <si>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</si>
  <si>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</si>
  <si>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</si>
  <si>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</si>
  <si>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</si>
  <si>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</si>
  <si>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</si>
  <si>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</si>
  <si>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</si>
  <si>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</si>
  <si>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</si>
  <si>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</si>
  <si>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</si>
  <si>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</si>
  <si>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</si>
  <si>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</si>
  <si>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</si>
  <si>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</si>
  <si>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</si>
  <si>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</si>
  <si>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</si>
  <si>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</si>
  <si>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</si>
  <si>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</si>
  <si>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</si>
  <si>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</si>
  <si>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</si>
  <si>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</si>
  <si>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</si>
  <si>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</si>
  <si>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</si>
  <si>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</si>
  <si>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</si>
  <si>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</si>
  <si>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</si>
  <si>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</si>
  <si>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</si>
  <si>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</si>
  <si>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</si>
  <si>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</si>
  <si>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</si>
  <si>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</si>
  <si>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</si>
  <si>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</si>
  <si>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</si>
  <si>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</si>
  <si>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</si>
  <si>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</si>
  <si>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</si>
  <si>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</si>
  <si>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</si>
  <si>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</si>
  <si>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</si>
  <si>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</si>
  <si>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</si>
  <si>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</si>
  <si>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</si>
  <si>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</si>
  <si>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</si>
  <si>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</si>
  <si>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</si>
  <si>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</si>
  <si>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</si>
  <si>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</si>
  <si>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</si>
  <si>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</si>
  <si>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</si>
  <si>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</si>
  <si>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</si>
  <si>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</si>
  <si>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</si>
  <si>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</si>
  <si>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</si>
  <si>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</si>
  <si>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</si>
  <si>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</si>
  <si>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</si>
  <si>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</si>
  <si>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</si>
  <si>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</si>
  <si>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</si>
  <si>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</si>
  <si>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</si>
  <si>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</si>
  <si>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</si>
  <si>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</si>
  <si>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</si>
  <si>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</si>
  <si>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</si>
  <si>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</si>
  <si>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</si>
  <si>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</si>
  <si>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</si>
  <si>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</si>
  <si>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</si>
  <si>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</si>
  <si>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</si>
  <si>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</si>
  <si>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</si>
  <si>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</si>
  <si>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</si>
  <si>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</si>
  <si>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</si>
  <si>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</si>
  <si>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</si>
  <si>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</si>
  <si>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</si>
  <si>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</si>
  <si>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</si>
  <si>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</si>
  <si>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</si>
  <si>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</si>
  <si>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</si>
  <si>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</si>
  <si>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</si>
  <si>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</si>
  <si>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</si>
  <si>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</si>
  <si>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</si>
  <si>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</si>
  <si>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</si>
  <si>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</si>
  <si>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</si>
  <si>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</si>
  <si>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</si>
  <si>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</si>
  <si>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</si>
  <si>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</si>
  <si>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</si>
  <si>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</si>
  <si>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</si>
  <si>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</si>
  <si>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</si>
  <si>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</si>
  <si>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</si>
  <si>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</si>
  <si>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</si>
  <si>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</si>
  <si>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</si>
  <si>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</si>
  <si>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</si>
  <si>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</si>
  <si>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</si>
  <si>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</si>
  <si>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</si>
  <si>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</si>
  <si>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</si>
  <si>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</si>
  <si>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</si>
  <si>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</si>
  <si>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SERUM</t>
  </si>
  <si>
    <t>0374MO71</t>
  </si>
  <si>
    <t>0323X019E</t>
  </si>
  <si>
    <t>0324Q002D</t>
  </si>
  <si>
    <t>0324L013A</t>
  </si>
  <si>
    <t xml:space="preserve">0323Q014A </t>
  </si>
  <si>
    <t>Serum</t>
  </si>
  <si>
    <t>0343Q005A</t>
  </si>
  <si>
    <t>0343Q010E</t>
  </si>
  <si>
    <t>2435007</t>
  </si>
  <si>
    <t>BILTHOVEN</t>
  </si>
  <si>
    <t>2854X041B</t>
  </si>
  <si>
    <t>Y3C49</t>
  </si>
  <si>
    <t>SANOFI</t>
  </si>
  <si>
    <t>221100624A</t>
  </si>
  <si>
    <t>BIOLOGICAL</t>
  </si>
  <si>
    <t>AROLE197AB</t>
  </si>
  <si>
    <t>GSK</t>
  </si>
  <si>
    <t>28/02/2027</t>
  </si>
  <si>
    <t>LK3152</t>
  </si>
  <si>
    <t>PREVENAR</t>
  </si>
  <si>
    <t>0133N146B</t>
  </si>
  <si>
    <t>0094W002</t>
  </si>
  <si>
    <t>Y3D32</t>
  </si>
  <si>
    <t>AB202403008</t>
  </si>
  <si>
    <t>SINOVAC</t>
  </si>
  <si>
    <t>BB202506051</t>
  </si>
  <si>
    <t>2334X006A</t>
  </si>
  <si>
    <t>2334L010B</t>
  </si>
  <si>
    <t>31/01/2027</t>
  </si>
  <si>
    <t>3CA50C1</t>
  </si>
  <si>
    <t>Sanofi Pasteur</t>
  </si>
  <si>
    <t>30/09/2027</t>
  </si>
  <si>
    <t>P100791842</t>
  </si>
  <si>
    <t>SEQIRUS</t>
  </si>
  <si>
    <t>V50525006</t>
  </si>
  <si>
    <t>GC BIOPHARMA CORP</t>
  </si>
  <si>
    <t>MH8217</t>
  </si>
  <si>
    <t>PFIZER</t>
  </si>
  <si>
    <t>Y014828</t>
  </si>
  <si>
    <t>MSD</t>
  </si>
  <si>
    <t>1484T128</t>
  </si>
  <si>
    <t>08AR25015</t>
  </si>
  <si>
    <t>VINS</t>
  </si>
  <si>
    <t>T100756726</t>
  </si>
  <si>
    <t>CS BEHNING</t>
  </si>
  <si>
    <t>0704S4001</t>
  </si>
  <si>
    <t>0643S1010</t>
  </si>
  <si>
    <t>0643S4002</t>
  </si>
  <si>
    <t>Y4X16</t>
  </si>
  <si>
    <t>90250603-1</t>
  </si>
  <si>
    <t>0654S4015</t>
  </si>
  <si>
    <t>252216</t>
  </si>
  <si>
    <t>MEDECO</t>
  </si>
  <si>
    <t>CW13132-4</t>
  </si>
  <si>
    <t>NUBENCO</t>
  </si>
  <si>
    <t>AR13133-8</t>
  </si>
  <si>
    <t>20250903</t>
  </si>
  <si>
    <t>SANXIN</t>
  </si>
  <si>
    <t>622204</t>
  </si>
  <si>
    <t>0373MA117</t>
  </si>
  <si>
    <t>0343Q010C</t>
  </si>
  <si>
    <t>4CA03C1</t>
  </si>
  <si>
    <t>MT6633</t>
  </si>
  <si>
    <t>COMIRNATY</t>
  </si>
  <si>
    <t>14/4/2026</t>
  </si>
  <si>
    <t>0324l013a</t>
  </si>
  <si>
    <t>0344X002C</t>
  </si>
  <si>
    <t>NC6343</t>
  </si>
  <si>
    <t>1485T007</t>
  </si>
  <si>
    <t>0654S4016</t>
  </si>
  <si>
    <t>31/7/2029</t>
  </si>
  <si>
    <t>SERUN</t>
  </si>
  <si>
    <t>AR13133-7</t>
  </si>
  <si>
    <t>0374MA071</t>
  </si>
  <si>
    <t>0324L013B</t>
  </si>
  <si>
    <t>30/11/27</t>
  </si>
  <si>
    <t xml:space="preserve"> 0344X002C</t>
  </si>
  <si>
    <t>2522006A</t>
  </si>
  <si>
    <t>2855X001A</t>
  </si>
  <si>
    <t>AROLE419AA</t>
  </si>
  <si>
    <t>LR6371</t>
  </si>
  <si>
    <t>0134N096A</t>
  </si>
  <si>
    <t>AB202403009</t>
  </si>
  <si>
    <t>SIINOVAC</t>
  </si>
  <si>
    <t>BB202506052</t>
  </si>
  <si>
    <t>5DA79D1</t>
  </si>
  <si>
    <t>2600761</t>
  </si>
  <si>
    <t>BUTANTAN</t>
  </si>
  <si>
    <t>V50526002</t>
  </si>
  <si>
    <t>GREENCROS</t>
  </si>
  <si>
    <t>Y017576</t>
  </si>
  <si>
    <t>070454011</t>
  </si>
  <si>
    <t>0643S4003</t>
  </si>
  <si>
    <t>902506031</t>
  </si>
  <si>
    <t>0324L0013A</t>
  </si>
  <si>
    <t>0324L0013B</t>
  </si>
  <si>
    <t>034X002C</t>
  </si>
  <si>
    <t>2855X002C</t>
  </si>
  <si>
    <t>2825Q005A</t>
  </si>
  <si>
    <t>LK3156</t>
  </si>
  <si>
    <t>0096M003</t>
  </si>
  <si>
    <t>2334L016E</t>
  </si>
  <si>
    <t>NL0375</t>
  </si>
  <si>
    <t>20250906</t>
  </si>
  <si>
    <t>3058112</t>
  </si>
  <si>
    <t>MT6636</t>
  </si>
  <si>
    <t>31/10/26</t>
  </si>
  <si>
    <t>31/12/2026</t>
  </si>
  <si>
    <t>0345L003B</t>
  </si>
  <si>
    <t>2526003A</t>
  </si>
  <si>
    <t>0126N030</t>
  </si>
  <si>
    <t>2335L0130</t>
  </si>
  <si>
    <t>0685I140</t>
  </si>
  <si>
    <t>2407226</t>
  </si>
  <si>
    <t>31/3/2027</t>
  </si>
  <si>
    <t>BIOLÓGICAL E. LÍMITED</t>
  </si>
  <si>
    <t>SPIKEVAX</t>
  </si>
  <si>
    <t>YESO-MED</t>
  </si>
  <si>
    <t>YI-XIN</t>
  </si>
  <si>
    <t>MEDECON</t>
  </si>
  <si>
    <t>AROLE487AA</t>
  </si>
  <si>
    <t>GREEN CROSS</t>
  </si>
  <si>
    <t>LK6371</t>
  </si>
  <si>
    <t>2335L013D</t>
  </si>
  <si>
    <t>14850043</t>
  </si>
  <si>
    <t>0375MA027</t>
  </si>
  <si>
    <t>0325Q010C</t>
  </si>
  <si>
    <t>2855X008E</t>
  </si>
  <si>
    <t>2825X014A</t>
  </si>
  <si>
    <t>ND3068</t>
  </si>
  <si>
    <t>0134N093A</t>
  </si>
  <si>
    <t>Y3H33</t>
  </si>
  <si>
    <t>AB202410043</t>
  </si>
  <si>
    <t>AC37B532AA</t>
  </si>
  <si>
    <t>AC37B553AB</t>
  </si>
  <si>
    <t>Z004516</t>
  </si>
  <si>
    <t>08AR25031</t>
  </si>
  <si>
    <t>08AR25032</t>
  </si>
  <si>
    <t>0704S4013</t>
  </si>
  <si>
    <t>0654S4018</t>
  </si>
  <si>
    <t>0244J11</t>
  </si>
  <si>
    <t>220270</t>
  </si>
  <si>
    <t>Y4X19</t>
  </si>
  <si>
    <t>MB202602003</t>
  </si>
  <si>
    <t>B202507054</t>
  </si>
  <si>
    <t>2600761-00</t>
  </si>
  <si>
    <t>1485O043</t>
  </si>
  <si>
    <t>P100756726</t>
  </si>
  <si>
    <t>Bilthoven Biologicals BV</t>
  </si>
  <si>
    <t>12/06/2028</t>
  </si>
  <si>
    <t>25/02/2028</t>
  </si>
  <si>
    <t>30/06/2027</t>
  </si>
  <si>
    <t>2855X008F</t>
  </si>
  <si>
    <t>31/08/2027</t>
  </si>
  <si>
    <t>Glaxo SmithKline</t>
  </si>
  <si>
    <t>31/05/2027</t>
  </si>
  <si>
    <t>30/04/2027</t>
  </si>
  <si>
    <t>31/07/2028</t>
  </si>
  <si>
    <t>Sinovac</t>
  </si>
  <si>
    <t>04/09/2027</t>
  </si>
  <si>
    <t>12/06/2027</t>
  </si>
  <si>
    <t>16/06/2027</t>
  </si>
  <si>
    <t>30/04/2028</t>
  </si>
  <si>
    <t>30/09/2028</t>
  </si>
  <si>
    <t>31/12/2028</t>
  </si>
  <si>
    <t>29/01/2027</t>
  </si>
  <si>
    <t>V50526006</t>
  </si>
  <si>
    <t>08/02/2027</t>
  </si>
  <si>
    <t>NL0489</t>
  </si>
  <si>
    <t>MERCK SHARP DOHME</t>
  </si>
  <si>
    <t>22/09/2027</t>
  </si>
  <si>
    <t>31/03/2028</t>
  </si>
  <si>
    <t>CSL BEHRING</t>
  </si>
  <si>
    <t>09/10/2027</t>
  </si>
  <si>
    <t>2435007A</t>
  </si>
  <si>
    <t>ND4338</t>
  </si>
  <si>
    <t>0135AB117</t>
  </si>
  <si>
    <t>0096M005</t>
  </si>
  <si>
    <t>AB202411048</t>
  </si>
  <si>
    <t>VFAP2504A</t>
  </si>
  <si>
    <t>FABRICANTE</t>
  </si>
  <si>
    <t>P100819448</t>
  </si>
  <si>
    <t>0644S1004</t>
  </si>
  <si>
    <t>0644S4011</t>
  </si>
  <si>
    <t>0644S4023</t>
  </si>
  <si>
    <t>VFDP2512A</t>
  </si>
  <si>
    <t>SANAVITA</t>
  </si>
  <si>
    <t>202208</t>
  </si>
  <si>
    <t>RYMCO</t>
  </si>
  <si>
    <t>YIXIN</t>
  </si>
  <si>
    <t>20260321</t>
  </si>
  <si>
    <t>MEDTEC</t>
  </si>
  <si>
    <t>05/06/2029</t>
  </si>
  <si>
    <t>31/07/2029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</si>
</sst>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b/>
      <sz val="10"/>
      <name val="Arial "/>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20">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164" fontId="40" fillId="15" borderId="7" xfId="1" applyNumberFormat="1" applyFont="1" applyFill="1" applyBorder="1" applyAlignment="1" applyProtection="1">
      <alignment vertical="center" wrapText="1"/>
      <protection locked="0"/>
    </xf>
    <xf numFmtId="164" fontId="40" fillId="15" borderId="1" xfId="1" applyNumberFormat="1" applyFont="1" applyFill="1" applyBorder="1" applyAlignment="1" applyProtection="1">
      <alignment vertical="center" wrapText="1"/>
      <protection locked="0"/>
    </xf>
    <xf numFmtId="167" fontId="40" fillId="15" borderId="7" xfId="1" applyNumberFormat="1" applyFont="1" applyFill="1" applyBorder="1" applyAlignment="1" applyProtection="1">
      <alignment vertical="center" wrapText="1"/>
      <protection locked="0"/>
    </xf>
    <xf numFmtId="0" fontId="34" fillId="0" borderId="0" xfId="0" applyFont="1" applyAlignment="1" applyProtection="1">
      <alignment horizontal="center" vertical="center" wrapText="1"/>
      <protection locked="0"/>
    </xf>
    <xf numFmtId="0" fontId="34" fillId="0" borderId="0" xfId="0" applyFont="1" applyAlignment="1">
      <alignment horizontal="center" vertical="center"/>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0" fontId="10" fillId="19"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9" fillId="5" borderId="7" xfId="0" applyFont="1" applyFill="1" applyBorder="1" applyAlignment="1">
      <alignment horizontal="left"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5" fillId="0" borderId="7" xfId="0" applyFont="1" applyBorder="1" applyAlignment="1">
      <alignment horizontal="center" vertical="center"/>
    </xf>
    <xf numFmtId="0" fontId="12" fillId="5" borderId="7" xfId="0" applyFont="1" applyFill="1" applyBorder="1" applyAlignment="1">
      <alignment horizontal="left" vertical="center" wrapText="1"/>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4" xfId="0" applyFont="1" applyFill="1" applyBorder="1" applyAlignment="1">
      <alignment horizontal="left" vertical="center" wrapText="1"/>
    </xf>
    <xf numFmtId="0" fontId="21" fillId="0" borderId="7" xfId="0" applyFont="1" applyBorder="1" applyAlignment="1">
      <alignment horizontal="left"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9" fillId="10"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cellXfs>
  <cellStyles count="3">
    <cellStyle name="Millares" xfId="1" builtinId="3"/>
    <cellStyle name="Millares 8" xfId="2"/>
    <cellStyle name="Normal" xfId="0" builtinId="0"/>
  </cellStyles>
  <dxfs count="2591">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xmlns=""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xmlns=""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xmlns=""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xmlns=""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xmlns=""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
  <sheetViews>
    <sheetView workbookViewId="0">
      <selection activeCell="B11" sqref="B11"/>
    </sheetView>
  </sheetViews>
  <sheetFormatPr baseColWidth="10" defaultRowHeight="14.25"/>
  <cols>
    <col min="1" max="1" width="6.75" style="59" customWidth="1"/>
    <col min="2" max="2" width="48.5" style="60" customWidth="1"/>
    <col min="3" max="3" width="79.125" style="61" customWidth="1"/>
    <col min="4" max="4" width="58.75" customWidth="1"/>
  </cols>
  <sheetData>
    <row r="2" spans="1:3" ht="15">
      <c r="A2" s="92" t="s">
        <v>135</v>
      </c>
      <c r="B2" s="92"/>
      <c r="C2" s="92"/>
    </row>
    <row r="3" spans="1:3" ht="15">
      <c r="A3" s="92" t="s">
        <v>136</v>
      </c>
      <c r="B3" s="92"/>
      <c r="C3" s="92"/>
    </row>
    <row r="5" spans="1:3" ht="15">
      <c r="A5" s="45"/>
      <c r="B5" s="46" t="s">
        <v>137</v>
      </c>
      <c r="C5" s="47" t="s">
        <v>138</v>
      </c>
    </row>
    <row r="6" spans="1:3" ht="33" customHeight="1">
      <c r="A6" s="97">
        <v>1</v>
      </c>
      <c r="B6" s="48" t="s">
        <v>139</v>
      </c>
      <c r="C6" s="49" t="s">
        <v>140</v>
      </c>
    </row>
    <row r="7" spans="1:3" ht="33" customHeight="1">
      <c r="A7" s="98"/>
      <c r="B7" s="48" t="s">
        <v>141</v>
      </c>
      <c r="C7" s="49" t="s">
        <v>142</v>
      </c>
    </row>
    <row r="8" spans="1:3">
      <c r="A8" s="95">
        <v>2</v>
      </c>
      <c r="B8" s="96" t="s">
        <v>26</v>
      </c>
      <c r="C8" s="52" t="s">
        <v>143</v>
      </c>
    </row>
    <row r="9" spans="1:3">
      <c r="A9" s="95"/>
      <c r="B9" s="96"/>
      <c r="C9" s="52" t="s">
        <v>144</v>
      </c>
    </row>
    <row r="10" spans="1:3">
      <c r="A10" s="95"/>
      <c r="B10" s="96"/>
      <c r="C10" s="52" t="s">
        <v>145</v>
      </c>
    </row>
    <row r="11" spans="1:3" ht="61.5" customHeight="1">
      <c r="A11" s="53">
        <v>3</v>
      </c>
      <c r="B11" s="48" t="s">
        <v>27</v>
      </c>
      <c r="C11" s="49" t="s">
        <v>146</v>
      </c>
    </row>
    <row r="12" spans="1:3" ht="17.25" customHeight="1">
      <c r="A12" s="95">
        <v>4</v>
      </c>
      <c r="B12" s="96" t="s">
        <v>28</v>
      </c>
      <c r="C12" s="52" t="s">
        <v>147</v>
      </c>
    </row>
    <row r="13" spans="1:3" ht="31.5" customHeight="1">
      <c r="A13" s="95"/>
      <c r="B13" s="96"/>
      <c r="C13" s="52" t="s">
        <v>148</v>
      </c>
    </row>
    <row r="14" spans="1:3" ht="14.45" customHeight="1">
      <c r="A14" s="93">
        <v>5</v>
      </c>
      <c r="B14" s="94" t="s">
        <v>29</v>
      </c>
      <c r="C14" s="49" t="s">
        <v>149</v>
      </c>
    </row>
    <row r="15" spans="1:3" ht="14.45" customHeight="1">
      <c r="A15" s="93"/>
      <c r="B15" s="94"/>
      <c r="C15" s="49" t="s">
        <v>150</v>
      </c>
    </row>
    <row r="16" spans="1:3" ht="14.45" customHeight="1">
      <c r="A16" s="93"/>
      <c r="B16" s="94"/>
      <c r="C16" s="49" t="s">
        <v>151</v>
      </c>
    </row>
    <row r="17" spans="1:4" ht="14.45" customHeight="1">
      <c r="A17" s="93"/>
      <c r="B17" s="94"/>
      <c r="C17" s="49" t="s">
        <v>152</v>
      </c>
    </row>
    <row r="18" spans="1:4" ht="14.45" customHeight="1">
      <c r="A18" s="93"/>
      <c r="B18" s="94"/>
      <c r="C18" s="54" t="s">
        <v>153</v>
      </c>
    </row>
    <row r="19" spans="1:4" ht="14.45" customHeight="1">
      <c r="A19" s="93"/>
      <c r="B19" s="94"/>
      <c r="C19" s="49" t="s">
        <v>154</v>
      </c>
    </row>
    <row r="20" spans="1:4" ht="14.45" customHeight="1">
      <c r="A20" s="93"/>
      <c r="B20" s="94"/>
      <c r="C20" s="49" t="s">
        <v>155</v>
      </c>
    </row>
    <row r="21" spans="1:4" ht="14.45" customHeight="1">
      <c r="A21" s="95">
        <v>6</v>
      </c>
      <c r="B21" s="96" t="s">
        <v>30</v>
      </c>
      <c r="C21" s="52" t="s">
        <v>156</v>
      </c>
    </row>
    <row r="22" spans="1:4" ht="14.45" customHeight="1">
      <c r="A22" s="95"/>
      <c r="B22" s="96"/>
      <c r="C22" s="52" t="s">
        <v>157</v>
      </c>
    </row>
    <row r="23" spans="1:4" ht="14.45" customHeight="1">
      <c r="A23" s="95"/>
      <c r="B23" s="96"/>
      <c r="C23" s="52" t="s">
        <v>158</v>
      </c>
    </row>
    <row r="24" spans="1:4" ht="28.5">
      <c r="A24" s="95"/>
      <c r="B24" s="96"/>
      <c r="C24" s="52" t="s">
        <v>159</v>
      </c>
    </row>
    <row r="25" spans="1:4" ht="29.25" customHeight="1">
      <c r="A25" s="93">
        <v>7</v>
      </c>
      <c r="B25" s="94" t="s">
        <v>160</v>
      </c>
      <c r="C25" s="49" t="s">
        <v>161</v>
      </c>
    </row>
    <row r="26" spans="1:4" ht="14.45" customHeight="1">
      <c r="A26" s="93"/>
      <c r="B26" s="94"/>
      <c r="C26" s="49" t="s">
        <v>162</v>
      </c>
    </row>
    <row r="27" spans="1:4" ht="14.45" customHeight="1">
      <c r="A27" s="93"/>
      <c r="B27" s="94"/>
      <c r="C27" s="49" t="s">
        <v>163</v>
      </c>
    </row>
    <row r="28" spans="1:4" ht="14.45" customHeight="1">
      <c r="A28" s="93"/>
      <c r="B28" s="94"/>
      <c r="C28" s="54" t="s">
        <v>164</v>
      </c>
    </row>
    <row r="29" spans="1:4" ht="20.25" customHeight="1">
      <c r="A29" s="50">
        <v>8</v>
      </c>
      <c r="B29" s="51" t="s">
        <v>32</v>
      </c>
      <c r="C29" s="52" t="s">
        <v>165</v>
      </c>
    </row>
    <row r="30" spans="1:4" ht="14.25" customHeight="1">
      <c r="A30" s="93">
        <v>9</v>
      </c>
      <c r="B30" s="94" t="s">
        <v>33</v>
      </c>
      <c r="C30" s="49" t="s">
        <v>166</v>
      </c>
    </row>
    <row r="31" spans="1:4" ht="14.25" customHeight="1">
      <c r="A31" s="93"/>
      <c r="B31" s="94"/>
      <c r="C31" s="54" t="s">
        <v>167</v>
      </c>
    </row>
    <row r="32" spans="1:4" ht="45" customHeight="1">
      <c r="A32" s="95">
        <v>10</v>
      </c>
      <c r="B32" s="96" t="s">
        <v>34</v>
      </c>
      <c r="C32" s="52" t="s">
        <v>168</v>
      </c>
      <c r="D32" s="55"/>
    </row>
    <row r="33" spans="1:3" ht="30.75" customHeight="1">
      <c r="A33" s="95"/>
      <c r="B33" s="96"/>
      <c r="C33" s="52" t="s">
        <v>169</v>
      </c>
    </row>
    <row r="34" spans="1:3">
      <c r="A34" s="93">
        <v>11</v>
      </c>
      <c r="B34" s="94" t="s">
        <v>35</v>
      </c>
      <c r="C34" s="49" t="s">
        <v>170</v>
      </c>
    </row>
    <row r="35" spans="1:3">
      <c r="A35" s="93"/>
      <c r="B35" s="94"/>
      <c r="C35" s="49" t="s">
        <v>171</v>
      </c>
    </row>
    <row r="36" spans="1:3" ht="17.25" customHeight="1">
      <c r="A36" s="93"/>
      <c r="B36" s="94"/>
      <c r="C36" s="49" t="s">
        <v>172</v>
      </c>
    </row>
    <row r="39" spans="1:3" ht="93" customHeight="1">
      <c r="A39" s="91" t="s">
        <v>173</v>
      </c>
      <c r="B39" s="91"/>
      <c r="C39" s="91"/>
    </row>
    <row r="40" spans="1:3" ht="15">
      <c r="A40" s="92" t="s">
        <v>136</v>
      </c>
      <c r="B40" s="92"/>
      <c r="C40" s="92"/>
    </row>
    <row r="42" spans="1:3" ht="15">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28.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93">
        <v>11</v>
      </c>
      <c r="B53" s="94" t="s">
        <v>34</v>
      </c>
      <c r="C53" s="49" t="s">
        <v>184</v>
      </c>
    </row>
    <row r="54" spans="1:3" ht="33" customHeight="1">
      <c r="A54" s="93"/>
      <c r="B54" s="94"/>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12:A13"/>
    <mergeCell ref="B12:B13"/>
    <mergeCell ref="A2:C2"/>
    <mergeCell ref="A3:C3"/>
    <mergeCell ref="A6:A7"/>
    <mergeCell ref="A8:A10"/>
    <mergeCell ref="B8:B10"/>
    <mergeCell ref="A14:A20"/>
    <mergeCell ref="B14:B20"/>
    <mergeCell ref="A21:A24"/>
    <mergeCell ref="B21:B24"/>
    <mergeCell ref="A25:A28"/>
    <mergeCell ref="B25:B28"/>
    <mergeCell ref="A39:C39"/>
    <mergeCell ref="A40:C40"/>
    <mergeCell ref="A53:A54"/>
    <mergeCell ref="B53:B54"/>
    <mergeCell ref="A30:A31"/>
    <mergeCell ref="B30:B31"/>
    <mergeCell ref="A32:A33"/>
    <mergeCell ref="B32:B33"/>
    <mergeCell ref="A34:A36"/>
    <mergeCell ref="B34:B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xSplit="13" ySplit="4" topLeftCell="N326" activePane="bottomRight" state="frozen"/>
      <selection pane="topRight" activeCell="N1" sqref="N1"/>
      <selection pane="bottomLeft" activeCell="A6" sqref="A6"/>
      <selection pane="bottomRight" activeCell="O351" sqref="O351:Q351"/>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122">
        <v>120</v>
      </c>
      <c r="E5" s="125"/>
      <c r="F5" s="122">
        <v>2</v>
      </c>
      <c r="G5" s="122"/>
      <c r="H5" s="122"/>
      <c r="I5" s="122"/>
      <c r="J5" s="140">
        <f>+F5+G5</f>
        <v>2</v>
      </c>
      <c r="K5" s="143">
        <f>+AO5</f>
        <v>18</v>
      </c>
      <c r="L5" s="153">
        <f>+J5+K5</f>
        <v>20</v>
      </c>
      <c r="M5" s="156">
        <f>+(D5+E5)-(L5)+H5-I5</f>
        <v>100</v>
      </c>
      <c r="N5" s="2">
        <v>80</v>
      </c>
      <c r="O5" s="3" t="s">
        <v>253</v>
      </c>
      <c r="P5" s="3" t="s">
        <v>193</v>
      </c>
      <c r="Q5" s="4">
        <v>46203</v>
      </c>
      <c r="R5" s="5" t="str">
        <f ca="1">IF(Q5=0," ",IFERROR(IF(DATEDIF(TODAY(),Q5,"M")&lt;=5,"ROJO",IF(DATEDIF(TODAY(),Q5,"M")&gt;=12,"VERDE",IF(AND(DATEDIF(TODAY(),Q5,"M")&gt;=6,DATEDIF(TODAY(),Q5,"M")&lt;=11),"AMARILLO"))),S5))</f>
        <v>NO VENCIDO</v>
      </c>
      <c r="S5" s="5" t="str">
        <f>IF(Q5=0," ",IF(Q5&lt;=$N$4,"VENCIDO","NO VENCIDO"))</f>
        <v>NO VENCIDO</v>
      </c>
      <c r="T5" s="6"/>
      <c r="U5" s="7"/>
      <c r="V5" s="7"/>
      <c r="W5" s="8"/>
      <c r="X5" s="8"/>
      <c r="Y5" s="159">
        <f>+AT5</f>
        <v>0</v>
      </c>
      <c r="Z5" s="9"/>
      <c r="AA5" s="1"/>
      <c r="AB5" s="167">
        <v>18</v>
      </c>
      <c r="AC5" s="167"/>
      <c r="AD5" s="168">
        <f>+AB5+AC5</f>
        <v>18</v>
      </c>
      <c r="AE5" s="116"/>
      <c r="AF5" s="116"/>
      <c r="AG5" s="116"/>
      <c r="AH5" s="116"/>
      <c r="AI5" s="116"/>
      <c r="AJ5" s="116"/>
      <c r="AK5" s="116"/>
      <c r="AL5" s="116"/>
      <c r="AM5" s="116"/>
      <c r="AN5" s="116"/>
      <c r="AO5" s="119">
        <f>SUM(AD5:AN9)</f>
        <v>18</v>
      </c>
      <c r="AP5" s="12"/>
      <c r="AQ5" s="44"/>
    </row>
    <row r="6" spans="1:43" ht="16.5">
      <c r="A6" s="173"/>
      <c r="B6" s="194"/>
      <c r="C6" s="195"/>
      <c r="D6" s="123"/>
      <c r="E6" s="126"/>
      <c r="F6" s="123"/>
      <c r="G6" s="123"/>
      <c r="H6" s="123"/>
      <c r="I6" s="123"/>
      <c r="J6" s="141"/>
      <c r="K6" s="144"/>
      <c r="L6" s="154"/>
      <c r="M6" s="157"/>
      <c r="N6" s="2">
        <v>20</v>
      </c>
      <c r="O6" s="3" t="s">
        <v>194</v>
      </c>
      <c r="P6" s="3" t="s">
        <v>193</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123"/>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123"/>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123"/>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124"/>
      <c r="E10" s="127"/>
      <c r="F10" s="124"/>
      <c r="G10" s="124"/>
      <c r="H10" s="124"/>
      <c r="I10" s="124"/>
      <c r="J10" s="142"/>
      <c r="K10" s="145"/>
      <c r="L10" s="155"/>
      <c r="M10" s="15" t="b">
        <f>M5=N10</f>
        <v>1</v>
      </c>
      <c r="N10" s="75">
        <f>SUM(N5:N9)</f>
        <v>100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122">
        <v>13</v>
      </c>
      <c r="E11" s="125"/>
      <c r="F11" s="122">
        <v>1</v>
      </c>
      <c r="G11" s="122"/>
      <c r="H11" s="122"/>
      <c r="I11" s="122"/>
      <c r="J11" s="140">
        <f>+F11+G11</f>
        <v>1</v>
      </c>
      <c r="K11" s="143">
        <f>+AO11</f>
        <v>0</v>
      </c>
      <c r="L11" s="153">
        <f>+J11+K11</f>
        <v>1</v>
      </c>
      <c r="M11" s="156">
        <f>+(D11+E11)-(L11)+H11-I11</f>
        <v>12</v>
      </c>
      <c r="N11" s="2">
        <v>1</v>
      </c>
      <c r="O11" s="3" t="s">
        <v>195</v>
      </c>
      <c r="P11" s="3" t="s">
        <v>193</v>
      </c>
      <c r="Q11" s="4">
        <v>46173</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59">
        <f>+AT11</f>
        <v>0</v>
      </c>
      <c r="Z11" s="9"/>
      <c r="AA11" s="1"/>
      <c r="AB11" s="167"/>
      <c r="AC11" s="167"/>
      <c r="AD11" s="168">
        <f>+AB11+AC11</f>
        <v>0</v>
      </c>
      <c r="AE11" s="116"/>
      <c r="AF11" s="116"/>
      <c r="AG11" s="116"/>
      <c r="AH11" s="116"/>
      <c r="AI11" s="116"/>
      <c r="AJ11" s="116"/>
      <c r="AK11" s="116"/>
      <c r="AL11" s="116"/>
      <c r="AM11" s="116"/>
      <c r="AN11" s="116"/>
      <c r="AO11" s="119">
        <f>SUM(AD11:AN15)</f>
        <v>0</v>
      </c>
      <c r="AP11" s="12"/>
      <c r="AQ11" s="44"/>
    </row>
    <row r="12" spans="1:43" ht="14.45" customHeight="1">
      <c r="A12" s="173"/>
      <c r="B12" s="194"/>
      <c r="C12" s="195"/>
      <c r="D12" s="123"/>
      <c r="E12" s="126"/>
      <c r="F12" s="123"/>
      <c r="G12" s="123"/>
      <c r="H12" s="123"/>
      <c r="I12" s="123"/>
      <c r="J12" s="141"/>
      <c r="K12" s="144"/>
      <c r="L12" s="154"/>
      <c r="M12" s="157"/>
      <c r="N12" s="2">
        <v>5</v>
      </c>
      <c r="O12" s="3" t="s">
        <v>196</v>
      </c>
      <c r="P12" s="3" t="s">
        <v>193</v>
      </c>
      <c r="Q12" s="4">
        <v>46538</v>
      </c>
      <c r="R12" s="5" t="str">
        <f ca="1">IF(Q12=0," ",IFERROR(IF(DATEDIF(TODAY(),Q12,"M")&lt;=5,"ROJO",IF(DATEDIF(TODAY(),Q12,"M")&gt;=12,"VERDE",IF(AND(DATEDIF(TODAY(),Q12,"M")&gt;=6,DATEDIF(TODAY(),Q12,"M")&lt;=11),"AMARILLO"))),S12))</f>
        <v>AMARILLO</v>
      </c>
      <c r="S12" s="13" t="str">
        <f>IF(Q12=0," ",IF(Q12&lt;=$N$4,"VENCIDO","NO VENCIDO"))</f>
        <v>NO VENCIDO</v>
      </c>
      <c r="T12" s="6"/>
      <c r="U12" s="7"/>
      <c r="V12" s="7"/>
      <c r="W12" s="8"/>
      <c r="X12" s="8"/>
      <c r="Y12" s="160"/>
      <c r="Z12" s="9"/>
      <c r="AA12" s="1"/>
      <c r="AB12" s="167"/>
      <c r="AC12" s="167"/>
      <c r="AD12" s="168"/>
      <c r="AE12" s="117"/>
      <c r="AF12" s="117"/>
      <c r="AG12" s="117"/>
      <c r="AH12" s="117"/>
      <c r="AI12" s="117"/>
      <c r="AJ12" s="117"/>
      <c r="AK12" s="117"/>
      <c r="AL12" s="117"/>
      <c r="AM12" s="117"/>
      <c r="AN12" s="117"/>
      <c r="AO12" s="120"/>
      <c r="AP12" s="12"/>
      <c r="AQ12" s="44"/>
    </row>
    <row r="13" spans="1:43" ht="14.45" customHeight="1">
      <c r="A13" s="173"/>
      <c r="B13" s="194"/>
      <c r="C13" s="195"/>
      <c r="D13" s="123"/>
      <c r="E13" s="126"/>
      <c r="F13" s="123"/>
      <c r="G13" s="123"/>
      <c r="H13" s="123"/>
      <c r="I13" s="123"/>
      <c r="J13" s="141"/>
      <c r="K13" s="144"/>
      <c r="L13" s="154"/>
      <c r="M13" s="157"/>
      <c r="N13" s="2">
        <v>5</v>
      </c>
      <c r="O13" s="3" t="s">
        <v>197</v>
      </c>
      <c r="P13" s="3" t="s">
        <v>193</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0"/>
      <c r="Z13" s="9"/>
      <c r="AA13" s="1"/>
      <c r="AB13" s="167"/>
      <c r="AC13" s="167"/>
      <c r="AD13" s="168"/>
      <c r="AE13" s="117"/>
      <c r="AF13" s="117"/>
      <c r="AG13" s="117"/>
      <c r="AH13" s="117"/>
      <c r="AI13" s="117"/>
      <c r="AJ13" s="117"/>
      <c r="AK13" s="117"/>
      <c r="AL13" s="117"/>
      <c r="AM13" s="117"/>
      <c r="AN13" s="117"/>
      <c r="AO13" s="120"/>
      <c r="AP13" s="12"/>
      <c r="AQ13" s="44"/>
    </row>
    <row r="14" spans="1:43" ht="14.45" customHeight="1">
      <c r="A14" s="173"/>
      <c r="B14" s="194"/>
      <c r="C14" s="195"/>
      <c r="D14" s="123"/>
      <c r="E14" s="126"/>
      <c r="F14" s="123"/>
      <c r="G14" s="123"/>
      <c r="H14" s="123"/>
      <c r="I14" s="123"/>
      <c r="J14" s="141"/>
      <c r="K14" s="144"/>
      <c r="L14" s="154"/>
      <c r="M14" s="157"/>
      <c r="N14" s="2">
        <v>1</v>
      </c>
      <c r="O14" s="3" t="s">
        <v>198</v>
      </c>
      <c r="P14" s="3" t="s">
        <v>199</v>
      </c>
      <c r="Q14" s="4">
        <v>46142</v>
      </c>
      <c r="R14" s="5" t="str">
        <f ca="1">IF(Q14=0," ",IFERROR(IF(DATEDIF(TODAY(),Q14,"M")&lt;=5,"ROJO",IF(DATEDIF(TODAY(),Q14,"M")&gt;=12,"VERDE",IF(AND(DATEDIF(TODAY(),Q14,"M")&gt;=6,DATEDIF(TODAY(),Q14,"M")&lt;=11),"AMARILLO"))),S14))</f>
        <v>NO VENCIDO</v>
      </c>
      <c r="S14" s="13" t="str">
        <f>IF(Q14=0," ",IF(Q14&lt;=$N$4,"VENCIDO","NO VENCIDO"))</f>
        <v>NO VENCIDO</v>
      </c>
      <c r="T14" s="6"/>
      <c r="U14" s="7"/>
      <c r="V14" s="7"/>
      <c r="W14" s="8"/>
      <c r="X14" s="8"/>
      <c r="Y14" s="160"/>
      <c r="Z14" s="9"/>
      <c r="AA14" s="1"/>
      <c r="AB14" s="167"/>
      <c r="AC14" s="167"/>
      <c r="AD14" s="168"/>
      <c r="AE14" s="117"/>
      <c r="AF14" s="117"/>
      <c r="AG14" s="117"/>
      <c r="AH14" s="117"/>
      <c r="AI14" s="117"/>
      <c r="AJ14" s="117"/>
      <c r="AK14" s="117"/>
      <c r="AL14" s="117"/>
      <c r="AM14" s="117"/>
      <c r="AN14" s="117"/>
      <c r="AO14" s="120"/>
      <c r="AP14" s="12"/>
      <c r="AQ14" s="44"/>
    </row>
    <row r="15" spans="1:43" ht="14.45" customHeight="1">
      <c r="A15" s="173"/>
      <c r="B15" s="194"/>
      <c r="C15" s="195"/>
      <c r="D15" s="123"/>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18"/>
      <c r="AG15" s="118"/>
      <c r="AH15" s="118"/>
      <c r="AI15" s="118"/>
      <c r="AJ15" s="118"/>
      <c r="AK15" s="118"/>
      <c r="AL15" s="118"/>
      <c r="AM15" s="118"/>
      <c r="AN15" s="118"/>
      <c r="AO15" s="121"/>
      <c r="AP15" s="12"/>
      <c r="AQ15" s="44"/>
    </row>
    <row r="16" spans="1:43" ht="16.5">
      <c r="A16" s="174"/>
      <c r="B16" s="196"/>
      <c r="C16" s="197"/>
      <c r="D16" s="124"/>
      <c r="E16" s="127"/>
      <c r="F16" s="124"/>
      <c r="G16" s="124"/>
      <c r="H16" s="124"/>
      <c r="I16" s="124"/>
      <c r="J16" s="142"/>
      <c r="K16" s="145"/>
      <c r="L16" s="155"/>
      <c r="M16" s="15" t="b">
        <f>M11=N16</f>
        <v>1</v>
      </c>
      <c r="N16" s="75">
        <f>SUM(N11:N15)</f>
        <v>12</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122">
        <v>30</v>
      </c>
      <c r="E17" s="125"/>
      <c r="F17" s="122">
        <v>6</v>
      </c>
      <c r="G17" s="122"/>
      <c r="H17" s="122"/>
      <c r="I17" s="122"/>
      <c r="J17" s="140">
        <f>+F17+G17</f>
        <v>6</v>
      </c>
      <c r="K17" s="143">
        <f>+AO17</f>
        <v>0</v>
      </c>
      <c r="L17" s="153">
        <f>+J17+K17</f>
        <v>6</v>
      </c>
      <c r="M17" s="156">
        <f>+(D17+E17)-(L17)+H17-I17</f>
        <v>24</v>
      </c>
      <c r="N17" s="2">
        <v>9</v>
      </c>
      <c r="O17" s="3" t="s">
        <v>200</v>
      </c>
      <c r="P17" s="3" t="s">
        <v>193</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9">
        <f>+AT17</f>
        <v>0</v>
      </c>
      <c r="Z17" s="9"/>
      <c r="AA17" s="1"/>
      <c r="AB17" s="167"/>
      <c r="AC17" s="167"/>
      <c r="AD17" s="168">
        <f>+AB17+AC17</f>
        <v>0</v>
      </c>
      <c r="AE17" s="116"/>
      <c r="AF17" s="116"/>
      <c r="AG17" s="116"/>
      <c r="AH17" s="116"/>
      <c r="AI17" s="116"/>
      <c r="AJ17" s="116"/>
      <c r="AK17" s="116"/>
      <c r="AL17" s="116"/>
      <c r="AM17" s="116"/>
      <c r="AN17" s="116"/>
      <c r="AO17" s="119">
        <f>SUM(AD17:AN21)</f>
        <v>0</v>
      </c>
      <c r="AP17" s="12"/>
      <c r="AQ17" s="44"/>
    </row>
    <row r="18" spans="1:43" ht="14.45" customHeight="1">
      <c r="A18" s="173"/>
      <c r="B18" s="194"/>
      <c r="C18" s="195"/>
      <c r="D18" s="123"/>
      <c r="E18" s="126"/>
      <c r="F18" s="123"/>
      <c r="G18" s="123"/>
      <c r="H18" s="123"/>
      <c r="I18" s="123"/>
      <c r="J18" s="141"/>
      <c r="K18" s="144"/>
      <c r="L18" s="154"/>
      <c r="M18" s="157"/>
      <c r="N18" s="2">
        <v>15</v>
      </c>
      <c r="O18" s="3" t="s">
        <v>201</v>
      </c>
      <c r="P18" s="3" t="s">
        <v>193</v>
      </c>
      <c r="Q18" s="4">
        <v>46234</v>
      </c>
      <c r="R18" s="5" t="str">
        <f ca="1">IF(Q18=0," ",IFERROR(IF(DATEDIF(TODAY(),Q18,"M")&lt;=5,"ROJO",IF(DATEDIF(TODAY(),Q18,"M")&gt;=12,"VERDE",IF(AND(DATEDIF(TODAY(),Q18,"M")&gt;=6,DATEDIF(TODAY(),Q18,"M")&lt;=11),"AMARILLO"))),S18))</f>
        <v>NO VENCIDO</v>
      </c>
      <c r="S18" s="13" t="str">
        <f>IF(Q18=0," ",IF(Q18&lt;=$N$4,"VENCIDO","NO VENCIDO"))</f>
        <v>NO VENCIDO</v>
      </c>
      <c r="T18" s="6"/>
      <c r="U18" s="7"/>
      <c r="V18" s="7"/>
      <c r="W18" s="8"/>
      <c r="X18" s="8"/>
      <c r="Y18" s="160"/>
      <c r="Z18" s="9"/>
      <c r="AA18" s="1"/>
      <c r="AB18" s="167"/>
      <c r="AC18" s="167"/>
      <c r="AD18" s="168"/>
      <c r="AE18" s="117"/>
      <c r="AF18" s="117"/>
      <c r="AG18" s="117"/>
      <c r="AH18" s="117"/>
      <c r="AI18" s="117"/>
      <c r="AJ18" s="117"/>
      <c r="AK18" s="117"/>
      <c r="AL18" s="117"/>
      <c r="AM18" s="117"/>
      <c r="AN18" s="117"/>
      <c r="AO18" s="120"/>
      <c r="AP18" s="12"/>
      <c r="AQ18" s="44"/>
    </row>
    <row r="19" spans="1:43" ht="14.45" customHeight="1">
      <c r="A19" s="173"/>
      <c r="B19" s="194"/>
      <c r="C19" s="195"/>
      <c r="D19" s="123"/>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17"/>
      <c r="AF19" s="117"/>
      <c r="AG19" s="117"/>
      <c r="AH19" s="117"/>
      <c r="AI19" s="117"/>
      <c r="AJ19" s="117"/>
      <c r="AK19" s="117"/>
      <c r="AL19" s="117"/>
      <c r="AM19" s="117"/>
      <c r="AN19" s="117"/>
      <c r="AO19" s="120"/>
      <c r="AP19" s="12"/>
      <c r="AQ19" s="44"/>
    </row>
    <row r="20" spans="1:43" ht="14.45" customHeight="1">
      <c r="A20" s="173"/>
      <c r="B20" s="194"/>
      <c r="C20" s="195"/>
      <c r="D20" s="123"/>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17"/>
      <c r="AF20" s="117"/>
      <c r="AG20" s="117"/>
      <c r="AH20" s="117"/>
      <c r="AI20" s="117"/>
      <c r="AJ20" s="117"/>
      <c r="AK20" s="117"/>
      <c r="AL20" s="117"/>
      <c r="AM20" s="117"/>
      <c r="AN20" s="117"/>
      <c r="AO20" s="120"/>
      <c r="AP20" s="12"/>
      <c r="AQ20" s="44"/>
    </row>
    <row r="21" spans="1:43" ht="14.45" customHeight="1">
      <c r="A21" s="173"/>
      <c r="B21" s="194"/>
      <c r="C21" s="195"/>
      <c r="D21" s="123"/>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18"/>
      <c r="AF21" s="118"/>
      <c r="AG21" s="118"/>
      <c r="AH21" s="118"/>
      <c r="AI21" s="118"/>
      <c r="AJ21" s="118"/>
      <c r="AK21" s="118"/>
      <c r="AL21" s="118"/>
      <c r="AM21" s="118"/>
      <c r="AN21" s="118"/>
      <c r="AO21" s="121"/>
      <c r="AP21" s="12"/>
      <c r="AQ21" s="44"/>
    </row>
    <row r="22" spans="1:43" ht="16.5">
      <c r="A22" s="174"/>
      <c r="B22" s="196"/>
      <c r="C22" s="197"/>
      <c r="D22" s="124"/>
      <c r="E22" s="127"/>
      <c r="F22" s="124"/>
      <c r="G22" s="124"/>
      <c r="H22" s="124"/>
      <c r="I22" s="124"/>
      <c r="J22" s="142"/>
      <c r="K22" s="145"/>
      <c r="L22" s="155"/>
      <c r="M22" s="15" t="b">
        <f>M17=N22</f>
        <v>1</v>
      </c>
      <c r="N22" s="75">
        <f>SUM(N17:N21)</f>
        <v>24</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122">
        <v>499</v>
      </c>
      <c r="E23" s="125"/>
      <c r="F23" s="122">
        <v>274</v>
      </c>
      <c r="G23" s="122">
        <v>1</v>
      </c>
      <c r="H23" s="122"/>
      <c r="I23" s="122"/>
      <c r="J23" s="140">
        <f>+F23+G23</f>
        <v>275</v>
      </c>
      <c r="K23" s="143">
        <f>+AO23</f>
        <v>0</v>
      </c>
      <c r="L23" s="153">
        <f>+J23+K23</f>
        <v>275</v>
      </c>
      <c r="M23" s="156">
        <f>+(D23+E23)-(L23)+H23-I23</f>
        <v>224</v>
      </c>
      <c r="N23" s="2">
        <v>224</v>
      </c>
      <c r="O23" s="3" t="s">
        <v>202</v>
      </c>
      <c r="P23" s="3" t="s">
        <v>203</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9">
        <f>+AT23</f>
        <v>0</v>
      </c>
      <c r="Z23" s="9"/>
      <c r="AA23" s="1"/>
      <c r="AB23" s="167"/>
      <c r="AC23" s="167"/>
      <c r="AD23" s="168">
        <f>+AB23+AC23</f>
        <v>0</v>
      </c>
      <c r="AE23" s="116"/>
      <c r="AF23" s="116"/>
      <c r="AG23" s="116"/>
      <c r="AH23" s="116"/>
      <c r="AI23" s="116"/>
      <c r="AJ23" s="116"/>
      <c r="AK23" s="116"/>
      <c r="AL23" s="116"/>
      <c r="AM23" s="116"/>
      <c r="AN23" s="116"/>
      <c r="AO23" s="119">
        <f>SUM(AD23:AN27)</f>
        <v>0</v>
      </c>
      <c r="AP23" s="12"/>
      <c r="AQ23" s="44"/>
    </row>
    <row r="24" spans="1:43" ht="14.45" customHeight="1">
      <c r="A24" s="173"/>
      <c r="B24" s="194"/>
      <c r="C24" s="195"/>
      <c r="D24" s="123"/>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17"/>
      <c r="AF24" s="117"/>
      <c r="AG24" s="117"/>
      <c r="AH24" s="117"/>
      <c r="AI24" s="117"/>
      <c r="AJ24" s="117"/>
      <c r="AK24" s="117"/>
      <c r="AL24" s="117"/>
      <c r="AM24" s="117"/>
      <c r="AN24" s="117"/>
      <c r="AO24" s="120"/>
      <c r="AP24" s="12"/>
      <c r="AQ24" s="44"/>
    </row>
    <row r="25" spans="1:43" ht="14.45" customHeight="1">
      <c r="A25" s="173"/>
      <c r="B25" s="194"/>
      <c r="C25" s="195"/>
      <c r="D25" s="123"/>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17"/>
      <c r="AF25" s="117"/>
      <c r="AG25" s="117"/>
      <c r="AH25" s="117"/>
      <c r="AI25" s="117"/>
      <c r="AJ25" s="117"/>
      <c r="AK25" s="117"/>
      <c r="AL25" s="117"/>
      <c r="AM25" s="117"/>
      <c r="AN25" s="117"/>
      <c r="AO25" s="120"/>
      <c r="AP25" s="12"/>
      <c r="AQ25" s="44"/>
    </row>
    <row r="26" spans="1:43" ht="14.45" customHeight="1">
      <c r="A26" s="173"/>
      <c r="B26" s="194"/>
      <c r="C26" s="195"/>
      <c r="D26" s="123"/>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17"/>
      <c r="AF26" s="117"/>
      <c r="AG26" s="117"/>
      <c r="AH26" s="117"/>
      <c r="AI26" s="117"/>
      <c r="AJ26" s="117"/>
      <c r="AK26" s="117"/>
      <c r="AL26" s="117"/>
      <c r="AM26" s="117"/>
      <c r="AN26" s="117"/>
      <c r="AO26" s="120"/>
      <c r="AP26" s="12"/>
      <c r="AQ26" s="44"/>
    </row>
    <row r="27" spans="1:43" ht="14.45" customHeight="1">
      <c r="A27" s="173"/>
      <c r="B27" s="194"/>
      <c r="C27" s="195"/>
      <c r="D27" s="123"/>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18"/>
      <c r="AF27" s="118"/>
      <c r="AG27" s="118"/>
      <c r="AH27" s="118"/>
      <c r="AI27" s="118"/>
      <c r="AJ27" s="118"/>
      <c r="AK27" s="118"/>
      <c r="AL27" s="118"/>
      <c r="AM27" s="118"/>
      <c r="AN27" s="118"/>
      <c r="AO27" s="121"/>
      <c r="AP27" s="12"/>
      <c r="AQ27" s="44"/>
    </row>
    <row r="28" spans="1:43" ht="16.5">
      <c r="A28" s="174"/>
      <c r="B28" s="196"/>
      <c r="C28" s="197"/>
      <c r="D28" s="124"/>
      <c r="E28" s="127"/>
      <c r="F28" s="124"/>
      <c r="G28" s="124"/>
      <c r="H28" s="124"/>
      <c r="I28" s="124"/>
      <c r="J28" s="142"/>
      <c r="K28" s="145"/>
      <c r="L28" s="155"/>
      <c r="M28" s="15" t="b">
        <f>M23=N28</f>
        <v>1</v>
      </c>
      <c r="N28" s="75">
        <f>SUM(N23:N27)</f>
        <v>224</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122">
        <v>311</v>
      </c>
      <c r="E29" s="125"/>
      <c r="F29" s="122">
        <v>193</v>
      </c>
      <c r="G29" s="122">
        <v>1</v>
      </c>
      <c r="H29" s="122"/>
      <c r="I29" s="122"/>
      <c r="J29" s="140">
        <f>+F29+G29</f>
        <v>194</v>
      </c>
      <c r="K29" s="143">
        <f>+AO29</f>
        <v>0</v>
      </c>
      <c r="L29" s="153">
        <f>+J29+K29</f>
        <v>194</v>
      </c>
      <c r="M29" s="156">
        <f>+(D29+E29)-(L29)+H29-I29</f>
        <v>117</v>
      </c>
      <c r="N29" s="2">
        <v>117</v>
      </c>
      <c r="O29" s="3" t="s">
        <v>204</v>
      </c>
      <c r="P29" s="3" t="s">
        <v>193</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7"/>
      <c r="AC29" s="167"/>
      <c r="AD29" s="168">
        <f>+AB29+AC29</f>
        <v>0</v>
      </c>
      <c r="AE29" s="116"/>
      <c r="AF29" s="116"/>
      <c r="AG29" s="116"/>
      <c r="AH29" s="116"/>
      <c r="AI29" s="116"/>
      <c r="AJ29" s="116"/>
      <c r="AK29" s="116"/>
      <c r="AL29" s="116"/>
      <c r="AM29" s="116"/>
      <c r="AN29" s="116"/>
      <c r="AO29" s="119">
        <f>SUM(AD29:AN33)</f>
        <v>0</v>
      </c>
      <c r="AP29" s="12"/>
      <c r="AQ29" s="44"/>
    </row>
    <row r="30" spans="1:43" ht="14.45" customHeight="1">
      <c r="A30" s="173"/>
      <c r="B30" s="166"/>
      <c r="C30" s="166"/>
      <c r="D30" s="123"/>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17"/>
      <c r="AF30" s="117"/>
      <c r="AG30" s="117"/>
      <c r="AH30" s="117"/>
      <c r="AI30" s="117"/>
      <c r="AJ30" s="117"/>
      <c r="AK30" s="117"/>
      <c r="AL30" s="117"/>
      <c r="AM30" s="117"/>
      <c r="AN30" s="117"/>
      <c r="AO30" s="120"/>
      <c r="AP30" s="12"/>
      <c r="AQ30" s="44"/>
    </row>
    <row r="31" spans="1:43" ht="14.45" customHeight="1">
      <c r="A31" s="173"/>
      <c r="B31" s="166"/>
      <c r="C31" s="166"/>
      <c r="D31" s="123"/>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17"/>
      <c r="AF31" s="117"/>
      <c r="AG31" s="117"/>
      <c r="AH31" s="117"/>
      <c r="AI31" s="117"/>
      <c r="AJ31" s="117"/>
      <c r="AK31" s="117"/>
      <c r="AL31" s="117"/>
      <c r="AM31" s="117"/>
      <c r="AN31" s="117"/>
      <c r="AO31" s="120"/>
      <c r="AP31" s="12"/>
      <c r="AQ31" s="44"/>
    </row>
    <row r="32" spans="1:43" ht="14.45" customHeight="1">
      <c r="A32" s="173"/>
      <c r="B32" s="166"/>
      <c r="C32" s="166"/>
      <c r="D32" s="123"/>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17"/>
      <c r="AF32" s="117"/>
      <c r="AG32" s="117"/>
      <c r="AH32" s="117"/>
      <c r="AI32" s="117"/>
      <c r="AJ32" s="117"/>
      <c r="AK32" s="117"/>
      <c r="AL32" s="117"/>
      <c r="AM32" s="117"/>
      <c r="AN32" s="117"/>
      <c r="AO32" s="120"/>
      <c r="AP32" s="12"/>
      <c r="AQ32" s="44"/>
    </row>
    <row r="33" spans="1:43" ht="14.45" customHeight="1">
      <c r="A33" s="173"/>
      <c r="B33" s="166"/>
      <c r="C33" s="166"/>
      <c r="D33" s="123"/>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18"/>
      <c r="AF33" s="118"/>
      <c r="AG33" s="118"/>
      <c r="AH33" s="118"/>
      <c r="AI33" s="118"/>
      <c r="AJ33" s="118"/>
      <c r="AK33" s="118"/>
      <c r="AL33" s="118"/>
      <c r="AM33" s="118"/>
      <c r="AN33" s="118"/>
      <c r="AO33" s="121"/>
      <c r="AP33" s="12"/>
      <c r="AQ33" s="44"/>
    </row>
    <row r="34" spans="1:43" ht="16.5">
      <c r="A34" s="174"/>
      <c r="B34" s="166"/>
      <c r="C34" s="166"/>
      <c r="D34" s="124"/>
      <c r="E34" s="127"/>
      <c r="F34" s="124"/>
      <c r="G34" s="124"/>
      <c r="H34" s="124"/>
      <c r="I34" s="124"/>
      <c r="J34" s="142"/>
      <c r="K34" s="145"/>
      <c r="L34" s="155"/>
      <c r="M34" s="15" t="b">
        <f>M29=N34</f>
        <v>1</v>
      </c>
      <c r="N34" s="75">
        <f>SUM(N29:N33)</f>
        <v>117</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122">
        <v>4</v>
      </c>
      <c r="E35" s="125"/>
      <c r="F35" s="122">
        <v>1</v>
      </c>
      <c r="G35" s="122"/>
      <c r="H35" s="122"/>
      <c r="I35" s="122"/>
      <c r="J35" s="140">
        <f>+F35+G35</f>
        <v>1</v>
      </c>
      <c r="K35" s="143">
        <f>+AO35</f>
        <v>0</v>
      </c>
      <c r="L35" s="153">
        <f>+J35+K35</f>
        <v>1</v>
      </c>
      <c r="M35" s="156">
        <f>+(D35+E35)-(L35)+H35-I35</f>
        <v>3</v>
      </c>
      <c r="N35" s="2">
        <v>3</v>
      </c>
      <c r="O35" s="3" t="s">
        <v>205</v>
      </c>
      <c r="P35" s="3" t="s">
        <v>206</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7"/>
      <c r="AC35" s="167"/>
      <c r="AD35" s="168">
        <f>+AB35+AC35</f>
        <v>0</v>
      </c>
      <c r="AE35" s="116"/>
      <c r="AF35" s="116"/>
      <c r="AG35" s="116"/>
      <c r="AH35" s="116"/>
      <c r="AI35" s="116"/>
      <c r="AJ35" s="116"/>
      <c r="AK35" s="116"/>
      <c r="AL35" s="116"/>
      <c r="AM35" s="116"/>
      <c r="AN35" s="116"/>
      <c r="AO35" s="119">
        <f>SUM(AD35:AN39)</f>
        <v>0</v>
      </c>
      <c r="AP35" s="12"/>
      <c r="AQ35" s="44"/>
    </row>
    <row r="36" spans="1:43" ht="14.45" customHeight="1">
      <c r="A36" s="173"/>
      <c r="B36" s="166"/>
      <c r="C36" s="166"/>
      <c r="D36" s="123"/>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17"/>
      <c r="AF36" s="117"/>
      <c r="AG36" s="117"/>
      <c r="AH36" s="117"/>
      <c r="AI36" s="117"/>
      <c r="AJ36" s="117"/>
      <c r="AK36" s="117"/>
      <c r="AL36" s="117"/>
      <c r="AM36" s="117"/>
      <c r="AN36" s="117"/>
      <c r="AO36" s="120"/>
      <c r="AP36" s="12"/>
      <c r="AQ36" s="44"/>
    </row>
    <row r="37" spans="1:43" ht="14.45" customHeight="1">
      <c r="A37" s="173"/>
      <c r="B37" s="166"/>
      <c r="C37" s="166"/>
      <c r="D37" s="123"/>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17"/>
      <c r="AF37" s="117"/>
      <c r="AG37" s="117"/>
      <c r="AH37" s="117"/>
      <c r="AI37" s="117"/>
      <c r="AJ37" s="117"/>
      <c r="AK37" s="117"/>
      <c r="AL37" s="117"/>
      <c r="AM37" s="117"/>
      <c r="AN37" s="117"/>
      <c r="AO37" s="120"/>
      <c r="AP37" s="12"/>
      <c r="AQ37" s="44"/>
    </row>
    <row r="38" spans="1:43" ht="14.45" customHeight="1">
      <c r="A38" s="173"/>
      <c r="B38" s="166"/>
      <c r="C38" s="166"/>
      <c r="D38" s="123"/>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17"/>
      <c r="AF38" s="117"/>
      <c r="AG38" s="117"/>
      <c r="AH38" s="117"/>
      <c r="AI38" s="117"/>
      <c r="AJ38" s="117"/>
      <c r="AK38" s="117"/>
      <c r="AL38" s="117"/>
      <c r="AM38" s="117"/>
      <c r="AN38" s="117"/>
      <c r="AO38" s="120"/>
      <c r="AP38" s="12"/>
      <c r="AQ38" s="44"/>
    </row>
    <row r="39" spans="1:43" ht="14.45" customHeight="1">
      <c r="A39" s="173"/>
      <c r="B39" s="166"/>
      <c r="C39" s="166"/>
      <c r="D39" s="123"/>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18"/>
      <c r="AF39" s="118"/>
      <c r="AG39" s="118"/>
      <c r="AH39" s="118"/>
      <c r="AI39" s="118"/>
      <c r="AJ39" s="118"/>
      <c r="AK39" s="118"/>
      <c r="AL39" s="118"/>
      <c r="AM39" s="118"/>
      <c r="AN39" s="118"/>
      <c r="AO39" s="121"/>
      <c r="AP39" s="12"/>
      <c r="AQ39" s="44"/>
    </row>
    <row r="40" spans="1:43" ht="16.5">
      <c r="A40" s="174"/>
      <c r="B40" s="166"/>
      <c r="C40" s="166"/>
      <c r="D40" s="124"/>
      <c r="E40" s="127"/>
      <c r="F40" s="124"/>
      <c r="G40" s="124"/>
      <c r="H40" s="124"/>
      <c r="I40" s="124"/>
      <c r="J40" s="142"/>
      <c r="K40" s="145"/>
      <c r="L40" s="155"/>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122"/>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16"/>
      <c r="AF41" s="116"/>
      <c r="AG41" s="116"/>
      <c r="AH41" s="116"/>
      <c r="AI41" s="116"/>
      <c r="AJ41" s="116"/>
      <c r="AK41" s="116"/>
      <c r="AL41" s="116"/>
      <c r="AM41" s="116"/>
      <c r="AN41" s="116"/>
      <c r="AO41" s="119">
        <f>SUM(AD41:AN45)</f>
        <v>0</v>
      </c>
      <c r="AP41" s="12"/>
      <c r="AQ41" s="44"/>
    </row>
    <row r="42" spans="1:43" ht="14.45" customHeight="1">
      <c r="A42" s="173"/>
      <c r="B42" s="166"/>
      <c r="C42" s="166"/>
      <c r="D42" s="123"/>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17"/>
      <c r="AF42" s="117"/>
      <c r="AG42" s="117"/>
      <c r="AH42" s="117"/>
      <c r="AI42" s="117"/>
      <c r="AJ42" s="117"/>
      <c r="AK42" s="117"/>
      <c r="AL42" s="117"/>
      <c r="AM42" s="117"/>
      <c r="AN42" s="117"/>
      <c r="AO42" s="120"/>
      <c r="AP42" s="12"/>
      <c r="AQ42" s="44"/>
    </row>
    <row r="43" spans="1:43" ht="14.45" customHeight="1">
      <c r="A43" s="173"/>
      <c r="B43" s="166"/>
      <c r="C43" s="166"/>
      <c r="D43" s="123"/>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17"/>
      <c r="AF43" s="117"/>
      <c r="AG43" s="117"/>
      <c r="AH43" s="117"/>
      <c r="AI43" s="117"/>
      <c r="AJ43" s="117"/>
      <c r="AK43" s="117"/>
      <c r="AL43" s="117"/>
      <c r="AM43" s="117"/>
      <c r="AN43" s="117"/>
      <c r="AO43" s="120"/>
      <c r="AP43" s="12"/>
      <c r="AQ43" s="44"/>
    </row>
    <row r="44" spans="1:43" ht="14.45" customHeight="1">
      <c r="A44" s="173"/>
      <c r="B44" s="166"/>
      <c r="C44" s="166"/>
      <c r="D44" s="123"/>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17"/>
      <c r="AF44" s="117"/>
      <c r="AG44" s="117"/>
      <c r="AH44" s="117"/>
      <c r="AI44" s="117"/>
      <c r="AJ44" s="117"/>
      <c r="AK44" s="117"/>
      <c r="AL44" s="117"/>
      <c r="AM44" s="117"/>
      <c r="AN44" s="117"/>
      <c r="AO44" s="120"/>
      <c r="AP44" s="12"/>
      <c r="AQ44" s="44"/>
    </row>
    <row r="45" spans="1:43" ht="14.45" customHeight="1">
      <c r="A45" s="173"/>
      <c r="B45" s="166"/>
      <c r="C45" s="166"/>
      <c r="D45" s="123"/>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18"/>
      <c r="AF45" s="118"/>
      <c r="AG45" s="118"/>
      <c r="AH45" s="118"/>
      <c r="AI45" s="118"/>
      <c r="AJ45" s="118"/>
      <c r="AK45" s="118"/>
      <c r="AL45" s="118"/>
      <c r="AM45" s="118"/>
      <c r="AN45" s="118"/>
      <c r="AO45" s="121"/>
      <c r="AP45" s="12"/>
      <c r="AQ45" s="44"/>
    </row>
    <row r="46" spans="1:43" ht="16.5">
      <c r="A46" s="174"/>
      <c r="B46" s="166"/>
      <c r="C46" s="166"/>
      <c r="D46" s="124"/>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122">
        <v>175</v>
      </c>
      <c r="E47" s="125"/>
      <c r="F47" s="122">
        <v>78</v>
      </c>
      <c r="G47" s="122"/>
      <c r="H47" s="122"/>
      <c r="I47" s="122"/>
      <c r="J47" s="140">
        <f>+F47+G47</f>
        <v>78</v>
      </c>
      <c r="K47" s="143">
        <f>+AO47</f>
        <v>0</v>
      </c>
      <c r="L47" s="153">
        <f>+J47+K47</f>
        <v>78</v>
      </c>
      <c r="M47" s="156">
        <f>+(D47+E47)-(L47)+H47-I47</f>
        <v>97</v>
      </c>
      <c r="N47" s="2">
        <v>97</v>
      </c>
      <c r="O47" s="3" t="s">
        <v>207</v>
      </c>
      <c r="P47" s="3" t="s">
        <v>208</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7"/>
      <c r="AC47" s="167"/>
      <c r="AD47" s="168">
        <f>+AB47+AC47</f>
        <v>0</v>
      </c>
      <c r="AE47" s="116"/>
      <c r="AF47" s="116"/>
      <c r="AG47" s="116"/>
      <c r="AH47" s="116"/>
      <c r="AI47" s="116"/>
      <c r="AJ47" s="116"/>
      <c r="AK47" s="116"/>
      <c r="AL47" s="116"/>
      <c r="AM47" s="116"/>
      <c r="AN47" s="116"/>
      <c r="AO47" s="119">
        <f>SUM(AD47:AN51)</f>
        <v>0</v>
      </c>
      <c r="AP47" s="12"/>
      <c r="AQ47" s="44"/>
    </row>
    <row r="48" spans="1:43" ht="14.45" customHeight="1">
      <c r="A48" s="173"/>
      <c r="B48" s="194"/>
      <c r="C48" s="195"/>
      <c r="D48" s="123"/>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17"/>
      <c r="AF48" s="117"/>
      <c r="AG48" s="117"/>
      <c r="AH48" s="117"/>
      <c r="AI48" s="117"/>
      <c r="AJ48" s="117"/>
      <c r="AK48" s="117"/>
      <c r="AL48" s="117"/>
      <c r="AM48" s="117"/>
      <c r="AN48" s="117"/>
      <c r="AO48" s="120"/>
      <c r="AP48" s="12"/>
      <c r="AQ48" s="44"/>
    </row>
    <row r="49" spans="1:43" ht="14.45" customHeight="1">
      <c r="A49" s="173"/>
      <c r="B49" s="194"/>
      <c r="C49" s="195"/>
      <c r="D49" s="123"/>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17"/>
      <c r="AF49" s="117"/>
      <c r="AG49" s="117"/>
      <c r="AH49" s="117"/>
      <c r="AI49" s="117"/>
      <c r="AJ49" s="117"/>
      <c r="AK49" s="117"/>
      <c r="AL49" s="117"/>
      <c r="AM49" s="117"/>
      <c r="AN49" s="117"/>
      <c r="AO49" s="120"/>
      <c r="AP49" s="12"/>
      <c r="AQ49" s="44"/>
    </row>
    <row r="50" spans="1:43" ht="14.45" customHeight="1">
      <c r="A50" s="173"/>
      <c r="B50" s="194"/>
      <c r="C50" s="195"/>
      <c r="D50" s="123"/>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17"/>
      <c r="AF50" s="117"/>
      <c r="AG50" s="117"/>
      <c r="AH50" s="117"/>
      <c r="AI50" s="117"/>
      <c r="AJ50" s="117"/>
      <c r="AK50" s="117"/>
      <c r="AL50" s="117"/>
      <c r="AM50" s="117"/>
      <c r="AN50" s="117"/>
      <c r="AO50" s="120"/>
      <c r="AP50" s="12"/>
      <c r="AQ50" s="44"/>
    </row>
    <row r="51" spans="1:43" ht="14.45" customHeight="1">
      <c r="A51" s="173"/>
      <c r="B51" s="194"/>
      <c r="C51" s="195"/>
      <c r="D51" s="123"/>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18"/>
      <c r="AF51" s="118"/>
      <c r="AG51" s="118"/>
      <c r="AH51" s="118"/>
      <c r="AI51" s="118"/>
      <c r="AJ51" s="118"/>
      <c r="AK51" s="118"/>
      <c r="AL51" s="118"/>
      <c r="AM51" s="118"/>
      <c r="AN51" s="118"/>
      <c r="AO51" s="121"/>
      <c r="AP51" s="12"/>
      <c r="AQ51" s="44"/>
    </row>
    <row r="52" spans="1:43" ht="16.5">
      <c r="A52" s="174"/>
      <c r="B52" s="196"/>
      <c r="C52" s="197"/>
      <c r="D52" s="124"/>
      <c r="E52" s="127"/>
      <c r="F52" s="124"/>
      <c r="G52" s="124"/>
      <c r="H52" s="124"/>
      <c r="I52" s="124"/>
      <c r="J52" s="142"/>
      <c r="K52" s="145"/>
      <c r="L52" s="155"/>
      <c r="M52" s="15" t="b">
        <f>M47=N52</f>
        <v>1</v>
      </c>
      <c r="N52" s="75">
        <f>SUM(N47:N51)</f>
        <v>97</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122">
        <v>3</v>
      </c>
      <c r="E53" s="125"/>
      <c r="F53" s="122">
        <v>3</v>
      </c>
      <c r="G53" s="122"/>
      <c r="H53" s="122"/>
      <c r="I53" s="122"/>
      <c r="J53" s="140">
        <f>+F53+G53</f>
        <v>3</v>
      </c>
      <c r="K53" s="143">
        <f>+AO53</f>
        <v>0</v>
      </c>
      <c r="L53" s="153">
        <f>+J53+K53</f>
        <v>3</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16"/>
      <c r="AF53" s="116"/>
      <c r="AG53" s="116"/>
      <c r="AH53" s="116"/>
      <c r="AI53" s="116"/>
      <c r="AJ53" s="116"/>
      <c r="AK53" s="116"/>
      <c r="AL53" s="116"/>
      <c r="AM53" s="116"/>
      <c r="AN53" s="116"/>
      <c r="AO53" s="119">
        <f>SUM(AD53:AN57)</f>
        <v>0</v>
      </c>
      <c r="AP53" s="12"/>
      <c r="AQ53" s="44"/>
    </row>
    <row r="54" spans="1:43" ht="14.45" customHeight="1">
      <c r="A54" s="173"/>
      <c r="B54" s="194"/>
      <c r="C54" s="195"/>
      <c r="D54" s="123"/>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17"/>
      <c r="AF54" s="117"/>
      <c r="AG54" s="117"/>
      <c r="AH54" s="117"/>
      <c r="AI54" s="117"/>
      <c r="AJ54" s="117"/>
      <c r="AK54" s="117"/>
      <c r="AL54" s="117"/>
      <c r="AM54" s="117"/>
      <c r="AN54" s="117"/>
      <c r="AO54" s="120"/>
      <c r="AP54" s="12"/>
      <c r="AQ54" s="44"/>
    </row>
    <row r="55" spans="1:43" ht="14.45" customHeight="1">
      <c r="A55" s="173"/>
      <c r="B55" s="194"/>
      <c r="C55" s="195"/>
      <c r="D55" s="123"/>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17"/>
      <c r="AF55" s="117"/>
      <c r="AG55" s="117"/>
      <c r="AH55" s="117"/>
      <c r="AI55" s="117"/>
      <c r="AJ55" s="117"/>
      <c r="AK55" s="117"/>
      <c r="AL55" s="117"/>
      <c r="AM55" s="117"/>
      <c r="AN55" s="117"/>
      <c r="AO55" s="120"/>
      <c r="AP55" s="12"/>
      <c r="AQ55" s="44"/>
    </row>
    <row r="56" spans="1:43" ht="14.45" customHeight="1">
      <c r="A56" s="173"/>
      <c r="B56" s="194"/>
      <c r="C56" s="195"/>
      <c r="D56" s="123"/>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17"/>
      <c r="AF56" s="117"/>
      <c r="AG56" s="117"/>
      <c r="AH56" s="117"/>
      <c r="AI56" s="117"/>
      <c r="AJ56" s="117"/>
      <c r="AK56" s="117"/>
      <c r="AL56" s="117"/>
      <c r="AM56" s="117"/>
      <c r="AN56" s="117"/>
      <c r="AO56" s="120"/>
      <c r="AP56" s="12"/>
      <c r="AQ56" s="44"/>
    </row>
    <row r="57" spans="1:43" ht="14.45" customHeight="1">
      <c r="A57" s="173"/>
      <c r="B57" s="194"/>
      <c r="C57" s="195"/>
      <c r="D57" s="123"/>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18"/>
      <c r="AF57" s="118"/>
      <c r="AG57" s="118"/>
      <c r="AH57" s="118"/>
      <c r="AI57" s="118"/>
      <c r="AJ57" s="118"/>
      <c r="AK57" s="118"/>
      <c r="AL57" s="118"/>
      <c r="AM57" s="118"/>
      <c r="AN57" s="118"/>
      <c r="AO57" s="121"/>
      <c r="AP57" s="12"/>
      <c r="AQ57" s="44"/>
    </row>
    <row r="58" spans="1:43" ht="16.5">
      <c r="A58" s="174"/>
      <c r="B58" s="196"/>
      <c r="C58" s="197"/>
      <c r="D58" s="124"/>
      <c r="E58" s="127"/>
      <c r="F58" s="124"/>
      <c r="G58" s="124"/>
      <c r="H58" s="124"/>
      <c r="I58" s="124"/>
      <c r="J58" s="142"/>
      <c r="K58" s="145"/>
      <c r="L58" s="155"/>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122">
        <v>194</v>
      </c>
      <c r="E59" s="125"/>
      <c r="F59" s="122">
        <v>117</v>
      </c>
      <c r="G59" s="122"/>
      <c r="H59" s="122"/>
      <c r="I59" s="122"/>
      <c r="J59" s="140">
        <f>+F59+G59</f>
        <v>117</v>
      </c>
      <c r="K59" s="143">
        <f>+AO59</f>
        <v>0</v>
      </c>
      <c r="L59" s="153">
        <f>+J59+K59</f>
        <v>117</v>
      </c>
      <c r="M59" s="156">
        <f>+(D59+E59)-(L59)+H59-I59</f>
        <v>77</v>
      </c>
      <c r="N59" s="2">
        <v>77</v>
      </c>
      <c r="O59" s="3" t="s">
        <v>209</v>
      </c>
      <c r="P59" s="3" t="s">
        <v>210</v>
      </c>
      <c r="Q59" s="3" t="s">
        <v>211</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7"/>
      <c r="AC59" s="167"/>
      <c r="AD59" s="168">
        <f>+AB59+AC59</f>
        <v>0</v>
      </c>
      <c r="AE59" s="116"/>
      <c r="AF59" s="116"/>
      <c r="AG59" s="116"/>
      <c r="AH59" s="116"/>
      <c r="AI59" s="116"/>
      <c r="AJ59" s="116"/>
      <c r="AK59" s="116"/>
      <c r="AL59" s="116"/>
      <c r="AM59" s="116"/>
      <c r="AN59" s="116"/>
      <c r="AO59" s="119">
        <f>SUM(AD59:AN63)</f>
        <v>0</v>
      </c>
      <c r="AP59" s="12"/>
      <c r="AQ59" s="44"/>
    </row>
    <row r="60" spans="1:43" ht="14.45" customHeight="1">
      <c r="A60" s="173"/>
      <c r="B60" s="194"/>
      <c r="C60" s="195"/>
      <c r="D60" s="123"/>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17"/>
      <c r="AF60" s="117"/>
      <c r="AG60" s="117"/>
      <c r="AH60" s="117"/>
      <c r="AI60" s="117"/>
      <c r="AJ60" s="117"/>
      <c r="AK60" s="117"/>
      <c r="AL60" s="117"/>
      <c r="AM60" s="117"/>
      <c r="AN60" s="117"/>
      <c r="AO60" s="120"/>
      <c r="AP60" s="12"/>
      <c r="AQ60" s="44"/>
    </row>
    <row r="61" spans="1:43" ht="14.45" customHeight="1">
      <c r="A61" s="173"/>
      <c r="B61" s="194"/>
      <c r="C61" s="195"/>
      <c r="D61" s="123"/>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17"/>
      <c r="AF61" s="117"/>
      <c r="AG61" s="117"/>
      <c r="AH61" s="117"/>
      <c r="AI61" s="117"/>
      <c r="AJ61" s="117"/>
      <c r="AK61" s="117"/>
      <c r="AL61" s="117"/>
      <c r="AM61" s="117"/>
      <c r="AN61" s="117"/>
      <c r="AO61" s="120"/>
      <c r="AP61" s="12"/>
      <c r="AQ61" s="44"/>
    </row>
    <row r="62" spans="1:43" ht="14.45" customHeight="1">
      <c r="A62" s="173"/>
      <c r="B62" s="194"/>
      <c r="C62" s="195"/>
      <c r="D62" s="123"/>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17"/>
      <c r="AF62" s="117"/>
      <c r="AG62" s="117"/>
      <c r="AH62" s="117"/>
      <c r="AI62" s="117"/>
      <c r="AJ62" s="117"/>
      <c r="AK62" s="117"/>
      <c r="AL62" s="117"/>
      <c r="AM62" s="117"/>
      <c r="AN62" s="117"/>
      <c r="AO62" s="120"/>
      <c r="AP62" s="12"/>
      <c r="AQ62" s="44"/>
    </row>
    <row r="63" spans="1:43" ht="14.45" customHeight="1">
      <c r="A63" s="173"/>
      <c r="B63" s="194"/>
      <c r="C63" s="195"/>
      <c r="D63" s="123"/>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18"/>
      <c r="AF63" s="118"/>
      <c r="AG63" s="118"/>
      <c r="AH63" s="118"/>
      <c r="AI63" s="118"/>
      <c r="AJ63" s="118"/>
      <c r="AK63" s="118"/>
      <c r="AL63" s="118"/>
      <c r="AM63" s="118"/>
      <c r="AN63" s="118"/>
      <c r="AO63" s="121"/>
      <c r="AP63" s="12"/>
      <c r="AQ63" s="44"/>
    </row>
    <row r="64" spans="1:43" ht="16.5">
      <c r="A64" s="174"/>
      <c r="B64" s="196"/>
      <c r="C64" s="197"/>
      <c r="D64" s="124"/>
      <c r="E64" s="127"/>
      <c r="F64" s="124"/>
      <c r="G64" s="124"/>
      <c r="H64" s="124"/>
      <c r="I64" s="124"/>
      <c r="J64" s="142"/>
      <c r="K64" s="145"/>
      <c r="L64" s="155"/>
      <c r="M64" s="15" t="b">
        <f>M59=N64</f>
        <v>1</v>
      </c>
      <c r="N64" s="75">
        <f>SUM(N59:N63)</f>
        <v>77</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122">
        <v>273</v>
      </c>
      <c r="E65" s="125"/>
      <c r="F65" s="122">
        <v>153</v>
      </c>
      <c r="G65" s="122">
        <v>1</v>
      </c>
      <c r="H65" s="122"/>
      <c r="I65" s="122"/>
      <c r="J65" s="140">
        <f>+F65+G65</f>
        <v>154</v>
      </c>
      <c r="K65" s="143">
        <f>+AO65</f>
        <v>0</v>
      </c>
      <c r="L65" s="153">
        <f>+J65+K65</f>
        <v>154</v>
      </c>
      <c r="M65" s="156">
        <f>+(D65+E65)-(L65)+H65-I65</f>
        <v>119</v>
      </c>
      <c r="N65" s="2">
        <v>119</v>
      </c>
      <c r="O65" s="3" t="s">
        <v>212</v>
      </c>
      <c r="P65" s="3" t="s">
        <v>213</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7"/>
      <c r="AC65" s="167"/>
      <c r="AD65" s="168">
        <f>+AB65+AC65</f>
        <v>0</v>
      </c>
      <c r="AE65" s="116"/>
      <c r="AF65" s="116"/>
      <c r="AG65" s="116"/>
      <c r="AH65" s="116"/>
      <c r="AI65" s="116"/>
      <c r="AJ65" s="116"/>
      <c r="AK65" s="116"/>
      <c r="AL65" s="116"/>
      <c r="AM65" s="116"/>
      <c r="AN65" s="116"/>
      <c r="AO65" s="119">
        <f>SUM(AD65:AN69)</f>
        <v>0</v>
      </c>
      <c r="AP65" s="12"/>
      <c r="AQ65" s="44"/>
    </row>
    <row r="66" spans="1:43" ht="14.45" customHeight="1">
      <c r="A66" s="173"/>
      <c r="B66" s="194"/>
      <c r="C66" s="195"/>
      <c r="D66" s="123"/>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17"/>
      <c r="AF66" s="117"/>
      <c r="AG66" s="117"/>
      <c r="AH66" s="117"/>
      <c r="AI66" s="117"/>
      <c r="AJ66" s="117"/>
      <c r="AK66" s="117"/>
      <c r="AL66" s="117"/>
      <c r="AM66" s="117"/>
      <c r="AN66" s="117"/>
      <c r="AO66" s="120"/>
      <c r="AP66" s="12"/>
      <c r="AQ66" s="44"/>
    </row>
    <row r="67" spans="1:43" ht="14.45" customHeight="1">
      <c r="A67" s="173"/>
      <c r="B67" s="194"/>
      <c r="C67" s="195"/>
      <c r="D67" s="123"/>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17"/>
      <c r="AF67" s="117"/>
      <c r="AG67" s="117"/>
      <c r="AH67" s="117"/>
      <c r="AI67" s="117"/>
      <c r="AJ67" s="117"/>
      <c r="AK67" s="117"/>
      <c r="AL67" s="117"/>
      <c r="AM67" s="117"/>
      <c r="AN67" s="117"/>
      <c r="AO67" s="120"/>
      <c r="AP67" s="12"/>
      <c r="AQ67" s="44"/>
    </row>
    <row r="68" spans="1:43" ht="14.45" customHeight="1">
      <c r="A68" s="173"/>
      <c r="B68" s="194"/>
      <c r="C68" s="195"/>
      <c r="D68" s="123"/>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17"/>
      <c r="AF68" s="117"/>
      <c r="AG68" s="117"/>
      <c r="AH68" s="117"/>
      <c r="AI68" s="117"/>
      <c r="AJ68" s="117"/>
      <c r="AK68" s="117"/>
      <c r="AL68" s="117"/>
      <c r="AM68" s="117"/>
      <c r="AN68" s="117"/>
      <c r="AO68" s="120"/>
      <c r="AP68" s="12"/>
      <c r="AQ68" s="44"/>
    </row>
    <row r="69" spans="1:43" ht="14.45" customHeight="1">
      <c r="A69" s="173"/>
      <c r="B69" s="194"/>
      <c r="C69" s="195"/>
      <c r="D69" s="123"/>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18"/>
      <c r="AF69" s="118"/>
      <c r="AG69" s="118"/>
      <c r="AH69" s="118"/>
      <c r="AI69" s="118"/>
      <c r="AJ69" s="118"/>
      <c r="AK69" s="118"/>
      <c r="AL69" s="118"/>
      <c r="AM69" s="118"/>
      <c r="AN69" s="118"/>
      <c r="AO69" s="121"/>
      <c r="AP69" s="12"/>
      <c r="AQ69" s="44"/>
    </row>
    <row r="70" spans="1:43" ht="16.5">
      <c r="A70" s="174"/>
      <c r="B70" s="196"/>
      <c r="C70" s="197"/>
      <c r="D70" s="124"/>
      <c r="E70" s="127"/>
      <c r="F70" s="124"/>
      <c r="G70" s="124"/>
      <c r="H70" s="124"/>
      <c r="I70" s="124"/>
      <c r="J70" s="142"/>
      <c r="K70" s="145"/>
      <c r="L70" s="155"/>
      <c r="M70" s="15" t="b">
        <f>M65=N70</f>
        <v>1</v>
      </c>
      <c r="N70" s="75">
        <f>SUM(N65:N69)</f>
        <v>119</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122"/>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16"/>
      <c r="AF71" s="116"/>
      <c r="AG71" s="116"/>
      <c r="AH71" s="116"/>
      <c r="AI71" s="116"/>
      <c r="AJ71" s="116"/>
      <c r="AK71" s="116"/>
      <c r="AL71" s="116"/>
      <c r="AM71" s="116"/>
      <c r="AN71" s="116"/>
      <c r="AO71" s="119">
        <f>SUM(AD71:AN75)</f>
        <v>0</v>
      </c>
      <c r="AP71" s="12"/>
      <c r="AQ71" s="44"/>
    </row>
    <row r="72" spans="1:43" ht="14.45" customHeight="1">
      <c r="A72" s="173"/>
      <c r="B72" s="166"/>
      <c r="C72" s="166"/>
      <c r="D72" s="123"/>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17"/>
      <c r="AF72" s="117"/>
      <c r="AG72" s="117"/>
      <c r="AH72" s="117"/>
      <c r="AI72" s="117"/>
      <c r="AJ72" s="117"/>
      <c r="AK72" s="117"/>
      <c r="AL72" s="117"/>
      <c r="AM72" s="117"/>
      <c r="AN72" s="117"/>
      <c r="AO72" s="120"/>
      <c r="AP72" s="12"/>
      <c r="AQ72" s="44"/>
    </row>
    <row r="73" spans="1:43" ht="14.45" customHeight="1">
      <c r="A73" s="173"/>
      <c r="B73" s="166"/>
      <c r="C73" s="166"/>
      <c r="D73" s="123"/>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17"/>
      <c r="AF73" s="117"/>
      <c r="AG73" s="117"/>
      <c r="AH73" s="117"/>
      <c r="AI73" s="117"/>
      <c r="AJ73" s="117"/>
      <c r="AK73" s="117"/>
      <c r="AL73" s="117"/>
      <c r="AM73" s="117"/>
      <c r="AN73" s="117"/>
      <c r="AO73" s="120"/>
      <c r="AP73" s="12"/>
      <c r="AQ73" s="44"/>
    </row>
    <row r="74" spans="1:43" ht="14.45" customHeight="1">
      <c r="A74" s="173"/>
      <c r="B74" s="166"/>
      <c r="C74" s="166"/>
      <c r="D74" s="123"/>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17"/>
      <c r="AF74" s="117"/>
      <c r="AG74" s="117"/>
      <c r="AH74" s="117"/>
      <c r="AI74" s="117"/>
      <c r="AJ74" s="117"/>
      <c r="AK74" s="117"/>
      <c r="AL74" s="117"/>
      <c r="AM74" s="117"/>
      <c r="AN74" s="117"/>
      <c r="AO74" s="120"/>
      <c r="AP74" s="12"/>
      <c r="AQ74" s="44"/>
    </row>
    <row r="75" spans="1:43" ht="14.45" customHeight="1">
      <c r="A75" s="173"/>
      <c r="B75" s="166"/>
      <c r="C75" s="166"/>
      <c r="D75" s="123"/>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18"/>
      <c r="AF75" s="118"/>
      <c r="AG75" s="118"/>
      <c r="AH75" s="118"/>
      <c r="AI75" s="118"/>
      <c r="AJ75" s="118"/>
      <c r="AK75" s="118"/>
      <c r="AL75" s="118"/>
      <c r="AM75" s="118"/>
      <c r="AN75" s="118"/>
      <c r="AO75" s="121"/>
      <c r="AP75" s="12"/>
      <c r="AQ75" s="44"/>
    </row>
    <row r="76" spans="1:43" ht="16.5">
      <c r="A76" s="174"/>
      <c r="B76" s="166"/>
      <c r="C76" s="166"/>
      <c r="D76" s="124"/>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122">
        <v>286</v>
      </c>
      <c r="E77" s="125"/>
      <c r="F77" s="122">
        <v>89</v>
      </c>
      <c r="G77" s="122">
        <v>1</v>
      </c>
      <c r="H77" s="122"/>
      <c r="I77" s="122"/>
      <c r="J77" s="140">
        <f>+F77+G77</f>
        <v>90</v>
      </c>
      <c r="K77" s="143">
        <f>+AO77</f>
        <v>0</v>
      </c>
      <c r="L77" s="153">
        <f>+J77+K77</f>
        <v>90</v>
      </c>
      <c r="M77" s="156">
        <f>+(D77+E77)-(L77)+H77-I77</f>
        <v>196</v>
      </c>
      <c r="N77" s="2">
        <v>196</v>
      </c>
      <c r="O77" s="3" t="s">
        <v>214</v>
      </c>
      <c r="P77" s="3" t="s">
        <v>193</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9">
        <f>+AT77</f>
        <v>0</v>
      </c>
      <c r="Z77" s="9"/>
      <c r="AA77" s="1"/>
      <c r="AB77" s="167"/>
      <c r="AC77" s="167"/>
      <c r="AD77" s="168">
        <f>+AB77+AC77</f>
        <v>0</v>
      </c>
      <c r="AE77" s="116"/>
      <c r="AF77" s="116"/>
      <c r="AG77" s="116"/>
      <c r="AH77" s="116"/>
      <c r="AI77" s="116"/>
      <c r="AJ77" s="116"/>
      <c r="AK77" s="116"/>
      <c r="AL77" s="116"/>
      <c r="AM77" s="116"/>
      <c r="AN77" s="116"/>
      <c r="AO77" s="119">
        <f>SUM(AD77:AN81)</f>
        <v>0</v>
      </c>
      <c r="AP77" s="12"/>
      <c r="AQ77" s="44"/>
    </row>
    <row r="78" spans="1:43" ht="14.45" customHeight="1">
      <c r="A78" s="173"/>
      <c r="B78" s="166"/>
      <c r="C78" s="166"/>
      <c r="D78" s="123"/>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17"/>
      <c r="AF78" s="117"/>
      <c r="AG78" s="117"/>
      <c r="AH78" s="117"/>
      <c r="AI78" s="117"/>
      <c r="AJ78" s="117"/>
      <c r="AK78" s="117"/>
      <c r="AL78" s="117"/>
      <c r="AM78" s="117"/>
      <c r="AN78" s="117"/>
      <c r="AO78" s="120"/>
      <c r="AP78" s="12"/>
      <c r="AQ78" s="44"/>
    </row>
    <row r="79" spans="1:43" ht="14.45" customHeight="1">
      <c r="A79" s="173"/>
      <c r="B79" s="166"/>
      <c r="C79" s="166"/>
      <c r="D79" s="123"/>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17"/>
      <c r="AF79" s="117"/>
      <c r="AG79" s="117"/>
      <c r="AH79" s="117"/>
      <c r="AI79" s="117"/>
      <c r="AJ79" s="117"/>
      <c r="AK79" s="117"/>
      <c r="AL79" s="117"/>
      <c r="AM79" s="117"/>
      <c r="AN79" s="117"/>
      <c r="AO79" s="120"/>
      <c r="AP79" s="12"/>
      <c r="AQ79" s="44"/>
    </row>
    <row r="80" spans="1:43" ht="14.45" customHeight="1">
      <c r="A80" s="173"/>
      <c r="B80" s="166"/>
      <c r="C80" s="166"/>
      <c r="D80" s="123"/>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17"/>
      <c r="AF80" s="117"/>
      <c r="AG80" s="117"/>
      <c r="AH80" s="117"/>
      <c r="AI80" s="117"/>
      <c r="AJ80" s="117"/>
      <c r="AK80" s="117"/>
      <c r="AL80" s="117"/>
      <c r="AM80" s="117"/>
      <c r="AN80" s="117"/>
      <c r="AO80" s="120"/>
      <c r="AP80" s="12"/>
      <c r="AQ80" s="44"/>
    </row>
    <row r="81" spans="1:43" ht="14.45" customHeight="1">
      <c r="A81" s="173"/>
      <c r="B81" s="166"/>
      <c r="C81" s="166"/>
      <c r="D81" s="123"/>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18"/>
      <c r="AF81" s="118"/>
      <c r="AG81" s="118"/>
      <c r="AH81" s="118"/>
      <c r="AI81" s="118"/>
      <c r="AJ81" s="118"/>
      <c r="AK81" s="118"/>
      <c r="AL81" s="118"/>
      <c r="AM81" s="118"/>
      <c r="AN81" s="118"/>
      <c r="AO81" s="121"/>
      <c r="AP81" s="12"/>
      <c r="AQ81" s="44"/>
    </row>
    <row r="82" spans="1:43" ht="16.5">
      <c r="A82" s="174"/>
      <c r="B82" s="166"/>
      <c r="C82" s="166"/>
      <c r="D82" s="124"/>
      <c r="E82" s="127"/>
      <c r="F82" s="124"/>
      <c r="G82" s="124"/>
      <c r="H82" s="124"/>
      <c r="I82" s="124"/>
      <c r="J82" s="142"/>
      <c r="K82" s="145"/>
      <c r="L82" s="155"/>
      <c r="M82" s="15" t="b">
        <f>M77=N82</f>
        <v>1</v>
      </c>
      <c r="N82" s="75">
        <f>SUM(N77:N81)</f>
        <v>196</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122"/>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16"/>
      <c r="AF83" s="116"/>
      <c r="AG83" s="116"/>
      <c r="AH83" s="116"/>
      <c r="AI83" s="116"/>
      <c r="AJ83" s="116"/>
      <c r="AK83" s="116"/>
      <c r="AL83" s="116"/>
      <c r="AM83" s="116"/>
      <c r="AN83" s="116"/>
      <c r="AO83" s="119">
        <f>SUM(AD83:AN87)</f>
        <v>0</v>
      </c>
      <c r="AP83" s="12"/>
      <c r="AQ83" s="44"/>
    </row>
    <row r="84" spans="1:43" ht="14.45" customHeight="1">
      <c r="A84" s="173"/>
      <c r="B84" s="166"/>
      <c r="C84" s="166"/>
      <c r="D84" s="123"/>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17"/>
      <c r="AF84" s="117"/>
      <c r="AG84" s="117"/>
      <c r="AH84" s="117"/>
      <c r="AI84" s="117"/>
      <c r="AJ84" s="117"/>
      <c r="AK84" s="117"/>
      <c r="AL84" s="117"/>
      <c r="AM84" s="117"/>
      <c r="AN84" s="117"/>
      <c r="AO84" s="120"/>
      <c r="AP84" s="12"/>
      <c r="AQ84" s="44"/>
    </row>
    <row r="85" spans="1:43" ht="14.45" customHeight="1">
      <c r="A85" s="173"/>
      <c r="B85" s="166"/>
      <c r="C85" s="166"/>
      <c r="D85" s="123"/>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17"/>
      <c r="AF85" s="117"/>
      <c r="AG85" s="117"/>
      <c r="AH85" s="117"/>
      <c r="AI85" s="117"/>
      <c r="AJ85" s="117"/>
      <c r="AK85" s="117"/>
      <c r="AL85" s="117"/>
      <c r="AM85" s="117"/>
      <c r="AN85" s="117"/>
      <c r="AO85" s="120"/>
      <c r="AP85" s="12"/>
      <c r="AQ85" s="44"/>
    </row>
    <row r="86" spans="1:43" ht="14.45" customHeight="1">
      <c r="A86" s="173"/>
      <c r="B86" s="166"/>
      <c r="C86" s="166"/>
      <c r="D86" s="123"/>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17"/>
      <c r="AF86" s="117"/>
      <c r="AG86" s="117"/>
      <c r="AH86" s="117"/>
      <c r="AI86" s="117"/>
      <c r="AJ86" s="117"/>
      <c r="AK86" s="117"/>
      <c r="AL86" s="117"/>
      <c r="AM86" s="117"/>
      <c r="AN86" s="117"/>
      <c r="AO86" s="120"/>
      <c r="AP86" s="12"/>
      <c r="AQ86" s="44"/>
    </row>
    <row r="87" spans="1:43" ht="14.45" customHeight="1">
      <c r="A87" s="173"/>
      <c r="B87" s="166"/>
      <c r="C87" s="166"/>
      <c r="D87" s="123"/>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18"/>
      <c r="AF87" s="118"/>
      <c r="AG87" s="118"/>
      <c r="AH87" s="118"/>
      <c r="AI87" s="118"/>
      <c r="AJ87" s="118"/>
      <c r="AK87" s="118"/>
      <c r="AL87" s="118"/>
      <c r="AM87" s="118"/>
      <c r="AN87" s="118"/>
      <c r="AO87" s="121"/>
      <c r="AP87" s="12"/>
      <c r="AQ87" s="44"/>
    </row>
    <row r="88" spans="1:43" ht="16.5">
      <c r="A88" s="174"/>
      <c r="B88" s="166"/>
      <c r="C88" s="166"/>
      <c r="D88" s="124"/>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122"/>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16"/>
      <c r="AF89" s="116"/>
      <c r="AG89" s="116"/>
      <c r="AH89" s="116"/>
      <c r="AI89" s="116"/>
      <c r="AJ89" s="116"/>
      <c r="AK89" s="116"/>
      <c r="AL89" s="116"/>
      <c r="AM89" s="116"/>
      <c r="AN89" s="116"/>
      <c r="AO89" s="119">
        <f>SUM(AD89:AN93)</f>
        <v>0</v>
      </c>
      <c r="AP89" s="12"/>
      <c r="AQ89" s="44"/>
    </row>
    <row r="90" spans="1:43" ht="14.45" customHeight="1">
      <c r="A90" s="173"/>
      <c r="B90" s="166"/>
      <c r="C90" s="166"/>
      <c r="D90" s="123"/>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17"/>
      <c r="AF90" s="117"/>
      <c r="AG90" s="117"/>
      <c r="AH90" s="117"/>
      <c r="AI90" s="117"/>
      <c r="AJ90" s="117"/>
      <c r="AK90" s="117"/>
      <c r="AL90" s="117"/>
      <c r="AM90" s="117"/>
      <c r="AN90" s="117"/>
      <c r="AO90" s="120"/>
      <c r="AP90" s="12"/>
      <c r="AQ90" s="44"/>
    </row>
    <row r="91" spans="1:43" ht="14.45" customHeight="1">
      <c r="A91" s="173"/>
      <c r="B91" s="166"/>
      <c r="C91" s="166"/>
      <c r="D91" s="123"/>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17"/>
      <c r="AF91" s="117"/>
      <c r="AG91" s="117"/>
      <c r="AH91" s="117"/>
      <c r="AI91" s="117"/>
      <c r="AJ91" s="117"/>
      <c r="AK91" s="117"/>
      <c r="AL91" s="117"/>
      <c r="AM91" s="117"/>
      <c r="AN91" s="117"/>
      <c r="AO91" s="120"/>
      <c r="AP91" s="12"/>
      <c r="AQ91" s="44"/>
    </row>
    <row r="92" spans="1:43" ht="14.45" customHeight="1">
      <c r="A92" s="173"/>
      <c r="B92" s="166"/>
      <c r="C92" s="166"/>
      <c r="D92" s="123"/>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17"/>
      <c r="AF92" s="117"/>
      <c r="AG92" s="117"/>
      <c r="AH92" s="117"/>
      <c r="AI92" s="117"/>
      <c r="AJ92" s="117"/>
      <c r="AK92" s="117"/>
      <c r="AL92" s="117"/>
      <c r="AM92" s="117"/>
      <c r="AN92" s="117"/>
      <c r="AO92" s="120"/>
      <c r="AP92" s="12"/>
      <c r="AQ92" s="44"/>
    </row>
    <row r="93" spans="1:43" ht="14.45" customHeight="1">
      <c r="A93" s="173"/>
      <c r="B93" s="166"/>
      <c r="C93" s="166"/>
      <c r="D93" s="123"/>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18"/>
      <c r="AF93" s="118"/>
      <c r="AG93" s="118"/>
      <c r="AH93" s="118"/>
      <c r="AI93" s="118"/>
      <c r="AJ93" s="118"/>
      <c r="AK93" s="118"/>
      <c r="AL93" s="118"/>
      <c r="AM93" s="118"/>
      <c r="AN93" s="118"/>
      <c r="AO93" s="121"/>
      <c r="AP93" s="12"/>
      <c r="AQ93" s="44"/>
    </row>
    <row r="94" spans="1:43" ht="16.5">
      <c r="A94" s="174"/>
      <c r="B94" s="166"/>
      <c r="C94" s="166"/>
      <c r="D94" s="124"/>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122">
        <v>59</v>
      </c>
      <c r="E95" s="125"/>
      <c r="F95" s="122">
        <v>11</v>
      </c>
      <c r="G95" s="122"/>
      <c r="H95" s="122"/>
      <c r="I95" s="122"/>
      <c r="J95" s="140">
        <f>+F95+G95</f>
        <v>11</v>
      </c>
      <c r="K95" s="143">
        <f>+AO95</f>
        <v>0</v>
      </c>
      <c r="L95" s="153">
        <f>+J95+K95</f>
        <v>11</v>
      </c>
      <c r="M95" s="156">
        <f>+(D95+E95)-(L95)+H95-I95</f>
        <v>48</v>
      </c>
      <c r="N95" s="2">
        <v>48</v>
      </c>
      <c r="O95" s="3" t="s">
        <v>215</v>
      </c>
      <c r="P95" s="3" t="s">
        <v>193</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7"/>
      <c r="AC95" s="167"/>
      <c r="AD95" s="168">
        <f>+AB95+AC95</f>
        <v>0</v>
      </c>
      <c r="AE95" s="116"/>
      <c r="AF95" s="116"/>
      <c r="AG95" s="116"/>
      <c r="AH95" s="116"/>
      <c r="AI95" s="116"/>
      <c r="AJ95" s="116"/>
      <c r="AK95" s="116"/>
      <c r="AL95" s="116"/>
      <c r="AM95" s="116"/>
      <c r="AN95" s="116"/>
      <c r="AO95" s="119">
        <f>SUM(AD95:AN99)</f>
        <v>0</v>
      </c>
      <c r="AP95" s="12"/>
      <c r="AQ95" s="44"/>
    </row>
    <row r="96" spans="1:43" ht="14.45" customHeight="1">
      <c r="A96" s="173"/>
      <c r="B96" s="194"/>
      <c r="C96" s="195"/>
      <c r="D96" s="123"/>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17"/>
      <c r="AF96" s="117"/>
      <c r="AG96" s="117"/>
      <c r="AH96" s="117"/>
      <c r="AI96" s="117"/>
      <c r="AJ96" s="117"/>
      <c r="AK96" s="117"/>
      <c r="AL96" s="117"/>
      <c r="AM96" s="117"/>
      <c r="AN96" s="117"/>
      <c r="AO96" s="120"/>
      <c r="AP96" s="12"/>
      <c r="AQ96" s="44"/>
    </row>
    <row r="97" spans="1:43" ht="14.45" customHeight="1">
      <c r="A97" s="173"/>
      <c r="B97" s="194"/>
      <c r="C97" s="195"/>
      <c r="D97" s="123"/>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17"/>
      <c r="AF97" s="117"/>
      <c r="AG97" s="117"/>
      <c r="AH97" s="117"/>
      <c r="AI97" s="117"/>
      <c r="AJ97" s="117"/>
      <c r="AK97" s="117"/>
      <c r="AL97" s="117"/>
      <c r="AM97" s="117"/>
      <c r="AN97" s="117"/>
      <c r="AO97" s="120"/>
      <c r="AP97" s="12"/>
      <c r="AQ97" s="44"/>
    </row>
    <row r="98" spans="1:43" ht="14.45" customHeight="1">
      <c r="A98" s="173"/>
      <c r="B98" s="194"/>
      <c r="C98" s="195"/>
      <c r="D98" s="123"/>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17"/>
      <c r="AF98" s="117"/>
      <c r="AG98" s="117"/>
      <c r="AH98" s="117"/>
      <c r="AI98" s="117"/>
      <c r="AJ98" s="117"/>
      <c r="AK98" s="117"/>
      <c r="AL98" s="117"/>
      <c r="AM98" s="117"/>
      <c r="AN98" s="117"/>
      <c r="AO98" s="120"/>
      <c r="AP98" s="12"/>
      <c r="AQ98" s="44"/>
    </row>
    <row r="99" spans="1:43" ht="14.45" customHeight="1">
      <c r="A99" s="173"/>
      <c r="B99" s="194"/>
      <c r="C99" s="195"/>
      <c r="D99" s="123"/>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18"/>
      <c r="AF99" s="118"/>
      <c r="AG99" s="118"/>
      <c r="AH99" s="118"/>
      <c r="AI99" s="118"/>
      <c r="AJ99" s="118"/>
      <c r="AK99" s="118"/>
      <c r="AL99" s="118"/>
      <c r="AM99" s="118"/>
      <c r="AN99" s="118"/>
      <c r="AO99" s="121"/>
      <c r="AP99" s="12"/>
      <c r="AQ99" s="44"/>
    </row>
    <row r="100" spans="1:43" ht="16.5">
      <c r="A100" s="174"/>
      <c r="B100" s="196"/>
      <c r="C100" s="197"/>
      <c r="D100" s="124"/>
      <c r="E100" s="127"/>
      <c r="F100" s="124"/>
      <c r="G100" s="124"/>
      <c r="H100" s="124"/>
      <c r="I100" s="124"/>
      <c r="J100" s="142"/>
      <c r="K100" s="145"/>
      <c r="L100" s="155"/>
      <c r="M100" s="15" t="b">
        <f>M95=N100</f>
        <v>1</v>
      </c>
      <c r="N100" s="75">
        <f>SUM(N95:N99)</f>
        <v>48</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122"/>
      <c r="E101" s="125"/>
      <c r="F101" s="122"/>
      <c r="G101" s="122"/>
      <c r="H101" s="122"/>
      <c r="I101" s="122"/>
      <c r="J101" s="140">
        <f>+F101+G101</f>
        <v>0</v>
      </c>
      <c r="K101" s="143">
        <f>+AO101</f>
        <v>0</v>
      </c>
      <c r="L101" s="153">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16"/>
      <c r="AF101" s="116"/>
      <c r="AG101" s="116"/>
      <c r="AH101" s="116"/>
      <c r="AI101" s="116"/>
      <c r="AJ101" s="116"/>
      <c r="AK101" s="116"/>
      <c r="AL101" s="116"/>
      <c r="AM101" s="116"/>
      <c r="AN101" s="116"/>
      <c r="AO101" s="119">
        <f>SUM(AD101:AN105)</f>
        <v>0</v>
      </c>
      <c r="AP101" s="12"/>
      <c r="AQ101" s="44"/>
    </row>
    <row r="102" spans="1:43" ht="14.45" customHeight="1">
      <c r="A102" s="173"/>
      <c r="B102" s="166"/>
      <c r="C102" s="166"/>
      <c r="D102" s="123"/>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17"/>
      <c r="AF102" s="117"/>
      <c r="AG102" s="117"/>
      <c r="AH102" s="117"/>
      <c r="AI102" s="117"/>
      <c r="AJ102" s="117"/>
      <c r="AK102" s="117"/>
      <c r="AL102" s="117"/>
      <c r="AM102" s="117"/>
      <c r="AN102" s="117"/>
      <c r="AO102" s="120"/>
      <c r="AP102" s="12"/>
      <c r="AQ102" s="44"/>
    </row>
    <row r="103" spans="1:43" ht="14.45" customHeight="1">
      <c r="A103" s="173"/>
      <c r="B103" s="166"/>
      <c r="C103" s="166"/>
      <c r="D103" s="123"/>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17"/>
      <c r="AF103" s="117"/>
      <c r="AG103" s="117"/>
      <c r="AH103" s="117"/>
      <c r="AI103" s="117"/>
      <c r="AJ103" s="117"/>
      <c r="AK103" s="117"/>
      <c r="AL103" s="117"/>
      <c r="AM103" s="117"/>
      <c r="AN103" s="117"/>
      <c r="AO103" s="120"/>
      <c r="AP103" s="12"/>
      <c r="AQ103" s="44"/>
    </row>
    <row r="104" spans="1:43" ht="14.45" customHeight="1">
      <c r="A104" s="173"/>
      <c r="B104" s="166"/>
      <c r="C104" s="166"/>
      <c r="D104" s="123"/>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17"/>
      <c r="AF104" s="117"/>
      <c r="AG104" s="117"/>
      <c r="AH104" s="117"/>
      <c r="AI104" s="117"/>
      <c r="AJ104" s="117"/>
      <c r="AK104" s="117"/>
      <c r="AL104" s="117"/>
      <c r="AM104" s="117"/>
      <c r="AN104" s="117"/>
      <c r="AO104" s="120"/>
      <c r="AP104" s="12"/>
      <c r="AQ104" s="44"/>
    </row>
    <row r="105" spans="1:43" ht="14.45" customHeight="1">
      <c r="A105" s="173"/>
      <c r="B105" s="166"/>
      <c r="C105" s="166"/>
      <c r="D105" s="123"/>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18"/>
      <c r="AF105" s="118"/>
      <c r="AG105" s="118"/>
      <c r="AH105" s="118"/>
      <c r="AI105" s="118"/>
      <c r="AJ105" s="118"/>
      <c r="AK105" s="118"/>
      <c r="AL105" s="118"/>
      <c r="AM105" s="118"/>
      <c r="AN105" s="118"/>
      <c r="AO105" s="121"/>
      <c r="AP105" s="12"/>
      <c r="AQ105" s="44"/>
    </row>
    <row r="106" spans="1:43" ht="16.5">
      <c r="A106" s="174"/>
      <c r="B106" s="166"/>
      <c r="C106" s="166"/>
      <c r="D106" s="124"/>
      <c r="E106" s="127"/>
      <c r="F106" s="124"/>
      <c r="G106" s="124"/>
      <c r="H106" s="124"/>
      <c r="I106" s="124"/>
      <c r="J106" s="142"/>
      <c r="K106" s="145"/>
      <c r="L106" s="155"/>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122"/>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16"/>
      <c r="AF107" s="116"/>
      <c r="AG107" s="116"/>
      <c r="AH107" s="116"/>
      <c r="AI107" s="116"/>
      <c r="AJ107" s="116"/>
      <c r="AK107" s="116"/>
      <c r="AL107" s="116"/>
      <c r="AM107" s="116"/>
      <c r="AN107" s="116"/>
      <c r="AO107" s="119">
        <f>SUM(AD107:AN111)</f>
        <v>0</v>
      </c>
      <c r="AP107" s="12"/>
      <c r="AQ107" s="44"/>
    </row>
    <row r="108" spans="1:43" ht="14.45" customHeight="1">
      <c r="A108" s="173"/>
      <c r="B108" s="166"/>
      <c r="C108" s="166"/>
      <c r="D108" s="123"/>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17"/>
      <c r="AF108" s="117"/>
      <c r="AG108" s="117"/>
      <c r="AH108" s="117"/>
      <c r="AI108" s="117"/>
      <c r="AJ108" s="117"/>
      <c r="AK108" s="117"/>
      <c r="AL108" s="117"/>
      <c r="AM108" s="117"/>
      <c r="AN108" s="117"/>
      <c r="AO108" s="120"/>
      <c r="AP108" s="12"/>
      <c r="AQ108" s="44"/>
    </row>
    <row r="109" spans="1:43" ht="14.45" customHeight="1">
      <c r="A109" s="173"/>
      <c r="B109" s="166"/>
      <c r="C109" s="166"/>
      <c r="D109" s="123"/>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17"/>
      <c r="AF109" s="117"/>
      <c r="AG109" s="117"/>
      <c r="AH109" s="117"/>
      <c r="AI109" s="117"/>
      <c r="AJ109" s="117"/>
      <c r="AK109" s="117"/>
      <c r="AL109" s="117"/>
      <c r="AM109" s="117"/>
      <c r="AN109" s="117"/>
      <c r="AO109" s="120"/>
      <c r="AP109" s="12"/>
      <c r="AQ109" s="44"/>
    </row>
    <row r="110" spans="1:43" ht="14.45" customHeight="1">
      <c r="A110" s="173"/>
      <c r="B110" s="166"/>
      <c r="C110" s="166"/>
      <c r="D110" s="123"/>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17"/>
      <c r="AF110" s="117"/>
      <c r="AG110" s="117"/>
      <c r="AH110" s="117"/>
      <c r="AI110" s="117"/>
      <c r="AJ110" s="117"/>
      <c r="AK110" s="117"/>
      <c r="AL110" s="117"/>
      <c r="AM110" s="117"/>
      <c r="AN110" s="117"/>
      <c r="AO110" s="120"/>
      <c r="AP110" s="12"/>
      <c r="AQ110" s="44"/>
    </row>
    <row r="111" spans="1:43" ht="14.45" customHeight="1">
      <c r="A111" s="173"/>
      <c r="B111" s="166"/>
      <c r="C111" s="166"/>
      <c r="D111" s="123"/>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18"/>
      <c r="AF111" s="118"/>
      <c r="AG111" s="118"/>
      <c r="AH111" s="118"/>
      <c r="AI111" s="118"/>
      <c r="AJ111" s="118"/>
      <c r="AK111" s="118"/>
      <c r="AL111" s="118"/>
      <c r="AM111" s="118"/>
      <c r="AN111" s="118"/>
      <c r="AO111" s="121"/>
      <c r="AP111" s="12"/>
      <c r="AQ111" s="44"/>
    </row>
    <row r="112" spans="1:43" ht="16.5">
      <c r="A112" s="174"/>
      <c r="B112" s="166"/>
      <c r="C112" s="166"/>
      <c r="D112" s="124"/>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122">
        <v>2640</v>
      </c>
      <c r="E113" s="125"/>
      <c r="F113" s="122">
        <v>210</v>
      </c>
      <c r="G113" s="122">
        <v>8</v>
      </c>
      <c r="H113" s="122"/>
      <c r="I113" s="122"/>
      <c r="J113" s="140">
        <f>+F113+G113</f>
        <v>218</v>
      </c>
      <c r="K113" s="143">
        <f>+AO113</f>
        <v>32</v>
      </c>
      <c r="L113" s="153">
        <f>+J113+K113</f>
        <v>250</v>
      </c>
      <c r="M113" s="156">
        <f>+(D113+E113)-(L113)+H113-I113</f>
        <v>2390</v>
      </c>
      <c r="N113" s="2">
        <v>2390</v>
      </c>
      <c r="O113" s="3" t="s">
        <v>216</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7">
        <v>32</v>
      </c>
      <c r="AC113" s="167"/>
      <c r="AD113" s="168">
        <f>+AB113+AC113</f>
        <v>32</v>
      </c>
      <c r="AE113" s="116"/>
      <c r="AF113" s="116"/>
      <c r="AG113" s="116"/>
      <c r="AH113" s="116"/>
      <c r="AI113" s="116"/>
      <c r="AJ113" s="116"/>
      <c r="AK113" s="116"/>
      <c r="AL113" s="116"/>
      <c r="AM113" s="116"/>
      <c r="AN113" s="116"/>
      <c r="AO113" s="119">
        <f>SUM(AD113:AN117)</f>
        <v>32</v>
      </c>
      <c r="AP113" s="12"/>
      <c r="AQ113" s="44"/>
    </row>
    <row r="114" spans="1:43" ht="14.45" customHeight="1">
      <c r="A114" s="173"/>
      <c r="B114" s="194"/>
      <c r="C114" s="195"/>
      <c r="D114" s="123"/>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17"/>
      <c r="AF114" s="117"/>
      <c r="AG114" s="117"/>
      <c r="AH114" s="117"/>
      <c r="AI114" s="117"/>
      <c r="AJ114" s="117"/>
      <c r="AK114" s="117"/>
      <c r="AL114" s="117"/>
      <c r="AM114" s="117"/>
      <c r="AN114" s="117"/>
      <c r="AO114" s="120"/>
      <c r="AP114" s="12"/>
      <c r="AQ114" s="44"/>
    </row>
    <row r="115" spans="1:43" ht="14.45" customHeight="1">
      <c r="A115" s="173"/>
      <c r="B115" s="194"/>
      <c r="C115" s="195"/>
      <c r="D115" s="123"/>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17"/>
      <c r="AF115" s="117"/>
      <c r="AG115" s="117"/>
      <c r="AH115" s="117"/>
      <c r="AI115" s="117"/>
      <c r="AJ115" s="117"/>
      <c r="AK115" s="117"/>
      <c r="AL115" s="117"/>
      <c r="AM115" s="117"/>
      <c r="AN115" s="117"/>
      <c r="AO115" s="120"/>
      <c r="AP115" s="12"/>
      <c r="AQ115" s="44"/>
    </row>
    <row r="116" spans="1:43" ht="14.45" customHeight="1">
      <c r="A116" s="173"/>
      <c r="B116" s="194"/>
      <c r="C116" s="195"/>
      <c r="D116" s="123"/>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17"/>
      <c r="AF116" s="117"/>
      <c r="AG116" s="117"/>
      <c r="AH116" s="117"/>
      <c r="AI116" s="117"/>
      <c r="AJ116" s="117"/>
      <c r="AK116" s="117"/>
      <c r="AL116" s="117"/>
      <c r="AM116" s="117"/>
      <c r="AN116" s="117"/>
      <c r="AO116" s="120"/>
      <c r="AP116" s="12"/>
      <c r="AQ116" s="44"/>
    </row>
    <row r="117" spans="1:43" ht="14.45" customHeight="1">
      <c r="A117" s="173"/>
      <c r="B117" s="194"/>
      <c r="C117" s="195"/>
      <c r="D117" s="123"/>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18"/>
      <c r="AF117" s="118"/>
      <c r="AG117" s="118"/>
      <c r="AH117" s="118"/>
      <c r="AI117" s="118"/>
      <c r="AJ117" s="118"/>
      <c r="AK117" s="118"/>
      <c r="AL117" s="118"/>
      <c r="AM117" s="118"/>
      <c r="AN117" s="118"/>
      <c r="AO117" s="121"/>
      <c r="AP117" s="12"/>
      <c r="AQ117" s="44"/>
    </row>
    <row r="118" spans="1:43" ht="16.5">
      <c r="A118" s="174"/>
      <c r="B118" s="196"/>
      <c r="C118" s="197"/>
      <c r="D118" s="124"/>
      <c r="E118" s="127"/>
      <c r="F118" s="124"/>
      <c r="G118" s="124"/>
      <c r="H118" s="124"/>
      <c r="I118" s="124"/>
      <c r="J118" s="142"/>
      <c r="K118" s="145"/>
      <c r="L118" s="155"/>
      <c r="M118" s="15" t="b">
        <f>M113=N118</f>
        <v>1</v>
      </c>
      <c r="N118" s="75">
        <f>SUM(N113:N117)</f>
        <v>2390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122">
        <v>111</v>
      </c>
      <c r="E119" s="125"/>
      <c r="F119" s="122">
        <v>35</v>
      </c>
      <c r="G119" s="122">
        <v>1</v>
      </c>
      <c r="H119" s="122"/>
      <c r="I119" s="122"/>
      <c r="J119" s="140">
        <f>+F119+G119</f>
        <v>36</v>
      </c>
      <c r="K119" s="143">
        <f>+AO119</f>
        <v>0</v>
      </c>
      <c r="L119" s="153">
        <f>+J119+K119</f>
        <v>36</v>
      </c>
      <c r="M119" s="156">
        <f>+(D119+E119)-(L119)+H119-I119</f>
        <v>75</v>
      </c>
      <c r="N119" s="2">
        <v>75</v>
      </c>
      <c r="O119" s="3" t="s">
        <v>217</v>
      </c>
      <c r="P119" s="3" t="s">
        <v>218</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7"/>
      <c r="AC119" s="167"/>
      <c r="AD119" s="168">
        <f>+AB119+AC119</f>
        <v>0</v>
      </c>
      <c r="AE119" s="116"/>
      <c r="AF119" s="116"/>
      <c r="AG119" s="116"/>
      <c r="AH119" s="116"/>
      <c r="AI119" s="116"/>
      <c r="AJ119" s="116"/>
      <c r="AK119" s="116"/>
      <c r="AL119" s="116"/>
      <c r="AM119" s="116"/>
      <c r="AN119" s="116"/>
      <c r="AO119" s="119">
        <f>SUM(AD119:AN123)</f>
        <v>0</v>
      </c>
      <c r="AP119" s="12"/>
      <c r="AQ119" s="44"/>
    </row>
    <row r="120" spans="1:43" ht="14.45" customHeight="1">
      <c r="A120" s="173"/>
      <c r="B120" s="194"/>
      <c r="C120" s="195"/>
      <c r="D120" s="123"/>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17"/>
      <c r="AF120" s="117"/>
      <c r="AG120" s="117"/>
      <c r="AH120" s="117"/>
      <c r="AI120" s="117"/>
      <c r="AJ120" s="117"/>
      <c r="AK120" s="117"/>
      <c r="AL120" s="117"/>
      <c r="AM120" s="117"/>
      <c r="AN120" s="117"/>
      <c r="AO120" s="120"/>
      <c r="AP120" s="12"/>
      <c r="AQ120" s="44"/>
    </row>
    <row r="121" spans="1:43" ht="14.45" customHeight="1">
      <c r="A121" s="173"/>
      <c r="B121" s="194"/>
      <c r="C121" s="195"/>
      <c r="D121" s="123"/>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17"/>
      <c r="AF121" s="117"/>
      <c r="AG121" s="117"/>
      <c r="AH121" s="117"/>
      <c r="AI121" s="117"/>
      <c r="AJ121" s="117"/>
      <c r="AK121" s="117"/>
      <c r="AL121" s="117"/>
      <c r="AM121" s="117"/>
      <c r="AN121" s="117"/>
      <c r="AO121" s="120"/>
      <c r="AP121" s="12"/>
      <c r="AQ121" s="44"/>
    </row>
    <row r="122" spans="1:43" ht="14.45" customHeight="1">
      <c r="A122" s="173"/>
      <c r="B122" s="194"/>
      <c r="C122" s="195"/>
      <c r="D122" s="123"/>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17"/>
      <c r="AF122" s="117"/>
      <c r="AG122" s="117"/>
      <c r="AH122" s="117"/>
      <c r="AI122" s="117"/>
      <c r="AJ122" s="117"/>
      <c r="AK122" s="117"/>
      <c r="AL122" s="117"/>
      <c r="AM122" s="117"/>
      <c r="AN122" s="117"/>
      <c r="AO122" s="120"/>
      <c r="AP122" s="12"/>
      <c r="AQ122" s="44"/>
    </row>
    <row r="123" spans="1:43" ht="14.45" customHeight="1">
      <c r="A123" s="173"/>
      <c r="B123" s="194"/>
      <c r="C123" s="195"/>
      <c r="D123" s="123"/>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18"/>
      <c r="AF123" s="118"/>
      <c r="AG123" s="118"/>
      <c r="AH123" s="118"/>
      <c r="AI123" s="118"/>
      <c r="AJ123" s="118"/>
      <c r="AK123" s="118"/>
      <c r="AL123" s="118"/>
      <c r="AM123" s="118"/>
      <c r="AN123" s="118"/>
      <c r="AO123" s="121"/>
      <c r="AP123" s="12"/>
      <c r="AQ123" s="44"/>
    </row>
    <row r="124" spans="1:43" ht="16.5">
      <c r="A124" s="174"/>
      <c r="B124" s="196"/>
      <c r="C124" s="197"/>
      <c r="D124" s="124"/>
      <c r="E124" s="127"/>
      <c r="F124" s="124"/>
      <c r="G124" s="124"/>
      <c r="H124" s="124"/>
      <c r="I124" s="124"/>
      <c r="J124" s="142"/>
      <c r="K124" s="145"/>
      <c r="L124" s="155"/>
      <c r="M124" s="15" t="b">
        <f>M119=N124</f>
        <v>1</v>
      </c>
      <c r="N124" s="75">
        <f>SUM(N119:N123)</f>
        <v>75</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122">
        <v>289</v>
      </c>
      <c r="E125" s="125"/>
      <c r="F125" s="122">
        <v>121</v>
      </c>
      <c r="G125" s="122">
        <v>1</v>
      </c>
      <c r="H125" s="122"/>
      <c r="I125" s="122"/>
      <c r="J125" s="140">
        <f>+F125+G125</f>
        <v>122</v>
      </c>
      <c r="K125" s="143">
        <f>+AO125</f>
        <v>0</v>
      </c>
      <c r="L125" s="153">
        <f>+J125+K125</f>
        <v>122</v>
      </c>
      <c r="M125" s="156">
        <f>+(D125+E125)-(L125)+H125-I125</f>
        <v>167</v>
      </c>
      <c r="N125" s="2">
        <v>167</v>
      </c>
      <c r="O125" s="3" t="s">
        <v>219</v>
      </c>
      <c r="P125" s="3" t="s">
        <v>218</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7"/>
      <c r="AC125" s="167"/>
      <c r="AD125" s="168">
        <f>+AB125+AC125</f>
        <v>0</v>
      </c>
      <c r="AE125" s="116"/>
      <c r="AF125" s="116"/>
      <c r="AG125" s="116"/>
      <c r="AH125" s="116"/>
      <c r="AI125" s="116"/>
      <c r="AJ125" s="116"/>
      <c r="AK125" s="116"/>
      <c r="AL125" s="116"/>
      <c r="AM125" s="116"/>
      <c r="AN125" s="116"/>
      <c r="AO125" s="119">
        <f>SUM(AD125:AN129)</f>
        <v>0</v>
      </c>
      <c r="AP125" s="12"/>
      <c r="AQ125" s="44"/>
    </row>
    <row r="126" spans="1:43" ht="14.45" customHeight="1">
      <c r="A126" s="173"/>
      <c r="B126" s="194"/>
      <c r="C126" s="195"/>
      <c r="D126" s="123"/>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17"/>
      <c r="AF126" s="117"/>
      <c r="AG126" s="117"/>
      <c r="AH126" s="117"/>
      <c r="AI126" s="117"/>
      <c r="AJ126" s="117"/>
      <c r="AK126" s="117"/>
      <c r="AL126" s="117"/>
      <c r="AM126" s="117"/>
      <c r="AN126" s="117"/>
      <c r="AO126" s="120"/>
      <c r="AP126" s="12"/>
      <c r="AQ126" s="44"/>
    </row>
    <row r="127" spans="1:43" ht="14.45" customHeight="1">
      <c r="A127" s="173"/>
      <c r="B127" s="194"/>
      <c r="C127" s="195"/>
      <c r="D127" s="123"/>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17"/>
      <c r="AF127" s="117"/>
      <c r="AG127" s="117"/>
      <c r="AH127" s="117"/>
      <c r="AI127" s="117"/>
      <c r="AJ127" s="117"/>
      <c r="AK127" s="117"/>
      <c r="AL127" s="117"/>
      <c r="AM127" s="117"/>
      <c r="AN127" s="117"/>
      <c r="AO127" s="120"/>
      <c r="AP127" s="12"/>
      <c r="AQ127" s="44"/>
    </row>
    <row r="128" spans="1:43" ht="14.45" customHeight="1">
      <c r="A128" s="173"/>
      <c r="B128" s="194"/>
      <c r="C128" s="195"/>
      <c r="D128" s="123"/>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17"/>
      <c r="AF128" s="117"/>
      <c r="AG128" s="117"/>
      <c r="AH128" s="117"/>
      <c r="AI128" s="117"/>
      <c r="AJ128" s="117"/>
      <c r="AK128" s="117"/>
      <c r="AL128" s="117"/>
      <c r="AM128" s="117"/>
      <c r="AN128" s="117"/>
      <c r="AO128" s="120"/>
      <c r="AP128" s="12"/>
      <c r="AQ128" s="44"/>
    </row>
    <row r="129" spans="1:43" ht="14.45" customHeight="1">
      <c r="A129" s="173"/>
      <c r="B129" s="194"/>
      <c r="C129" s="195"/>
      <c r="D129" s="123"/>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18"/>
      <c r="AF129" s="118"/>
      <c r="AG129" s="118"/>
      <c r="AH129" s="118"/>
      <c r="AI129" s="118"/>
      <c r="AJ129" s="118"/>
      <c r="AK129" s="118"/>
      <c r="AL129" s="118"/>
      <c r="AM129" s="118"/>
      <c r="AN129" s="118"/>
      <c r="AO129" s="121"/>
      <c r="AP129" s="12"/>
      <c r="AQ129" s="44"/>
    </row>
    <row r="130" spans="1:43" ht="16.5">
      <c r="A130" s="174"/>
      <c r="B130" s="196"/>
      <c r="C130" s="197"/>
      <c r="D130" s="124"/>
      <c r="E130" s="127"/>
      <c r="F130" s="124"/>
      <c r="G130" s="124"/>
      <c r="H130" s="124"/>
      <c r="I130" s="124"/>
      <c r="J130" s="142"/>
      <c r="K130" s="145"/>
      <c r="L130" s="155"/>
      <c r="M130" s="15" t="b">
        <f>M125=N130</f>
        <v>1</v>
      </c>
      <c r="N130" s="75">
        <f>SUM(N125:N129)</f>
        <v>167</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122"/>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16"/>
      <c r="AF131" s="116"/>
      <c r="AG131" s="116"/>
      <c r="AH131" s="116"/>
      <c r="AI131" s="116"/>
      <c r="AJ131" s="116"/>
      <c r="AK131" s="116"/>
      <c r="AL131" s="116"/>
      <c r="AM131" s="116"/>
      <c r="AN131" s="116"/>
      <c r="AO131" s="119">
        <f>SUM(AD131:AN135)</f>
        <v>0</v>
      </c>
      <c r="AP131" s="12"/>
      <c r="AQ131" s="44"/>
    </row>
    <row r="132" spans="1:43" ht="14.45" customHeight="1">
      <c r="A132" s="173"/>
      <c r="B132" s="166"/>
      <c r="C132" s="166"/>
      <c r="D132" s="123"/>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17"/>
      <c r="AF132" s="117"/>
      <c r="AG132" s="117"/>
      <c r="AH132" s="117"/>
      <c r="AI132" s="117"/>
      <c r="AJ132" s="117"/>
      <c r="AK132" s="117"/>
      <c r="AL132" s="117"/>
      <c r="AM132" s="117"/>
      <c r="AN132" s="117"/>
      <c r="AO132" s="120"/>
      <c r="AP132" s="12"/>
      <c r="AQ132" s="44"/>
    </row>
    <row r="133" spans="1:43" ht="14.45" customHeight="1">
      <c r="A133" s="173"/>
      <c r="B133" s="166"/>
      <c r="C133" s="166"/>
      <c r="D133" s="123"/>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17"/>
      <c r="AF133" s="117"/>
      <c r="AG133" s="117"/>
      <c r="AH133" s="117"/>
      <c r="AI133" s="117"/>
      <c r="AJ133" s="117"/>
      <c r="AK133" s="117"/>
      <c r="AL133" s="117"/>
      <c r="AM133" s="117"/>
      <c r="AN133" s="117"/>
      <c r="AO133" s="120"/>
      <c r="AP133" s="12"/>
      <c r="AQ133" s="44"/>
    </row>
    <row r="134" spans="1:43" ht="14.45" customHeight="1">
      <c r="A134" s="173"/>
      <c r="B134" s="166"/>
      <c r="C134" s="166"/>
      <c r="D134" s="123"/>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17"/>
      <c r="AF134" s="117"/>
      <c r="AG134" s="117"/>
      <c r="AH134" s="117"/>
      <c r="AI134" s="117"/>
      <c r="AJ134" s="117"/>
      <c r="AK134" s="117"/>
      <c r="AL134" s="117"/>
      <c r="AM134" s="117"/>
      <c r="AN134" s="117"/>
      <c r="AO134" s="120"/>
      <c r="AP134" s="12"/>
      <c r="AQ134" s="44"/>
    </row>
    <row r="135" spans="1:43" ht="14.45" customHeight="1">
      <c r="A135" s="173"/>
      <c r="B135" s="166"/>
      <c r="C135" s="166"/>
      <c r="D135" s="123"/>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18"/>
      <c r="AF135" s="118"/>
      <c r="AG135" s="118"/>
      <c r="AH135" s="118"/>
      <c r="AI135" s="118"/>
      <c r="AJ135" s="118"/>
      <c r="AK135" s="118"/>
      <c r="AL135" s="118"/>
      <c r="AM135" s="118"/>
      <c r="AN135" s="118"/>
      <c r="AO135" s="121"/>
      <c r="AP135" s="12"/>
      <c r="AQ135" s="44"/>
    </row>
    <row r="136" spans="1:43" ht="16.5">
      <c r="A136" s="174"/>
      <c r="B136" s="166"/>
      <c r="C136" s="166"/>
      <c r="D136" s="124"/>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122">
        <v>449</v>
      </c>
      <c r="E137" s="125"/>
      <c r="F137" s="122">
        <v>53</v>
      </c>
      <c r="G137" s="122">
        <v>3</v>
      </c>
      <c r="H137" s="122"/>
      <c r="I137" s="122"/>
      <c r="J137" s="140">
        <f>+F137+G137</f>
        <v>56</v>
      </c>
      <c r="K137" s="143">
        <f>+AO137</f>
        <v>0</v>
      </c>
      <c r="L137" s="153">
        <f>+J137+K137</f>
        <v>56</v>
      </c>
      <c r="M137" s="156">
        <f>+(D137+E137)-(L137)+H137-I137</f>
        <v>393</v>
      </c>
      <c r="N137" s="2">
        <v>369</v>
      </c>
      <c r="O137" s="3" t="s">
        <v>220</v>
      </c>
      <c r="P137" s="3" t="s">
        <v>193</v>
      </c>
      <c r="Q137" s="4">
        <v>46387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7"/>
      <c r="AC137" s="167"/>
      <c r="AD137" s="168">
        <f>+AB137+AC137</f>
        <v>0</v>
      </c>
      <c r="AE137" s="116"/>
      <c r="AF137" s="116"/>
      <c r="AG137" s="116"/>
      <c r="AH137" s="116"/>
      <c r="AI137" s="116"/>
      <c r="AJ137" s="116"/>
      <c r="AK137" s="116"/>
      <c r="AL137" s="116"/>
      <c r="AM137" s="116"/>
      <c r="AN137" s="116"/>
      <c r="AO137" s="119">
        <f>SUM(AD137:AN141)</f>
        <v>0</v>
      </c>
      <c r="AP137" s="12"/>
      <c r="AQ137" s="44"/>
    </row>
    <row r="138" spans="1:43" ht="14.45" customHeight="1">
      <c r="A138" s="173"/>
      <c r="B138" s="194"/>
      <c r="C138" s="195"/>
      <c r="D138" s="123"/>
      <c r="E138" s="126"/>
      <c r="F138" s="123"/>
      <c r="G138" s="123"/>
      <c r="H138" s="123"/>
      <c r="I138" s="123"/>
      <c r="J138" s="141"/>
      <c r="K138" s="144"/>
      <c r="L138" s="154"/>
      <c r="M138" s="157"/>
      <c r="N138" s="2">
        <v>4</v>
      </c>
      <c r="O138" s="3" t="s">
        <v>221</v>
      </c>
      <c r="P138" s="3" t="s">
        <v>199</v>
      </c>
      <c r="Q138" s="4" t="s">
        <v>222</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60"/>
      <c r="Z138" s="9"/>
      <c r="AA138" s="1"/>
      <c r="AB138" s="167"/>
      <c r="AC138" s="167"/>
      <c r="AD138" s="168"/>
      <c r="AE138" s="117"/>
      <c r="AF138" s="117"/>
      <c r="AG138" s="117"/>
      <c r="AH138" s="117"/>
      <c r="AI138" s="117"/>
      <c r="AJ138" s="117"/>
      <c r="AK138" s="117"/>
      <c r="AL138" s="117"/>
      <c r="AM138" s="117"/>
      <c r="AN138" s="117"/>
      <c r="AO138" s="120"/>
      <c r="AP138" s="12"/>
      <c r="AQ138" s="44"/>
    </row>
    <row r="139" spans="1:43" ht="14.45" customHeight="1">
      <c r="A139" s="173"/>
      <c r="B139" s="194"/>
      <c r="C139" s="195"/>
      <c r="D139" s="123"/>
      <c r="E139" s="126"/>
      <c r="F139" s="123"/>
      <c r="G139" s="123"/>
      <c r="H139" s="123"/>
      <c r="I139" s="123"/>
      <c r="J139" s="141"/>
      <c r="K139" s="144"/>
      <c r="L139" s="154"/>
      <c r="M139" s="157"/>
      <c r="N139" s="2">
        <v>20</v>
      </c>
      <c r="O139" s="3" t="s">
        <v>223</v>
      </c>
      <c r="P139" s="3" t="s">
        <v>224</v>
      </c>
      <c r="Q139" s="4" t="s">
        <v>225</v>
      </c>
      <c r="R139" s="5" t="str">
        <f ca="1">IF(Q139=0," ",IFERROR(IF(DATEDIF(TODAY(),Q139,"M")&lt;=5,"ROJO",IF(DATEDIF(TODAY(),Q139,"M")&gt;=12,"VERDE",IF(AND(DATEDIF(TODAY(),Q139,"M")&gt;=6,DATEDIF(TODAY(),Q139,"M")&lt;=11),"AMARILLO"))),S139))</f>
        <v>AMARILLO</v>
      </c>
      <c r="S139" s="13" t="str">
        <f>IF(Q139=0," ",IF(Q139&lt;=$N$4,"VENCIDO","NO VENCIDO"))</f>
        <v>NO VENCIDO</v>
      </c>
      <c r="T139" s="6"/>
      <c r="U139" s="7"/>
      <c r="V139" s="7"/>
      <c r="W139" s="8"/>
      <c r="X139" s="8"/>
      <c r="Y139" s="160"/>
      <c r="Z139" s="9"/>
      <c r="AA139" s="1"/>
      <c r="AB139" s="167"/>
      <c r="AC139" s="167"/>
      <c r="AD139" s="168"/>
      <c r="AE139" s="117"/>
      <c r="AF139" s="117"/>
      <c r="AG139" s="117"/>
      <c r="AH139" s="117"/>
      <c r="AI139" s="117"/>
      <c r="AJ139" s="117"/>
      <c r="AK139" s="117"/>
      <c r="AL139" s="117"/>
      <c r="AM139" s="117"/>
      <c r="AN139" s="117"/>
      <c r="AO139" s="120"/>
      <c r="AP139" s="12"/>
      <c r="AQ139" s="44"/>
    </row>
    <row r="140" spans="1:43" ht="14.45" customHeight="1">
      <c r="A140" s="173"/>
      <c r="B140" s="194"/>
      <c r="C140" s="195"/>
      <c r="D140" s="123"/>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17"/>
      <c r="AF140" s="117"/>
      <c r="AG140" s="117"/>
      <c r="AH140" s="117"/>
      <c r="AI140" s="117"/>
      <c r="AJ140" s="117"/>
      <c r="AK140" s="117"/>
      <c r="AL140" s="117"/>
      <c r="AM140" s="117"/>
      <c r="AN140" s="117"/>
      <c r="AO140" s="120"/>
      <c r="AP140" s="12"/>
      <c r="AQ140" s="44"/>
    </row>
    <row r="141" spans="1:43" ht="14.45" customHeight="1">
      <c r="A141" s="173"/>
      <c r="B141" s="194"/>
      <c r="C141" s="195"/>
      <c r="D141" s="123"/>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18"/>
      <c r="AF141" s="118"/>
      <c r="AG141" s="118"/>
      <c r="AH141" s="118"/>
      <c r="AI141" s="118"/>
      <c r="AJ141" s="118"/>
      <c r="AK141" s="118"/>
      <c r="AL141" s="118"/>
      <c r="AM141" s="118"/>
      <c r="AN141" s="118"/>
      <c r="AO141" s="121"/>
      <c r="AP141" s="12"/>
      <c r="AQ141" s="44"/>
    </row>
    <row r="142" spans="1:43" ht="16.5">
      <c r="A142" s="174"/>
      <c r="B142" s="196"/>
      <c r="C142" s="197"/>
      <c r="D142" s="124"/>
      <c r="E142" s="127"/>
      <c r="F142" s="124"/>
      <c r="G142" s="124"/>
      <c r="H142" s="124"/>
      <c r="I142" s="124"/>
      <c r="J142" s="142"/>
      <c r="K142" s="145"/>
      <c r="L142" s="155"/>
      <c r="M142" s="15" t="b">
        <f>M137=N142</f>
        <v>1</v>
      </c>
      <c r="N142" s="75">
        <f>SUM(N137:N141)</f>
        <v>393</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122">
        <v>86</v>
      </c>
      <c r="E143" s="125"/>
      <c r="F143" s="122">
        <v>36</v>
      </c>
      <c r="G143" s="122">
        <v>3</v>
      </c>
      <c r="H143" s="122"/>
      <c r="I143" s="122"/>
      <c r="J143" s="140">
        <f>+F143+G143</f>
        <v>39</v>
      </c>
      <c r="K143" s="143">
        <f>+AO143</f>
        <v>0</v>
      </c>
      <c r="L143" s="153">
        <f>+J143+K143</f>
        <v>39</v>
      </c>
      <c r="M143" s="156">
        <f>+(D143+E143)-(L143)+H143-I143</f>
        <v>47</v>
      </c>
      <c r="N143" s="2">
        <v>47</v>
      </c>
      <c r="O143" s="3" t="s">
        <v>223</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7"/>
      <c r="AC143" s="167"/>
      <c r="AD143" s="168">
        <f>+AB143+AC143</f>
        <v>0</v>
      </c>
      <c r="AE143" s="116"/>
      <c r="AF143" s="116"/>
      <c r="AG143" s="116"/>
      <c r="AH143" s="116"/>
      <c r="AI143" s="116"/>
      <c r="AJ143" s="116"/>
      <c r="AK143" s="116"/>
      <c r="AL143" s="116"/>
      <c r="AM143" s="116"/>
      <c r="AN143" s="116"/>
      <c r="AO143" s="119">
        <f>SUM(AD143:AN147)</f>
        <v>0</v>
      </c>
      <c r="AP143" s="12"/>
      <c r="AQ143" s="44"/>
    </row>
    <row r="144" spans="1:43" ht="14.45" customHeight="1">
      <c r="A144" s="173"/>
      <c r="B144" s="194"/>
      <c r="C144" s="195"/>
      <c r="D144" s="123"/>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17"/>
      <c r="AF144" s="117"/>
      <c r="AG144" s="117"/>
      <c r="AH144" s="117"/>
      <c r="AI144" s="117"/>
      <c r="AJ144" s="117"/>
      <c r="AK144" s="117"/>
      <c r="AL144" s="117"/>
      <c r="AM144" s="117"/>
      <c r="AN144" s="117"/>
      <c r="AO144" s="120"/>
      <c r="AP144" s="12"/>
      <c r="AQ144" s="44"/>
    </row>
    <row r="145" spans="1:43" ht="14.45" customHeight="1">
      <c r="A145" s="173"/>
      <c r="B145" s="194"/>
      <c r="C145" s="195"/>
      <c r="D145" s="123"/>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17"/>
      <c r="AF145" s="117"/>
      <c r="AG145" s="117"/>
      <c r="AH145" s="117"/>
      <c r="AI145" s="117"/>
      <c r="AJ145" s="117"/>
      <c r="AK145" s="117"/>
      <c r="AL145" s="117"/>
      <c r="AM145" s="117"/>
      <c r="AN145" s="117"/>
      <c r="AO145" s="120"/>
      <c r="AP145" s="12"/>
      <c r="AQ145" s="44"/>
    </row>
    <row r="146" spans="1:43" ht="14.45" customHeight="1">
      <c r="A146" s="173"/>
      <c r="B146" s="194"/>
      <c r="C146" s="195"/>
      <c r="D146" s="123"/>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17"/>
      <c r="AF146" s="117"/>
      <c r="AG146" s="117"/>
      <c r="AH146" s="117"/>
      <c r="AI146" s="117"/>
      <c r="AJ146" s="117"/>
      <c r="AK146" s="117"/>
      <c r="AL146" s="117"/>
      <c r="AM146" s="117"/>
      <c r="AN146" s="117"/>
      <c r="AO146" s="120"/>
      <c r="AP146" s="12"/>
      <c r="AQ146" s="44"/>
    </row>
    <row r="147" spans="1:43" ht="14.45" customHeight="1">
      <c r="A147" s="173"/>
      <c r="B147" s="194"/>
      <c r="C147" s="195"/>
      <c r="D147" s="123"/>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18"/>
      <c r="AF147" s="118"/>
      <c r="AG147" s="118"/>
      <c r="AH147" s="118"/>
      <c r="AI147" s="118"/>
      <c r="AJ147" s="118"/>
      <c r="AK147" s="118"/>
      <c r="AL147" s="118"/>
      <c r="AM147" s="118"/>
      <c r="AN147" s="118"/>
      <c r="AO147" s="121"/>
      <c r="AP147" s="12"/>
      <c r="AQ147" s="44"/>
    </row>
    <row r="148" spans="1:43" ht="16.5">
      <c r="A148" s="174"/>
      <c r="B148" s="196"/>
      <c r="C148" s="197"/>
      <c r="D148" s="124"/>
      <c r="E148" s="127"/>
      <c r="F148" s="124"/>
      <c r="G148" s="124"/>
      <c r="H148" s="124"/>
      <c r="I148" s="124"/>
      <c r="J148" s="142"/>
      <c r="K148" s="145"/>
      <c r="L148" s="155"/>
      <c r="M148" s="15" t="b">
        <f>M143=N148</f>
        <v>1</v>
      </c>
      <c r="N148" s="75">
        <f>SUM(N143:N147)</f>
        <v>47</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80" t="s">
        <v>64</v>
      </c>
      <c r="C149" s="181"/>
      <c r="D149" s="186">
        <v>1176</v>
      </c>
      <c r="E149" s="177"/>
      <c r="F149" s="122">
        <v>550</v>
      </c>
      <c r="G149" s="122">
        <v>11</v>
      </c>
      <c r="H149" s="122"/>
      <c r="I149" s="122"/>
      <c r="J149" s="140">
        <f>+F149+G149</f>
        <v>561</v>
      </c>
      <c r="K149" s="143">
        <f>+AO149</f>
        <v>609</v>
      </c>
      <c r="L149" s="153">
        <f>+J149+K149</f>
        <v>1170</v>
      </c>
      <c r="M149" s="156">
        <f>+(D149+E149)-(L149)+H149-I149</f>
        <v>6</v>
      </c>
      <c r="N149" s="2">
        <v>6</v>
      </c>
      <c r="O149" s="3" t="s">
        <v>226</v>
      </c>
      <c r="P149" s="3" t="s">
        <v>227</v>
      </c>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59">
        <f>+AT149</f>
        <v>0</v>
      </c>
      <c r="Z149" s="9"/>
      <c r="AA149" s="1"/>
      <c r="AB149" s="167"/>
      <c r="AC149" s="167"/>
      <c r="AD149" s="168">
        <f>+AB149+AC149</f>
        <v>0</v>
      </c>
      <c r="AE149" s="116"/>
      <c r="AF149" s="116"/>
      <c r="AG149" s="116"/>
      <c r="AH149" s="116"/>
      <c r="AI149" s="116">
        <v>609</v>
      </c>
      <c r="AJ149" s="116"/>
      <c r="AK149" s="116"/>
      <c r="AL149" s="116"/>
      <c r="AM149" s="116"/>
      <c r="AN149" s="116"/>
      <c r="AO149" s="119">
        <f>SUM(AD149:AN153)</f>
        <v>609</v>
      </c>
      <c r="AP149" s="12"/>
      <c r="AQ149" s="44"/>
    </row>
    <row r="150" spans="1:43" ht="14.45" customHeight="1">
      <c r="A150" s="173"/>
      <c r="B150" s="182"/>
      <c r="C150" s="183"/>
      <c r="D150" s="187"/>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17"/>
      <c r="AF150" s="117"/>
      <c r="AG150" s="117"/>
      <c r="AH150" s="117"/>
      <c r="AI150" s="117"/>
      <c r="AJ150" s="117"/>
      <c r="AK150" s="117"/>
      <c r="AL150" s="117"/>
      <c r="AM150" s="117"/>
      <c r="AN150" s="117"/>
      <c r="AO150" s="120"/>
      <c r="AP150" s="12"/>
      <c r="AQ150" s="44"/>
    </row>
    <row r="151" spans="1:43" ht="14.45" customHeight="1">
      <c r="A151" s="173"/>
      <c r="B151" s="182"/>
      <c r="C151" s="183"/>
      <c r="D151" s="187"/>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17"/>
      <c r="AF151" s="117"/>
      <c r="AG151" s="117"/>
      <c r="AH151" s="117"/>
      <c r="AI151" s="117"/>
      <c r="AJ151" s="117"/>
      <c r="AK151" s="117"/>
      <c r="AL151" s="117"/>
      <c r="AM151" s="117"/>
      <c r="AN151" s="117"/>
      <c r="AO151" s="120"/>
      <c r="AP151" s="12"/>
      <c r="AQ151" s="44"/>
    </row>
    <row r="152" spans="1:43" ht="15.6" customHeight="1">
      <c r="A152" s="173"/>
      <c r="B152" s="182"/>
      <c r="C152" s="183"/>
      <c r="D152" s="187"/>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17"/>
      <c r="AF152" s="117"/>
      <c r="AG152" s="117"/>
      <c r="AH152" s="117"/>
      <c r="AI152" s="117"/>
      <c r="AJ152" s="117"/>
      <c r="AK152" s="117"/>
      <c r="AL152" s="117"/>
      <c r="AM152" s="117"/>
      <c r="AN152" s="117"/>
      <c r="AO152" s="120"/>
      <c r="AP152" s="12"/>
      <c r="AQ152" s="44"/>
    </row>
    <row r="153" spans="1:43" ht="15.6" customHeight="1">
      <c r="A153" s="173"/>
      <c r="B153" s="182"/>
      <c r="C153" s="183"/>
      <c r="D153" s="187"/>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18"/>
      <c r="AF153" s="118"/>
      <c r="AG153" s="118"/>
      <c r="AH153" s="118"/>
      <c r="AI153" s="118"/>
      <c r="AJ153" s="118"/>
      <c r="AK153" s="118"/>
      <c r="AL153" s="118"/>
      <c r="AM153" s="118"/>
      <c r="AN153" s="118"/>
      <c r="AO153" s="121"/>
      <c r="AP153" s="12"/>
      <c r="AQ153" s="44"/>
    </row>
    <row r="154" spans="1:43" ht="15.6" customHeight="1">
      <c r="A154" s="174"/>
      <c r="B154" s="184"/>
      <c r="C154" s="185"/>
      <c r="D154" s="188"/>
      <c r="E154" s="179"/>
      <c r="F154" s="124"/>
      <c r="G154" s="124"/>
      <c r="H154" s="124"/>
      <c r="I154" s="124"/>
      <c r="J154" s="142"/>
      <c r="K154" s="145"/>
      <c r="L154" s="155"/>
      <c r="M154" s="15" t="b">
        <f>M149=N154</f>
        <v>1</v>
      </c>
      <c r="N154" s="75">
        <f>SUM(N149:N153)</f>
        <v>6</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122">
        <v>467</v>
      </c>
      <c r="E155" s="177"/>
      <c r="F155" s="122">
        <v>441</v>
      </c>
      <c r="G155" s="122">
        <v>2</v>
      </c>
      <c r="H155" s="122"/>
      <c r="I155" s="122"/>
      <c r="J155" s="140">
        <f>+F155+G155</f>
        <v>443</v>
      </c>
      <c r="K155" s="143">
        <f>+AO155</f>
        <v>3</v>
      </c>
      <c r="L155" s="153">
        <f>+J155+K155</f>
        <v>446</v>
      </c>
      <c r="M155" s="156">
        <f>+(D155+E155)-(L155)+H155-I155</f>
        <v>21</v>
      </c>
      <c r="N155" s="2">
        <v>21</v>
      </c>
      <c r="O155" s="3" t="s">
        <v>228</v>
      </c>
      <c r="P155" s="3" t="s">
        <v>229</v>
      </c>
      <c r="Q155" s="4">
        <v>46062</v>
      </c>
      <c r="R155" s="5" t="str">
        <f ca="1">IF(Q155=0," ",IFERROR(IF(DATEDIF(TODAY(),Q155,"M")&lt;=5,"ROJO",IF(DATEDIF(TODAY(),Q155,"M")&gt;=12,"VERDE",IF(AND(DATEDIF(TODAY(),Q155,"M")&gt;=6,DATEDIF(TODAY(),Q155,"M")&lt;=11),"AMARILLO"))),S155))</f>
        <v>NO VENCIDO</v>
      </c>
      <c r="S155" s="5" t="str">
        <f>IF(Q155=0," ",IF(Q155&lt;=$N$4,"VENCIDO","NO VENCIDO"))</f>
        <v>NO VENCIDO</v>
      </c>
      <c r="T155" s="6"/>
      <c r="U155" s="7"/>
      <c r="V155" s="7"/>
      <c r="W155" s="8"/>
      <c r="X155" s="8"/>
      <c r="Y155" s="159">
        <f>+AT155</f>
        <v>0</v>
      </c>
      <c r="Z155" s="9"/>
      <c r="AA155" s="1"/>
      <c r="AB155" s="167">
        <v>3</v>
      </c>
      <c r="AC155" s="167"/>
      <c r="AD155" s="168">
        <f>+AB155+AC155</f>
        <v>3</v>
      </c>
      <c r="AE155" s="116"/>
      <c r="AF155" s="116"/>
      <c r="AG155" s="116"/>
      <c r="AH155" s="116"/>
      <c r="AI155" s="116"/>
      <c r="AJ155" s="116"/>
      <c r="AK155" s="116"/>
      <c r="AL155" s="116"/>
      <c r="AM155" s="116"/>
      <c r="AN155" s="116"/>
      <c r="AO155" s="119">
        <f>SUM(AD155:AN159)</f>
        <v>3</v>
      </c>
      <c r="AP155" s="12"/>
      <c r="AQ155" s="44"/>
    </row>
    <row r="156" spans="1:43" ht="14.45" customHeight="1">
      <c r="A156" s="165"/>
      <c r="B156" s="176"/>
      <c r="C156" s="176"/>
      <c r="D156" s="123"/>
      <c r="E156" s="178"/>
      <c r="F156" s="123"/>
      <c r="G156" s="123"/>
      <c r="H156" s="123"/>
      <c r="I156" s="123"/>
      <c r="J156" s="141"/>
      <c r="K156" s="144"/>
      <c r="L156" s="154"/>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7"/>
      <c r="AC156" s="167"/>
      <c r="AD156" s="168"/>
      <c r="AE156" s="117"/>
      <c r="AF156" s="117"/>
      <c r="AG156" s="117"/>
      <c r="AH156" s="117"/>
      <c r="AI156" s="117"/>
      <c r="AJ156" s="117"/>
      <c r="AK156" s="117"/>
      <c r="AL156" s="117"/>
      <c r="AM156" s="117"/>
      <c r="AN156" s="117"/>
      <c r="AO156" s="120"/>
      <c r="AP156" s="12"/>
      <c r="AQ156" s="44"/>
    </row>
    <row r="157" spans="1:43" ht="14.45" customHeight="1">
      <c r="A157" s="165"/>
      <c r="B157" s="176"/>
      <c r="C157" s="176"/>
      <c r="D157" s="124"/>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17"/>
      <c r="AF157" s="117"/>
      <c r="AG157" s="117"/>
      <c r="AH157" s="117"/>
      <c r="AI157" s="117"/>
      <c r="AJ157" s="117"/>
      <c r="AK157" s="117"/>
      <c r="AL157" s="117"/>
      <c r="AM157" s="117"/>
      <c r="AN157" s="11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17"/>
      <c r="AF158" s="117"/>
      <c r="AG158" s="117"/>
      <c r="AH158" s="117"/>
      <c r="AI158" s="117"/>
      <c r="AJ158" s="117"/>
      <c r="AK158" s="117"/>
      <c r="AL158" s="117"/>
      <c r="AM158" s="117"/>
      <c r="AN158" s="117"/>
      <c r="AO158" s="120"/>
      <c r="AP158" s="12"/>
      <c r="AQ158" s="44"/>
    </row>
    <row r="159" spans="1:43" ht="15.6" customHeight="1">
      <c r="A159" s="165"/>
      <c r="B159" s="190" t="s">
        <v>70</v>
      </c>
      <c r="C159" s="190"/>
      <c r="D159" s="30">
        <f>+D152/2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18"/>
      <c r="AF159" s="118"/>
      <c r="AG159" s="118"/>
      <c r="AH159" s="118"/>
      <c r="AI159" s="118"/>
      <c r="AJ159" s="118"/>
      <c r="AK159" s="118"/>
      <c r="AL159" s="118"/>
      <c r="AM159" s="118"/>
      <c r="AN159" s="118"/>
      <c r="AO159" s="121"/>
      <c r="AP159" s="12"/>
      <c r="AQ159" s="44"/>
    </row>
    <row r="160" spans="1:43" ht="16.5">
      <c r="A160" s="165"/>
      <c r="B160" s="191" t="s">
        <v>67</v>
      </c>
      <c r="C160" s="191"/>
      <c r="D160" s="28">
        <f>+D155+D159-D158</f>
        <v>467</v>
      </c>
      <c r="E160" s="179"/>
      <c r="F160" s="124"/>
      <c r="G160" s="124"/>
      <c r="H160" s="124"/>
      <c r="I160" s="124"/>
      <c r="J160" s="142"/>
      <c r="K160" s="145"/>
      <c r="L160" s="155"/>
      <c r="M160" s="15" t="b">
        <f>M155=N160</f>
        <v>1</v>
      </c>
      <c r="N160" s="75">
        <f>SUM(N155:N159)</f>
        <v>21</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122">
        <v>5</v>
      </c>
      <c r="E161" s="125"/>
      <c r="F161" s="122">
        <v>4</v>
      </c>
      <c r="G161" s="122"/>
      <c r="H161" s="122"/>
      <c r="I161" s="122"/>
      <c r="J161" s="140">
        <f>+F161+G161</f>
        <v>4</v>
      </c>
      <c r="K161" s="143">
        <f>+AO161</f>
        <v>0</v>
      </c>
      <c r="L161" s="153">
        <f>+J161+K161</f>
        <v>4</v>
      </c>
      <c r="M161" s="156">
        <f>+(D161+E161)-(L161)+H161-I161</f>
        <v>1</v>
      </c>
      <c r="N161" s="2">
        <v>1</v>
      </c>
      <c r="O161" s="3" t="s">
        <v>230</v>
      </c>
      <c r="P161" s="3" t="s">
        <v>231</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59">
        <f>+AT161</f>
        <v>0</v>
      </c>
      <c r="Z161" s="9"/>
      <c r="AA161" s="1"/>
      <c r="AB161" s="167"/>
      <c r="AC161" s="167"/>
      <c r="AD161" s="168">
        <f>+AB161+AC161</f>
        <v>0</v>
      </c>
      <c r="AE161" s="116"/>
      <c r="AF161" s="116"/>
      <c r="AG161" s="116"/>
      <c r="AH161" s="116"/>
      <c r="AI161" s="116"/>
      <c r="AJ161" s="116"/>
      <c r="AK161" s="116"/>
      <c r="AL161" s="116"/>
      <c r="AM161" s="116"/>
      <c r="AN161" s="116"/>
      <c r="AO161" s="119">
        <f>SUM(AD161:AN165)</f>
        <v>0</v>
      </c>
      <c r="AP161" s="12"/>
      <c r="AQ161" s="44"/>
    </row>
    <row r="162" spans="1:43" ht="14.45" customHeight="1">
      <c r="A162" s="173"/>
      <c r="B162" s="166"/>
      <c r="C162" s="166"/>
      <c r="D162" s="123"/>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17"/>
      <c r="AF162" s="117"/>
      <c r="AG162" s="117"/>
      <c r="AH162" s="117"/>
      <c r="AI162" s="117"/>
      <c r="AJ162" s="117"/>
      <c r="AK162" s="117"/>
      <c r="AL162" s="117"/>
      <c r="AM162" s="117"/>
      <c r="AN162" s="117"/>
      <c r="AO162" s="120"/>
      <c r="AP162" s="12"/>
      <c r="AQ162" s="44"/>
    </row>
    <row r="163" spans="1:43" ht="14.45" customHeight="1">
      <c r="A163" s="173"/>
      <c r="B163" s="166"/>
      <c r="C163" s="166"/>
      <c r="D163" s="123"/>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17"/>
      <c r="AF163" s="117"/>
      <c r="AG163" s="117"/>
      <c r="AH163" s="117"/>
      <c r="AI163" s="117"/>
      <c r="AJ163" s="117"/>
      <c r="AK163" s="117"/>
      <c r="AL163" s="117"/>
      <c r="AM163" s="117"/>
      <c r="AN163" s="117"/>
      <c r="AO163" s="120"/>
      <c r="AP163" s="12"/>
      <c r="AQ163" s="44"/>
    </row>
    <row r="164" spans="1:43" ht="14.45" customHeight="1">
      <c r="A164" s="173"/>
      <c r="B164" s="166"/>
      <c r="C164" s="166"/>
      <c r="D164" s="123"/>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17"/>
      <c r="AF164" s="117"/>
      <c r="AG164" s="117"/>
      <c r="AH164" s="117"/>
      <c r="AI164" s="117"/>
      <c r="AJ164" s="117"/>
      <c r="AK164" s="117"/>
      <c r="AL164" s="117"/>
      <c r="AM164" s="117"/>
      <c r="AN164" s="117"/>
      <c r="AO164" s="120"/>
      <c r="AP164" s="12"/>
      <c r="AQ164" s="44"/>
    </row>
    <row r="165" spans="1:43" ht="14.45" customHeight="1">
      <c r="A165" s="173"/>
      <c r="B165" s="166"/>
      <c r="C165" s="166"/>
      <c r="D165" s="123"/>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18"/>
      <c r="AF165" s="118"/>
      <c r="AG165" s="118"/>
      <c r="AH165" s="118"/>
      <c r="AI165" s="118"/>
      <c r="AJ165" s="118"/>
      <c r="AK165" s="118"/>
      <c r="AL165" s="118"/>
      <c r="AM165" s="118"/>
      <c r="AN165" s="118"/>
      <c r="AO165" s="121"/>
      <c r="AP165" s="12"/>
      <c r="AQ165" s="44"/>
    </row>
    <row r="166" spans="1:43" ht="16.5">
      <c r="A166" s="174"/>
      <c r="B166" s="166"/>
      <c r="C166" s="166"/>
      <c r="D166" s="124"/>
      <c r="E166" s="127"/>
      <c r="F166" s="124"/>
      <c r="G166" s="124"/>
      <c r="H166" s="124"/>
      <c r="I166" s="124"/>
      <c r="J166" s="142"/>
      <c r="K166" s="145"/>
      <c r="L166" s="155"/>
      <c r="M166" s="15" t="b">
        <f>M161=N166</f>
        <v>1</v>
      </c>
      <c r="N166" s="75">
        <f>SUM(N161:N165)</f>
        <v>1</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122">
        <v>230</v>
      </c>
      <c r="E167" s="125"/>
      <c r="F167" s="122">
        <v>84</v>
      </c>
      <c r="G167" s="122">
        <v>2</v>
      </c>
      <c r="H167" s="122"/>
      <c r="I167" s="122"/>
      <c r="J167" s="140">
        <f>+F167+G167</f>
        <v>86</v>
      </c>
      <c r="K167" s="143">
        <f>+AO167</f>
        <v>0</v>
      </c>
      <c r="L167" s="153">
        <f>+J167+K167</f>
        <v>86</v>
      </c>
      <c r="M167" s="156">
        <f>+(D167+E167)-(L167)+H167-I167</f>
        <v>144</v>
      </c>
      <c r="N167" s="2">
        <v>144</v>
      </c>
      <c r="O167" s="3" t="s">
        <v>232</v>
      </c>
      <c r="P167" s="3" t="s">
        <v>233</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7"/>
      <c r="AC167" s="167"/>
      <c r="AD167" s="168">
        <f>+AB167+AC167</f>
        <v>0</v>
      </c>
      <c r="AE167" s="116"/>
      <c r="AF167" s="116"/>
      <c r="AG167" s="116"/>
      <c r="AH167" s="116"/>
      <c r="AI167" s="116"/>
      <c r="AJ167" s="116"/>
      <c r="AK167" s="116"/>
      <c r="AL167" s="116"/>
      <c r="AM167" s="116"/>
      <c r="AN167" s="116"/>
      <c r="AO167" s="119">
        <f>SUM(AD167:AN171)</f>
        <v>0</v>
      </c>
      <c r="AP167" s="12"/>
      <c r="AQ167" s="44"/>
    </row>
    <row r="168" spans="1:43" ht="14.45" customHeight="1">
      <c r="A168" s="173"/>
      <c r="B168" s="166"/>
      <c r="C168" s="166"/>
      <c r="D168" s="123"/>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17"/>
      <c r="AF168" s="117"/>
      <c r="AG168" s="117"/>
      <c r="AH168" s="117"/>
      <c r="AI168" s="117"/>
      <c r="AJ168" s="117"/>
      <c r="AK168" s="117"/>
      <c r="AL168" s="117"/>
      <c r="AM168" s="117"/>
      <c r="AN168" s="117"/>
      <c r="AO168" s="120"/>
      <c r="AP168" s="12"/>
      <c r="AQ168" s="44"/>
    </row>
    <row r="169" spans="1:43" ht="14.45" customHeight="1">
      <c r="A169" s="173"/>
      <c r="B169" s="166"/>
      <c r="C169" s="166"/>
      <c r="D169" s="123"/>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17"/>
      <c r="AF169" s="117"/>
      <c r="AG169" s="117"/>
      <c r="AH169" s="117"/>
      <c r="AI169" s="117"/>
      <c r="AJ169" s="117"/>
      <c r="AK169" s="117"/>
      <c r="AL169" s="117"/>
      <c r="AM169" s="117"/>
      <c r="AN169" s="117"/>
      <c r="AO169" s="120"/>
      <c r="AP169" s="12"/>
      <c r="AQ169" s="44"/>
    </row>
    <row r="170" spans="1:43" ht="14.45" customHeight="1">
      <c r="A170" s="173"/>
      <c r="B170" s="166"/>
      <c r="C170" s="166"/>
      <c r="D170" s="123"/>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17"/>
      <c r="AF170" s="117"/>
      <c r="AG170" s="117"/>
      <c r="AH170" s="117"/>
      <c r="AI170" s="117"/>
      <c r="AJ170" s="117"/>
      <c r="AK170" s="117"/>
      <c r="AL170" s="117"/>
      <c r="AM170" s="117"/>
      <c r="AN170" s="117"/>
      <c r="AO170" s="120"/>
      <c r="AP170" s="12"/>
      <c r="AQ170" s="44"/>
    </row>
    <row r="171" spans="1:43" ht="14.45" customHeight="1">
      <c r="A171" s="173"/>
      <c r="B171" s="166"/>
      <c r="C171" s="166"/>
      <c r="D171" s="123"/>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18"/>
      <c r="AF171" s="118"/>
      <c r="AG171" s="118"/>
      <c r="AH171" s="118"/>
      <c r="AI171" s="118"/>
      <c r="AJ171" s="118"/>
      <c r="AK171" s="118"/>
      <c r="AL171" s="118"/>
      <c r="AM171" s="118"/>
      <c r="AN171" s="118"/>
      <c r="AO171" s="121"/>
      <c r="AP171" s="12"/>
      <c r="AQ171" s="44"/>
    </row>
    <row r="172" spans="1:43" ht="16.5">
      <c r="A172" s="174"/>
      <c r="B172" s="166"/>
      <c r="C172" s="166"/>
      <c r="D172" s="124"/>
      <c r="E172" s="127"/>
      <c r="F172" s="124"/>
      <c r="G172" s="124"/>
      <c r="H172" s="124"/>
      <c r="I172" s="124"/>
      <c r="J172" s="142"/>
      <c r="K172" s="145"/>
      <c r="L172" s="155"/>
      <c r="M172" s="15" t="b">
        <f>M167=N172</f>
        <v>1</v>
      </c>
      <c r="N172" s="75">
        <f>SUM(N167:N171)</f>
        <v>144</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122"/>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16"/>
      <c r="AF173" s="116"/>
      <c r="AG173" s="116"/>
      <c r="AH173" s="116"/>
      <c r="AI173" s="116"/>
      <c r="AJ173" s="116"/>
      <c r="AK173" s="116"/>
      <c r="AL173" s="116"/>
      <c r="AM173" s="116"/>
      <c r="AN173" s="116"/>
      <c r="AO173" s="119">
        <f>SUM(AD173:AN177)</f>
        <v>0</v>
      </c>
      <c r="AP173" s="12"/>
      <c r="AQ173" s="44"/>
    </row>
    <row r="174" spans="1:43" ht="14.45" customHeight="1">
      <c r="A174" s="173"/>
      <c r="B174" s="166"/>
      <c r="C174" s="166"/>
      <c r="D174" s="123"/>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17"/>
      <c r="AF174" s="117"/>
      <c r="AG174" s="117"/>
      <c r="AH174" s="117"/>
      <c r="AI174" s="117"/>
      <c r="AJ174" s="117"/>
      <c r="AK174" s="117"/>
      <c r="AL174" s="117"/>
      <c r="AM174" s="117"/>
      <c r="AN174" s="117"/>
      <c r="AO174" s="120"/>
      <c r="AP174" s="12"/>
      <c r="AQ174" s="44"/>
    </row>
    <row r="175" spans="1:43" ht="14.45" customHeight="1">
      <c r="A175" s="173"/>
      <c r="B175" s="166"/>
      <c r="C175" s="166"/>
      <c r="D175" s="123"/>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17"/>
      <c r="AF175" s="117"/>
      <c r="AG175" s="117"/>
      <c r="AH175" s="117"/>
      <c r="AI175" s="117"/>
      <c r="AJ175" s="117"/>
      <c r="AK175" s="117"/>
      <c r="AL175" s="117"/>
      <c r="AM175" s="117"/>
      <c r="AN175" s="117"/>
      <c r="AO175" s="120"/>
      <c r="AP175" s="12"/>
      <c r="AQ175" s="44"/>
    </row>
    <row r="176" spans="1:43" ht="14.45" customHeight="1">
      <c r="A176" s="173"/>
      <c r="B176" s="166"/>
      <c r="C176" s="166"/>
      <c r="D176" s="123"/>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17"/>
      <c r="AF176" s="117"/>
      <c r="AG176" s="117"/>
      <c r="AH176" s="117"/>
      <c r="AI176" s="117"/>
      <c r="AJ176" s="117"/>
      <c r="AK176" s="117"/>
      <c r="AL176" s="117"/>
      <c r="AM176" s="117"/>
      <c r="AN176" s="117"/>
      <c r="AO176" s="120"/>
      <c r="AP176" s="12"/>
      <c r="AQ176" s="44"/>
    </row>
    <row r="177" spans="1:43" ht="14.45" customHeight="1">
      <c r="A177" s="173"/>
      <c r="B177" s="166"/>
      <c r="C177" s="166"/>
      <c r="D177" s="123"/>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18"/>
      <c r="AF177" s="118"/>
      <c r="AG177" s="118"/>
      <c r="AH177" s="118"/>
      <c r="AI177" s="118"/>
      <c r="AJ177" s="118"/>
      <c r="AK177" s="118"/>
      <c r="AL177" s="118"/>
      <c r="AM177" s="118"/>
      <c r="AN177" s="118"/>
      <c r="AO177" s="121"/>
      <c r="AP177" s="12"/>
      <c r="AQ177" s="44"/>
    </row>
    <row r="178" spans="1:43" ht="16.5">
      <c r="A178" s="174"/>
      <c r="B178" s="166"/>
      <c r="C178" s="166"/>
      <c r="D178" s="124"/>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122">
        <v>73</v>
      </c>
      <c r="E179" s="125"/>
      <c r="F179" s="122">
        <v>32</v>
      </c>
      <c r="G179" s="122"/>
      <c r="H179" s="122"/>
      <c r="I179" s="122"/>
      <c r="J179" s="140">
        <f>+F179+G179</f>
        <v>32</v>
      </c>
      <c r="K179" s="143">
        <f>+AO179</f>
        <v>0</v>
      </c>
      <c r="L179" s="153">
        <f>+J179+K179</f>
        <v>32</v>
      </c>
      <c r="M179" s="156">
        <f>+(D179+E179)-(L179)+H179-I179</f>
        <v>41</v>
      </c>
      <c r="N179" s="2">
        <v>41</v>
      </c>
      <c r="O179" s="3" t="s">
        <v>234</v>
      </c>
      <c r="P179" s="3" t="s">
        <v>193</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7"/>
      <c r="AC179" s="167"/>
      <c r="AD179" s="168">
        <f>+AB179+AC179</f>
        <v>0</v>
      </c>
      <c r="AE179" s="116"/>
      <c r="AF179" s="116"/>
      <c r="AG179" s="116"/>
      <c r="AH179" s="116"/>
      <c r="AI179" s="116"/>
      <c r="AJ179" s="116"/>
      <c r="AK179" s="116"/>
      <c r="AL179" s="116"/>
      <c r="AM179" s="116"/>
      <c r="AN179" s="116"/>
      <c r="AO179" s="119">
        <f>SUM(AD179:AN183)</f>
        <v>0</v>
      </c>
      <c r="AP179" s="12"/>
      <c r="AQ179" s="44"/>
    </row>
    <row r="180" spans="1:43" ht="14.45" customHeight="1">
      <c r="A180" s="173"/>
      <c r="B180" s="166"/>
      <c r="C180" s="166"/>
      <c r="D180" s="123"/>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17"/>
      <c r="AF180" s="117"/>
      <c r="AG180" s="117"/>
      <c r="AH180" s="117"/>
      <c r="AI180" s="117"/>
      <c r="AJ180" s="117"/>
      <c r="AK180" s="117"/>
      <c r="AL180" s="117"/>
      <c r="AM180" s="117"/>
      <c r="AN180" s="117"/>
      <c r="AO180" s="120"/>
      <c r="AP180" s="12"/>
      <c r="AQ180" s="44"/>
    </row>
    <row r="181" spans="1:43" ht="14.45" customHeight="1">
      <c r="A181" s="173"/>
      <c r="B181" s="166"/>
      <c r="C181" s="166"/>
      <c r="D181" s="123"/>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17"/>
      <c r="AF181" s="117"/>
      <c r="AG181" s="117"/>
      <c r="AH181" s="117"/>
      <c r="AI181" s="117"/>
      <c r="AJ181" s="117"/>
      <c r="AK181" s="117"/>
      <c r="AL181" s="117"/>
      <c r="AM181" s="117"/>
      <c r="AN181" s="117"/>
      <c r="AO181" s="120"/>
      <c r="AP181" s="12"/>
      <c r="AQ181" s="44"/>
    </row>
    <row r="182" spans="1:43" ht="14.45" customHeight="1">
      <c r="A182" s="173"/>
      <c r="B182" s="166"/>
      <c r="C182" s="166"/>
      <c r="D182" s="123"/>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17"/>
      <c r="AF182" s="117"/>
      <c r="AG182" s="117"/>
      <c r="AH182" s="117"/>
      <c r="AI182" s="117"/>
      <c r="AJ182" s="117"/>
      <c r="AK182" s="117"/>
      <c r="AL182" s="117"/>
      <c r="AM182" s="117"/>
      <c r="AN182" s="117"/>
      <c r="AO182" s="120"/>
      <c r="AP182" s="12"/>
      <c r="AQ182" s="44"/>
    </row>
    <row r="183" spans="1:43" ht="14.45" customHeight="1">
      <c r="A183" s="173"/>
      <c r="B183" s="166"/>
      <c r="C183" s="166"/>
      <c r="D183" s="123"/>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18"/>
      <c r="AF183" s="118"/>
      <c r="AG183" s="118"/>
      <c r="AH183" s="118"/>
      <c r="AI183" s="118"/>
      <c r="AJ183" s="118"/>
      <c r="AK183" s="118"/>
      <c r="AL183" s="118"/>
      <c r="AM183" s="118"/>
      <c r="AN183" s="118"/>
      <c r="AO183" s="121"/>
      <c r="AP183" s="12"/>
      <c r="AQ183" s="44"/>
    </row>
    <row r="184" spans="1:43" ht="16.5">
      <c r="A184" s="174"/>
      <c r="B184" s="166"/>
      <c r="C184" s="166"/>
      <c r="D184" s="124"/>
      <c r="E184" s="127"/>
      <c r="F184" s="124"/>
      <c r="G184" s="124"/>
      <c r="H184" s="124"/>
      <c r="I184" s="124"/>
      <c r="J184" s="142"/>
      <c r="K184" s="145"/>
      <c r="L184" s="155"/>
      <c r="M184" s="15" t="b">
        <f>M179=N184</f>
        <v>1</v>
      </c>
      <c r="N184" s="75">
        <f>SUM(N179:N183)</f>
        <v>41</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122">
        <v>8</v>
      </c>
      <c r="E185" s="125"/>
      <c r="F185" s="122">
        <v>8</v>
      </c>
      <c r="G185" s="122"/>
      <c r="H185" s="122"/>
      <c r="I185" s="122"/>
      <c r="J185" s="140">
        <f>+F185+G185</f>
        <v>8</v>
      </c>
      <c r="K185" s="143">
        <f>+AO185</f>
        <v>0</v>
      </c>
      <c r="L185" s="153">
        <f>+J185+K185</f>
        <v>8</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16"/>
      <c r="AF185" s="116"/>
      <c r="AG185" s="116"/>
      <c r="AH185" s="116"/>
      <c r="AI185" s="116"/>
      <c r="AJ185" s="116"/>
      <c r="AK185" s="116"/>
      <c r="AL185" s="116"/>
      <c r="AM185" s="116"/>
      <c r="AN185" s="116"/>
      <c r="AO185" s="119">
        <f>SUM(AD185:AN189)</f>
        <v>0</v>
      </c>
      <c r="AP185" s="12"/>
      <c r="AQ185" s="44"/>
    </row>
    <row r="186" spans="1:43" ht="14.45" customHeight="1">
      <c r="A186" s="173"/>
      <c r="B186" s="166"/>
      <c r="C186" s="166"/>
      <c r="D186" s="123"/>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17"/>
      <c r="AF186" s="117"/>
      <c r="AG186" s="117"/>
      <c r="AH186" s="117"/>
      <c r="AI186" s="117"/>
      <c r="AJ186" s="117"/>
      <c r="AK186" s="117"/>
      <c r="AL186" s="117"/>
      <c r="AM186" s="117"/>
      <c r="AN186" s="117"/>
      <c r="AO186" s="120"/>
      <c r="AP186" s="12"/>
      <c r="AQ186" s="44"/>
    </row>
    <row r="187" spans="1:43" ht="14.45" customHeight="1">
      <c r="A187" s="173"/>
      <c r="B187" s="166"/>
      <c r="C187" s="166"/>
      <c r="D187" s="123"/>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17"/>
      <c r="AF187" s="117"/>
      <c r="AG187" s="117"/>
      <c r="AH187" s="117"/>
      <c r="AI187" s="117"/>
      <c r="AJ187" s="117"/>
      <c r="AK187" s="117"/>
      <c r="AL187" s="117"/>
      <c r="AM187" s="117"/>
      <c r="AN187" s="117"/>
      <c r="AO187" s="120"/>
      <c r="AP187" s="12"/>
      <c r="AQ187" s="44"/>
    </row>
    <row r="188" spans="1:43" ht="14.45" customHeight="1">
      <c r="A188" s="173"/>
      <c r="B188" s="166"/>
      <c r="C188" s="166"/>
      <c r="D188" s="123"/>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17"/>
      <c r="AF188" s="117"/>
      <c r="AG188" s="117"/>
      <c r="AH188" s="117"/>
      <c r="AI188" s="117"/>
      <c r="AJ188" s="117"/>
      <c r="AK188" s="117"/>
      <c r="AL188" s="117"/>
      <c r="AM188" s="117"/>
      <c r="AN188" s="117"/>
      <c r="AO188" s="120"/>
      <c r="AP188" s="12"/>
      <c r="AQ188" s="44"/>
    </row>
    <row r="189" spans="1:43" ht="14.45" customHeight="1">
      <c r="A189" s="173"/>
      <c r="B189" s="166"/>
      <c r="C189" s="166"/>
      <c r="D189" s="123"/>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18"/>
      <c r="AF189" s="118"/>
      <c r="AG189" s="118"/>
      <c r="AH189" s="118"/>
      <c r="AI189" s="118"/>
      <c r="AJ189" s="118"/>
      <c r="AK189" s="118"/>
      <c r="AL189" s="118"/>
      <c r="AM189" s="118"/>
      <c r="AN189" s="118"/>
      <c r="AO189" s="121"/>
      <c r="AP189" s="12"/>
      <c r="AQ189" s="44"/>
    </row>
    <row r="190" spans="1:43" ht="16.5">
      <c r="A190" s="174"/>
      <c r="B190" s="166"/>
      <c r="C190" s="166"/>
      <c r="D190" s="124"/>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122">
        <v>30</v>
      </c>
      <c r="E191" s="125"/>
      <c r="F191" s="122">
        <v>11</v>
      </c>
      <c r="G191" s="122"/>
      <c r="H191" s="122"/>
      <c r="I191" s="122"/>
      <c r="J191" s="140">
        <f>+F191+G191</f>
        <v>11</v>
      </c>
      <c r="K191" s="143">
        <f>+AO191</f>
        <v>0</v>
      </c>
      <c r="L191" s="153">
        <f>+J191+K191</f>
        <v>11</v>
      </c>
      <c r="M191" s="156">
        <f>+(D191+E191)-(L191)+H191-I191</f>
        <v>19</v>
      </c>
      <c r="N191" s="2">
        <v>19</v>
      </c>
      <c r="O191" s="3" t="s">
        <v>235</v>
      </c>
      <c r="P191" s="3" t="s">
        <v>236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7"/>
      <c r="AC191" s="167"/>
      <c r="AD191" s="168">
        <f>+AB191+AC191</f>
        <v>0</v>
      </c>
      <c r="AE191" s="116"/>
      <c r="AF191" s="116"/>
      <c r="AG191" s="116"/>
      <c r="AH191" s="116"/>
      <c r="AI191" s="116"/>
      <c r="AJ191" s="116"/>
      <c r="AK191" s="116"/>
      <c r="AL191" s="116"/>
      <c r="AM191" s="116"/>
      <c r="AN191" s="116"/>
      <c r="AO191" s="119">
        <f>SUM(AD191:AN195)</f>
        <v>0</v>
      </c>
      <c r="AP191" s="12"/>
      <c r="AQ191" s="44"/>
    </row>
    <row r="192" spans="1:43" ht="14.45" customHeight="1">
      <c r="A192" s="173"/>
      <c r="B192" s="166"/>
      <c r="C192" s="166"/>
      <c r="D192" s="123"/>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17"/>
      <c r="AF192" s="117"/>
      <c r="AG192" s="117"/>
      <c r="AH192" s="117"/>
      <c r="AI192" s="117"/>
      <c r="AJ192" s="117"/>
      <c r="AK192" s="117"/>
      <c r="AL192" s="117"/>
      <c r="AM192" s="117"/>
      <c r="AN192" s="117"/>
      <c r="AO192" s="120"/>
      <c r="AP192" s="12"/>
      <c r="AQ192" s="44"/>
    </row>
    <row r="193" spans="1:43" ht="14.45" customHeight="1">
      <c r="A193" s="173"/>
      <c r="B193" s="166"/>
      <c r="C193" s="166"/>
      <c r="D193" s="123"/>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17"/>
      <c r="AF193" s="117"/>
      <c r="AG193" s="117"/>
      <c r="AH193" s="117"/>
      <c r="AI193" s="117"/>
      <c r="AJ193" s="117"/>
      <c r="AK193" s="117"/>
      <c r="AL193" s="117"/>
      <c r="AM193" s="117"/>
      <c r="AN193" s="117"/>
      <c r="AO193" s="120"/>
      <c r="AP193" s="12"/>
      <c r="AQ193" s="44"/>
    </row>
    <row r="194" spans="1:43" ht="14.45" customHeight="1">
      <c r="A194" s="173"/>
      <c r="B194" s="166"/>
      <c r="C194" s="166"/>
      <c r="D194" s="123"/>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17"/>
      <c r="AF194" s="117"/>
      <c r="AG194" s="117"/>
      <c r="AH194" s="117"/>
      <c r="AI194" s="117"/>
      <c r="AJ194" s="117"/>
      <c r="AK194" s="117"/>
      <c r="AL194" s="117"/>
      <c r="AM194" s="117"/>
      <c r="AN194" s="117"/>
      <c r="AO194" s="120"/>
      <c r="AP194" s="12"/>
      <c r="AQ194" s="44"/>
    </row>
    <row r="195" spans="1:43" ht="14.45" customHeight="1">
      <c r="A195" s="173"/>
      <c r="B195" s="166"/>
      <c r="C195" s="166"/>
      <c r="D195" s="123"/>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18"/>
      <c r="AF195" s="118"/>
      <c r="AG195" s="118"/>
      <c r="AH195" s="118"/>
      <c r="AI195" s="118"/>
      <c r="AJ195" s="118"/>
      <c r="AK195" s="118"/>
      <c r="AL195" s="118"/>
      <c r="AM195" s="118"/>
      <c r="AN195" s="118"/>
      <c r="AO195" s="121"/>
      <c r="AP195" s="12"/>
      <c r="AQ195" s="44"/>
    </row>
    <row r="196" spans="1:43" ht="16.5">
      <c r="A196" s="174"/>
      <c r="B196" s="166"/>
      <c r="C196" s="166"/>
      <c r="D196" s="124"/>
      <c r="E196" s="127"/>
      <c r="F196" s="124"/>
      <c r="G196" s="124"/>
      <c r="H196" s="124"/>
      <c r="I196" s="124"/>
      <c r="J196" s="142"/>
      <c r="K196" s="145"/>
      <c r="L196" s="155"/>
      <c r="M196" s="15" t="b">
        <f>M191=N196</f>
        <v>1</v>
      </c>
      <c r="N196" s="75">
        <f>SUM(N191:N195)</f>
        <v>19</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122">
        <v>8</v>
      </c>
      <c r="E197" s="125"/>
      <c r="F197" s="122">
        <v>2</v>
      </c>
      <c r="G197" s="122"/>
      <c r="H197" s="122"/>
      <c r="I197" s="122"/>
      <c r="J197" s="140">
        <f>+F197+G197</f>
        <v>2</v>
      </c>
      <c r="K197" s="143">
        <f>+AO197</f>
        <v>0</v>
      </c>
      <c r="L197" s="153">
        <f>+J197+K197</f>
        <v>2</v>
      </c>
      <c r="M197" s="156">
        <f>+(D197+E197)-(L197)+H197-I197</f>
        <v>6</v>
      </c>
      <c r="N197" s="2">
        <v>6</v>
      </c>
      <c r="O197" s="3" t="s">
        <v>237</v>
      </c>
      <c r="P197" s="3" t="s">
        <v>238</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9">
        <f>+AT197</f>
        <v>0</v>
      </c>
      <c r="Z197" s="9"/>
      <c r="AA197" s="1"/>
      <c r="AB197" s="167"/>
      <c r="AC197" s="167"/>
      <c r="AD197" s="168">
        <f>+AB197+AC197</f>
        <v>0</v>
      </c>
      <c r="AE197" s="116"/>
      <c r="AF197" s="116"/>
      <c r="AG197" s="116"/>
      <c r="AH197" s="116"/>
      <c r="AI197" s="116"/>
      <c r="AJ197" s="116"/>
      <c r="AK197" s="116"/>
      <c r="AL197" s="116"/>
      <c r="AM197" s="116"/>
      <c r="AN197" s="116"/>
      <c r="AO197" s="119">
        <f>SUM(AD197:AN201)</f>
        <v>0</v>
      </c>
      <c r="AP197" s="12"/>
      <c r="AQ197" s="44"/>
    </row>
    <row r="198" spans="1:43" ht="14.45" customHeight="1">
      <c r="A198" s="173"/>
      <c r="B198" s="166"/>
      <c r="C198" s="166"/>
      <c r="D198" s="123"/>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17"/>
      <c r="AF198" s="117"/>
      <c r="AG198" s="117"/>
      <c r="AH198" s="117"/>
      <c r="AI198" s="117"/>
      <c r="AJ198" s="117"/>
      <c r="AK198" s="117"/>
      <c r="AL198" s="117"/>
      <c r="AM198" s="117"/>
      <c r="AN198" s="117"/>
      <c r="AO198" s="120"/>
      <c r="AP198" s="12"/>
      <c r="AQ198" s="44"/>
    </row>
    <row r="199" spans="1:43" ht="14.45" customHeight="1">
      <c r="A199" s="173"/>
      <c r="B199" s="166"/>
      <c r="C199" s="166"/>
      <c r="D199" s="123"/>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17"/>
      <c r="AF199" s="117"/>
      <c r="AG199" s="117"/>
      <c r="AH199" s="117"/>
      <c r="AI199" s="117"/>
      <c r="AJ199" s="117"/>
      <c r="AK199" s="117"/>
      <c r="AL199" s="117"/>
      <c r="AM199" s="117"/>
      <c r="AN199" s="117"/>
      <c r="AO199" s="120"/>
      <c r="AP199" s="12"/>
      <c r="AQ199" s="44"/>
    </row>
    <row r="200" spans="1:43" ht="14.45" customHeight="1">
      <c r="A200" s="173"/>
      <c r="B200" s="166"/>
      <c r="C200" s="166"/>
      <c r="D200" s="123"/>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17"/>
      <c r="AF200" s="117"/>
      <c r="AG200" s="117"/>
      <c r="AH200" s="117"/>
      <c r="AI200" s="117"/>
      <c r="AJ200" s="117"/>
      <c r="AK200" s="117"/>
      <c r="AL200" s="117"/>
      <c r="AM200" s="117"/>
      <c r="AN200" s="117"/>
      <c r="AO200" s="120"/>
      <c r="AP200" s="12"/>
      <c r="AQ200" s="44"/>
    </row>
    <row r="201" spans="1:43" ht="14.45" customHeight="1">
      <c r="A201" s="173"/>
      <c r="B201" s="166"/>
      <c r="C201" s="166"/>
      <c r="D201" s="123"/>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18"/>
      <c r="AF201" s="118"/>
      <c r="AG201" s="118"/>
      <c r="AH201" s="118"/>
      <c r="AI201" s="118"/>
      <c r="AJ201" s="118"/>
      <c r="AK201" s="118"/>
      <c r="AL201" s="118"/>
      <c r="AM201" s="118"/>
      <c r="AN201" s="118"/>
      <c r="AO201" s="121"/>
      <c r="AP201" s="12"/>
      <c r="AQ201" s="44"/>
    </row>
    <row r="202" spans="1:43" ht="16.5">
      <c r="A202" s="174"/>
      <c r="B202" s="166"/>
      <c r="C202" s="166"/>
      <c r="D202" s="124"/>
      <c r="E202" s="127"/>
      <c r="F202" s="124"/>
      <c r="G202" s="124"/>
      <c r="H202" s="124"/>
      <c r="I202" s="124"/>
      <c r="J202" s="142"/>
      <c r="K202" s="145"/>
      <c r="L202" s="155"/>
      <c r="M202" s="15" t="b">
        <f>M197=N202</f>
        <v>1</v>
      </c>
      <c r="N202" s="75">
        <f>SUM(N197:N201)</f>
        <v>6</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122"/>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16"/>
      <c r="AF203" s="116"/>
      <c r="AG203" s="116"/>
      <c r="AH203" s="116"/>
      <c r="AI203" s="116"/>
      <c r="AJ203" s="116"/>
      <c r="AK203" s="116"/>
      <c r="AL203" s="116"/>
      <c r="AM203" s="116"/>
      <c r="AN203" s="116"/>
      <c r="AO203" s="119">
        <f>SUM(AD203:AN207)</f>
        <v>0</v>
      </c>
      <c r="AP203" s="12"/>
      <c r="AQ203" s="44"/>
    </row>
    <row r="204" spans="1:43" ht="14.45" customHeight="1">
      <c r="A204" s="173"/>
      <c r="B204" s="166"/>
      <c r="C204" s="166"/>
      <c r="D204" s="123"/>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17"/>
      <c r="AF204" s="117"/>
      <c r="AG204" s="117"/>
      <c r="AH204" s="117"/>
      <c r="AI204" s="117"/>
      <c r="AJ204" s="117"/>
      <c r="AK204" s="117"/>
      <c r="AL204" s="117"/>
      <c r="AM204" s="117"/>
      <c r="AN204" s="117"/>
      <c r="AO204" s="120"/>
      <c r="AP204" s="12"/>
      <c r="AQ204" s="44"/>
    </row>
    <row r="205" spans="1:43" ht="14.45" customHeight="1">
      <c r="A205" s="173"/>
      <c r="B205" s="166"/>
      <c r="C205" s="166"/>
      <c r="D205" s="123"/>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17"/>
      <c r="AF205" s="117"/>
      <c r="AG205" s="117"/>
      <c r="AH205" s="117"/>
      <c r="AI205" s="117"/>
      <c r="AJ205" s="117"/>
      <c r="AK205" s="117"/>
      <c r="AL205" s="117"/>
      <c r="AM205" s="117"/>
      <c r="AN205" s="117"/>
      <c r="AO205" s="120"/>
      <c r="AP205" s="12"/>
      <c r="AQ205" s="44"/>
    </row>
    <row r="206" spans="1:43" ht="14.45" customHeight="1">
      <c r="A206" s="173"/>
      <c r="B206" s="166"/>
      <c r="C206" s="166"/>
      <c r="D206" s="123"/>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17"/>
      <c r="AF206" s="117"/>
      <c r="AG206" s="117"/>
      <c r="AH206" s="117"/>
      <c r="AI206" s="117"/>
      <c r="AJ206" s="117"/>
      <c r="AK206" s="117"/>
      <c r="AL206" s="117"/>
      <c r="AM206" s="117"/>
      <c r="AN206" s="117"/>
      <c r="AO206" s="120"/>
      <c r="AP206" s="12"/>
      <c r="AQ206" s="44"/>
    </row>
    <row r="207" spans="1:43" ht="14.45" customHeight="1">
      <c r="A207" s="173"/>
      <c r="B207" s="166"/>
      <c r="C207" s="166"/>
      <c r="D207" s="123"/>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18"/>
      <c r="AF207" s="118"/>
      <c r="AG207" s="118"/>
      <c r="AH207" s="118"/>
      <c r="AI207" s="118"/>
      <c r="AJ207" s="118"/>
      <c r="AK207" s="118"/>
      <c r="AL207" s="118"/>
      <c r="AM207" s="118"/>
      <c r="AN207" s="118"/>
      <c r="AO207" s="121"/>
      <c r="AP207" s="12"/>
      <c r="AQ207" s="44"/>
    </row>
    <row r="208" spans="1:43" ht="16.5">
      <c r="A208" s="174"/>
      <c r="B208" s="166"/>
      <c r="C208" s="166"/>
      <c r="D208" s="124"/>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122"/>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16"/>
      <c r="AF209" s="116"/>
      <c r="AG209" s="116"/>
      <c r="AH209" s="116"/>
      <c r="AI209" s="116"/>
      <c r="AJ209" s="116"/>
      <c r="AK209" s="116"/>
      <c r="AL209" s="116"/>
      <c r="AM209" s="116"/>
      <c r="AN209" s="116"/>
      <c r="AO209" s="119">
        <f>SUM(AD209:AN213)</f>
        <v>0</v>
      </c>
      <c r="AP209" s="12"/>
      <c r="AQ209" s="44"/>
    </row>
    <row r="210" spans="1:43" ht="14.45" customHeight="1">
      <c r="A210" s="173"/>
      <c r="B210" s="166"/>
      <c r="C210" s="166"/>
      <c r="D210" s="123"/>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17"/>
      <c r="AF210" s="117"/>
      <c r="AG210" s="117"/>
      <c r="AH210" s="117"/>
      <c r="AI210" s="117"/>
      <c r="AJ210" s="117"/>
      <c r="AK210" s="117"/>
      <c r="AL210" s="117"/>
      <c r="AM210" s="117"/>
      <c r="AN210" s="117"/>
      <c r="AO210" s="120"/>
      <c r="AP210" s="12"/>
      <c r="AQ210" s="44"/>
    </row>
    <row r="211" spans="1:43" ht="14.45" customHeight="1">
      <c r="A211" s="173"/>
      <c r="B211" s="166"/>
      <c r="C211" s="166"/>
      <c r="D211" s="123"/>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17"/>
      <c r="AF211" s="117"/>
      <c r="AG211" s="117"/>
      <c r="AH211" s="117"/>
      <c r="AI211" s="117"/>
      <c r="AJ211" s="117"/>
      <c r="AK211" s="117"/>
      <c r="AL211" s="117"/>
      <c r="AM211" s="117"/>
      <c r="AN211" s="117"/>
      <c r="AO211" s="120"/>
      <c r="AP211" s="12"/>
      <c r="AQ211" s="44"/>
    </row>
    <row r="212" spans="1:43" ht="14.45" customHeight="1">
      <c r="A212" s="173"/>
      <c r="B212" s="166"/>
      <c r="C212" s="166"/>
      <c r="D212" s="123"/>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17"/>
      <c r="AF212" s="117"/>
      <c r="AG212" s="117"/>
      <c r="AH212" s="117"/>
      <c r="AI212" s="117"/>
      <c r="AJ212" s="117"/>
      <c r="AK212" s="117"/>
      <c r="AL212" s="117"/>
      <c r="AM212" s="117"/>
      <c r="AN212" s="117"/>
      <c r="AO212" s="120"/>
      <c r="AP212" s="12"/>
      <c r="AQ212" s="44"/>
    </row>
    <row r="213" spans="1:43" ht="14.45" customHeight="1">
      <c r="A213" s="173"/>
      <c r="B213" s="166"/>
      <c r="C213" s="166"/>
      <c r="D213" s="123"/>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18"/>
      <c r="AF213" s="118"/>
      <c r="AG213" s="118"/>
      <c r="AH213" s="118"/>
      <c r="AI213" s="118"/>
      <c r="AJ213" s="118"/>
      <c r="AK213" s="118"/>
      <c r="AL213" s="118"/>
      <c r="AM213" s="118"/>
      <c r="AN213" s="118"/>
      <c r="AO213" s="121"/>
      <c r="AP213" s="12"/>
      <c r="AQ213" s="44"/>
    </row>
    <row r="214" spans="1:43" ht="16.5">
      <c r="A214" s="174"/>
      <c r="B214" s="166"/>
      <c r="C214" s="166"/>
      <c r="D214" s="124"/>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122"/>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16"/>
      <c r="AF215" s="116"/>
      <c r="AG215" s="116"/>
      <c r="AH215" s="116"/>
      <c r="AI215" s="116"/>
      <c r="AJ215" s="116"/>
      <c r="AK215" s="116"/>
      <c r="AL215" s="116"/>
      <c r="AM215" s="116"/>
      <c r="AN215" s="116"/>
      <c r="AO215" s="119">
        <f>SUM(AD215:AN219)</f>
        <v>0</v>
      </c>
      <c r="AP215" s="12"/>
      <c r="AQ215" s="44"/>
    </row>
    <row r="216" spans="1:43" ht="14.45" customHeight="1">
      <c r="A216" s="173"/>
      <c r="B216" s="166"/>
      <c r="C216" s="166"/>
      <c r="D216" s="123"/>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17"/>
      <c r="AF216" s="117"/>
      <c r="AG216" s="117"/>
      <c r="AH216" s="117"/>
      <c r="AI216" s="117"/>
      <c r="AJ216" s="117"/>
      <c r="AK216" s="117"/>
      <c r="AL216" s="117"/>
      <c r="AM216" s="117"/>
      <c r="AN216" s="117"/>
      <c r="AO216" s="120"/>
      <c r="AP216" s="12"/>
      <c r="AQ216" s="44"/>
    </row>
    <row r="217" spans="1:43" ht="14.45" customHeight="1">
      <c r="A217" s="173"/>
      <c r="B217" s="166"/>
      <c r="C217" s="166"/>
      <c r="D217" s="123"/>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17"/>
      <c r="AF217" s="117"/>
      <c r="AG217" s="117"/>
      <c r="AH217" s="117"/>
      <c r="AI217" s="117"/>
      <c r="AJ217" s="117"/>
      <c r="AK217" s="117"/>
      <c r="AL217" s="117"/>
      <c r="AM217" s="117"/>
      <c r="AN217" s="117"/>
      <c r="AO217" s="120"/>
      <c r="AP217" s="12"/>
      <c r="AQ217" s="44"/>
    </row>
    <row r="218" spans="1:43" ht="14.45" customHeight="1">
      <c r="A218" s="173"/>
      <c r="B218" s="166"/>
      <c r="C218" s="166"/>
      <c r="D218" s="123"/>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17"/>
      <c r="AF218" s="117"/>
      <c r="AG218" s="117"/>
      <c r="AH218" s="117"/>
      <c r="AI218" s="117"/>
      <c r="AJ218" s="117"/>
      <c r="AK218" s="117"/>
      <c r="AL218" s="117"/>
      <c r="AM218" s="117"/>
      <c r="AN218" s="117"/>
      <c r="AO218" s="120"/>
      <c r="AP218" s="12"/>
      <c r="AQ218" s="44"/>
    </row>
    <row r="219" spans="1:43" ht="14.45" customHeight="1">
      <c r="A219" s="173"/>
      <c r="B219" s="166"/>
      <c r="C219" s="166"/>
      <c r="D219" s="123"/>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18"/>
      <c r="AF219" s="118"/>
      <c r="AG219" s="118"/>
      <c r="AH219" s="118"/>
      <c r="AI219" s="118"/>
      <c r="AJ219" s="118"/>
      <c r="AK219" s="118"/>
      <c r="AL219" s="118"/>
      <c r="AM219" s="118"/>
      <c r="AN219" s="118"/>
      <c r="AO219" s="121"/>
      <c r="AP219" s="12"/>
      <c r="AQ219" s="44"/>
    </row>
    <row r="220" spans="1:43" ht="16.5">
      <c r="A220" s="174"/>
      <c r="B220" s="175"/>
      <c r="C220" s="175"/>
      <c r="D220" s="124"/>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122">
        <v>120</v>
      </c>
      <c r="E222" s="125"/>
      <c r="F222" s="122">
        <v>2</v>
      </c>
      <c r="G222" s="122"/>
      <c r="H222" s="122"/>
      <c r="I222" s="122"/>
      <c r="J222" s="140">
        <f>+F222+G222</f>
        <v>2</v>
      </c>
      <c r="K222" s="143">
        <f>+AO222</f>
        <v>18</v>
      </c>
      <c r="L222" s="153">
        <f>+J222+K222</f>
        <v>20</v>
      </c>
      <c r="M222" s="156">
        <f>+(D222+E222)-(L222)+H222-I222</f>
        <v>100</v>
      </c>
      <c r="N222" s="2">
        <v>100</v>
      </c>
      <c r="O222" s="3" t="s">
        <v>239</v>
      </c>
      <c r="P222" s="3" t="s">
        <v>193</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7">
        <v>18</v>
      </c>
      <c r="AC222" s="167"/>
      <c r="AD222" s="168">
        <f>+AB222+AC222</f>
        <v>18</v>
      </c>
      <c r="AE222" s="116"/>
      <c r="AF222" s="116"/>
      <c r="AG222" s="116"/>
      <c r="AH222" s="116"/>
      <c r="AI222" s="116"/>
      <c r="AJ222" s="116"/>
      <c r="AK222" s="116"/>
      <c r="AL222" s="116"/>
      <c r="AM222" s="116"/>
      <c r="AN222" s="116"/>
      <c r="AO222" s="119">
        <f>SUM(AD222:AN226)</f>
        <v>18</v>
      </c>
      <c r="AP222" s="12"/>
      <c r="AQ222" s="44"/>
    </row>
    <row r="223" spans="1:43" ht="14.45" customHeight="1">
      <c r="A223" s="165"/>
      <c r="B223" s="166"/>
      <c r="C223" s="166"/>
      <c r="D223" s="123"/>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123"/>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123"/>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123"/>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124"/>
      <c r="E227" s="127"/>
      <c r="F227" s="124"/>
      <c r="G227" s="124"/>
      <c r="H227" s="124"/>
      <c r="I227" s="124"/>
      <c r="J227" s="142"/>
      <c r="K227" s="145"/>
      <c r="L227" s="155"/>
      <c r="M227" s="15" t="b">
        <f>M222=N227</f>
        <v>1</v>
      </c>
      <c r="N227" s="75">
        <f>SUM(N222:N226)</f>
        <v>100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122">
        <v>286</v>
      </c>
      <c r="E228" s="125"/>
      <c r="F228" s="122">
        <v>89</v>
      </c>
      <c r="G228" s="122">
        <v>1</v>
      </c>
      <c r="H228" s="122"/>
      <c r="I228" s="122"/>
      <c r="J228" s="140">
        <f>+F228+G228</f>
        <v>90</v>
      </c>
      <c r="K228" s="143">
        <f>+AO228</f>
        <v>0</v>
      </c>
      <c r="L228" s="153">
        <f>+J228+K228</f>
        <v>90</v>
      </c>
      <c r="M228" s="156">
        <f>+(D228+E228)-(L228)+H228-I228</f>
        <v>196</v>
      </c>
      <c r="N228" s="2">
        <v>196</v>
      </c>
      <c r="O228" s="3" t="s">
        <v>240</v>
      </c>
      <c r="P228" s="3" t="s">
        <v>193</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7"/>
      <c r="AC228" s="167"/>
      <c r="AD228" s="168">
        <f>+AB228+AC228</f>
        <v>0</v>
      </c>
      <c r="AE228" s="116"/>
      <c r="AF228" s="116"/>
      <c r="AG228" s="116"/>
      <c r="AH228" s="116"/>
      <c r="AI228" s="116"/>
      <c r="AJ228" s="116"/>
      <c r="AK228" s="116"/>
      <c r="AL228" s="116"/>
      <c r="AM228" s="116"/>
      <c r="AN228" s="116"/>
      <c r="AO228" s="119">
        <f>SUM(AD228:AN232)</f>
        <v>0</v>
      </c>
      <c r="AP228" s="12"/>
      <c r="AQ228" s="44"/>
    </row>
    <row r="229" spans="1:43" ht="14.45" customHeight="1">
      <c r="A229" s="165"/>
      <c r="B229" s="166"/>
      <c r="C229" s="166"/>
      <c r="D229" s="123"/>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17"/>
      <c r="AG229" s="117"/>
      <c r="AH229" s="117"/>
      <c r="AI229" s="117"/>
      <c r="AJ229" s="117"/>
      <c r="AK229" s="117"/>
      <c r="AL229" s="117"/>
      <c r="AM229" s="117"/>
      <c r="AN229" s="117"/>
      <c r="AO229" s="120"/>
      <c r="AP229" s="12"/>
      <c r="AQ229" s="44"/>
    </row>
    <row r="230" spans="1:43" ht="14.45" customHeight="1">
      <c r="A230" s="165"/>
      <c r="B230" s="166"/>
      <c r="C230" s="166"/>
      <c r="D230" s="123"/>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17"/>
      <c r="AG230" s="117"/>
      <c r="AH230" s="117"/>
      <c r="AI230" s="117"/>
      <c r="AJ230" s="117"/>
      <c r="AK230" s="117"/>
      <c r="AL230" s="117"/>
      <c r="AM230" s="117"/>
      <c r="AN230" s="117"/>
      <c r="AO230" s="120"/>
      <c r="AP230" s="12"/>
      <c r="AQ230" s="44"/>
    </row>
    <row r="231" spans="1:43" ht="14.45" customHeight="1">
      <c r="A231" s="165"/>
      <c r="B231" s="166"/>
      <c r="C231" s="166"/>
      <c r="D231" s="123"/>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17"/>
      <c r="AG231" s="117"/>
      <c r="AH231" s="117"/>
      <c r="AI231" s="117"/>
      <c r="AJ231" s="117"/>
      <c r="AK231" s="117"/>
      <c r="AL231" s="117"/>
      <c r="AM231" s="117"/>
      <c r="AN231" s="117"/>
      <c r="AO231" s="120"/>
      <c r="AP231" s="12"/>
      <c r="AQ231" s="44"/>
    </row>
    <row r="232" spans="1:43" ht="14.45" customHeight="1">
      <c r="A232" s="165"/>
      <c r="B232" s="166"/>
      <c r="C232" s="166"/>
      <c r="D232" s="123"/>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18"/>
      <c r="AG232" s="118"/>
      <c r="AH232" s="118"/>
      <c r="AI232" s="118"/>
      <c r="AJ232" s="118"/>
      <c r="AK232" s="118"/>
      <c r="AL232" s="118"/>
      <c r="AM232" s="118"/>
      <c r="AN232" s="118"/>
      <c r="AO232" s="121"/>
      <c r="AP232" s="12"/>
      <c r="AQ232" s="44"/>
    </row>
    <row r="233" spans="1:43" ht="16.5">
      <c r="A233" s="165"/>
      <c r="B233" s="166"/>
      <c r="C233" s="166"/>
      <c r="D233" s="124"/>
      <c r="E233" s="127"/>
      <c r="F233" s="124"/>
      <c r="G233" s="124"/>
      <c r="H233" s="124"/>
      <c r="I233" s="124"/>
      <c r="J233" s="142"/>
      <c r="K233" s="145"/>
      <c r="L233" s="155"/>
      <c r="M233" s="15" t="b">
        <f>M228=N233</f>
        <v>1</v>
      </c>
      <c r="N233" s="75">
        <f>SUM(N228:N232)</f>
        <v>196</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122"/>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16"/>
      <c r="AF234" s="116"/>
      <c r="AG234" s="116"/>
      <c r="AH234" s="116"/>
      <c r="AI234" s="116"/>
      <c r="AJ234" s="116"/>
      <c r="AK234" s="116"/>
      <c r="AL234" s="116"/>
      <c r="AM234" s="116"/>
      <c r="AN234" s="116"/>
      <c r="AO234" s="119">
        <f>SUM(AD234:AN238)</f>
        <v>0</v>
      </c>
      <c r="AP234" s="12"/>
      <c r="AQ234" s="44"/>
    </row>
    <row r="235" spans="1:43" ht="14.45" customHeight="1">
      <c r="A235" s="165"/>
      <c r="B235" s="166"/>
      <c r="C235" s="166"/>
      <c r="D235" s="123"/>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17"/>
      <c r="AF235" s="117"/>
      <c r="AG235" s="117"/>
      <c r="AH235" s="117"/>
      <c r="AI235" s="117"/>
      <c r="AJ235" s="117"/>
      <c r="AK235" s="117"/>
      <c r="AL235" s="117"/>
      <c r="AM235" s="117"/>
      <c r="AN235" s="117"/>
      <c r="AO235" s="120"/>
      <c r="AP235" s="12"/>
      <c r="AQ235" s="44"/>
    </row>
    <row r="236" spans="1:43" ht="14.45" customHeight="1">
      <c r="A236" s="165"/>
      <c r="B236" s="166"/>
      <c r="C236" s="166"/>
      <c r="D236" s="123"/>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17"/>
      <c r="AF236" s="117"/>
      <c r="AG236" s="117"/>
      <c r="AH236" s="117"/>
      <c r="AI236" s="117"/>
      <c r="AJ236" s="117"/>
      <c r="AK236" s="117"/>
      <c r="AL236" s="117"/>
      <c r="AM236" s="117"/>
      <c r="AN236" s="117"/>
      <c r="AO236" s="120"/>
      <c r="AP236" s="12"/>
      <c r="AQ236" s="44"/>
    </row>
    <row r="237" spans="1:43" ht="14.45" customHeight="1">
      <c r="A237" s="165"/>
      <c r="B237" s="166"/>
      <c r="C237" s="166"/>
      <c r="D237" s="123"/>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17"/>
      <c r="AF237" s="117"/>
      <c r="AG237" s="117"/>
      <c r="AH237" s="117"/>
      <c r="AI237" s="117"/>
      <c r="AJ237" s="117"/>
      <c r="AK237" s="117"/>
      <c r="AL237" s="117"/>
      <c r="AM237" s="117"/>
      <c r="AN237" s="117"/>
      <c r="AO237" s="120"/>
      <c r="AP237" s="12"/>
      <c r="AQ237" s="44"/>
    </row>
    <row r="238" spans="1:43" ht="14.45" customHeight="1">
      <c r="A238" s="165"/>
      <c r="B238" s="166"/>
      <c r="C238" s="166"/>
      <c r="D238" s="123"/>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18"/>
      <c r="AF238" s="118"/>
      <c r="AG238" s="118"/>
      <c r="AH238" s="118"/>
      <c r="AI238" s="118"/>
      <c r="AJ238" s="118"/>
      <c r="AK238" s="118"/>
      <c r="AL238" s="118"/>
      <c r="AM238" s="118"/>
      <c r="AN238" s="118"/>
      <c r="AO238" s="121"/>
      <c r="AP238" s="12"/>
      <c r="AQ238" s="44"/>
    </row>
    <row r="239" spans="1:43" ht="16.5">
      <c r="A239" s="165"/>
      <c r="B239" s="166"/>
      <c r="C239" s="166"/>
      <c r="D239" s="124"/>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122"/>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16"/>
      <c r="AF240" s="116"/>
      <c r="AG240" s="116"/>
      <c r="AH240" s="116"/>
      <c r="AI240" s="116"/>
      <c r="AJ240" s="116"/>
      <c r="AK240" s="116"/>
      <c r="AL240" s="116"/>
      <c r="AM240" s="116"/>
      <c r="AN240" s="116"/>
      <c r="AO240" s="119">
        <f>SUM(AD240:AN244)</f>
        <v>0</v>
      </c>
      <c r="AP240" s="12"/>
      <c r="AQ240" s="44"/>
    </row>
    <row r="241" spans="1:43" ht="14.45" customHeight="1">
      <c r="A241" s="165"/>
      <c r="B241" s="166"/>
      <c r="C241" s="166"/>
      <c r="D241" s="123"/>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17"/>
      <c r="AF241" s="117"/>
      <c r="AG241" s="117"/>
      <c r="AH241" s="117"/>
      <c r="AI241" s="117"/>
      <c r="AJ241" s="117"/>
      <c r="AK241" s="117"/>
      <c r="AL241" s="117"/>
      <c r="AM241" s="117"/>
      <c r="AN241" s="117"/>
      <c r="AO241" s="120"/>
      <c r="AP241" s="12"/>
      <c r="AQ241" s="44"/>
    </row>
    <row r="242" spans="1:43" ht="14.45" customHeight="1">
      <c r="A242" s="165"/>
      <c r="B242" s="166"/>
      <c r="C242" s="166"/>
      <c r="D242" s="123"/>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17"/>
      <c r="AF242" s="117"/>
      <c r="AG242" s="117"/>
      <c r="AH242" s="117"/>
      <c r="AI242" s="117"/>
      <c r="AJ242" s="117"/>
      <c r="AK242" s="117"/>
      <c r="AL242" s="117"/>
      <c r="AM242" s="117"/>
      <c r="AN242" s="117"/>
      <c r="AO242" s="120"/>
      <c r="AP242" s="12"/>
      <c r="AQ242" s="44"/>
    </row>
    <row r="243" spans="1:43" ht="14.45" customHeight="1">
      <c r="A243" s="165"/>
      <c r="B243" s="166"/>
      <c r="C243" s="166"/>
      <c r="D243" s="123"/>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17"/>
      <c r="AF243" s="117"/>
      <c r="AG243" s="117"/>
      <c r="AH243" s="117"/>
      <c r="AI243" s="117"/>
      <c r="AJ243" s="117"/>
      <c r="AK243" s="117"/>
      <c r="AL243" s="117"/>
      <c r="AM243" s="117"/>
      <c r="AN243" s="117"/>
      <c r="AO243" s="120"/>
      <c r="AP243" s="12"/>
      <c r="AQ243" s="44"/>
    </row>
    <row r="244" spans="1:43" ht="14.45" customHeight="1">
      <c r="A244" s="165"/>
      <c r="B244" s="166"/>
      <c r="C244" s="166"/>
      <c r="D244" s="123"/>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18"/>
      <c r="AF244" s="118"/>
      <c r="AG244" s="118"/>
      <c r="AH244" s="118"/>
      <c r="AI244" s="118"/>
      <c r="AJ244" s="118"/>
      <c r="AK244" s="118"/>
      <c r="AL244" s="118"/>
      <c r="AM244" s="118"/>
      <c r="AN244" s="118"/>
      <c r="AO244" s="121"/>
      <c r="AP244" s="12"/>
      <c r="AQ244" s="44"/>
    </row>
    <row r="245" spans="1:43" ht="16.5">
      <c r="A245" s="165"/>
      <c r="B245" s="166"/>
      <c r="C245" s="166"/>
      <c r="D245" s="124"/>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122">
        <v>59</v>
      </c>
      <c r="E246" s="125"/>
      <c r="F246" s="122">
        <v>11</v>
      </c>
      <c r="G246" s="122"/>
      <c r="H246" s="122"/>
      <c r="I246" s="122"/>
      <c r="J246" s="140">
        <f>+F246+G246</f>
        <v>11</v>
      </c>
      <c r="K246" s="143">
        <f>+AO246</f>
        <v>0</v>
      </c>
      <c r="L246" s="153">
        <f>+J246+K246</f>
        <v>11</v>
      </c>
      <c r="M246" s="156">
        <f>+(D246+E246)-(L246)+H246-I246</f>
        <v>48</v>
      </c>
      <c r="N246" s="2">
        <v>48</v>
      </c>
      <c r="O246" s="3" t="s">
        <v>241</v>
      </c>
      <c r="P246" s="3" t="s">
        <v>193</v>
      </c>
      <c r="Q246" s="4">
        <v>46873</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7"/>
      <c r="AC246" s="167"/>
      <c r="AD246" s="168">
        <f>+AB246+AC246</f>
        <v>0</v>
      </c>
      <c r="AE246" s="116"/>
      <c r="AF246" s="116"/>
      <c r="AG246" s="116"/>
      <c r="AH246" s="116"/>
      <c r="AI246" s="116"/>
      <c r="AJ246" s="116"/>
      <c r="AK246" s="116"/>
      <c r="AL246" s="116"/>
      <c r="AM246" s="116"/>
      <c r="AN246" s="116"/>
      <c r="AO246" s="119">
        <f>SUM(AD246:AN250)</f>
        <v>0</v>
      </c>
      <c r="AP246" s="12"/>
      <c r="AQ246" s="44"/>
    </row>
    <row r="247" spans="1:43" ht="14.45" customHeight="1">
      <c r="A247" s="165"/>
      <c r="B247" s="166"/>
      <c r="C247" s="166"/>
      <c r="D247" s="123"/>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17"/>
      <c r="AF247" s="117"/>
      <c r="AG247" s="117"/>
      <c r="AH247" s="117"/>
      <c r="AI247" s="117"/>
      <c r="AJ247" s="117"/>
      <c r="AK247" s="117"/>
      <c r="AL247" s="117"/>
      <c r="AM247" s="117"/>
      <c r="AN247" s="117"/>
      <c r="AO247" s="120"/>
      <c r="AP247" s="12"/>
      <c r="AQ247" s="44"/>
    </row>
    <row r="248" spans="1:43" ht="14.45" customHeight="1">
      <c r="A248" s="165"/>
      <c r="B248" s="166"/>
      <c r="C248" s="166"/>
      <c r="D248" s="123"/>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17"/>
      <c r="AF248" s="117"/>
      <c r="AG248" s="117"/>
      <c r="AH248" s="117"/>
      <c r="AI248" s="117"/>
      <c r="AJ248" s="117"/>
      <c r="AK248" s="117"/>
      <c r="AL248" s="117"/>
      <c r="AM248" s="117"/>
      <c r="AN248" s="117"/>
      <c r="AO248" s="120"/>
      <c r="AP248" s="12"/>
      <c r="AQ248" s="44"/>
    </row>
    <row r="249" spans="1:43" ht="14.45" customHeight="1">
      <c r="A249" s="165"/>
      <c r="B249" s="166"/>
      <c r="C249" s="166"/>
      <c r="D249" s="123"/>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17"/>
      <c r="AF249" s="117"/>
      <c r="AG249" s="117"/>
      <c r="AH249" s="117"/>
      <c r="AI249" s="117"/>
      <c r="AJ249" s="117"/>
      <c r="AK249" s="117"/>
      <c r="AL249" s="117"/>
      <c r="AM249" s="117"/>
      <c r="AN249" s="117"/>
      <c r="AO249" s="120"/>
      <c r="AP249" s="12"/>
      <c r="AQ249" s="44"/>
    </row>
    <row r="250" spans="1:43" ht="14.45" customHeight="1">
      <c r="A250" s="165"/>
      <c r="B250" s="166"/>
      <c r="C250" s="166"/>
      <c r="D250" s="123"/>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18"/>
      <c r="AF250" s="118"/>
      <c r="AG250" s="118"/>
      <c r="AH250" s="118"/>
      <c r="AI250" s="118"/>
      <c r="AJ250" s="118"/>
      <c r="AK250" s="118"/>
      <c r="AL250" s="118"/>
      <c r="AM250" s="118"/>
      <c r="AN250" s="118"/>
      <c r="AO250" s="121"/>
      <c r="AP250" s="12"/>
      <c r="AQ250" s="44"/>
    </row>
    <row r="251" spans="1:43" ht="16.5">
      <c r="A251" s="165"/>
      <c r="B251" s="166"/>
      <c r="C251" s="166"/>
      <c r="D251" s="124"/>
      <c r="E251" s="127"/>
      <c r="F251" s="124"/>
      <c r="G251" s="124"/>
      <c r="H251" s="124"/>
      <c r="I251" s="124"/>
      <c r="J251" s="142"/>
      <c r="K251" s="145"/>
      <c r="L251" s="155"/>
      <c r="M251" s="15" t="b">
        <f>M246=N251</f>
        <v>1</v>
      </c>
      <c r="N251" s="75">
        <f>SUM(N246:N250)</f>
        <v>48</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122"/>
      <c r="E252" s="125"/>
      <c r="F252" s="122"/>
      <c r="G252" s="122"/>
      <c r="H252" s="122"/>
      <c r="I252" s="122"/>
      <c r="J252" s="140">
        <f>+F252+G252</f>
        <v>0</v>
      </c>
      <c r="K252" s="143">
        <f>+AO252</f>
        <v>0</v>
      </c>
      <c r="L252" s="153">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16"/>
      <c r="AF252" s="116"/>
      <c r="AG252" s="116"/>
      <c r="AH252" s="116"/>
      <c r="AI252" s="116"/>
      <c r="AJ252" s="116"/>
      <c r="AK252" s="116"/>
      <c r="AL252" s="116"/>
      <c r="AM252" s="116"/>
      <c r="AN252" s="116"/>
      <c r="AO252" s="119">
        <f>SUM(AD252:AN256)</f>
        <v>0</v>
      </c>
      <c r="AP252" s="12"/>
      <c r="AQ252" s="44"/>
    </row>
    <row r="253" spans="1:43" ht="14.45" customHeight="1">
      <c r="A253" s="165"/>
      <c r="B253" s="166"/>
      <c r="C253" s="166"/>
      <c r="D253" s="123"/>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17"/>
      <c r="AF253" s="117"/>
      <c r="AG253" s="117"/>
      <c r="AH253" s="117"/>
      <c r="AI253" s="117"/>
      <c r="AJ253" s="117"/>
      <c r="AK253" s="117"/>
      <c r="AL253" s="117"/>
      <c r="AM253" s="117"/>
      <c r="AN253" s="117"/>
      <c r="AO253" s="120"/>
      <c r="AP253" s="12"/>
      <c r="AQ253" s="44"/>
    </row>
    <row r="254" spans="1:43" ht="14.45" customHeight="1">
      <c r="A254" s="165"/>
      <c r="B254" s="166"/>
      <c r="C254" s="166"/>
      <c r="D254" s="123"/>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17"/>
      <c r="AF254" s="117"/>
      <c r="AG254" s="117"/>
      <c r="AH254" s="117"/>
      <c r="AI254" s="117"/>
      <c r="AJ254" s="117"/>
      <c r="AK254" s="117"/>
      <c r="AL254" s="117"/>
      <c r="AM254" s="117"/>
      <c r="AN254" s="117"/>
      <c r="AO254" s="120"/>
      <c r="AP254" s="12"/>
      <c r="AQ254" s="44"/>
    </row>
    <row r="255" spans="1:43" ht="14.45" customHeight="1">
      <c r="A255" s="165"/>
      <c r="B255" s="166"/>
      <c r="C255" s="166"/>
      <c r="D255" s="123"/>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17"/>
      <c r="AF255" s="117"/>
      <c r="AG255" s="117"/>
      <c r="AH255" s="117"/>
      <c r="AI255" s="117"/>
      <c r="AJ255" s="117"/>
      <c r="AK255" s="117"/>
      <c r="AL255" s="117"/>
      <c r="AM255" s="117"/>
      <c r="AN255" s="117"/>
      <c r="AO255" s="120"/>
      <c r="AP255" s="12"/>
      <c r="AQ255" s="44"/>
    </row>
    <row r="256" spans="1:43" ht="14.45" customHeight="1">
      <c r="A256" s="165"/>
      <c r="B256" s="166"/>
      <c r="C256" s="166"/>
      <c r="D256" s="123"/>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18"/>
      <c r="AF256" s="118"/>
      <c r="AG256" s="118"/>
      <c r="AH256" s="118"/>
      <c r="AI256" s="118"/>
      <c r="AJ256" s="118"/>
      <c r="AK256" s="118"/>
      <c r="AL256" s="118"/>
      <c r="AM256" s="118"/>
      <c r="AN256" s="118"/>
      <c r="AO256" s="121"/>
      <c r="AP256" s="12"/>
      <c r="AQ256" s="44"/>
    </row>
    <row r="257" spans="1:43" ht="16.5">
      <c r="A257" s="165"/>
      <c r="B257" s="166"/>
      <c r="C257" s="166"/>
      <c r="D257" s="124"/>
      <c r="E257" s="127"/>
      <c r="F257" s="124"/>
      <c r="G257" s="124"/>
      <c r="H257" s="124"/>
      <c r="I257" s="124"/>
      <c r="J257" s="142"/>
      <c r="K257" s="145"/>
      <c r="L257" s="155"/>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122"/>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16"/>
      <c r="AF258" s="116"/>
      <c r="AG258" s="116"/>
      <c r="AH258" s="116"/>
      <c r="AI258" s="116"/>
      <c r="AJ258" s="116"/>
      <c r="AK258" s="116"/>
      <c r="AL258" s="116"/>
      <c r="AM258" s="116"/>
      <c r="AN258" s="116"/>
      <c r="AO258" s="119">
        <f>SUM(AD258:AN262)</f>
        <v>0</v>
      </c>
      <c r="AP258" s="12"/>
      <c r="AQ258" s="44"/>
    </row>
    <row r="259" spans="1:43" ht="14.45" customHeight="1">
      <c r="A259" s="165"/>
      <c r="B259" s="166"/>
      <c r="C259" s="166"/>
      <c r="D259" s="123"/>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17"/>
      <c r="AF259" s="117"/>
      <c r="AG259" s="117"/>
      <c r="AH259" s="117"/>
      <c r="AI259" s="117"/>
      <c r="AJ259" s="117"/>
      <c r="AK259" s="117"/>
      <c r="AL259" s="117"/>
      <c r="AM259" s="117"/>
      <c r="AN259" s="117"/>
      <c r="AO259" s="120"/>
      <c r="AP259" s="12"/>
      <c r="AQ259" s="44"/>
    </row>
    <row r="260" spans="1:43" ht="14.45" customHeight="1">
      <c r="A260" s="165"/>
      <c r="B260" s="166"/>
      <c r="C260" s="166"/>
      <c r="D260" s="123"/>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17"/>
      <c r="AF260" s="117"/>
      <c r="AG260" s="117"/>
      <c r="AH260" s="117"/>
      <c r="AI260" s="117"/>
      <c r="AJ260" s="117"/>
      <c r="AK260" s="117"/>
      <c r="AL260" s="117"/>
      <c r="AM260" s="117"/>
      <c r="AN260" s="117"/>
      <c r="AO260" s="120"/>
      <c r="AP260" s="12"/>
      <c r="AQ260" s="44"/>
    </row>
    <row r="261" spans="1:43" ht="14.45" customHeight="1">
      <c r="A261" s="165"/>
      <c r="B261" s="166"/>
      <c r="C261" s="166"/>
      <c r="D261" s="123"/>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17"/>
      <c r="AF261" s="117"/>
      <c r="AG261" s="117"/>
      <c r="AH261" s="117"/>
      <c r="AI261" s="117"/>
      <c r="AJ261" s="117"/>
      <c r="AK261" s="117"/>
      <c r="AL261" s="117"/>
      <c r="AM261" s="117"/>
      <c r="AN261" s="117"/>
      <c r="AO261" s="120"/>
      <c r="AP261" s="12"/>
      <c r="AQ261" s="44"/>
    </row>
    <row r="262" spans="1:43" ht="14.45" customHeight="1">
      <c r="A262" s="165"/>
      <c r="B262" s="166"/>
      <c r="C262" s="166"/>
      <c r="D262" s="123"/>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18"/>
      <c r="AF262" s="118"/>
      <c r="AG262" s="118"/>
      <c r="AH262" s="118"/>
      <c r="AI262" s="118"/>
      <c r="AJ262" s="118"/>
      <c r="AK262" s="118"/>
      <c r="AL262" s="118"/>
      <c r="AM262" s="118"/>
      <c r="AN262" s="118"/>
      <c r="AO262" s="121"/>
      <c r="AP262" s="12"/>
      <c r="AQ262" s="44"/>
    </row>
    <row r="263" spans="1:43" ht="16.5">
      <c r="A263" s="165"/>
      <c r="B263" s="166"/>
      <c r="C263" s="166"/>
      <c r="D263" s="124"/>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122">
        <v>2640</v>
      </c>
      <c r="E264" s="125"/>
      <c r="F264" s="122">
        <v>210</v>
      </c>
      <c r="G264" s="122">
        <v>8</v>
      </c>
      <c r="H264" s="122"/>
      <c r="I264" s="122"/>
      <c r="J264" s="140">
        <f>+F264+G264</f>
        <v>218</v>
      </c>
      <c r="K264" s="143">
        <f>+AO264</f>
        <v>32</v>
      </c>
      <c r="L264" s="153">
        <f>+J264+K264</f>
        <v>250</v>
      </c>
      <c r="M264" s="156">
        <f>+(D264+E264)-(L264)+H264-I264</f>
        <v>2390</v>
      </c>
      <c r="N264" s="2">
        <v>2390</v>
      </c>
      <c r="O264" s="3" t="s">
        <v>242</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7">
        <v>32</v>
      </c>
      <c r="AC264" s="167"/>
      <c r="AD264" s="168">
        <f>+AB264+AC264</f>
        <v>32</v>
      </c>
      <c r="AE264" s="116"/>
      <c r="AF264" s="116"/>
      <c r="AG264" s="116"/>
      <c r="AH264" s="116"/>
      <c r="AI264" s="116"/>
      <c r="AJ264" s="116"/>
      <c r="AK264" s="116"/>
      <c r="AL264" s="116"/>
      <c r="AM264" s="116"/>
      <c r="AN264" s="116"/>
      <c r="AO264" s="119">
        <f>SUM(AD264:AN268)</f>
        <v>32</v>
      </c>
      <c r="AP264" s="12"/>
      <c r="AQ264" s="44"/>
    </row>
    <row r="265" spans="1:43" ht="14.45" customHeight="1">
      <c r="A265" s="165"/>
      <c r="B265" s="166"/>
      <c r="C265" s="166"/>
      <c r="D265" s="123"/>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17"/>
      <c r="AF265" s="117"/>
      <c r="AG265" s="117"/>
      <c r="AH265" s="117"/>
      <c r="AI265" s="117"/>
      <c r="AJ265" s="117"/>
      <c r="AK265" s="117"/>
      <c r="AL265" s="117"/>
      <c r="AM265" s="117"/>
      <c r="AN265" s="117"/>
      <c r="AO265" s="120"/>
      <c r="AP265" s="12"/>
      <c r="AQ265" s="44"/>
    </row>
    <row r="266" spans="1:43" ht="14.45" customHeight="1">
      <c r="A266" s="165"/>
      <c r="B266" s="166"/>
      <c r="C266" s="166"/>
      <c r="D266" s="123"/>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17"/>
      <c r="AF266" s="117"/>
      <c r="AG266" s="117"/>
      <c r="AH266" s="117"/>
      <c r="AI266" s="117"/>
      <c r="AJ266" s="117"/>
      <c r="AK266" s="117"/>
      <c r="AL266" s="117"/>
      <c r="AM266" s="117"/>
      <c r="AN266" s="117"/>
      <c r="AO266" s="120"/>
      <c r="AP266" s="12"/>
      <c r="AQ266" s="44"/>
    </row>
    <row r="267" spans="1:43" ht="14.45" customHeight="1">
      <c r="A267" s="165"/>
      <c r="B267" s="166"/>
      <c r="C267" s="166"/>
      <c r="D267" s="123"/>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17"/>
      <c r="AF267" s="117"/>
      <c r="AG267" s="117"/>
      <c r="AH267" s="117"/>
      <c r="AI267" s="117"/>
      <c r="AJ267" s="117"/>
      <c r="AK267" s="117"/>
      <c r="AL267" s="117"/>
      <c r="AM267" s="117"/>
      <c r="AN267" s="117"/>
      <c r="AO267" s="120"/>
      <c r="AP267" s="12"/>
      <c r="AQ267" s="44"/>
    </row>
    <row r="268" spans="1:43" ht="14.45" customHeight="1">
      <c r="A268" s="165"/>
      <c r="B268" s="166"/>
      <c r="C268" s="166"/>
      <c r="D268" s="123"/>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18"/>
      <c r="AF268" s="118"/>
      <c r="AG268" s="118"/>
      <c r="AH268" s="118"/>
      <c r="AI268" s="118"/>
      <c r="AJ268" s="118"/>
      <c r="AK268" s="118"/>
      <c r="AL268" s="118"/>
      <c r="AM268" s="118"/>
      <c r="AN268" s="118"/>
      <c r="AO268" s="121"/>
      <c r="AP268" s="12"/>
      <c r="AQ268" s="44"/>
    </row>
    <row r="269" spans="1:43" ht="16.5">
      <c r="A269" s="165"/>
      <c r="B269" s="166"/>
      <c r="C269" s="166"/>
      <c r="D269" s="124"/>
      <c r="E269" s="127"/>
      <c r="F269" s="124"/>
      <c r="G269" s="124"/>
      <c r="H269" s="124"/>
      <c r="I269" s="124"/>
      <c r="J269" s="142"/>
      <c r="K269" s="145"/>
      <c r="L269" s="155"/>
      <c r="M269" s="15" t="b">
        <f>M264=N269</f>
        <v>1</v>
      </c>
      <c r="N269" s="75">
        <f>SUM(N264:N268)</f>
        <v>2390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122">
        <v>289</v>
      </c>
      <c r="E270" s="125"/>
      <c r="F270" s="122">
        <v>121</v>
      </c>
      <c r="G270" s="122">
        <v>1</v>
      </c>
      <c r="H270" s="122"/>
      <c r="I270" s="122"/>
      <c r="J270" s="140">
        <f>+F270+G270</f>
        <v>122</v>
      </c>
      <c r="K270" s="143">
        <f>+AO270</f>
        <v>0</v>
      </c>
      <c r="L270" s="153">
        <f>+J270+K270</f>
        <v>122</v>
      </c>
      <c r="M270" s="156">
        <f>+(D270+E270)-(L270)+H270-I270</f>
        <v>167</v>
      </c>
      <c r="N270" s="2">
        <v>167</v>
      </c>
      <c r="O270" s="3" t="s">
        <v>243</v>
      </c>
      <c r="P270" s="3" t="s">
        <v>218</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7"/>
      <c r="AC270" s="167"/>
      <c r="AD270" s="168">
        <f>+AB270+AC270</f>
        <v>0</v>
      </c>
      <c r="AE270" s="116"/>
      <c r="AF270" s="116"/>
      <c r="AG270" s="116"/>
      <c r="AH270" s="116"/>
      <c r="AI270" s="116"/>
      <c r="AJ270" s="116"/>
      <c r="AK270" s="116"/>
      <c r="AL270" s="116"/>
      <c r="AM270" s="116"/>
      <c r="AN270" s="116"/>
      <c r="AO270" s="119">
        <f>SUM(AD270:AN274)</f>
        <v>0</v>
      </c>
      <c r="AP270" s="12"/>
      <c r="AQ270" s="44"/>
    </row>
    <row r="271" spans="1:43" ht="14.45" customHeight="1">
      <c r="A271" s="165"/>
      <c r="B271" s="166"/>
      <c r="C271" s="166"/>
      <c r="D271" s="123"/>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17"/>
      <c r="AF271" s="117"/>
      <c r="AG271" s="117"/>
      <c r="AH271" s="117"/>
      <c r="AI271" s="117"/>
      <c r="AJ271" s="117"/>
      <c r="AK271" s="117"/>
      <c r="AL271" s="117"/>
      <c r="AM271" s="117"/>
      <c r="AN271" s="117"/>
      <c r="AO271" s="120"/>
      <c r="AP271" s="12"/>
      <c r="AQ271" s="44"/>
    </row>
    <row r="272" spans="1:43" ht="14.45" customHeight="1">
      <c r="A272" s="165"/>
      <c r="B272" s="166"/>
      <c r="C272" s="166"/>
      <c r="D272" s="123"/>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17"/>
      <c r="AF272" s="117"/>
      <c r="AG272" s="117"/>
      <c r="AH272" s="117"/>
      <c r="AI272" s="117"/>
      <c r="AJ272" s="117"/>
      <c r="AK272" s="117"/>
      <c r="AL272" s="117"/>
      <c r="AM272" s="117"/>
      <c r="AN272" s="117"/>
      <c r="AO272" s="120"/>
      <c r="AP272" s="12"/>
      <c r="AQ272" s="44"/>
    </row>
    <row r="273" spans="1:43" ht="14.45" customHeight="1">
      <c r="A273" s="165"/>
      <c r="B273" s="166"/>
      <c r="C273" s="166"/>
      <c r="D273" s="123"/>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17"/>
      <c r="AF273" s="117"/>
      <c r="AG273" s="117"/>
      <c r="AH273" s="117"/>
      <c r="AI273" s="117"/>
      <c r="AJ273" s="117"/>
      <c r="AK273" s="117"/>
      <c r="AL273" s="117"/>
      <c r="AM273" s="117"/>
      <c r="AN273" s="117"/>
      <c r="AO273" s="120"/>
      <c r="AP273" s="12"/>
      <c r="AQ273" s="44"/>
    </row>
    <row r="274" spans="1:43" ht="14.45" customHeight="1">
      <c r="A274" s="165"/>
      <c r="B274" s="166"/>
      <c r="C274" s="166"/>
      <c r="D274" s="123"/>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18"/>
      <c r="AF274" s="118"/>
      <c r="AG274" s="118"/>
      <c r="AH274" s="118"/>
      <c r="AI274" s="118"/>
      <c r="AJ274" s="118"/>
      <c r="AK274" s="118"/>
      <c r="AL274" s="118"/>
      <c r="AM274" s="118"/>
      <c r="AN274" s="118"/>
      <c r="AO274" s="121"/>
      <c r="AP274" s="12"/>
      <c r="AQ274" s="44"/>
    </row>
    <row r="275" spans="1:43" ht="16.5">
      <c r="A275" s="165"/>
      <c r="B275" s="166"/>
      <c r="C275" s="166"/>
      <c r="D275" s="124"/>
      <c r="E275" s="127"/>
      <c r="F275" s="124"/>
      <c r="G275" s="124"/>
      <c r="H275" s="124"/>
      <c r="I275" s="124"/>
      <c r="J275" s="142"/>
      <c r="K275" s="145"/>
      <c r="L275" s="155"/>
      <c r="M275" s="15" t="b">
        <f>M270=N275</f>
        <v>1</v>
      </c>
      <c r="N275" s="75">
        <f>SUM(N270:N274)</f>
        <v>167</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122"/>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16"/>
      <c r="AF276" s="116"/>
      <c r="AG276" s="116"/>
      <c r="AH276" s="116"/>
      <c r="AI276" s="116"/>
      <c r="AJ276" s="116"/>
      <c r="AK276" s="116"/>
      <c r="AL276" s="116"/>
      <c r="AM276" s="116"/>
      <c r="AN276" s="116"/>
      <c r="AO276" s="119">
        <f>SUM(AD276:AN280)</f>
        <v>0</v>
      </c>
      <c r="AP276" s="12"/>
      <c r="AQ276" s="44"/>
    </row>
    <row r="277" spans="1:43" ht="14.45" customHeight="1">
      <c r="A277" s="165"/>
      <c r="B277" s="166"/>
      <c r="C277" s="166"/>
      <c r="D277" s="123"/>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17"/>
      <c r="AF277" s="117"/>
      <c r="AG277" s="117"/>
      <c r="AH277" s="117"/>
      <c r="AI277" s="117"/>
      <c r="AJ277" s="117"/>
      <c r="AK277" s="117"/>
      <c r="AL277" s="117"/>
      <c r="AM277" s="117"/>
      <c r="AN277" s="117"/>
      <c r="AO277" s="120"/>
      <c r="AP277" s="12"/>
      <c r="AQ277" s="44"/>
    </row>
    <row r="278" spans="1:43" ht="14.45" customHeight="1">
      <c r="A278" s="165"/>
      <c r="B278" s="166"/>
      <c r="C278" s="166"/>
      <c r="D278" s="123"/>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17"/>
      <c r="AF278" s="117"/>
      <c r="AG278" s="117"/>
      <c r="AH278" s="117"/>
      <c r="AI278" s="117"/>
      <c r="AJ278" s="117"/>
      <c r="AK278" s="117"/>
      <c r="AL278" s="117"/>
      <c r="AM278" s="117"/>
      <c r="AN278" s="117"/>
      <c r="AO278" s="120"/>
      <c r="AP278" s="12"/>
      <c r="AQ278" s="44"/>
    </row>
    <row r="279" spans="1:43" ht="14.45" customHeight="1">
      <c r="A279" s="165"/>
      <c r="B279" s="166"/>
      <c r="C279" s="166"/>
      <c r="D279" s="123"/>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17"/>
      <c r="AF279" s="117"/>
      <c r="AG279" s="117"/>
      <c r="AH279" s="117"/>
      <c r="AI279" s="117"/>
      <c r="AJ279" s="117"/>
      <c r="AK279" s="117"/>
      <c r="AL279" s="117"/>
      <c r="AM279" s="117"/>
      <c r="AN279" s="117"/>
      <c r="AO279" s="120"/>
      <c r="AP279" s="12"/>
      <c r="AQ279" s="44"/>
    </row>
    <row r="280" spans="1:43" ht="14.45" customHeight="1">
      <c r="A280" s="165"/>
      <c r="B280" s="166"/>
      <c r="C280" s="166"/>
      <c r="D280" s="123"/>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18"/>
      <c r="AF280" s="118"/>
      <c r="AG280" s="118"/>
      <c r="AH280" s="118"/>
      <c r="AI280" s="118"/>
      <c r="AJ280" s="118"/>
      <c r="AK280" s="118"/>
      <c r="AL280" s="118"/>
      <c r="AM280" s="118"/>
      <c r="AN280" s="118"/>
      <c r="AO280" s="121"/>
      <c r="AP280" s="12"/>
      <c r="AQ280" s="44"/>
    </row>
    <row r="281" spans="1:43" ht="16.5">
      <c r="A281" s="165"/>
      <c r="B281" s="166"/>
      <c r="C281" s="166"/>
      <c r="D281" s="124"/>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122">
        <v>73</v>
      </c>
      <c r="E282" s="125"/>
      <c r="F282" s="122">
        <v>32</v>
      </c>
      <c r="G282" s="122"/>
      <c r="H282" s="122"/>
      <c r="I282" s="122"/>
      <c r="J282" s="140">
        <f>+F282+G282</f>
        <v>32</v>
      </c>
      <c r="K282" s="143">
        <f>+AO282</f>
        <v>0</v>
      </c>
      <c r="L282" s="153">
        <f>+J282+K282</f>
        <v>32</v>
      </c>
      <c r="M282" s="156">
        <f>+(D282+E282)-(L282)+H282-I282</f>
        <v>41</v>
      </c>
      <c r="N282" s="2">
        <v>41</v>
      </c>
      <c r="O282" s="3" t="s">
        <v>244</v>
      </c>
      <c r="P282" s="3" t="s">
        <v>199</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7"/>
      <c r="AC282" s="167"/>
      <c r="AD282" s="168">
        <f>+AB282+AC282</f>
        <v>0</v>
      </c>
      <c r="AE282" s="116"/>
      <c r="AF282" s="116"/>
      <c r="AG282" s="116"/>
      <c r="AH282" s="116"/>
      <c r="AI282" s="116"/>
      <c r="AJ282" s="116"/>
      <c r="AK282" s="116"/>
      <c r="AL282" s="116"/>
      <c r="AM282" s="116"/>
      <c r="AN282" s="116"/>
      <c r="AO282" s="119">
        <f>SUM(AD282:AN286)</f>
        <v>0</v>
      </c>
      <c r="AP282" s="12"/>
      <c r="AQ282" s="44"/>
    </row>
    <row r="283" spans="1:43" ht="14.45" customHeight="1">
      <c r="A283" s="165"/>
      <c r="B283" s="166"/>
      <c r="C283" s="166"/>
      <c r="D283" s="123"/>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17"/>
      <c r="AF283" s="117"/>
      <c r="AG283" s="117"/>
      <c r="AH283" s="117"/>
      <c r="AI283" s="117"/>
      <c r="AJ283" s="117"/>
      <c r="AK283" s="117"/>
      <c r="AL283" s="117"/>
      <c r="AM283" s="117"/>
      <c r="AN283" s="117"/>
      <c r="AO283" s="120"/>
      <c r="AP283" s="12"/>
      <c r="AQ283" s="44"/>
    </row>
    <row r="284" spans="1:43" ht="14.45" customHeight="1">
      <c r="A284" s="165"/>
      <c r="B284" s="166"/>
      <c r="C284" s="166"/>
      <c r="D284" s="123"/>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17"/>
      <c r="AF284" s="117"/>
      <c r="AG284" s="117"/>
      <c r="AH284" s="117"/>
      <c r="AI284" s="117"/>
      <c r="AJ284" s="117"/>
      <c r="AK284" s="117"/>
      <c r="AL284" s="117"/>
      <c r="AM284" s="117"/>
      <c r="AN284" s="117"/>
      <c r="AO284" s="120"/>
      <c r="AP284" s="12"/>
      <c r="AQ284" s="44"/>
    </row>
    <row r="285" spans="1:43" ht="14.45" customHeight="1">
      <c r="A285" s="165"/>
      <c r="B285" s="166"/>
      <c r="C285" s="166"/>
      <c r="D285" s="123"/>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17"/>
      <c r="AF285" s="117"/>
      <c r="AG285" s="117"/>
      <c r="AH285" s="117"/>
      <c r="AI285" s="117"/>
      <c r="AJ285" s="117"/>
      <c r="AK285" s="117"/>
      <c r="AL285" s="117"/>
      <c r="AM285" s="117"/>
      <c r="AN285" s="117"/>
      <c r="AO285" s="120"/>
      <c r="AP285" s="12"/>
      <c r="AQ285" s="44"/>
    </row>
    <row r="286" spans="1:43" ht="14.45" customHeight="1">
      <c r="A286" s="165"/>
      <c r="B286" s="166"/>
      <c r="C286" s="166"/>
      <c r="D286" s="123"/>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18"/>
      <c r="AF286" s="118"/>
      <c r="AG286" s="118"/>
      <c r="AH286" s="118"/>
      <c r="AI286" s="118"/>
      <c r="AJ286" s="118"/>
      <c r="AK286" s="118"/>
      <c r="AL286" s="118"/>
      <c r="AM286" s="118"/>
      <c r="AN286" s="118"/>
      <c r="AO286" s="121"/>
      <c r="AP286" s="12"/>
      <c r="AQ286" s="44"/>
    </row>
    <row r="287" spans="1:43" ht="16.5">
      <c r="A287" s="165"/>
      <c r="B287" s="166"/>
      <c r="C287" s="166"/>
      <c r="D287" s="124"/>
      <c r="E287" s="127"/>
      <c r="F287" s="124"/>
      <c r="G287" s="124"/>
      <c r="H287" s="124"/>
      <c r="I287" s="124"/>
      <c r="J287" s="142"/>
      <c r="K287" s="145"/>
      <c r="L287" s="155"/>
      <c r="M287" s="15" t="b">
        <f>M282=N287</f>
        <v>1</v>
      </c>
      <c r="N287" s="75">
        <f>SUM(N282:N286)</f>
        <v>41</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122"/>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16"/>
      <c r="AF288" s="116"/>
      <c r="AG288" s="116"/>
      <c r="AH288" s="116"/>
      <c r="AI288" s="116"/>
      <c r="AJ288" s="116"/>
      <c r="AK288" s="116"/>
      <c r="AL288" s="116"/>
      <c r="AM288" s="116"/>
      <c r="AN288" s="116"/>
      <c r="AO288" s="119">
        <f>SUM(AD288:AN292)</f>
        <v>0</v>
      </c>
      <c r="AP288" s="12"/>
      <c r="AQ288" s="44"/>
    </row>
    <row r="289" spans="1:43" ht="14.45" customHeight="1">
      <c r="A289" s="165"/>
      <c r="B289" s="166"/>
      <c r="C289" s="166"/>
      <c r="D289" s="123"/>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17"/>
      <c r="AF289" s="117"/>
      <c r="AG289" s="117"/>
      <c r="AH289" s="117"/>
      <c r="AI289" s="117"/>
      <c r="AJ289" s="117"/>
      <c r="AK289" s="117"/>
      <c r="AL289" s="117"/>
      <c r="AM289" s="117"/>
      <c r="AN289" s="117"/>
      <c r="AO289" s="120"/>
      <c r="AP289" s="12"/>
      <c r="AQ289" s="44"/>
    </row>
    <row r="290" spans="1:43" ht="14.45" customHeight="1">
      <c r="A290" s="165"/>
      <c r="B290" s="166"/>
      <c r="C290" s="166"/>
      <c r="D290" s="123"/>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17"/>
      <c r="AF290" s="117"/>
      <c r="AG290" s="117"/>
      <c r="AH290" s="117"/>
      <c r="AI290" s="117"/>
      <c r="AJ290" s="117"/>
      <c r="AK290" s="117"/>
      <c r="AL290" s="117"/>
      <c r="AM290" s="117"/>
      <c r="AN290" s="117"/>
      <c r="AO290" s="120"/>
      <c r="AP290" s="12"/>
      <c r="AQ290" s="44"/>
    </row>
    <row r="291" spans="1:43" ht="14.45" customHeight="1">
      <c r="A291" s="165"/>
      <c r="B291" s="166"/>
      <c r="C291" s="166"/>
      <c r="D291" s="123"/>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17"/>
      <c r="AF291" s="117"/>
      <c r="AG291" s="117"/>
      <c r="AH291" s="117"/>
      <c r="AI291" s="117"/>
      <c r="AJ291" s="117"/>
      <c r="AK291" s="117"/>
      <c r="AL291" s="117"/>
      <c r="AM291" s="117"/>
      <c r="AN291" s="117"/>
      <c r="AO291" s="120"/>
      <c r="AP291" s="12"/>
      <c r="AQ291" s="44"/>
    </row>
    <row r="292" spans="1:43" ht="14.45" customHeight="1">
      <c r="A292" s="165"/>
      <c r="B292" s="166"/>
      <c r="C292" s="166"/>
      <c r="D292" s="123"/>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18"/>
      <c r="AF292" s="118"/>
      <c r="AG292" s="118"/>
      <c r="AH292" s="118"/>
      <c r="AI292" s="118"/>
      <c r="AJ292" s="118"/>
      <c r="AK292" s="118"/>
      <c r="AL292" s="118"/>
      <c r="AM292" s="118"/>
      <c r="AN292" s="118"/>
      <c r="AO292" s="121"/>
      <c r="AP292" s="12"/>
      <c r="AQ292" s="44"/>
    </row>
    <row r="293" spans="1:43" ht="16.5">
      <c r="A293" s="165"/>
      <c r="B293" s="166"/>
      <c r="C293" s="166"/>
      <c r="D293" s="124"/>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65">
        <v>1</v>
      </c>
      <c r="B295" s="166" t="s">
        <v>95</v>
      </c>
      <c r="C295" s="166"/>
      <c r="D295" s="122">
        <v>1562</v>
      </c>
      <c r="E295" s="125"/>
      <c r="F295" s="122">
        <v>630</v>
      </c>
      <c r="G295" s="122"/>
      <c r="H295" s="122"/>
      <c r="I295" s="122"/>
      <c r="J295" s="140">
        <f>+F295+G295</f>
        <v>630</v>
      </c>
      <c r="K295" s="143">
        <f>+AO295</f>
        <v>0</v>
      </c>
      <c r="L295" s="153">
        <f>+J295+K295</f>
        <v>630</v>
      </c>
      <c r="M295" s="156">
        <f>+(D295+E295)-L295+H295-I295</f>
        <v>932</v>
      </c>
      <c r="N295" s="2">
        <v>932</v>
      </c>
      <c r="O295" s="3" t="s">
        <v>245</v>
      </c>
      <c r="P295" s="3" t="s">
        <v>246</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6.5">
      <c r="A296" s="165"/>
      <c r="B296" s="166"/>
      <c r="C296" s="166"/>
      <c r="D296" s="123"/>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6.5">
      <c r="A297" s="165"/>
      <c r="B297" s="166"/>
      <c r="C297" s="166"/>
      <c r="D297" s="123"/>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6.5">
      <c r="A298" s="165"/>
      <c r="B298" s="166"/>
      <c r="C298" s="166"/>
      <c r="D298" s="123"/>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6.5">
      <c r="A299" s="165"/>
      <c r="B299" s="166"/>
      <c r="C299" s="166"/>
      <c r="D299" s="123"/>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6.5">
      <c r="A300" s="165"/>
      <c r="B300" s="166"/>
      <c r="C300" s="166"/>
      <c r="D300" s="123"/>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124"/>
      <c r="E301" s="127"/>
      <c r="F301" s="124"/>
      <c r="G301" s="124"/>
      <c r="H301" s="124"/>
      <c r="I301" s="124"/>
      <c r="J301" s="142"/>
      <c r="K301" s="145"/>
      <c r="L301" s="155"/>
      <c r="M301" s="15" t="b">
        <f>M295=N301</f>
        <v>1</v>
      </c>
      <c r="N301" s="75">
        <f>SUM(N295:N300)</f>
        <v>932</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122"/>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123"/>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123"/>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123"/>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123"/>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123"/>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124"/>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122"/>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123"/>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123"/>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123"/>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123"/>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123"/>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124"/>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122"/>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123"/>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123"/>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123"/>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123"/>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123"/>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124"/>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122"/>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123"/>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123"/>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123"/>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123"/>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123"/>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124"/>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122">
        <v>692</v>
      </c>
      <c r="E330" s="125">
        <v>1000</v>
      </c>
      <c r="F330" s="122">
        <v>1082</v>
      </c>
      <c r="G330" s="122"/>
      <c r="H330" s="122"/>
      <c r="I330" s="122"/>
      <c r="J330" s="140">
        <f>+F330+G330</f>
        <v>1082</v>
      </c>
      <c r="K330" s="143">
        <f>+AO330</f>
        <v>0</v>
      </c>
      <c r="L330" s="153">
        <f>+J330+K330</f>
        <v>1082</v>
      </c>
      <c r="M330" s="156">
        <f>+(D330+E330)-L330+H330-I330</f>
        <v>610</v>
      </c>
      <c r="N330" s="2">
        <v>110</v>
      </c>
      <c r="O330" s="3" t="s">
        <v>247</v>
      </c>
      <c r="P330" s="3" t="s">
        <v>248</v>
      </c>
      <c r="Q330" s="4">
        <v>46417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123"/>
      <c r="E331" s="126"/>
      <c r="F331" s="123"/>
      <c r="G331" s="123"/>
      <c r="H331" s="123"/>
      <c r="I331" s="123"/>
      <c r="J331" s="141"/>
      <c r="K331" s="144"/>
      <c r="L331" s="154"/>
      <c r="M331" s="157"/>
      <c r="N331" s="2">
        <v>500</v>
      </c>
      <c r="O331" s="3" t="s">
        <v>249</v>
      </c>
      <c r="P331" s="3" t="s">
        <v>248</v>
      </c>
      <c r="Q331" s="4">
        <v>46477</v>
      </c>
      <c r="R331" s="5" t="str">
        <f ca="1">IF(Q331=0," ",IFERROR(IF(DATEDIF(TODAY(),Q331,"M")&lt;=5,"ROJO",IF(DATEDIF(TODAY(),Q331,"M")&gt;=12,"VERDE",IF(AND(DATEDIF(TODAY(),Q331,"M")&gt;=6,DATEDIF(TODAY(),Q331,"M")&lt;=11),"AMARILLO"))),S331))</f>
        <v>ROJO</v>
      </c>
      <c r="S331" s="13" t="str">
        <f>IF(Q331=0," ",IF(Q331&lt;=$N$4,"VENCIDO","NO VENCIDO"))</f>
        <v>NO VENCIDO</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123"/>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123"/>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123"/>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123"/>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124"/>
      <c r="E336" s="127"/>
      <c r="F336" s="124"/>
      <c r="G336" s="124"/>
      <c r="H336" s="124"/>
      <c r="I336" s="124"/>
      <c r="J336" s="142"/>
      <c r="K336" s="145"/>
      <c r="L336" s="155"/>
      <c r="M336" s="15" t="b">
        <f>M330=N336</f>
        <v>1</v>
      </c>
      <c r="N336" s="75">
        <f>SUM(N330:N335)</f>
        <v>610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122">
        <v>1782</v>
      </c>
      <c r="E337" s="125"/>
      <c r="F337" s="122">
        <v>467</v>
      </c>
      <c r="G337" s="122"/>
      <c r="H337" s="122"/>
      <c r="I337" s="122"/>
      <c r="J337" s="140">
        <f>+F337+G337</f>
        <v>467</v>
      </c>
      <c r="K337" s="143">
        <f>+AO337</f>
        <v>0</v>
      </c>
      <c r="L337" s="153">
        <f>+J337+K337</f>
        <v>467</v>
      </c>
      <c r="M337" s="156">
        <f>+(D337+E337)-L337+H337-I337</f>
        <v>1315</v>
      </c>
      <c r="N337" s="2">
        <v>1315</v>
      </c>
      <c r="O337" s="3" t="s">
        <v>250</v>
      </c>
      <c r="P337" s="3" t="s">
        <v>251</v>
      </c>
      <c r="Q337" s="4">
        <v>47728</v>
      </c>
      <c r="R337" s="5" t="str">
        <f ca="1">IF(Q337=0," ",IFERROR(IF(DATEDIF(TODAY(),Q337,"M")&lt;=5,"ROJO",IF(DATEDIF(TODAY(),Q337,"M")&gt;=12,"VERDE",IF(AND(DATEDIF(TODAY(),Q337,"M")&gt;=6,DATEDIF(TODAY(),Q337,"M")&lt;=11),"AMARILLO"))),S337))</f>
        <v>VERDE</v>
      </c>
      <c r="S337" s="5" t="str">
        <f>IF(Q337=0," ",IF(Q337&lt;=$N$4,"VENCIDO","NO VENCIDO"))</f>
        <v>NO VENCIDO</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123"/>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123"/>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123"/>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123"/>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123"/>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124"/>
      <c r="E343" s="127"/>
      <c r="F343" s="124"/>
      <c r="G343" s="124"/>
      <c r="H343" s="124"/>
      <c r="I343" s="124"/>
      <c r="J343" s="142"/>
      <c r="K343" s="145"/>
      <c r="L343" s="155"/>
      <c r="M343" s="15" t="b">
        <f>M337=N343</f>
        <v>1</v>
      </c>
      <c r="N343" s="75">
        <f>SUM(N337:N342)</f>
        <v>1315</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122"/>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123"/>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123"/>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123"/>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123"/>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123"/>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124"/>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122">
        <v>107</v>
      </c>
      <c r="E351" s="125"/>
      <c r="F351" s="122">
        <v>2</v>
      </c>
      <c r="G351" s="122"/>
      <c r="H351" s="122"/>
      <c r="I351" s="122"/>
      <c r="J351" s="140">
        <f>+F351+G351</f>
        <v>2</v>
      </c>
      <c r="K351" s="143">
        <f>+AO351</f>
        <v>0</v>
      </c>
      <c r="L351" s="153">
        <f>+J351+K351</f>
        <v>2</v>
      </c>
      <c r="M351" s="156">
        <f>+(D351+E351)-L351+H351-I351</f>
        <v>105</v>
      </c>
      <c r="N351" s="2">
        <v>105</v>
      </c>
      <c r="O351" s="3" t="s">
        <v>252</v>
      </c>
      <c r="P351" s="3" t="s">
        <v>246</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123"/>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123"/>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123"/>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123"/>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123"/>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124"/>
      <c r="E357" s="127"/>
      <c r="F357" s="124"/>
      <c r="G357" s="124"/>
      <c r="H357" s="124"/>
      <c r="I357" s="124"/>
      <c r="J357" s="142"/>
      <c r="K357" s="145"/>
      <c r="L357" s="155"/>
      <c r="M357" s="15" t="b">
        <f>M351=N357</f>
        <v>1</v>
      </c>
      <c r="N357" s="75">
        <f>SUM(N351:N356)</f>
        <v>105</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122"/>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123"/>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123"/>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123"/>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123"/>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123"/>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124"/>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35">
        <v>54</v>
      </c>
      <c r="E365" s="72"/>
      <c r="F365" s="35">
        <v>12</v>
      </c>
      <c r="G365" s="35"/>
      <c r="H365" s="14"/>
      <c r="I365" s="14"/>
      <c r="J365" s="74">
        <f t="shared" ref="J365:J371" si="3">+F365+G365</f>
        <v>12</v>
      </c>
      <c r="K365" s="36">
        <f t="shared" ref="K365:K371" si="4">+AO365</f>
        <v>0</v>
      </c>
      <c r="L365" s="77">
        <f t="shared" ref="L365:L371" si="5">+J365+K365</f>
        <v>12</v>
      </c>
      <c r="M365" s="37">
        <f t="shared" ref="M365:M371" si="6">+(D365+E365)-(L365)+H365-I365</f>
        <v>42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35">
        <v>1964</v>
      </c>
      <c r="E366" s="72"/>
      <c r="F366" s="35">
        <v>146</v>
      </c>
      <c r="G366" s="35"/>
      <c r="H366" s="14"/>
      <c r="I366" s="14"/>
      <c r="J366" s="74">
        <f t="shared" si="3"/>
        <v>146</v>
      </c>
      <c r="K366" s="36">
        <f t="shared" si="4"/>
        <v>0</v>
      </c>
      <c r="L366" s="77">
        <f t="shared" si="5"/>
        <v>146</v>
      </c>
      <c r="M366" s="37">
        <f t="shared" si="6"/>
        <v>1818</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35">
        <v>425</v>
      </c>
      <c r="E367" s="72"/>
      <c r="F367" s="35">
        <v>2</v>
      </c>
      <c r="G367" s="35"/>
      <c r="H367" s="14"/>
      <c r="I367" s="14"/>
      <c r="J367" s="74">
        <f t="shared" si="3"/>
        <v>2</v>
      </c>
      <c r="K367" s="36">
        <f t="shared" si="4"/>
        <v>0</v>
      </c>
      <c r="L367" s="77">
        <f t="shared" si="5"/>
        <v>2</v>
      </c>
      <c r="M367" s="37">
        <f t="shared" si="6"/>
        <v>423</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35">
        <v>66</v>
      </c>
      <c r="E368" s="72">
        <v>50</v>
      </c>
      <c r="F368" s="35">
        <v>63</v>
      </c>
      <c r="G368" s="35"/>
      <c r="H368" s="14"/>
      <c r="I368" s="14"/>
      <c r="J368" s="74">
        <f t="shared" si="3"/>
        <v>63</v>
      </c>
      <c r="K368" s="36">
        <f t="shared" si="4"/>
        <v>0</v>
      </c>
      <c r="L368" s="77">
        <f t="shared" si="5"/>
        <v>63</v>
      </c>
      <c r="M368" s="37">
        <f t="shared" si="6"/>
        <v>53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35"/>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35"/>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35"/>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6.5">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40"/>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40"/>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40"/>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40">
        <v>12</v>
      </c>
      <c r="E380" s="72"/>
      <c r="F380" s="40">
        <v>1</v>
      </c>
      <c r="G380" s="40"/>
      <c r="H380" s="25"/>
      <c r="I380" s="25"/>
      <c r="J380" s="74">
        <f t="shared" ref="J380:J381" si="12">SUM(F380,G380)</f>
        <v>1</v>
      </c>
      <c r="K380" s="36">
        <f t="shared" ref="K380:K381" si="13">+AQ380</f>
        <v>11</v>
      </c>
      <c r="L380" s="77">
        <f t="shared" ref="L380:L381" si="14">+J380+K380</f>
        <v>12</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5</v>
      </c>
      <c r="AC380" s="43"/>
      <c r="AD380" s="43"/>
      <c r="AE380" s="43"/>
      <c r="AF380" s="43"/>
      <c r="AG380" s="43"/>
      <c r="AH380" s="43"/>
      <c r="AI380" s="43"/>
      <c r="AJ380" s="43">
        <v>6</v>
      </c>
      <c r="AK380" s="43"/>
      <c r="AL380" s="43"/>
      <c r="AM380" s="43"/>
      <c r="AN380" s="43"/>
      <c r="AO380" s="43"/>
      <c r="AP380" s="43"/>
      <c r="AQ380" s="79">
        <f t="shared" ref="AQ380:AQ381" si="18">SUM(AB380:AP380)</f>
        <v>11</v>
      </c>
    </row>
    <row r="381" spans="1:43" ht="16.5">
      <c r="A381" s="76">
        <f>A380+1</f>
        <v>5</v>
      </c>
      <c r="B381" s="99" t="s">
        <v>192</v>
      </c>
      <c r="C381" s="100"/>
      <c r="D381" s="40"/>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7" operator="containsText" text="VENCIDO">
      <formula>NOT(ISERROR(SEARCH("VENCIDO",R11)))</formula>
    </cfRule>
    <cfRule type="containsText" dxfId="2492" priority="238" operator="containsText" text="VERDE">
      <formula>NOT(ISERROR(SEARCH("VERDE",R11)))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1" operator="containsText" text="VENCIDO">
      <formula>NOT(ISERROR(SEARCH("VENCIDO",R29)))</formula>
    </cfRule>
    <cfRule type="containsText" dxfId="2482" priority="224" operator="containsText" text="ROJO">
      <formula>NOT(ISERROR(SEARCH("ROJO",R29)))</formula>
    </cfRule>
    <cfRule type="containsText" dxfId="2481" priority="223" stopIfTrue="1" operator="containsText" text="AMARILLO">
      <formula>NOT(ISERROR(SEARCH("AMARILLO",R29)))</formula>
    </cfRule>
    <cfRule type="containsText" dxfId="2480" priority="222" operator="containsText" text="VERDE">
      <formula>NOT(ISERROR(SEARCH("VERDE",R29)))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10" stopIfTrue="1" operator="containsText" text="AMARILLO">
      <formula>NOT(ISERROR(SEARCH("AMARILLO",R41)))</formula>
    </cfRule>
    <cfRule type="containsText" dxfId="2473" priority="209" operator="containsText" text="VERDE">
      <formula>NOT(ISERROR(SEARCH("VERDE",R41)))</formula>
    </cfRule>
    <cfRule type="containsText" dxfId="2472" priority="208" operator="containsText" text="VENCIDO">
      <formula>NOT(ISERROR(SEARCH("VENCIDO",R41)))</formula>
    </cfRule>
  </conditionalFormatting>
  <conditionalFormatting sqref="R47:R51 R53:R57 R59:R63 R65:R69 R71:R75 R77:R81 R95:R99 R107:R111 R113:R117 R119:R123 R125:R129 R131:R135 R137:R141 R143:R147">
    <cfRule type="containsText" dxfId="2471" priority="204" operator="containsText" text="VERDE">
      <formula>NOT(ISERROR(SEARCH("VERDE",R47)))</formula>
    </cfRule>
    <cfRule type="containsText" dxfId="2470" priority="205" stopIfTrue="1" operator="containsText" text="AMARILLO">
      <formula>NOT(ISERROR(SEARCH("AMARILLO",R47)))</formula>
    </cfRule>
    <cfRule type="containsText" dxfId="2469" priority="206" operator="containsText" text="ROJO">
      <formula>NOT(ISERROR(SEARCH("ROJO",R47)))</formula>
    </cfRule>
    <cfRule type="containsText" dxfId="2468" priority="203" operator="containsText" text="VENCIDO">
      <formula>NOT(ISERROR(SEARCH("VENCIDO",R47)))</formula>
    </cfRule>
  </conditionalFormatting>
  <conditionalFormatting sqref="R83:R87 R89:R93">
    <cfRule type="containsText" dxfId="2467" priority="200" operator="containsText" text="ROJO">
      <formula>NOT(ISERROR(SEARCH("ROJO",R83)))</formula>
    </cfRule>
    <cfRule type="containsText" dxfId="2466" priority="199" stopIfTrue="1" operator="containsText" text="AMARILLO">
      <formula>NOT(ISERROR(SEARCH("AMARILLO",R83)))</formula>
    </cfRule>
    <cfRule type="containsText" dxfId="2465" priority="197" operator="containsText" text="VENCIDO">
      <formula>NOT(ISERROR(SEARCH("VENCIDO",R83)))</formula>
    </cfRule>
    <cfRule type="containsText" dxfId="2464" priority="198" operator="containsText" text="VERDE">
      <formula>NOT(ISERROR(SEARCH("VERDE",R83)))</formula>
    </cfRule>
  </conditionalFormatting>
  <conditionalFormatting sqref="R101:R105">
    <cfRule type="containsText" dxfId="2463" priority="194" operator="containsText" text="ROJO">
      <formula>NOT(ISERROR(SEARCH("ROJO",R101)))</formula>
    </cfRule>
    <cfRule type="containsText" dxfId="2462" priority="193" stopIfTrue="1" operator="containsText" text="AMARILLO">
      <formula>NOT(ISERROR(SEARCH("AMARILLO",R101)))</formula>
    </cfRule>
    <cfRule type="containsText" dxfId="2461" priority="192" operator="containsText" text="VERDE">
      <formula>NOT(ISERROR(SEARCH("VERDE",R101)))</formula>
    </cfRule>
    <cfRule type="containsText" dxfId="2460" priority="191" operator="containsText" text="VENCIDO">
      <formula>NOT(ISERROR(SEARCH("VENCIDO",R101)))</formula>
    </cfRule>
  </conditionalFormatting>
  <conditionalFormatting sqref="R149:R153">
    <cfRule type="containsText" dxfId="2459" priority="185" operator="containsText" text="VENCIDO">
      <formula>NOT(ISERROR(SEARCH("VENCIDO",R149)))</formula>
    </cfRule>
    <cfRule type="containsText" dxfId="2458" priority="186" operator="containsText" text="VERDE">
      <formula>NOT(ISERROR(SEARCH("VERDE",R149)))</formula>
    </cfRule>
    <cfRule type="containsText" dxfId="2457" priority="188" operator="containsText" text="ROJO">
      <formula>NOT(ISERROR(SEARCH("ROJO",R149)))</formula>
    </cfRule>
    <cfRule type="containsText" dxfId="2456" priority="187" stopIfTrue="1" operator="containsText" text="AMARILLO">
      <formula>NOT(ISERROR(SEARCH("AMARILLO",R149)))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7" operator="containsText" text="VERDE">
      <formula>NOT(ISERROR(SEARCH("VERDE",R161)))</formula>
    </cfRule>
    <cfRule type="containsText" dxfId="2449" priority="176" operator="containsText" text="VENCIDO">
      <formula>NOT(ISERROR(SEARCH("VENCIDO",R161)))</formula>
    </cfRule>
    <cfRule type="containsText" dxfId="2448" priority="178" stopIfTrue="1" operator="containsText" text="AMARILLO">
      <formula>NOT(ISERROR(SEARCH("AMARILLO",R161)))</formula>
    </cfRule>
  </conditionalFormatting>
  <conditionalFormatting sqref="R167:R171">
    <cfRule type="containsText" dxfId="2447" priority="172" stopIfTrue="1" operator="containsText" text="AMARILLO">
      <formula>NOT(ISERROR(SEARCH("AMARILLO",R167)))</formula>
    </cfRule>
    <cfRule type="containsText" dxfId="2446" priority="173" operator="containsText" text="ROJO">
      <formula>NOT(ISERROR(SEARCH("ROJO",R167)))</formula>
    </cfRule>
    <cfRule type="containsText" dxfId="2445" priority="170" operator="containsText" text="VENCIDO">
      <formula>NOT(ISERROR(SEARCH("VENCIDO",R167)))</formula>
    </cfRule>
    <cfRule type="containsText" dxfId="2444" priority="171" operator="containsText" text="VERDE">
      <formula>NOT(ISERROR(SEARCH("VERDE",R167)))</formula>
    </cfRule>
  </conditionalFormatting>
  <conditionalFormatting sqref="R173:R177">
    <cfRule type="containsText" dxfId="2443" priority="166" stopIfTrue="1" operator="containsText" text="AMARILLO">
      <formula>NOT(ISERROR(SEARCH("AMARILLO",R173)))</formula>
    </cfRule>
    <cfRule type="containsText" dxfId="2442" priority="167" operator="containsText" text="ROJO">
      <formula>NOT(ISERROR(SEARCH("ROJO",R173)))</formula>
    </cfRule>
    <cfRule type="containsText" dxfId="2441" priority="165" operator="containsText" text="VERDE">
      <formula>NOT(ISERROR(SEARCH("VERDE",R173)))</formula>
    </cfRule>
    <cfRule type="containsText" dxfId="2440" priority="164" operator="containsText" text="VENCIDO">
      <formula>NOT(ISERROR(SEARCH("VENCIDO",R173)))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6" operator="containsText" text="VENCIDO">
      <formula>NOT(ISERROR(SEARCH("VENCIDO",R197)))</formula>
    </cfRule>
    <cfRule type="containsText" dxfId="2429" priority="147" operator="containsText" text="VERDE">
      <formula>NOT(ISERROR(SEARCH("VERDE",R197)))</formula>
    </cfRule>
    <cfRule type="containsText" dxfId="2428" priority="148" stopIfTrue="1" operator="containsText" text="AMARILLO">
      <formula>NOT(ISERROR(SEARCH("AMARILLO",R197)))</formula>
    </cfRule>
  </conditionalFormatting>
  <conditionalFormatting sqref="R222:R226">
    <cfRule type="containsText" dxfId="2427" priority="139" operator="containsText" text="VENCIDO">
      <formula>NOT(ISERROR(SEARCH("VENCIDO",R222)))</formula>
    </cfRule>
    <cfRule type="containsText" dxfId="2426" priority="140" operator="containsText" text="VERDE">
      <formula>NOT(ISERROR(SEARCH("VERDE",R222)))</formula>
    </cfRule>
    <cfRule type="containsText" dxfId="2425" priority="141" stopIfTrue="1" operator="containsText" text="AMARILLO">
      <formula>NOT(ISERROR(SEARCH("AMARILLO",R222)))</formula>
    </cfRule>
    <cfRule type="containsText" dxfId="2424" priority="142" operator="containsText" text="ROJO">
      <formula>NOT(ISERROR(SEARCH("ROJO",R222)))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29" stopIfTrue="1" operator="containsText" text="AMARILLO">
      <formula>NOT(ISERROR(SEARCH("AMARILLO",R246)))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30" operator="containsText" text="ROJO">
      <formula>NOT(ISERROR(SEARCH("ROJO",R246)))</formula>
    </cfRule>
  </conditionalFormatting>
  <conditionalFormatting sqref="R252:R256">
    <cfRule type="containsText" dxfId="2415" priority="122" operator="containsText" text="VERDE">
      <formula>NOT(ISERROR(SEARCH("VERDE",R252)))</formula>
    </cfRule>
    <cfRule type="containsText" dxfId="2414" priority="121" operator="containsText" text="VENCIDO">
      <formula>NOT(ISERROR(SEARCH("VENCIDO",R252)))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5" operator="containsText" text="VENCIDO">
      <formula>NOT(ISERROR(SEARCH("VENCIDO",R258)))</formula>
    </cfRule>
    <cfRule type="containsText" dxfId="2410" priority="117" stopIfTrue="1" operator="containsText" text="AMARILLO">
      <formula>NOT(ISERROR(SEARCH("AMARILLO",R258)))</formula>
    </cfRule>
    <cfRule type="containsText" dxfId="2409" priority="118" operator="containsText" text="ROJO">
      <formula>NOT(ISERROR(SEARCH("ROJO",R258)))</formula>
    </cfRule>
    <cfRule type="containsText" dxfId="2408" priority="116" operator="containsText" text="VERDE">
      <formula>NOT(ISERROR(SEARCH("VERDE",R258)))</formula>
    </cfRule>
  </conditionalFormatting>
  <conditionalFormatting sqref="R270:R274 R276:R280 R282:R286 R288:R292">
    <cfRule type="containsText" dxfId="2407" priority="111" stopIfTrue="1" operator="containsText" text="AMARILLO">
      <formula>NOT(ISERROR(SEARCH("AMARILLO",R270)))</formula>
    </cfRule>
    <cfRule type="containsText" dxfId="2406" priority="110" operator="containsText" text="VERDE">
      <formula>NOT(ISERROR(SEARCH("VERDE",R270)))</formula>
    </cfRule>
    <cfRule type="containsText" dxfId="2405" priority="112" operator="containsText" text="ROJO">
      <formula>NOT(ISERROR(SEARCH("ROJO",R270)))</formula>
    </cfRule>
    <cfRule type="containsText" dxfId="2404" priority="109" operator="containsText" text="VENCIDO">
      <formula>NOT(ISERROR(SEARCH("VENCIDO",R270)))</formula>
    </cfRule>
  </conditionalFormatting>
  <conditionalFormatting sqref="R295:R300">
    <cfRule type="containsText" dxfId="2403" priority="104" stopIfTrue="1" operator="containsText" text="AMARILLO">
      <formula>NOT(ISERROR(SEARCH("AMARILLO",R295)))</formula>
    </cfRule>
    <cfRule type="containsText" dxfId="2402" priority="103" operator="containsText" text="VERDE">
      <formula>NOT(ISERROR(SEARCH("VERDE",R295)))</formula>
    </cfRule>
    <cfRule type="containsText" dxfId="2401" priority="102" operator="containsText" text="VENCIDO">
      <formula>NOT(ISERROR(SEARCH("VENCIDO",R295)))</formula>
    </cfRule>
    <cfRule type="containsText" dxfId="2400" priority="105" operator="containsText" text="ROJO">
      <formula>NOT(ISERROR(SEARCH("ROJO",R295)))</formula>
    </cfRule>
  </conditionalFormatting>
  <conditionalFormatting sqref="R302:R307 R309:R314">
    <cfRule type="containsText" dxfId="2399" priority="99" operator="containsText" text="ROJO">
      <formula>NOT(ISERROR(SEARCH("ROJO",R302)))</formula>
    </cfRule>
    <cfRule type="containsText" dxfId="2398" priority="98" stopIfTrue="1" operator="containsText" text="AMARILLO">
      <formula>NOT(ISERROR(SEARCH("AMARILLO",R302)))</formula>
    </cfRule>
    <cfRule type="containsText" dxfId="2397" priority="96" operator="containsText" text="VENCIDO">
      <formula>NOT(ISERROR(SEARCH("VENCIDO",R302)))</formula>
    </cfRule>
    <cfRule type="containsText" dxfId="2396" priority="97" operator="containsText" text="VERDE">
      <formula>NOT(ISERROR(SEARCH("VERDE",R302)))</formula>
    </cfRule>
  </conditionalFormatting>
  <conditionalFormatting sqref="R316:R321 R323:R328 R330:R335">
    <cfRule type="containsText" dxfId="2395" priority="90" operator="containsText" text="VENCIDO">
      <formula>NOT(ISERROR(SEARCH("VENCIDO",R316)))</formula>
    </cfRule>
    <cfRule type="containsText" dxfId="2394" priority="93" operator="containsText" text="ROJO">
      <formula>NOT(ISERROR(SEARCH("ROJO",R316)))</formula>
    </cfRule>
    <cfRule type="containsText" dxfId="2393" priority="92" stopIfTrue="1" operator="containsText" text="AMARILLO">
      <formula>NOT(ISERROR(SEARCH("AMARILLO",R316)))</formula>
    </cfRule>
    <cfRule type="containsText" dxfId="2392" priority="91" operator="containsText" text="VERDE">
      <formula>NOT(ISERROR(SEARCH("VERDE",R316)))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1" operator="containsText" text="ROJO">
      <formula>NOT(ISERROR(SEARCH("ROJO",R351)))</formula>
    </cfRule>
    <cfRule type="containsText" dxfId="2386" priority="79" operator="containsText" text="VERDE">
      <formula>NOT(ISERROR(SEARCH("VERDE",R351)))</formula>
    </cfRule>
    <cfRule type="containsText" dxfId="2385" priority="78" operator="containsText" text="VENCIDO">
      <formula>NOT(ISERROR(SEARCH("VENCIDO",R351)))</formula>
    </cfRule>
    <cfRule type="containsText" dxfId="2384" priority="80" stopIfTrue="1" operator="containsText" text="AMARILLO">
      <formula>NOT(ISERROR(SEARCH("AMARILLO",R351)))</formula>
    </cfRule>
  </conditionalFormatting>
  <conditionalFormatting sqref="R358:R363">
    <cfRule type="containsText" dxfId="2383" priority="75" operator="containsText" text="ROJO">
      <formula>NOT(ISERROR(SEARCH("ROJO",R358)))</formula>
    </cfRule>
    <cfRule type="containsText" dxfId="2382" priority="74" stopIfTrue="1" operator="containsText" text="AMARILLO">
      <formula>NOT(ISERROR(SEARCH("AMARILLO",R358)))</formula>
    </cfRule>
    <cfRule type="containsText" dxfId="2381" priority="72" operator="containsText" text="VENCIDO">
      <formula>NOT(ISERROR(SEARCH("VENCIDO",R358)))</formula>
    </cfRule>
    <cfRule type="containsText" dxfId="2380" priority="73" operator="containsText" text="VERDE">
      <formula>NOT(ISERROR(SEARCH("VERDE",R358)))</formula>
    </cfRule>
  </conditionalFormatting>
  <conditionalFormatting sqref="R365:R371">
    <cfRule type="containsText" dxfId="2379" priority="71" operator="containsText" text="ROJO">
      <formula>NOT(ISERROR(SEARCH("ROJO",R365)))</formula>
    </cfRule>
    <cfRule type="containsText" dxfId="2378" priority="68" operator="containsText" text="VENCIDO">
      <formula>NOT(ISERROR(SEARCH("VENCIDO",R365)))</formula>
    </cfRule>
    <cfRule type="containsText" dxfId="2377" priority="69" operator="containsText" text="VERDE">
      <formula>NOT(ISERROR(SEARCH("VERDE",R365)))</formula>
    </cfRule>
    <cfRule type="containsText" dxfId="2376" priority="70" stopIfTrue="1" operator="containsText" text="AMARILLO">
      <formula>NOT(ISERROR(SEARCH("AMARILLO",R365)))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52" zoomScale="60" zoomScaleNormal="60" workbookViewId="0">
      <selection activeCell="O379" sqref="O379:Q379"/>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+Enero!M5</f>
        <v>100</v>
      </c>
      <c r="E5" s="125"/>
      <c r="F5" s="122">
        <v>7</v>
      </c>
      <c r="G5" s="122"/>
      <c r="H5" s="122"/>
      <c r="I5" s="122"/>
      <c r="J5" s="140">
        <f>+F5+G5</f>
        <v>7</v>
      </c>
      <c r="K5" s="143">
        <f>+AO5</f>
        <v>53</v>
      </c>
      <c r="L5" s="153">
        <f>+J5+K5</f>
        <v>60</v>
      </c>
      <c r="M5" s="156">
        <f>+(D5+E5)-(L5)+H5-I5</f>
        <v>40</v>
      </c>
      <c r="N5" s="2">
        <v>20</v>
      </c>
      <c r="O5" s="3" t="s">
        <v>253</v>
      </c>
      <c r="P5" s="3" t="s">
        <v>193</v>
      </c>
      <c r="Q5" s="4">
        <v>46203</v>
      </c>
      <c r="R5" s="5" t="str">
        <f ca="1">IF(Q5=0," ",IFERROR(IF(DATEDIF(TODAY(),Q5,"M")&lt;=5,"ROJO",IF(DATEDIF(TODAY(),Q5,"M")&gt;=12,"VERDE",IF(AND(DATEDIF(TODAY(),Q5,"M")&gt;=6,DATEDIF(TODAY(),Q5,"M")&lt;=11),"AMARILLO"))),S5))</f>
        <v>NO VENCIDO</v>
      </c>
      <c r="S5" s="5" t="str">
        <f>IF(Q5=0," ",IF(Q5&lt;=$N$4,"VENCIDO","NO VENCIDO"))</f>
        <v>NO VENCIDO</v>
      </c>
      <c r="T5" s="6"/>
      <c r="U5" s="7"/>
      <c r="V5" s="7"/>
      <c r="W5" s="8"/>
      <c r="X5" s="8"/>
      <c r="Y5" s="159">
        <f>+AT5</f>
        <v>0</v>
      </c>
      <c r="Z5" s="9"/>
      <c r="AA5" s="1"/>
      <c r="AB5" s="167">
        <v>53</v>
      </c>
      <c r="AC5" s="167"/>
      <c r="AD5" s="168">
        <f>+AB5+AC5</f>
        <v>53</v>
      </c>
      <c r="AE5" s="116"/>
      <c r="AF5" s="116"/>
      <c r="AG5" s="116"/>
      <c r="AH5" s="116"/>
      <c r="AI5" s="116"/>
      <c r="AJ5" s="116"/>
      <c r="AK5" s="116"/>
      <c r="AL5" s="116"/>
      <c r="AM5" s="116"/>
      <c r="AN5" s="116"/>
      <c r="AO5" s="119">
        <f>SUM(AD5:AN9)</f>
        <v>53</v>
      </c>
      <c r="AP5" s="12"/>
      <c r="AQ5" s="44"/>
    </row>
    <row r="6" spans="1:43" ht="16.5">
      <c r="A6" s="173"/>
      <c r="B6" s="194"/>
      <c r="C6" s="195"/>
      <c r="D6" s="214"/>
      <c r="E6" s="126"/>
      <c r="F6" s="123"/>
      <c r="G6" s="123"/>
      <c r="H6" s="123"/>
      <c r="I6" s="123"/>
      <c r="J6" s="141"/>
      <c r="K6" s="144"/>
      <c r="L6" s="154"/>
      <c r="M6" s="157"/>
      <c r="N6" s="2">
        <v>20</v>
      </c>
      <c r="O6" s="3" t="s">
        <v>194</v>
      </c>
      <c r="P6" s="3" t="s">
        <v>193</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40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+Enero!M11</f>
        <v>12</v>
      </c>
      <c r="E11" s="125"/>
      <c r="F11" s="122">
        <v>5</v>
      </c>
      <c r="G11" s="122"/>
      <c r="H11" s="122"/>
      <c r="I11" s="122"/>
      <c r="J11" s="140">
        <f>+F11+G11</f>
        <v>5</v>
      </c>
      <c r="K11" s="143">
        <f>+AO11</f>
        <v>0</v>
      </c>
      <c r="L11" s="153">
        <f>+J11+K11</f>
        <v>5</v>
      </c>
      <c r="M11" s="156">
        <f>+(D11+E11)-(L11)+H11-I11</f>
        <v>7</v>
      </c>
      <c r="N11" s="2">
        <v>5</v>
      </c>
      <c r="O11" s="3" t="s">
        <v>197</v>
      </c>
      <c r="P11" s="3" t="s">
        <v>193</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v>1</v>
      </c>
      <c r="O12" s="3" t="s">
        <v>196</v>
      </c>
      <c r="P12" s="3" t="s">
        <v>193</v>
      </c>
      <c r="Q12" s="4">
        <v>46538</v>
      </c>
      <c r="R12" s="5" t="str">
        <f ca="1">IF(Q12=0," ",IFERROR(IF(DATEDIF(TODAY(),Q12,"M")&lt;=5,"ROJO",IF(DATEDIF(TODAY(),Q12,"M")&gt;=12,"VERDE",IF(AND(DATEDIF(TODAY(),Q12,"M")&gt;=6,DATEDIF(TODAY(),Q12,"M")&lt;=11),"AMARILLO"))),S12))</f>
        <v>AMARILLO</v>
      </c>
      <c r="S12" s="13" t="str">
        <f>IF(Q12=0," ",IF(Q12&lt;=$N$4,"VENCIDO","NO VENCIDO"))</f>
        <v>NO VENCIDO</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v>1</v>
      </c>
      <c r="O13" s="3" t="s">
        <v>198</v>
      </c>
      <c r="P13" s="3" t="s">
        <v>199</v>
      </c>
      <c r="Q13" s="4">
        <v>46142</v>
      </c>
      <c r="R13" s="5" t="str">
        <f ca="1">IF(Q13=0," ",IFERROR(IF(DATEDIF(TODAY(),Q13,"M")&lt;=5,"ROJO",IF(DATEDIF(TODAY(),Q13,"M")&gt;=12,"VERDE",IF(AND(DATEDIF(TODAY(),Q13,"M")&gt;=6,DATEDIF(TODAY(),Q13,"M")&lt;=11),"AMARILLO"))),S13))</f>
        <v>NO VENCIDO</v>
      </c>
      <c r="S13" s="13" t="str">
        <f>IF(Q13=0," ",IF(Q13&lt;=$N$4,"VENCIDO","NO VENCIDO"))</f>
        <v>NO VENCIDO</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7</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+Enero!M17</f>
        <v>24</v>
      </c>
      <c r="E17" s="125"/>
      <c r="F17" s="122">
        <v>13</v>
      </c>
      <c r="G17" s="122">
        <v>1</v>
      </c>
      <c r="H17" s="122"/>
      <c r="I17" s="122"/>
      <c r="J17" s="140">
        <f>+F17+G17</f>
        <v>14</v>
      </c>
      <c r="K17" s="143">
        <f>+AO17</f>
        <v>0</v>
      </c>
      <c r="L17" s="153">
        <f>+J17+K17</f>
        <v>14</v>
      </c>
      <c r="M17" s="156">
        <f>+(D17+E17)-(L17)+H17-I17</f>
        <v>10</v>
      </c>
      <c r="N17" s="2">
        <v>10</v>
      </c>
      <c r="O17" s="3" t="s">
        <v>254</v>
      </c>
      <c r="P17" s="3" t="s">
        <v>193</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10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+Enero!M23</f>
        <v>224</v>
      </c>
      <c r="E23" s="125">
        <v>100</v>
      </c>
      <c r="F23" s="122">
        <v>189</v>
      </c>
      <c r="G23" s="122"/>
      <c r="H23" s="122"/>
      <c r="I23" s="122"/>
      <c r="J23" s="140">
        <f>+F23+G23</f>
        <v>189</v>
      </c>
      <c r="K23" s="143">
        <f>+AO23</f>
        <v>0</v>
      </c>
      <c r="L23" s="153">
        <f>+J23+K23</f>
        <v>189</v>
      </c>
      <c r="M23" s="156">
        <f>+(D23+E23)-(L23)+H23-I23</f>
        <v>135</v>
      </c>
      <c r="N23" s="2">
        <v>135</v>
      </c>
      <c r="O23" s="3" t="s">
        <v>202</v>
      </c>
      <c r="P23" s="3" t="s">
        <v>203</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135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+Enero!M29</f>
        <v>117</v>
      </c>
      <c r="E29" s="125">
        <v>150</v>
      </c>
      <c r="F29" s="122">
        <v>149</v>
      </c>
      <c r="G29" s="122"/>
      <c r="H29" s="122"/>
      <c r="I29" s="122"/>
      <c r="J29" s="140">
        <f>+F29+G29</f>
        <v>149</v>
      </c>
      <c r="K29" s="143">
        <f>+AO29</f>
        <v>0</v>
      </c>
      <c r="L29" s="153">
        <f>+J29+K29</f>
        <v>149</v>
      </c>
      <c r="M29" s="156">
        <f>+(D29+E29)-(L29)+H29-I29</f>
        <v>118</v>
      </c>
      <c r="N29" s="2">
        <v>118</v>
      </c>
      <c r="O29" s="3" t="s">
        <v>204</v>
      </c>
      <c r="P29" s="3" t="s">
        <v>193</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118</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+Enero!M35</f>
        <v>3</v>
      </c>
      <c r="E35" s="125"/>
      <c r="F35" s="122">
        <v>2</v>
      </c>
      <c r="G35" s="122"/>
      <c r="H35" s="122"/>
      <c r="I35" s="122"/>
      <c r="J35" s="140">
        <f>+F35+G35</f>
        <v>2</v>
      </c>
      <c r="K35" s="143">
        <f>+AO35</f>
        <v>0</v>
      </c>
      <c r="L35" s="153">
        <f>+J35+K35</f>
        <v>2</v>
      </c>
      <c r="M35" s="156">
        <f>+(D35+E35)-(L35)+H35-I35</f>
        <v>1</v>
      </c>
      <c r="N35" s="2">
        <v>1</v>
      </c>
      <c r="O35" s="3" t="s">
        <v>205</v>
      </c>
      <c r="P35" s="3" t="s">
        <v>206</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1</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+Enero!M41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+Enero!M47</f>
        <v>97</v>
      </c>
      <c r="E47" s="125">
        <v>20</v>
      </c>
      <c r="F47" s="122">
        <v>39</v>
      </c>
      <c r="G47" s="122"/>
      <c r="H47" s="122"/>
      <c r="I47" s="122"/>
      <c r="J47" s="140">
        <f>+F47+G47</f>
        <v>39</v>
      </c>
      <c r="K47" s="143">
        <f>+AO47</f>
        <v>0</v>
      </c>
      <c r="L47" s="153">
        <f>+J47+K47</f>
        <v>39</v>
      </c>
      <c r="M47" s="156">
        <f>+(D47+E47)-(L47)+H47-I47</f>
        <v>78</v>
      </c>
      <c r="N47" s="2">
        <v>78</v>
      </c>
      <c r="O47" s="3" t="s">
        <v>207</v>
      </c>
      <c r="P47" s="3" t="s">
        <v>208</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78</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+Enero!M53</f>
        <v>0</v>
      </c>
      <c r="E53" s="125">
        <v>10</v>
      </c>
      <c r="F53" s="122">
        <v>1</v>
      </c>
      <c r="G53" s="122"/>
      <c r="H53" s="122"/>
      <c r="I53" s="122"/>
      <c r="J53" s="140">
        <f>+F53+G53</f>
        <v>1</v>
      </c>
      <c r="K53" s="143">
        <f>+AO53</f>
        <v>0</v>
      </c>
      <c r="L53" s="153">
        <f>+J53+K53</f>
        <v>1</v>
      </c>
      <c r="M53" s="156">
        <f>+(D53+E53)-(L53)+H53-I53</f>
        <v>9</v>
      </c>
      <c r="N53" s="2">
        <v>9</v>
      </c>
      <c r="O53" s="3" t="s">
        <v>255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9</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+Enero!M59</f>
        <v>77</v>
      </c>
      <c r="E59" s="125">
        <v>60</v>
      </c>
      <c r="F59" s="122">
        <v>76</v>
      </c>
      <c r="G59" s="122"/>
      <c r="H59" s="122"/>
      <c r="I59" s="122"/>
      <c r="J59" s="140">
        <f>+F59+G59</f>
        <v>76</v>
      </c>
      <c r="K59" s="143">
        <f>+AO59</f>
        <v>0</v>
      </c>
      <c r="L59" s="153">
        <f>+J59+K59</f>
        <v>76</v>
      </c>
      <c r="M59" s="156">
        <f>+(D59+E59)-(L59)+H59-I59</f>
        <v>61</v>
      </c>
      <c r="N59" s="2">
        <v>61</v>
      </c>
      <c r="O59" s="3" t="s">
        <v>209</v>
      </c>
      <c r="P59" s="3" t="s">
        <v>210</v>
      </c>
      <c r="Q59" s="3" t="s">
        <v>211</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61</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+Enero!M65</f>
        <v>119</v>
      </c>
      <c r="E65" s="125">
        <v>100</v>
      </c>
      <c r="F65" s="122">
        <v>124</v>
      </c>
      <c r="G65" s="122">
        <v>1</v>
      </c>
      <c r="H65" s="122"/>
      <c r="I65" s="122"/>
      <c r="J65" s="140">
        <f>+F65+G65</f>
        <v>125</v>
      </c>
      <c r="K65" s="143">
        <f>+AO65</f>
        <v>0</v>
      </c>
      <c r="L65" s="153">
        <f>+J65+K65</f>
        <v>125</v>
      </c>
      <c r="M65" s="156">
        <f>+(D65+E65)-(L65)+H65-I65</f>
        <v>94</v>
      </c>
      <c r="N65" s="2">
        <v>94</v>
      </c>
      <c r="O65" s="3" t="s">
        <v>212</v>
      </c>
      <c r="P65" s="3" t="s">
        <v>213</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94</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+Enero!M71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+Enero!M77</f>
        <v>196</v>
      </c>
      <c r="E77" s="125">
        <v>50</v>
      </c>
      <c r="F77" s="122">
        <v>89</v>
      </c>
      <c r="G77" s="122">
        <v>1</v>
      </c>
      <c r="H77" s="122"/>
      <c r="I77" s="122"/>
      <c r="J77" s="140">
        <f>+F77+G77</f>
        <v>90</v>
      </c>
      <c r="K77" s="143">
        <f>+AO77</f>
        <v>0</v>
      </c>
      <c r="L77" s="153">
        <f>+J77+K77</f>
        <v>90</v>
      </c>
      <c r="M77" s="156">
        <f>+(D77+E77)-(L77)+H77-I77</f>
        <v>156</v>
      </c>
      <c r="N77" s="2">
        <v>156</v>
      </c>
      <c r="O77" s="3" t="s">
        <v>214</v>
      </c>
      <c r="P77" s="3" t="s">
        <v>193</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156</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+Enero!M83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+Enero!M89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+Enero!M95</f>
        <v>48</v>
      </c>
      <c r="E95" s="125">
        <v>400</v>
      </c>
      <c r="F95" s="122">
        <v>346</v>
      </c>
      <c r="G95" s="122">
        <v>2</v>
      </c>
      <c r="H95" s="122"/>
      <c r="I95" s="122"/>
      <c r="J95" s="140">
        <f>+F95+G95</f>
        <v>348</v>
      </c>
      <c r="K95" s="143">
        <f>+AO95</f>
        <v>0</v>
      </c>
      <c r="L95" s="153">
        <f>+J95+K95</f>
        <v>348</v>
      </c>
      <c r="M95" s="156">
        <f>+(D95+E95)-(L95)+H95-I95</f>
        <v>100</v>
      </c>
      <c r="N95" s="2">
        <v>100</v>
      </c>
      <c r="O95" s="3" t="s">
        <v>215</v>
      </c>
      <c r="P95" s="3" t="s">
        <v>193</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100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+Enero!M101</f>
        <v>0</v>
      </c>
      <c r="E101" s="125"/>
      <c r="F101" s="122"/>
      <c r="G101" s="122"/>
      <c r="H101" s="122"/>
      <c r="I101" s="122"/>
      <c r="J101" s="140">
        <f>+F101+G101</f>
        <v>0</v>
      </c>
      <c r="K101" s="143">
        <f>+AO101</f>
        <v>0</v>
      </c>
      <c r="L101" s="153">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+Enero!M107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+Enero!M113</f>
        <v>2390</v>
      </c>
      <c r="E113" s="125"/>
      <c r="F113" s="122">
        <v>245</v>
      </c>
      <c r="G113" s="122">
        <v>6</v>
      </c>
      <c r="H113" s="122"/>
      <c r="I113" s="122"/>
      <c r="J113" s="140">
        <f>+F113+G113</f>
        <v>251</v>
      </c>
      <c r="K113" s="143">
        <f>+AO113</f>
        <v>19</v>
      </c>
      <c r="L113" s="153">
        <f>+J113+K113</f>
        <v>270</v>
      </c>
      <c r="M113" s="156">
        <f>+(D113+E113)-(L113)+H113-I113</f>
        <v>2120</v>
      </c>
      <c r="N113" s="2">
        <v>2120</v>
      </c>
      <c r="O113" s="3" t="s">
        <v>216</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7">
        <v>19</v>
      </c>
      <c r="AC113" s="167"/>
      <c r="AD113" s="168">
        <f>+AB113+AC113</f>
        <v>19</v>
      </c>
      <c r="AE113" s="167"/>
      <c r="AF113" s="167"/>
      <c r="AG113" s="167"/>
      <c r="AH113" s="167"/>
      <c r="AI113" s="167"/>
      <c r="AJ113" s="167"/>
      <c r="AK113" s="167"/>
      <c r="AL113" s="167"/>
      <c r="AM113" s="167"/>
      <c r="AN113" s="167"/>
      <c r="AO113" s="119">
        <f>SUM(AD113:AN117)</f>
        <v>19</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2120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+Enero!M119</f>
        <v>75</v>
      </c>
      <c r="E119" s="125">
        <v>30</v>
      </c>
      <c r="F119" s="122">
        <v>45</v>
      </c>
      <c r="G119" s="122">
        <v>1</v>
      </c>
      <c r="H119" s="122"/>
      <c r="I119" s="122"/>
      <c r="J119" s="140">
        <f>+F119+G119</f>
        <v>46</v>
      </c>
      <c r="K119" s="143">
        <f>+AO119</f>
        <v>0</v>
      </c>
      <c r="L119" s="153">
        <f>+J119+K119</f>
        <v>46</v>
      </c>
      <c r="M119" s="156">
        <f>+(D119+E119)-(L119)+H119-I119</f>
        <v>59</v>
      </c>
      <c r="N119" s="2">
        <v>59</v>
      </c>
      <c r="O119" s="3" t="s">
        <v>217</v>
      </c>
      <c r="P119" s="3" t="s">
        <v>218</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59</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+Enero!M125</f>
        <v>167</v>
      </c>
      <c r="E125" s="125"/>
      <c r="F125" s="122">
        <v>88</v>
      </c>
      <c r="G125" s="122">
        <v>1</v>
      </c>
      <c r="H125" s="122"/>
      <c r="I125" s="122"/>
      <c r="J125" s="140">
        <f>+F125+G125</f>
        <v>89</v>
      </c>
      <c r="K125" s="143">
        <f>+AO125</f>
        <v>0</v>
      </c>
      <c r="L125" s="153">
        <f>+J125+K125</f>
        <v>89</v>
      </c>
      <c r="M125" s="156">
        <f>+(D125+E125)-(L125)+H125-I125</f>
        <v>78</v>
      </c>
      <c r="N125" s="2">
        <v>78</v>
      </c>
      <c r="O125" s="3" t="s">
        <v>219</v>
      </c>
      <c r="P125" s="3" t="s">
        <v>218</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78</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+Enero!M131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+Enero!M137</f>
        <v>393</v>
      </c>
      <c r="E137" s="125"/>
      <c r="F137" s="122">
        <v>61</v>
      </c>
      <c r="G137" s="122">
        <v>3</v>
      </c>
      <c r="H137" s="122"/>
      <c r="I137" s="122"/>
      <c r="J137" s="140">
        <f>+F137+G137</f>
        <v>64</v>
      </c>
      <c r="K137" s="143">
        <f>+AO137</f>
        <v>4</v>
      </c>
      <c r="L137" s="153">
        <f>+J137+K137</f>
        <v>68</v>
      </c>
      <c r="M137" s="156">
        <f>+(D137+E137)-(L137)+H137-I137</f>
        <v>325</v>
      </c>
      <c r="N137" s="2">
        <v>325</v>
      </c>
      <c r="O137" s="3" t="s">
        <v>221</v>
      </c>
      <c r="P137" s="3" t="s">
        <v>199</v>
      </c>
      <c r="Q137" s="4" t="s">
        <v>222</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7">
        <v>4</v>
      </c>
      <c r="AC137" s="167"/>
      <c r="AD137" s="168">
        <f>+AB137+AC137</f>
        <v>4</v>
      </c>
      <c r="AE137" s="167"/>
      <c r="AF137" s="167"/>
      <c r="AG137" s="167"/>
      <c r="AH137" s="167"/>
      <c r="AI137" s="167"/>
      <c r="AJ137" s="167"/>
      <c r="AK137" s="167"/>
      <c r="AL137" s="167"/>
      <c r="AM137" s="167"/>
      <c r="AN137" s="167"/>
      <c r="AO137" s="119">
        <f>SUM(AD137:AN141)</f>
        <v>4</v>
      </c>
      <c r="AP137" s="12"/>
      <c r="AQ137" s="44"/>
    </row>
    <row r="138" spans="1:43" ht="14.45" customHeight="1">
      <c r="A138" s="173"/>
      <c r="B138" s="194"/>
      <c r="C138" s="195"/>
      <c r="D138" s="214"/>
      <c r="E138" s="126"/>
      <c r="F138" s="123"/>
      <c r="G138" s="123"/>
      <c r="H138" s="123"/>
      <c r="I138" s="123"/>
      <c r="J138" s="141"/>
      <c r="K138" s="144"/>
      <c r="L138" s="154"/>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325</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+Enero!M143</f>
        <v>47</v>
      </c>
      <c r="E143" s="125"/>
      <c r="F143" s="122">
        <v>38</v>
      </c>
      <c r="G143" s="122">
        <v>3</v>
      </c>
      <c r="H143" s="122"/>
      <c r="I143" s="122"/>
      <c r="J143" s="140">
        <f>+F143+G143</f>
        <v>41</v>
      </c>
      <c r="K143" s="143">
        <f>+AO143</f>
        <v>0</v>
      </c>
      <c r="L143" s="153">
        <f>+J143+K143</f>
        <v>41</v>
      </c>
      <c r="M143" s="156">
        <f>+(D143+E143)-(L143)+H143-I143</f>
        <v>6</v>
      </c>
      <c r="N143" s="2">
        <v>6</v>
      </c>
      <c r="O143" s="3" t="s">
        <v>223</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6</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+Enero!M149</f>
        <v>6</v>
      </c>
      <c r="E149" s="177"/>
      <c r="F149" s="122">
        <v>6</v>
      </c>
      <c r="G149" s="122"/>
      <c r="H149" s="122"/>
      <c r="I149" s="122"/>
      <c r="J149" s="140">
        <f>+F149+G149</f>
        <v>6</v>
      </c>
      <c r="K149" s="143">
        <f>+AO149</f>
        <v>0</v>
      </c>
      <c r="L149" s="153">
        <f>+J149+K149</f>
        <v>6</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0</v>
      </c>
      <c r="E154" s="179"/>
      <c r="F154" s="124"/>
      <c r="G154" s="124"/>
      <c r="H154" s="124"/>
      <c r="I154" s="124"/>
      <c r="J154" s="142"/>
      <c r="K154" s="145"/>
      <c r="L154" s="155"/>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+Enero!M155</f>
        <v>21</v>
      </c>
      <c r="E155" s="177"/>
      <c r="F155" s="122">
        <v>20</v>
      </c>
      <c r="G155" s="122">
        <v>1</v>
      </c>
      <c r="H155" s="122"/>
      <c r="I155" s="122"/>
      <c r="J155" s="140">
        <f>+F155+G155</f>
        <v>21</v>
      </c>
      <c r="K155" s="143">
        <f>+AO155</f>
        <v>0</v>
      </c>
      <c r="L155" s="153">
        <f>+J155+K155</f>
        <v>21</v>
      </c>
      <c r="M155" s="156">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0</v>
      </c>
      <c r="E160" s="179"/>
      <c r="F160" s="124"/>
      <c r="G160" s="124"/>
      <c r="H160" s="124"/>
      <c r="I160" s="124"/>
      <c r="J160" s="142"/>
      <c r="K160" s="145"/>
      <c r="L160" s="155"/>
      <c r="M160" s="15" t="b">
        <f>M155=N160</f>
        <v>1</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+Enero!M161</f>
        <v>1</v>
      </c>
      <c r="E161" s="125">
        <v>34</v>
      </c>
      <c r="F161" s="122">
        <v>30</v>
      </c>
      <c r="G161" s="122">
        <v>2</v>
      </c>
      <c r="H161" s="122"/>
      <c r="I161" s="122"/>
      <c r="J161" s="140">
        <f>+F161+G161</f>
        <v>32</v>
      </c>
      <c r="K161" s="143">
        <f>+AO161</f>
        <v>0</v>
      </c>
      <c r="L161" s="153">
        <f>+J161+K161</f>
        <v>32</v>
      </c>
      <c r="M161" s="156">
        <f>+(D161+E161)-(L161)+H161-I161</f>
        <v>3</v>
      </c>
      <c r="N161" s="2">
        <v>3</v>
      </c>
      <c r="O161" s="3" t="s">
        <v>230</v>
      </c>
      <c r="P161" s="3" t="s">
        <v>231</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3</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+Enero!M167</f>
        <v>144</v>
      </c>
      <c r="E167" s="125">
        <v>150</v>
      </c>
      <c r="F167" s="122">
        <v>39</v>
      </c>
      <c r="G167" s="122">
        <v>2</v>
      </c>
      <c r="H167" s="122"/>
      <c r="I167" s="122"/>
      <c r="J167" s="140">
        <f>+F167+G167</f>
        <v>41</v>
      </c>
      <c r="K167" s="143">
        <f>+AO167</f>
        <v>0</v>
      </c>
      <c r="L167" s="153">
        <f>+J167+K167</f>
        <v>41</v>
      </c>
      <c r="M167" s="156">
        <f>+(D167+E167)-(L167)+H167-I167</f>
        <v>253</v>
      </c>
      <c r="N167" s="2">
        <v>253</v>
      </c>
      <c r="O167" s="3" t="s">
        <v>232</v>
      </c>
      <c r="P167" s="3" t="s">
        <v>233</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253</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+Enero!M173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+Enero!M179</f>
        <v>41</v>
      </c>
      <c r="E179" s="125">
        <v>20</v>
      </c>
      <c r="F179" s="122">
        <v>34</v>
      </c>
      <c r="G179" s="122"/>
      <c r="H179" s="122"/>
      <c r="I179" s="122"/>
      <c r="J179" s="140">
        <f>+F179+G179</f>
        <v>34</v>
      </c>
      <c r="K179" s="143">
        <f>+AO179</f>
        <v>0</v>
      </c>
      <c r="L179" s="153">
        <f>+J179+K179</f>
        <v>34</v>
      </c>
      <c r="M179" s="156">
        <f>+(D179+E179)-(L179)+H179-I179</f>
        <v>27</v>
      </c>
      <c r="N179" s="2">
        <v>27</v>
      </c>
      <c r="O179" s="3" t="s">
        <v>234</v>
      </c>
      <c r="P179" s="3" t="s">
        <v>193</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27</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+Enero!M185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+Enero!M191</f>
        <v>19</v>
      </c>
      <c r="E191" s="125">
        <v>20</v>
      </c>
      <c r="F191" s="122">
        <v>13</v>
      </c>
      <c r="G191" s="122"/>
      <c r="H191" s="122"/>
      <c r="I191" s="122"/>
      <c r="J191" s="140">
        <f>+F191+G191</f>
        <v>13</v>
      </c>
      <c r="K191" s="143">
        <f>+AO191</f>
        <v>0</v>
      </c>
      <c r="L191" s="153">
        <f>+J191+K191</f>
        <v>13</v>
      </c>
      <c r="M191" s="156">
        <f>+(D191+E191)-(L191)+H191-I191</f>
        <v>26</v>
      </c>
      <c r="N191" s="2">
        <v>26</v>
      </c>
      <c r="O191" s="3" t="s">
        <v>235</v>
      </c>
      <c r="P191" s="3" t="s">
        <v>236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26</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+Enero!M197</f>
        <v>6</v>
      </c>
      <c r="E197" s="125"/>
      <c r="F197" s="122"/>
      <c r="G197" s="122"/>
      <c r="H197" s="122"/>
      <c r="I197" s="122"/>
      <c r="J197" s="140">
        <f>+F197+G197</f>
        <v>0</v>
      </c>
      <c r="K197" s="143">
        <f>+AO197</f>
        <v>0</v>
      </c>
      <c r="L197" s="153">
        <f>+J197+K197</f>
        <v>0</v>
      </c>
      <c r="M197" s="156">
        <f>+(D197+E197)-(L197)+H197-I197</f>
        <v>6</v>
      </c>
      <c r="N197" s="2">
        <v>6</v>
      </c>
      <c r="O197" s="3" t="s">
        <v>237</v>
      </c>
      <c r="P197" s="3" t="s">
        <v>238</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6</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+Enero!M203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+Enero!M209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+Enero!M215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+Enero!M222</f>
        <v>100</v>
      </c>
      <c r="E222" s="125"/>
      <c r="F222" s="122">
        <v>7</v>
      </c>
      <c r="G222" s="122"/>
      <c r="H222" s="122"/>
      <c r="I222" s="122"/>
      <c r="J222" s="140">
        <f>+F222+G222</f>
        <v>7</v>
      </c>
      <c r="K222" s="143">
        <f>+AO222</f>
        <v>53</v>
      </c>
      <c r="L222" s="153">
        <f>+J222+K222</f>
        <v>60</v>
      </c>
      <c r="M222" s="156">
        <f>+(D222+E222)-(L222)+H222-I222</f>
        <v>40</v>
      </c>
      <c r="N222" s="2">
        <v>40</v>
      </c>
      <c r="O222" s="3" t="s">
        <v>239</v>
      </c>
      <c r="P222" s="3" t="s">
        <v>193</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7">
        <v>53</v>
      </c>
      <c r="AC222" s="167"/>
      <c r="AD222" s="168">
        <f>+AB222+AC222</f>
        <v>53</v>
      </c>
      <c r="AE222" s="116"/>
      <c r="AF222" s="116"/>
      <c r="AG222" s="116"/>
      <c r="AH222" s="116"/>
      <c r="AI222" s="116"/>
      <c r="AJ222" s="116"/>
      <c r="AK222" s="116"/>
      <c r="AL222" s="116"/>
      <c r="AM222" s="116"/>
      <c r="AN222" s="116"/>
      <c r="AO222" s="119">
        <f>SUM(AD222:AN226)</f>
        <v>53</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40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+Enero!M228</f>
        <v>196</v>
      </c>
      <c r="E228" s="125">
        <v>50</v>
      </c>
      <c r="F228" s="122">
        <v>89</v>
      </c>
      <c r="G228" s="122">
        <v>1</v>
      </c>
      <c r="H228" s="122"/>
      <c r="I228" s="122"/>
      <c r="J228" s="140">
        <f>+F228+G228</f>
        <v>90</v>
      </c>
      <c r="K228" s="143">
        <f>+AO228</f>
        <v>0</v>
      </c>
      <c r="L228" s="153">
        <f>+J228+K228</f>
        <v>90</v>
      </c>
      <c r="M228" s="156">
        <f>+(D228+E228)-(L228)+H228-I228</f>
        <v>156</v>
      </c>
      <c r="N228" s="2">
        <v>156</v>
      </c>
      <c r="O228" s="3" t="s">
        <v>240</v>
      </c>
      <c r="P228" s="3" t="s">
        <v>193</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156</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+Enero!M234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+Enero!M240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+Enero!M246</f>
        <v>48</v>
      </c>
      <c r="E246" s="125">
        <v>400</v>
      </c>
      <c r="F246" s="122">
        <v>346</v>
      </c>
      <c r="G246" s="122">
        <v>2</v>
      </c>
      <c r="H246" s="122"/>
      <c r="I246" s="122"/>
      <c r="J246" s="140">
        <f>+F246+G246</f>
        <v>348</v>
      </c>
      <c r="K246" s="143">
        <f>+AO246</f>
        <v>0</v>
      </c>
      <c r="L246" s="153">
        <f>+J246+K246</f>
        <v>348</v>
      </c>
      <c r="M246" s="156">
        <f>+(D246+E246)-(L246)+H246-I246</f>
        <v>100</v>
      </c>
      <c r="N246" s="2">
        <v>100</v>
      </c>
      <c r="O246" s="3" t="s">
        <v>241</v>
      </c>
      <c r="P246" s="3" t="s">
        <v>193</v>
      </c>
      <c r="Q246" s="4">
        <v>46873</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100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+Enero!M252</f>
        <v>0</v>
      </c>
      <c r="E252" s="125"/>
      <c r="F252" s="122"/>
      <c r="G252" s="122"/>
      <c r="H252" s="122"/>
      <c r="I252" s="122"/>
      <c r="J252" s="140">
        <f>+F252+G252</f>
        <v>0</v>
      </c>
      <c r="K252" s="143">
        <f>+AO252</f>
        <v>0</v>
      </c>
      <c r="L252" s="153">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+Enero!M258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+Enero!M264</f>
        <v>2390</v>
      </c>
      <c r="E264" s="125"/>
      <c r="F264" s="122">
        <v>245</v>
      </c>
      <c r="G264" s="122">
        <v>6</v>
      </c>
      <c r="H264" s="122"/>
      <c r="I264" s="122"/>
      <c r="J264" s="140">
        <f>+F264+G264</f>
        <v>251</v>
      </c>
      <c r="K264" s="143">
        <f>+AO264</f>
        <v>19</v>
      </c>
      <c r="L264" s="153">
        <f>+J264+K264</f>
        <v>270</v>
      </c>
      <c r="M264" s="156">
        <f>+(D264+E264)-(L264)+H264-I264</f>
        <v>2120</v>
      </c>
      <c r="N264" s="2">
        <v>2120</v>
      </c>
      <c r="O264" s="3" t="s">
        <v>242</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7">
        <v>19</v>
      </c>
      <c r="AC264" s="167"/>
      <c r="AD264" s="168">
        <f>+AB264+AC264</f>
        <v>19</v>
      </c>
      <c r="AE264" s="167"/>
      <c r="AF264" s="167"/>
      <c r="AG264" s="167"/>
      <c r="AH264" s="167"/>
      <c r="AI264" s="167"/>
      <c r="AJ264" s="167"/>
      <c r="AK264" s="167"/>
      <c r="AL264" s="167"/>
      <c r="AM264" s="167"/>
      <c r="AN264" s="167"/>
      <c r="AO264" s="119">
        <f>SUM(AD264:AN268)</f>
        <v>19</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2120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+Enero!M270</f>
        <v>167</v>
      </c>
      <c r="E270" s="125"/>
      <c r="F270" s="122">
        <v>88</v>
      </c>
      <c r="G270" s="122">
        <v>1</v>
      </c>
      <c r="H270" s="122"/>
      <c r="I270" s="122"/>
      <c r="J270" s="140">
        <f>+F270+G270</f>
        <v>89</v>
      </c>
      <c r="K270" s="143">
        <f>+AO270</f>
        <v>0</v>
      </c>
      <c r="L270" s="153">
        <f>+J270+K270</f>
        <v>89</v>
      </c>
      <c r="M270" s="156">
        <f>+(D270+E270)-(L270)+H270-I270</f>
        <v>78</v>
      </c>
      <c r="N270" s="2">
        <v>78</v>
      </c>
      <c r="O270" s="3" t="s">
        <v>243</v>
      </c>
      <c r="P270" s="3" t="s">
        <v>218</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78</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+Enero!M276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+Enero!M282</f>
        <v>41</v>
      </c>
      <c r="E282" s="125">
        <v>20</v>
      </c>
      <c r="F282" s="122">
        <v>34</v>
      </c>
      <c r="G282" s="122"/>
      <c r="H282" s="122"/>
      <c r="I282" s="122"/>
      <c r="J282" s="140">
        <f>+F282+G282</f>
        <v>34</v>
      </c>
      <c r="K282" s="143">
        <f>+AO282</f>
        <v>0</v>
      </c>
      <c r="L282" s="153">
        <f>+J282+K282</f>
        <v>34</v>
      </c>
      <c r="M282" s="156">
        <f>+(D282+E282)-(L282)+H282-I282</f>
        <v>27</v>
      </c>
      <c r="N282" s="2">
        <v>27</v>
      </c>
      <c r="O282" s="3" t="s">
        <v>244</v>
      </c>
      <c r="P282" s="3" t="s">
        <v>199</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27</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+Enero!M288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+Enero!M295</f>
        <v>932</v>
      </c>
      <c r="E295" s="125">
        <v>500</v>
      </c>
      <c r="F295" s="122">
        <v>219</v>
      </c>
      <c r="G295" s="122"/>
      <c r="H295" s="122"/>
      <c r="I295" s="122"/>
      <c r="J295" s="140">
        <f>+F295+G295</f>
        <v>219</v>
      </c>
      <c r="K295" s="143">
        <f>+AO295</f>
        <v>2</v>
      </c>
      <c r="L295" s="153">
        <f>+J295+K295</f>
        <v>221</v>
      </c>
      <c r="M295" s="156">
        <f>+(D295+E295)-L295+H295-I295</f>
        <v>1211</v>
      </c>
      <c r="N295" s="2">
        <v>1211</v>
      </c>
      <c r="O295" s="3" t="s">
        <v>245</v>
      </c>
      <c r="P295" s="3" t="s">
        <v>246</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9">
        <f>+AT295</f>
        <v>0</v>
      </c>
      <c r="Z295" s="9"/>
      <c r="AA295" s="1"/>
      <c r="AB295" s="116">
        <v>2</v>
      </c>
      <c r="AC295" s="116"/>
      <c r="AD295" s="162">
        <f>+AB295+AC295</f>
        <v>2</v>
      </c>
      <c r="AE295" s="116"/>
      <c r="AF295" s="116"/>
      <c r="AG295" s="116"/>
      <c r="AH295" s="116"/>
      <c r="AI295" s="116"/>
      <c r="AJ295" s="116"/>
      <c r="AK295" s="116"/>
      <c r="AL295" s="116"/>
      <c r="AM295" s="116"/>
      <c r="AN295" s="116"/>
      <c r="AO295" s="119">
        <f>SUM(AD295:AN300)</f>
        <v>2</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1211</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+Enero!M302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+Enero!M309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+Enero!M316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+Enero!M323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+Enero!M330</f>
        <v>610</v>
      </c>
      <c r="E330" s="125">
        <v>1000</v>
      </c>
      <c r="F330" s="122">
        <v>609</v>
      </c>
      <c r="G330" s="122"/>
      <c r="H330" s="122"/>
      <c r="I330" s="122">
        <v>150</v>
      </c>
      <c r="J330" s="140">
        <f>+F330+G330</f>
        <v>609</v>
      </c>
      <c r="K330" s="143">
        <f>+AO330</f>
        <v>0</v>
      </c>
      <c r="L330" s="153">
        <f>+J330+K330</f>
        <v>609</v>
      </c>
      <c r="M330" s="156">
        <f>+(D330+E330)-L330+H330-I330</f>
        <v>851</v>
      </c>
      <c r="N330" s="2">
        <v>851</v>
      </c>
      <c r="O330" s="3" t="s">
        <v>249</v>
      </c>
      <c r="P330" s="3" t="s">
        <v>248</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851</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+Enero!M337</f>
        <v>1315</v>
      </c>
      <c r="E337" s="125">
        <v>500</v>
      </c>
      <c r="F337" s="122">
        <v>793</v>
      </c>
      <c r="G337" s="122"/>
      <c r="H337" s="122"/>
      <c r="I337" s="122"/>
      <c r="J337" s="140">
        <f>+F337+G337</f>
        <v>793</v>
      </c>
      <c r="K337" s="143">
        <f>+AO337</f>
        <v>4</v>
      </c>
      <c r="L337" s="153">
        <f>+J337+K337</f>
        <v>797</v>
      </c>
      <c r="M337" s="156">
        <f>+(D337+E337)-L337+H337-I337</f>
        <v>1018</v>
      </c>
      <c r="N337" s="2">
        <v>1018</v>
      </c>
      <c r="O337" s="3" t="s">
        <v>250</v>
      </c>
      <c r="P337" s="3" t="s">
        <v>251</v>
      </c>
      <c r="Q337" s="4">
        <v>47728</v>
      </c>
      <c r="R337" s="5" t="str">
        <f ca="1">IF(Q337=0," ",IFERROR(IF(DATEDIF(TODAY(),Q337,"M")&lt;=5,"ROJO",IF(DATEDIF(TODAY(),Q337,"M")&gt;=12,"VERDE",IF(AND(DATEDIF(TODAY(),Q337,"M")&gt;=6,DATEDIF(TODAY(),Q337,"M")&lt;=11),"AMARILLO"))),S337))</f>
        <v>VERDE</v>
      </c>
      <c r="S337" s="5" t="str">
        <f>IF(Q337=0," ",IF(Q337&lt;=$N$4,"VENCIDO","NO VENCIDO"))</f>
        <v>NO VENCIDO</v>
      </c>
      <c r="T337" s="6"/>
      <c r="U337" s="7"/>
      <c r="V337" s="7"/>
      <c r="W337" s="8"/>
      <c r="X337" s="8"/>
      <c r="Y337" s="159">
        <f>+AT337</f>
        <v>0</v>
      </c>
      <c r="Z337" s="9"/>
      <c r="AA337" s="1"/>
      <c r="AB337" s="116">
        <v>4</v>
      </c>
      <c r="AC337" s="116"/>
      <c r="AD337" s="162">
        <f>+AB337+AC337</f>
        <v>4</v>
      </c>
      <c r="AE337" s="116"/>
      <c r="AF337" s="116"/>
      <c r="AG337" s="116"/>
      <c r="AH337" s="116"/>
      <c r="AI337" s="116"/>
      <c r="AJ337" s="116"/>
      <c r="AK337" s="116"/>
      <c r="AL337" s="116"/>
      <c r="AM337" s="116"/>
      <c r="AN337" s="116"/>
      <c r="AO337" s="119">
        <f>SUM(AD337:AN342)</f>
        <v>4</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1018</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+Enero!M344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+Enero!M351</f>
        <v>105</v>
      </c>
      <c r="E351" s="125"/>
      <c r="F351" s="122">
        <v>8</v>
      </c>
      <c r="G351" s="122"/>
      <c r="H351" s="122"/>
      <c r="I351" s="122"/>
      <c r="J351" s="140">
        <f>+F351+G351</f>
        <v>8</v>
      </c>
      <c r="K351" s="143">
        <f>+AO351</f>
        <v>0</v>
      </c>
      <c r="L351" s="153">
        <f>+J351+K351</f>
        <v>8</v>
      </c>
      <c r="M351" s="156">
        <f>+(D351+E351)-L351+H351-I351</f>
        <v>97</v>
      </c>
      <c r="N351" s="2">
        <v>97</v>
      </c>
      <c r="O351" s="3" t="s">
        <v>252</v>
      </c>
      <c r="P351" s="3" t="s">
        <v>246</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97</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+Enero!M358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+Enero!M365</f>
        <v>42</v>
      </c>
      <c r="E365" s="72">
        <v>50</v>
      </c>
      <c r="F365" s="35">
        <v>16</v>
      </c>
      <c r="G365" s="35"/>
      <c r="H365" s="14"/>
      <c r="I365" s="14"/>
      <c r="J365" s="74">
        <f t="shared" ref="J365:J371" si="3">+F365+G365</f>
        <v>16</v>
      </c>
      <c r="K365" s="36">
        <f t="shared" ref="K365:K371" si="4">+AO365</f>
        <v>0</v>
      </c>
      <c r="L365" s="77">
        <f t="shared" ref="L365:L371" si="5">+J365+K365</f>
        <v>16</v>
      </c>
      <c r="M365" s="37">
        <f t="shared" ref="M365:M371" si="6">+(D365+E365)-(L365)+H365-I365</f>
        <v>76</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+Enero!M366</f>
        <v>1818</v>
      </c>
      <c r="E366" s="72">
        <v>400</v>
      </c>
      <c r="F366" s="35">
        <v>483</v>
      </c>
      <c r="G366" s="35"/>
      <c r="H366" s="14"/>
      <c r="I366" s="14"/>
      <c r="J366" s="74">
        <f t="shared" si="3"/>
        <v>483</v>
      </c>
      <c r="K366" s="36">
        <f t="shared" si="4"/>
        <v>0</v>
      </c>
      <c r="L366" s="77">
        <f t="shared" si="5"/>
        <v>483</v>
      </c>
      <c r="M366" s="37">
        <f t="shared" si="6"/>
        <v>1735</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+Enero!M367</f>
        <v>423</v>
      </c>
      <c r="E367" s="72"/>
      <c r="F367" s="35">
        <v>5</v>
      </c>
      <c r="G367" s="35"/>
      <c r="H367" s="14"/>
      <c r="I367" s="14"/>
      <c r="J367" s="74">
        <f t="shared" si="3"/>
        <v>5</v>
      </c>
      <c r="K367" s="36">
        <f t="shared" si="4"/>
        <v>0</v>
      </c>
      <c r="L367" s="77">
        <f t="shared" si="5"/>
        <v>5</v>
      </c>
      <c r="M367" s="37">
        <f t="shared" si="6"/>
        <v>418</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+Enero!M368</f>
        <v>53</v>
      </c>
      <c r="E368" s="72">
        <v>50</v>
      </c>
      <c r="F368" s="35">
        <v>45</v>
      </c>
      <c r="G368" s="35"/>
      <c r="H368" s="14"/>
      <c r="I368" s="14"/>
      <c r="J368" s="74">
        <f t="shared" si="3"/>
        <v>45</v>
      </c>
      <c r="K368" s="36">
        <f t="shared" si="4"/>
        <v>0</v>
      </c>
      <c r="L368" s="77">
        <f t="shared" si="5"/>
        <v>45</v>
      </c>
      <c r="M368" s="37">
        <f t="shared" si="6"/>
        <v>58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+Enero!M369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+Enero!M370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+Enero!M371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99" t="s">
        <v>190</v>
      </c>
      <c r="C379" s="100"/>
      <c r="D379" s="87">
        <f>+Enero!M379</f>
        <v>0</v>
      </c>
      <c r="E379" s="72">
        <v>36</v>
      </c>
      <c r="F379" s="40">
        <v>4</v>
      </c>
      <c r="G379" s="40"/>
      <c r="H379" s="25"/>
      <c r="I379" s="25"/>
      <c r="J379" s="74">
        <f>SUM(F379,G379)</f>
        <v>4</v>
      </c>
      <c r="K379" s="36">
        <f>+AQ379</f>
        <v>14</v>
      </c>
      <c r="L379" s="77">
        <f>+J379+K379</f>
        <v>18</v>
      </c>
      <c r="M379" s="37">
        <f>+(D379+E379)-(L379)+H379-I379</f>
        <v>18</v>
      </c>
      <c r="N379" s="41">
        <f>+AS379</f>
        <v>0</v>
      </c>
      <c r="O379" s="7" t="s">
        <v>256</v>
      </c>
      <c r="P379" s="7" t="s">
        <v>257</v>
      </c>
      <c r="Q379" s="7" t="s">
        <v>258</v>
      </c>
      <c r="R379" s="7"/>
      <c r="S379" s="8"/>
      <c r="T379" s="8"/>
      <c r="U379" s="42"/>
      <c r="V379" s="42"/>
      <c r="W379" s="42"/>
      <c r="X379" s="42"/>
      <c r="Y379" s="41">
        <f>+AS379</f>
        <v>0</v>
      </c>
      <c r="Z379" s="9"/>
      <c r="AA379" s="1"/>
      <c r="AB379" s="43">
        <v>14</v>
      </c>
      <c r="AC379" s="43"/>
      <c r="AD379" s="43"/>
      <c r="AE379" s="43"/>
      <c r="AF379" s="43"/>
      <c r="AG379" s="43"/>
      <c r="AH379" s="43"/>
      <c r="AI379" s="43"/>
      <c r="AJ379" s="43"/>
      <c r="AK379" s="43"/>
      <c r="AL379" s="43"/>
      <c r="AM379" s="43"/>
      <c r="AN379" s="43"/>
      <c r="AO379" s="43"/>
      <c r="AP379" s="43"/>
      <c r="AQ379" s="79">
        <f>SUM(AB379:AP379)</f>
        <v>14</v>
      </c>
    </row>
    <row r="380" spans="1:43" ht="14.45" customHeight="1">
      <c r="A380" s="76">
        <v>4</v>
      </c>
      <c r="B380" s="99" t="s">
        <v>191</v>
      </c>
      <c r="C380" s="100"/>
      <c r="D380" s="87">
        <f>+Enero!M380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9" t="s">
        <v>192</v>
      </c>
      <c r="C381" s="100"/>
      <c r="D381" s="87">
        <f>+Enero!M381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R5:R9">
    <cfRule type="containsText" dxfId="2284" priority="227" stopIfTrue="1" operator="containsText" text="AMARILLO">
      <formula>NOT(ISERROR(SEARCH("AMARILLO",R5)))</formula>
    </cfRule>
    <cfRule type="containsText" dxfId="2283" priority="226" operator="containsText" text="VERDE">
      <formula>NOT(ISERROR(SEARCH("VERDE",R5)))</formula>
    </cfRule>
    <cfRule type="containsText" dxfId="2282" priority="225" operator="containsText" text="VENCIDO">
      <formula>NOT(ISERROR(SEARCH("VENCIDO",R5)))</formula>
    </cfRule>
    <cfRule type="containsText" dxfId="2281" priority="228" operator="containsText" text="ROJO">
      <formula>NOT(ISERROR(SEARCH("ROJO",R5)))</formula>
    </cfRule>
  </conditionalFormatting>
  <conditionalFormatting sqref="R11:R15">
    <cfRule type="containsText" dxfId="2280" priority="222" operator="containsText" text="ROJO">
      <formula>NOT(ISERROR(SEARCH("ROJO",R11)))</formula>
    </cfRule>
    <cfRule type="containsText" dxfId="2279" priority="220" operator="containsText" text="VERDE">
      <formula>NOT(ISERROR(SEARCH("VERDE",R11)))</formula>
    </cfRule>
    <cfRule type="containsText" dxfId="2278" priority="219" operator="containsText" text="VENCIDO">
      <formula>NOT(ISERROR(SEARCH("VENCIDO",R11)))</formula>
    </cfRule>
    <cfRule type="containsText" dxfId="2277" priority="221" stopIfTrue="1" operator="containsText" text="AMARILLO">
      <formula>NOT(ISERROR(SEARCH("AMARILLO",R11)))</formula>
    </cfRule>
  </conditionalFormatting>
  <conditionalFormatting sqref="R17:R21">
    <cfRule type="containsText" dxfId="2276" priority="216" operator="containsText" text="VERDE">
      <formula>NOT(ISERROR(SEARCH("VERDE",R17)))</formula>
    </cfRule>
    <cfRule type="containsText" dxfId="2275" priority="215" operator="containsText" text="VENCIDO">
      <formula>NOT(ISERROR(SEARCH("VENCIDO",R17)))</formula>
    </cfRule>
    <cfRule type="containsText" dxfId="2274" priority="217" stopIfTrue="1" operator="containsText" text="AMARILLO">
      <formula>NOT(ISERROR(SEARCH("AMARILLO",R17)))</formula>
    </cfRule>
    <cfRule type="containsText" dxfId="2273" priority="218" operator="containsText" text="ROJO">
      <formula>NOT(ISERROR(SEARCH("ROJO",R17)))</formula>
    </cfRule>
  </conditionalFormatting>
  <conditionalFormatting sqref="R23:R27">
    <cfRule type="containsText" dxfId="2272" priority="211" stopIfTrue="1" operator="containsText" text="AMARILLO">
      <formula>NOT(ISERROR(SEARCH("AMARILLO",R23)))</formula>
    </cfRule>
    <cfRule type="containsText" dxfId="2271" priority="212" operator="containsText" text="ROJO">
      <formula>NOT(ISERROR(SEARCH("ROJO",R23)))</formula>
    </cfRule>
    <cfRule type="containsText" dxfId="2270" priority="210" operator="containsText" text="VERDE">
      <formula>NOT(ISERROR(SEARCH("VERDE",R23)))</formula>
    </cfRule>
    <cfRule type="containsText" dxfId="2269" priority="209" operator="containsText" text="VENCIDO">
      <formula>NOT(ISERROR(SEARCH("VENCIDO",R23)))</formula>
    </cfRule>
  </conditionalFormatting>
  <conditionalFormatting sqref="R29:R33">
    <cfRule type="containsText" dxfId="2268" priority="207" stopIfTrue="1" operator="containsText" text="AMARILLO">
      <formula>NOT(ISERROR(SEARCH("AMARILLO",R29)))</formula>
    </cfRule>
    <cfRule type="containsText" dxfId="2267" priority="205" operator="containsText" text="VENCIDO">
      <formula>NOT(ISERROR(SEARCH("VENCIDO",R29)))</formula>
    </cfRule>
    <cfRule type="containsText" dxfId="2266" priority="208" operator="containsText" text="ROJO">
      <formula>NOT(ISERROR(SEARCH("ROJO",R29)))</formula>
    </cfRule>
    <cfRule type="containsText" dxfId="2265" priority="206" operator="containsText" text="VERDE">
      <formula>NOT(ISERROR(SEARCH("VERDE",R29)))</formula>
    </cfRule>
  </conditionalFormatting>
  <conditionalFormatting sqref="R35:R39">
    <cfRule type="containsText" dxfId="2264" priority="200" operator="containsText" text="VERDE">
      <formula>NOT(ISERROR(SEARCH("VERDE",R35)))</formula>
    </cfRule>
    <cfRule type="containsText" dxfId="2263" priority="199" operator="containsText" text="VENCIDO">
      <formula>NOT(ISERROR(SEARCH("VENCIDO",R35)))</formula>
    </cfRule>
    <cfRule type="containsText" dxfId="2262" priority="202" operator="containsText" text="ROJO">
      <formula>NOT(ISERROR(SEARCH("ROJO",R35)))</formula>
    </cfRule>
    <cfRule type="containsText" dxfId="2261" priority="201" stopIfTrue="1" operator="containsText" text="AMARILLO">
      <formula>NOT(ISERROR(SEARCH("AMARILLO",R35)))</formula>
    </cfRule>
  </conditionalFormatting>
  <conditionalFormatting sqref="R41:R45">
    <cfRule type="containsText" dxfId="2260" priority="198" operator="containsText" text="ROJO">
      <formula>NOT(ISERROR(SEARCH("ROJO",R41)))</formula>
    </cfRule>
    <cfRule type="containsText" dxfId="2259" priority="197" stopIfTrue="1" operator="containsText" text="AMARILLO">
      <formula>NOT(ISERROR(SEARCH("AMARILLO",R41)))</formula>
    </cfRule>
    <cfRule type="containsText" dxfId="2258" priority="196" operator="containsText" text="VERDE">
      <formula>NOT(ISERROR(SEARCH("VERDE",R41)))</formula>
    </cfRule>
    <cfRule type="containsText" dxfId="2257"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6" priority="192" stopIfTrue="1" operator="containsText" text="AMARILLO">
      <formula>NOT(ISERROR(SEARCH("AMARILLO",R47)))</formula>
    </cfRule>
    <cfRule type="containsText" dxfId="2255" priority="190" operator="containsText" text="VENCIDO">
      <formula>NOT(ISERROR(SEARCH("VENCIDO",R47)))</formula>
    </cfRule>
    <cfRule type="containsText" dxfId="2254" priority="191" operator="containsText" text="VERDE">
      <formula>NOT(ISERROR(SEARCH("VERDE",R47)))</formula>
    </cfRule>
    <cfRule type="containsText" dxfId="2253" priority="193" operator="containsText" text="ROJO">
      <formula>NOT(ISERROR(SEARCH("ROJO",R47)))</formula>
    </cfRule>
  </conditionalFormatting>
  <conditionalFormatting sqref="R83:R87 R89:R93">
    <cfRule type="containsText" dxfId="2252" priority="187" stopIfTrue="1" operator="containsText" text="AMARILLO">
      <formula>NOT(ISERROR(SEARCH("AMARILLO",R83)))</formula>
    </cfRule>
    <cfRule type="containsText" dxfId="2251" priority="186" operator="containsText" text="VERDE">
      <formula>NOT(ISERROR(SEARCH("VERDE",R83)))</formula>
    </cfRule>
    <cfRule type="containsText" dxfId="2250" priority="188" operator="containsText" text="ROJO">
      <formula>NOT(ISERROR(SEARCH("ROJO",R83)))</formula>
    </cfRule>
    <cfRule type="containsText" dxfId="2249" priority="185" operator="containsText" text="VENCIDO">
      <formula>NOT(ISERROR(SEARCH("VENCIDO",R83)))</formula>
    </cfRule>
  </conditionalFormatting>
  <conditionalFormatting sqref="R101:R105">
    <cfRule type="containsText" dxfId="2248" priority="180" operator="containsText" text="VENCIDO">
      <formula>NOT(ISERROR(SEARCH("VENCIDO",R101)))</formula>
    </cfRule>
    <cfRule type="containsText" dxfId="2247" priority="181" operator="containsText" text="VERDE">
      <formula>NOT(ISERROR(SEARCH("VERDE",R101)))</formula>
    </cfRule>
    <cfRule type="containsText" dxfId="2246" priority="182" stopIfTrue="1" operator="containsText" text="AMARILLO">
      <formula>NOT(ISERROR(SEARCH("AMARILLO",R101)))</formula>
    </cfRule>
    <cfRule type="containsText" dxfId="2245" priority="183" operator="containsText" text="ROJO">
      <formula>NOT(ISERROR(SEARCH("ROJO",R101)))</formula>
    </cfRule>
  </conditionalFormatting>
  <conditionalFormatting sqref="R149:R153">
    <cfRule type="containsText" dxfId="2244" priority="175" operator="containsText" text="VENCIDO">
      <formula>NOT(ISERROR(SEARCH("VENCIDO",R149)))</formula>
    </cfRule>
    <cfRule type="containsText" dxfId="2243" priority="176" operator="containsText" text="VERDE">
      <formula>NOT(ISERROR(SEARCH("VERDE",R149)))</formula>
    </cfRule>
    <cfRule type="containsText" dxfId="2242" priority="177" stopIfTrue="1" operator="containsText" text="AMARILLO">
      <formula>NOT(ISERROR(SEARCH("AMARILLO",R149)))</formula>
    </cfRule>
    <cfRule type="containsText" dxfId="2241" priority="178" operator="containsText" text="ROJO">
      <formula>NOT(ISERROR(SEARCH("ROJO",R149)))</formula>
    </cfRule>
  </conditionalFormatting>
  <conditionalFormatting sqref="R155:R159">
    <cfRule type="containsText" dxfId="2240" priority="174" operator="containsText" text="ROJO">
      <formula>NOT(ISERROR(SEARCH("ROJO",R155)))</formula>
    </cfRule>
    <cfRule type="containsText" dxfId="2239" priority="171" operator="containsText" text="VENCIDO">
      <formula>NOT(ISERROR(SEARCH("VENCIDO",R155)))</formula>
    </cfRule>
    <cfRule type="containsText" dxfId="2238" priority="172" operator="containsText" text="VERDE">
      <formula>NOT(ISERROR(SEARCH("VERDE",R155)))</formula>
    </cfRule>
    <cfRule type="containsText" dxfId="2237" priority="173" stopIfTrue="1" operator="containsText" text="AMARILLO">
      <formula>NOT(ISERROR(SEARCH("AMARILLO",R155)))</formula>
    </cfRule>
  </conditionalFormatting>
  <conditionalFormatting sqref="R161:R165">
    <cfRule type="containsText" dxfId="2236" priority="170" operator="containsText" text="ROJO">
      <formula>NOT(ISERROR(SEARCH("ROJO",R161)))</formula>
    </cfRule>
    <cfRule type="containsText" dxfId="2235" priority="167" operator="containsText" text="VENCIDO">
      <formula>NOT(ISERROR(SEARCH("VENCIDO",R161)))</formula>
    </cfRule>
    <cfRule type="containsText" dxfId="2234" priority="168" operator="containsText" text="VERDE">
      <formula>NOT(ISERROR(SEARCH("VERDE",R161)))</formula>
    </cfRule>
    <cfRule type="containsText" dxfId="2233" priority="169" stopIfTrue="1" operator="containsText" text="AMARILLO">
      <formula>NOT(ISERROR(SEARCH("AMARILLO",R161)))</formula>
    </cfRule>
  </conditionalFormatting>
  <conditionalFormatting sqref="R167:R171">
    <cfRule type="containsText" dxfId="2232" priority="162" operator="containsText" text="VENCIDO">
      <formula>NOT(ISERROR(SEARCH("VENCIDO",R167)))</formula>
    </cfRule>
    <cfRule type="containsText" dxfId="2231" priority="163" operator="containsText" text="VERDE">
      <formula>NOT(ISERROR(SEARCH("VERDE",R167)))</formula>
    </cfRule>
    <cfRule type="containsText" dxfId="2230" priority="164" stopIfTrue="1" operator="containsText" text="AMARILLO">
      <formula>NOT(ISERROR(SEARCH("AMARILLO",R167)))</formula>
    </cfRule>
    <cfRule type="containsText" dxfId="2229" priority="165" operator="containsText" text="ROJO">
      <formula>NOT(ISERROR(SEARCH("ROJO",R167)))</formula>
    </cfRule>
  </conditionalFormatting>
  <conditionalFormatting sqref="R173:R177">
    <cfRule type="containsText" dxfId="2228" priority="158" operator="containsText" text="VERDE">
      <formula>NOT(ISERROR(SEARCH("VERDE",R173)))</formula>
    </cfRule>
    <cfRule type="containsText" dxfId="2227" priority="160" operator="containsText" text="ROJO">
      <formula>NOT(ISERROR(SEARCH("ROJO",R173)))</formula>
    </cfRule>
    <cfRule type="containsText" dxfId="2226" priority="157" operator="containsText" text="VENCIDO">
      <formula>NOT(ISERROR(SEARCH("VENCIDO",R173)))</formula>
    </cfRule>
    <cfRule type="containsText" dxfId="2225" priority="159" stopIfTrue="1" operator="containsText" text="AMARILLO">
      <formula>NOT(ISERROR(SEARCH("AMARILLO",R173)))</formula>
    </cfRule>
  </conditionalFormatting>
  <conditionalFormatting sqref="R179:R183">
    <cfRule type="containsText" dxfId="2224" priority="155" operator="containsText" text="ROJO">
      <formula>NOT(ISERROR(SEARCH("ROJO",R179)))</formula>
    </cfRule>
    <cfRule type="containsText" dxfId="2223" priority="154" stopIfTrue="1" operator="containsText" text="AMARILLO">
      <formula>NOT(ISERROR(SEARCH("AMARILLO",R179)))</formula>
    </cfRule>
    <cfRule type="containsText" dxfId="2222" priority="153" operator="containsText" text="VERDE">
      <formula>NOT(ISERROR(SEARCH("VERDE",R179)))</formula>
    </cfRule>
    <cfRule type="containsText" dxfId="2221" priority="152" operator="containsText" text="VENCIDO">
      <formula>NOT(ISERROR(SEARCH("VENCIDO",R179)))</formula>
    </cfRule>
  </conditionalFormatting>
  <conditionalFormatting sqref="R185:R189 R191:R195">
    <cfRule type="containsText" dxfId="2220" priority="150" operator="containsText" text="ROJO">
      <formula>NOT(ISERROR(SEARCH("ROJO",R185)))</formula>
    </cfRule>
    <cfRule type="containsText" dxfId="2219" priority="147" operator="containsText" text="VENCIDO">
      <formula>NOT(ISERROR(SEARCH("VENCIDO",R185)))</formula>
    </cfRule>
    <cfRule type="containsText" dxfId="2218" priority="148" operator="containsText" text="VERDE">
      <formula>NOT(ISERROR(SEARCH("VERDE",R185)))</formula>
    </cfRule>
    <cfRule type="containsText" dxfId="2217" priority="149" stopIfTrue="1" operator="containsText" text="AMARILLO">
      <formula>NOT(ISERROR(SEARCH("AMARILLO",R185)))</formula>
    </cfRule>
  </conditionalFormatting>
  <conditionalFormatting sqref="R197:R201 R203:R207 R209:R213 R215:R219">
    <cfRule type="containsText" dxfId="2216" priority="142" operator="containsText" text="VENCIDO">
      <formula>NOT(ISERROR(SEARCH("VENCIDO",R197)))</formula>
    </cfRule>
    <cfRule type="containsText" dxfId="2215" priority="143" operator="containsText" text="VERDE">
      <formula>NOT(ISERROR(SEARCH("VERDE",R197)))</formula>
    </cfRule>
    <cfRule type="containsText" dxfId="2214" priority="144" stopIfTrue="1" operator="containsText" text="AMARILLO">
      <formula>NOT(ISERROR(SEARCH("AMARILLO",R197)))</formula>
    </cfRule>
    <cfRule type="containsText" dxfId="2213" priority="145" operator="containsText" text="ROJO">
      <formula>NOT(ISERROR(SEARCH("ROJO",R197)))</formula>
    </cfRule>
  </conditionalFormatting>
  <conditionalFormatting sqref="R222:R226">
    <cfRule type="containsText" dxfId="2212" priority="138" stopIfTrue="1" operator="containsText" text="AMARILLO">
      <formula>NOT(ISERROR(SEARCH("AMARILLO",R222)))</formula>
    </cfRule>
    <cfRule type="containsText" dxfId="2211" priority="137" operator="containsText" text="VERDE">
      <formula>NOT(ISERROR(SEARCH("VERDE",R222)))</formula>
    </cfRule>
    <cfRule type="containsText" dxfId="2210" priority="136" operator="containsText" text="VENCIDO">
      <formula>NOT(ISERROR(SEARCH("VENCIDO",R222)))</formula>
    </cfRule>
    <cfRule type="containsText" dxfId="2209" priority="139" operator="containsText" text="ROJO">
      <formula>NOT(ISERROR(SEARCH("ROJO",R222)))</formula>
    </cfRule>
  </conditionalFormatting>
  <conditionalFormatting sqref="R228:R232 R234:R238 R240:R244">
    <cfRule type="containsText" dxfId="2208" priority="131" operator="containsText" text="VENCIDO">
      <formula>NOT(ISERROR(SEARCH("VENCIDO",R228)))</formula>
    </cfRule>
    <cfRule type="containsText" dxfId="2207" priority="133" stopIfTrue="1" operator="containsText" text="AMARILLO">
      <formula>NOT(ISERROR(SEARCH("AMARILLO",R228)))</formula>
    </cfRule>
    <cfRule type="containsText" dxfId="2206" priority="132" operator="containsText" text="VERDE">
      <formula>NOT(ISERROR(SEARCH("VERDE",R228)))</formula>
    </cfRule>
    <cfRule type="containsText" dxfId="2205" priority="134" operator="containsText" text="ROJO">
      <formula>NOT(ISERROR(SEARCH("ROJO",R228)))</formula>
    </cfRule>
  </conditionalFormatting>
  <conditionalFormatting sqref="R246:R250">
    <cfRule type="containsText" dxfId="2204" priority="126" operator="containsText" text="VENCIDO">
      <formula>NOT(ISERROR(SEARCH("VENCIDO",R246)))</formula>
    </cfRule>
    <cfRule type="containsText" dxfId="2203" priority="127" operator="containsText" text="VERDE">
      <formula>NOT(ISERROR(SEARCH("VERDE",R246)))</formula>
    </cfRule>
    <cfRule type="containsText" dxfId="2202" priority="128" stopIfTrue="1" operator="containsText" text="AMARILLO">
      <formula>NOT(ISERROR(SEARCH("AMARILLO",R246)))</formula>
    </cfRule>
    <cfRule type="containsText" dxfId="2201" priority="129" operator="containsText" text="ROJO">
      <formula>NOT(ISERROR(SEARCH("ROJO",R246)))</formula>
    </cfRule>
  </conditionalFormatting>
  <conditionalFormatting sqref="R252:R256">
    <cfRule type="containsText" dxfId="2200" priority="122" operator="containsText" text="VERDE">
      <formula>NOT(ISERROR(SEARCH("VERDE",R252)))</formula>
    </cfRule>
    <cfRule type="containsText" dxfId="2199" priority="123" stopIfTrue="1" operator="containsText" text="AMARILLO">
      <formula>NOT(ISERROR(SEARCH("AMARILLO",R252)))</formula>
    </cfRule>
    <cfRule type="containsText" dxfId="2198" priority="124" operator="containsText" text="ROJO">
      <formula>NOT(ISERROR(SEARCH("ROJO",R252)))</formula>
    </cfRule>
    <cfRule type="containsText" dxfId="2197" priority="121" operator="containsText" text="VENCIDO">
      <formula>NOT(ISERROR(SEARCH("VENCIDO",R252)))</formula>
    </cfRule>
  </conditionalFormatting>
  <conditionalFormatting sqref="R258:R262 R264:R268">
    <cfRule type="containsText" dxfId="2196" priority="118" stopIfTrue="1" operator="containsText" text="AMARILLO">
      <formula>NOT(ISERROR(SEARCH("AMARILLO",R258)))</formula>
    </cfRule>
    <cfRule type="containsText" dxfId="2195" priority="116" operator="containsText" text="VENCIDO">
      <formula>NOT(ISERROR(SEARCH("VENCIDO",R258)))</formula>
    </cfRule>
    <cfRule type="containsText" dxfId="2194" priority="117" operator="containsText" text="VERDE">
      <formula>NOT(ISERROR(SEARCH("VERDE",R258)))</formula>
    </cfRule>
    <cfRule type="containsText" dxfId="2193" priority="119" operator="containsText" text="ROJO">
      <formula>NOT(ISERROR(SEARCH("ROJO",R258)))</formula>
    </cfRule>
  </conditionalFormatting>
  <conditionalFormatting sqref="R270:R274 R276:R280 R282:R286 R288:R292">
    <cfRule type="containsText" dxfId="2192" priority="113" stopIfTrue="1" operator="containsText" text="AMARILLO">
      <formula>NOT(ISERROR(SEARCH("AMARILLO",R270)))</formula>
    </cfRule>
    <cfRule type="containsText" dxfId="2191" priority="112" operator="containsText" text="VERDE">
      <formula>NOT(ISERROR(SEARCH("VERDE",R270)))</formula>
    </cfRule>
    <cfRule type="containsText" dxfId="2190" priority="111" operator="containsText" text="VENCIDO">
      <formula>NOT(ISERROR(SEARCH("VENCIDO",R270)))</formula>
    </cfRule>
    <cfRule type="containsText" dxfId="2189" priority="114" operator="containsText" text="ROJO">
      <formula>NOT(ISERROR(SEARCH("ROJO",R270)))</formula>
    </cfRule>
  </conditionalFormatting>
  <conditionalFormatting sqref="R295:R300">
    <cfRule type="containsText" dxfId="2188" priority="107" stopIfTrue="1" operator="containsText" text="AMARILLO">
      <formula>NOT(ISERROR(SEARCH("AMARILLO",R295)))</formula>
    </cfRule>
    <cfRule type="containsText" dxfId="2187" priority="106" operator="containsText" text="VERDE">
      <formula>NOT(ISERROR(SEARCH("VERDE",R295)))</formula>
    </cfRule>
    <cfRule type="containsText" dxfId="2186" priority="108" operator="containsText" text="ROJO">
      <formula>NOT(ISERROR(SEARCH("ROJO",R295)))</formula>
    </cfRule>
    <cfRule type="containsText" dxfId="2185" priority="105" operator="containsText" text="VENCIDO">
      <formula>NOT(ISERROR(SEARCH("VENCIDO",R295)))</formula>
    </cfRule>
  </conditionalFormatting>
  <conditionalFormatting sqref="R302:R307 R309:R314">
    <cfRule type="containsText" dxfId="2184" priority="102" operator="containsText" text="ROJO">
      <formula>NOT(ISERROR(SEARCH("ROJO",R302)))</formula>
    </cfRule>
    <cfRule type="containsText" dxfId="2183" priority="101" stopIfTrue="1" operator="containsText" text="AMARILLO">
      <formula>NOT(ISERROR(SEARCH("AMARILLO",R302)))</formula>
    </cfRule>
    <cfRule type="containsText" dxfId="2182" priority="100" operator="containsText" text="VERDE">
      <formula>NOT(ISERROR(SEARCH("VERDE",R302)))</formula>
    </cfRule>
    <cfRule type="containsText" dxfId="2181" priority="99" operator="containsText" text="VENCIDO">
      <formula>NOT(ISERROR(SEARCH("VENCIDO",R302)))</formula>
    </cfRule>
  </conditionalFormatting>
  <conditionalFormatting sqref="R316:R321 R323:R328 R330:R335">
    <cfRule type="containsText" dxfId="2180" priority="96" operator="containsText" text="ROJO">
      <formula>NOT(ISERROR(SEARCH("ROJO",R316)))</formula>
    </cfRule>
    <cfRule type="containsText" dxfId="2179" priority="95" stopIfTrue="1" operator="containsText" text="AMARILLO">
      <formula>NOT(ISERROR(SEARCH("AMARILLO",R316)))</formula>
    </cfRule>
    <cfRule type="containsText" dxfId="2178" priority="94" operator="containsText" text="VERDE">
      <formula>NOT(ISERROR(SEARCH("VERDE",R316)))</formula>
    </cfRule>
    <cfRule type="containsText" dxfId="2177" priority="93" operator="containsText" text="VENCIDO">
      <formula>NOT(ISERROR(SEARCH("VENCIDO",R316)))</formula>
    </cfRule>
  </conditionalFormatting>
  <conditionalFormatting sqref="R337:R342 R344:R349">
    <cfRule type="containsText" dxfId="2176" priority="88" operator="containsText" text="VERDE">
      <formula>NOT(ISERROR(SEARCH("VERDE",R337)))</formula>
    </cfRule>
    <cfRule type="containsText" dxfId="2175" priority="87" operator="containsText" text="VENCIDO">
      <formula>NOT(ISERROR(SEARCH("VENCIDO",R337)))</formula>
    </cfRule>
    <cfRule type="containsText" dxfId="2174" priority="89" stopIfTrue="1" operator="containsText" text="AMARILLO">
      <formula>NOT(ISERROR(SEARCH("AMARILLO",R337)))</formula>
    </cfRule>
    <cfRule type="containsText" dxfId="2173" priority="90" operator="containsText" text="ROJO">
      <formula>NOT(ISERROR(SEARCH("ROJO",R337)))</formula>
    </cfRule>
  </conditionalFormatting>
  <conditionalFormatting sqref="R351:R356">
    <cfRule type="containsText" dxfId="2172" priority="82" operator="containsText" text="VERDE">
      <formula>NOT(ISERROR(SEARCH("VERDE",R351)))</formula>
    </cfRule>
    <cfRule type="containsText" dxfId="2171" priority="83" stopIfTrue="1" operator="containsText" text="AMARILLO">
      <formula>NOT(ISERROR(SEARCH("AMARILLO",R351)))</formula>
    </cfRule>
    <cfRule type="containsText" dxfId="2170" priority="81" operator="containsText" text="VENCIDO">
      <formula>NOT(ISERROR(SEARCH("VENCIDO",R351)))</formula>
    </cfRule>
    <cfRule type="containsText" dxfId="2169" priority="84" operator="containsText" text="ROJO">
      <formula>NOT(ISERROR(SEARCH("ROJO",R351)))</formula>
    </cfRule>
  </conditionalFormatting>
  <conditionalFormatting sqref="R358:R363">
    <cfRule type="containsText" dxfId="2168" priority="75" operator="containsText" text="VENCIDO">
      <formula>NOT(ISERROR(SEARCH("VENCIDO",R358)))</formula>
    </cfRule>
    <cfRule type="containsText" dxfId="2167" priority="76" operator="containsText" text="VERDE">
      <formula>NOT(ISERROR(SEARCH("VERDE",R358)))</formula>
    </cfRule>
    <cfRule type="containsText" dxfId="2166" priority="78" operator="containsText" text="ROJO">
      <formula>NOT(ISERROR(SEARCH("ROJO",R358)))</formula>
    </cfRule>
    <cfRule type="containsText" dxfId="2165" priority="77" stopIfTrue="1" operator="containsText" text="AMARILLO">
      <formula>NOT(ISERROR(SEARCH("AMARILLO",R358)))</formula>
    </cfRule>
  </conditionalFormatting>
  <conditionalFormatting sqref="R365:R371">
    <cfRule type="containsText" dxfId="2164" priority="72" operator="containsText" text="VERDE">
      <formula>NOT(ISERROR(SEARCH("VERDE",R365)))</formula>
    </cfRule>
    <cfRule type="containsText" dxfId="2163" priority="73" stopIfTrue="1" operator="containsText" text="AMARILLO">
      <formula>NOT(ISERROR(SEARCH("AMARILLO",R365)))</formula>
    </cfRule>
    <cfRule type="containsText" dxfId="2162" priority="74" operator="containsText" text="ROJO">
      <formula>NOT(ISERROR(SEARCH("ROJO",R365)))</formula>
    </cfRule>
    <cfRule type="containsText" dxfId="2161" priority="71" operator="containsText" text="VENCIDO">
      <formula>NOT(ISERROR(SEARCH("VENCIDO",R365)))</formula>
    </cfRule>
  </conditionalFormatting>
  <conditionalFormatting sqref="M377:M381">
    <cfRule type="cellIs" dxfId="216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238" zoomScale="60" zoomScaleNormal="60" workbookViewId="0">
      <selection activeCell="O264" sqref="O264:Q264"/>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+Febrero!M5</f>
        <v>40</v>
      </c>
      <c r="E5" s="125">
        <v>100</v>
      </c>
      <c r="F5" s="122">
        <v>5</v>
      </c>
      <c r="G5" s="122"/>
      <c r="H5" s="122"/>
      <c r="I5" s="122"/>
      <c r="J5" s="140">
        <f>+F5+G5</f>
        <v>5</v>
      </c>
      <c r="K5" s="143">
        <f>+AO5</f>
        <v>45</v>
      </c>
      <c r="L5" s="153">
        <f>+J5+K5</f>
        <v>50</v>
      </c>
      <c r="M5" s="156">
        <f>+(D5+E5)-(L5)+H5-I5</f>
        <v>90</v>
      </c>
      <c r="N5" s="2">
        <v>90</v>
      </c>
      <c r="O5" s="3" t="s">
        <v>194</v>
      </c>
      <c r="P5" s="3" t="s">
        <v>193</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7">
        <v>45</v>
      </c>
      <c r="AC5" s="167"/>
      <c r="AD5" s="168">
        <f>+AB5+AC5</f>
        <v>45</v>
      </c>
      <c r="AE5" s="116"/>
      <c r="AF5" s="116"/>
      <c r="AG5" s="116"/>
      <c r="AH5" s="116"/>
      <c r="AI5" s="116"/>
      <c r="AJ5" s="116"/>
      <c r="AK5" s="116"/>
      <c r="AL5" s="116"/>
      <c r="AM5" s="116"/>
      <c r="AN5" s="116"/>
      <c r="AO5" s="119">
        <f>SUM(AD5:AN9)</f>
        <v>45</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90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+Febrero!M11</f>
        <v>7</v>
      </c>
      <c r="E11" s="125">
        <v>10</v>
      </c>
      <c r="F11" s="122">
        <v>5</v>
      </c>
      <c r="G11" s="122"/>
      <c r="H11" s="122"/>
      <c r="I11" s="122"/>
      <c r="J11" s="140">
        <f>+F11+G11</f>
        <v>5</v>
      </c>
      <c r="K11" s="143">
        <f>+AO11</f>
        <v>0</v>
      </c>
      <c r="L11" s="153">
        <f>+J11+K11</f>
        <v>5</v>
      </c>
      <c r="M11" s="156">
        <f>+(D11+E11)-(L11)+H11-I11</f>
        <v>12</v>
      </c>
      <c r="N11" s="2">
        <v>12</v>
      </c>
      <c r="O11" s="3" t="s">
        <v>259</v>
      </c>
      <c r="P11" s="3" t="s">
        <v>193</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12</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+Febrero!M17</f>
        <v>10</v>
      </c>
      <c r="E17" s="125">
        <v>12</v>
      </c>
      <c r="F17" s="122">
        <v>10</v>
      </c>
      <c r="G17" s="122"/>
      <c r="H17" s="122"/>
      <c r="I17" s="122"/>
      <c r="J17" s="140">
        <f>+F17+G17</f>
        <v>10</v>
      </c>
      <c r="K17" s="143">
        <f>+AO17</f>
        <v>0</v>
      </c>
      <c r="L17" s="153">
        <f>+J17+K17</f>
        <v>10</v>
      </c>
      <c r="M17" s="156">
        <f>+(D17+E17)-(L17)+H17-I17</f>
        <v>12</v>
      </c>
      <c r="N17" s="2">
        <v>12</v>
      </c>
      <c r="O17" s="3" t="s">
        <v>260</v>
      </c>
      <c r="P17" s="3" t="s">
        <v>193</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12</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+Febrero!M23</f>
        <v>135</v>
      </c>
      <c r="E23" s="125">
        <v>240</v>
      </c>
      <c r="F23" s="122">
        <v>243</v>
      </c>
      <c r="G23" s="122">
        <v>3</v>
      </c>
      <c r="H23" s="122"/>
      <c r="I23" s="122"/>
      <c r="J23" s="140">
        <f>+F23+G23</f>
        <v>246</v>
      </c>
      <c r="K23" s="143">
        <f>+AO23</f>
        <v>0</v>
      </c>
      <c r="L23" s="153">
        <f>+J23+K23</f>
        <v>246</v>
      </c>
      <c r="M23" s="156">
        <f>+(D23+E23)-(L23)+H23-I23</f>
        <v>129</v>
      </c>
      <c r="N23" s="2">
        <v>129</v>
      </c>
      <c r="O23" s="3" t="s">
        <v>202</v>
      </c>
      <c r="P23" s="3" t="s">
        <v>203</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129</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+Febrero!M29</f>
        <v>118</v>
      </c>
      <c r="E29" s="125">
        <v>150</v>
      </c>
      <c r="F29" s="122">
        <v>194</v>
      </c>
      <c r="G29" s="122">
        <v>1</v>
      </c>
      <c r="H29" s="122"/>
      <c r="I29" s="122"/>
      <c r="J29" s="140">
        <f>+F29+G29</f>
        <v>195</v>
      </c>
      <c r="K29" s="143">
        <f>+AO29</f>
        <v>0</v>
      </c>
      <c r="L29" s="153">
        <f>+J29+K29</f>
        <v>195</v>
      </c>
      <c r="M29" s="156">
        <f>+(D29+E29)-(L29)+H29-I29</f>
        <v>73</v>
      </c>
      <c r="N29" s="2">
        <v>73</v>
      </c>
      <c r="O29" s="3" t="s">
        <v>204</v>
      </c>
      <c r="P29" s="3" t="s">
        <v>193</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73</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+Febrero!M35</f>
        <v>1</v>
      </c>
      <c r="E35" s="125">
        <v>3</v>
      </c>
      <c r="F35" s="122"/>
      <c r="G35" s="122"/>
      <c r="H35" s="122"/>
      <c r="I35" s="122"/>
      <c r="J35" s="140">
        <f>+F35+G35</f>
        <v>0</v>
      </c>
      <c r="K35" s="143">
        <f>+AO35</f>
        <v>0</v>
      </c>
      <c r="L35" s="153">
        <f>+J35+K35</f>
        <v>0</v>
      </c>
      <c r="M35" s="156">
        <f>+(D35+E35)-(L35)+H35-I35</f>
        <v>4</v>
      </c>
      <c r="N35" s="2">
        <v>4</v>
      </c>
      <c r="O35" s="3" t="s">
        <v>205</v>
      </c>
      <c r="P35" s="3" t="s">
        <v>206</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4</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+Febrero!M41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+Febrero!M47</f>
        <v>78</v>
      </c>
      <c r="E47" s="125">
        <v>70</v>
      </c>
      <c r="F47" s="122">
        <v>49</v>
      </c>
      <c r="G47" s="122">
        <v>2</v>
      </c>
      <c r="H47" s="122"/>
      <c r="I47" s="122"/>
      <c r="J47" s="140">
        <f>+F47+G47</f>
        <v>51</v>
      </c>
      <c r="K47" s="143">
        <f>+AO47</f>
        <v>0</v>
      </c>
      <c r="L47" s="153">
        <f>+J47+K47</f>
        <v>51</v>
      </c>
      <c r="M47" s="156">
        <f>+(D47+E47)-(L47)+H47-I47</f>
        <v>97</v>
      </c>
      <c r="N47" s="2">
        <v>97</v>
      </c>
      <c r="O47" s="3" t="s">
        <v>207</v>
      </c>
      <c r="P47" s="3" t="s">
        <v>208</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97</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+Febrero!M53</f>
        <v>9</v>
      </c>
      <c r="E53" s="125"/>
      <c r="F53" s="122"/>
      <c r="G53" s="122"/>
      <c r="H53" s="122"/>
      <c r="I53" s="122"/>
      <c r="J53" s="140">
        <f>+F53+G53</f>
        <v>0</v>
      </c>
      <c r="K53" s="143">
        <f>+AO53</f>
        <v>0</v>
      </c>
      <c r="L53" s="153">
        <f>+J53+K53</f>
        <v>0</v>
      </c>
      <c r="M53" s="156">
        <f>+(D53+E53)-(L53)+H53-I53</f>
        <v>9</v>
      </c>
      <c r="N53" s="2">
        <v>9</v>
      </c>
      <c r="O53" s="3" t="s">
        <v>255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9</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+Febrero!M59</f>
        <v>61</v>
      </c>
      <c r="E59" s="125">
        <v>100</v>
      </c>
      <c r="F59" s="122">
        <v>88</v>
      </c>
      <c r="G59" s="122"/>
      <c r="H59" s="122"/>
      <c r="I59" s="122"/>
      <c r="J59" s="140">
        <f>+F59+G59</f>
        <v>88</v>
      </c>
      <c r="K59" s="143">
        <f>+AO59</f>
        <v>0</v>
      </c>
      <c r="L59" s="153">
        <f>+J59+K59</f>
        <v>88</v>
      </c>
      <c r="M59" s="156">
        <f>+(D59+E59)-(L59)+H59-I59</f>
        <v>73</v>
      </c>
      <c r="N59" s="2">
        <v>73</v>
      </c>
      <c r="O59" s="3" t="s">
        <v>209</v>
      </c>
      <c r="P59" s="3" t="s">
        <v>210</v>
      </c>
      <c r="Q59" s="3" t="s">
        <v>211</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73</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+Febrero!M65</f>
        <v>94</v>
      </c>
      <c r="E65" s="125">
        <v>100</v>
      </c>
      <c r="F65" s="122">
        <v>125</v>
      </c>
      <c r="G65" s="122">
        <v>4</v>
      </c>
      <c r="H65" s="122"/>
      <c r="I65" s="122"/>
      <c r="J65" s="140">
        <f>+F65+G65</f>
        <v>129</v>
      </c>
      <c r="K65" s="143">
        <f>+AO65</f>
        <v>0</v>
      </c>
      <c r="L65" s="153">
        <f>+J65+K65</f>
        <v>129</v>
      </c>
      <c r="M65" s="156">
        <f>+(D65+E65)-(L65)+H65-I65</f>
        <v>65</v>
      </c>
      <c r="N65" s="2">
        <v>65</v>
      </c>
      <c r="O65" s="3" t="s">
        <v>212</v>
      </c>
      <c r="P65" s="3" t="s">
        <v>213</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65</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+Febrero!M71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+Febrero!M77</f>
        <v>156</v>
      </c>
      <c r="E77" s="125">
        <v>50</v>
      </c>
      <c r="F77" s="122">
        <v>100</v>
      </c>
      <c r="G77" s="122">
        <v>5</v>
      </c>
      <c r="H77" s="122"/>
      <c r="I77" s="122"/>
      <c r="J77" s="140">
        <f>+F77+G77</f>
        <v>105</v>
      </c>
      <c r="K77" s="143">
        <f>+AO77</f>
        <v>0</v>
      </c>
      <c r="L77" s="153">
        <f>+J77+K77</f>
        <v>105</v>
      </c>
      <c r="M77" s="156">
        <f>+(D77+E77)-(L77)+H77-I77</f>
        <v>101</v>
      </c>
      <c r="N77" s="2">
        <v>101</v>
      </c>
      <c r="O77" s="3" t="s">
        <v>214</v>
      </c>
      <c r="P77" s="3" t="s">
        <v>193</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101</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+Febrero!M83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+Febrero!M89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+Febrero!M95</f>
        <v>100</v>
      </c>
      <c r="E95" s="125">
        <v>600</v>
      </c>
      <c r="F95" s="122">
        <v>319</v>
      </c>
      <c r="G95" s="122">
        <v>10</v>
      </c>
      <c r="H95" s="122"/>
      <c r="I95" s="122"/>
      <c r="J95" s="140">
        <f>+F95+G95</f>
        <v>329</v>
      </c>
      <c r="K95" s="143">
        <f>+AO95</f>
        <v>0</v>
      </c>
      <c r="L95" s="153">
        <f>+J95+K95</f>
        <v>329</v>
      </c>
      <c r="M95" s="156">
        <f>+(D95+E95)-(L95)+H95-I95</f>
        <v>371</v>
      </c>
      <c r="N95" s="2">
        <v>371</v>
      </c>
      <c r="O95" s="3" t="s">
        <v>215</v>
      </c>
      <c r="P95" s="3" t="s">
        <v>193</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371</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+Febrero!M101</f>
        <v>0</v>
      </c>
      <c r="E101" s="125"/>
      <c r="F101" s="122"/>
      <c r="G101" s="122"/>
      <c r="H101" s="122"/>
      <c r="I101" s="122"/>
      <c r="J101" s="140">
        <f>+F101+G101</f>
        <v>0</v>
      </c>
      <c r="K101" s="143">
        <f>+AO101</f>
        <v>0</v>
      </c>
      <c r="L101" s="153">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+Febrero!M107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+Febrero!M113</f>
        <v>2120</v>
      </c>
      <c r="E113" s="125"/>
      <c r="F113" s="122">
        <v>269</v>
      </c>
      <c r="G113" s="122">
        <v>7</v>
      </c>
      <c r="H113" s="122"/>
      <c r="I113" s="122"/>
      <c r="J113" s="140">
        <f>+F113+G113</f>
        <v>276</v>
      </c>
      <c r="K113" s="143">
        <f>+AO113</f>
        <v>64</v>
      </c>
      <c r="L113" s="153">
        <f>+J113+K113</f>
        <v>340</v>
      </c>
      <c r="M113" s="156">
        <f>+(D113+E113)-(L113)+H113-I113</f>
        <v>1780</v>
      </c>
      <c r="N113" s="2">
        <v>1780</v>
      </c>
      <c r="O113" s="3" t="s">
        <v>216</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7">
        <v>64</v>
      </c>
      <c r="AC113" s="167"/>
      <c r="AD113" s="168">
        <f>+AB113+AC113</f>
        <v>64</v>
      </c>
      <c r="AE113" s="167"/>
      <c r="AF113" s="167"/>
      <c r="AG113" s="167"/>
      <c r="AH113" s="167"/>
      <c r="AI113" s="167"/>
      <c r="AJ113" s="167"/>
      <c r="AK113" s="167"/>
      <c r="AL113" s="167"/>
      <c r="AM113" s="167"/>
      <c r="AN113" s="167"/>
      <c r="AO113" s="119">
        <f>SUM(AD113:AN117)</f>
        <v>64</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1780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+Febrero!M119</f>
        <v>59</v>
      </c>
      <c r="E119" s="125">
        <v>30</v>
      </c>
      <c r="F119" s="122">
        <v>36</v>
      </c>
      <c r="G119" s="122">
        <v>4</v>
      </c>
      <c r="H119" s="122"/>
      <c r="I119" s="122"/>
      <c r="J119" s="140">
        <f>+F119+G119</f>
        <v>40</v>
      </c>
      <c r="K119" s="143">
        <f>+AO119</f>
        <v>0</v>
      </c>
      <c r="L119" s="153">
        <f>+J119+K119</f>
        <v>40</v>
      </c>
      <c r="M119" s="156">
        <f>+(D119+E119)-(L119)+H119-I119</f>
        <v>49</v>
      </c>
      <c r="N119" s="2">
        <v>49</v>
      </c>
      <c r="O119" s="3" t="s">
        <v>217</v>
      </c>
      <c r="P119" s="3" t="s">
        <v>218</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49</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+Febrero!M125</f>
        <v>78</v>
      </c>
      <c r="E125" s="125">
        <v>120</v>
      </c>
      <c r="F125" s="122">
        <v>84</v>
      </c>
      <c r="G125" s="122">
        <v>4</v>
      </c>
      <c r="H125" s="122"/>
      <c r="I125" s="122"/>
      <c r="J125" s="140">
        <f>+F125+G125</f>
        <v>88</v>
      </c>
      <c r="K125" s="143">
        <f>+AO125</f>
        <v>0</v>
      </c>
      <c r="L125" s="153">
        <f>+J125+K125</f>
        <v>88</v>
      </c>
      <c r="M125" s="156">
        <f>+(D125+E125)-(L125)+H125-I125</f>
        <v>110</v>
      </c>
      <c r="N125" s="2">
        <v>110</v>
      </c>
      <c r="O125" s="3" t="s">
        <v>219</v>
      </c>
      <c r="P125" s="3" t="s">
        <v>218</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110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+Febrero!M131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+Febrero!M137</f>
        <v>325</v>
      </c>
      <c r="E137" s="125"/>
      <c r="F137" s="122">
        <v>88</v>
      </c>
      <c r="G137" s="122">
        <v>4</v>
      </c>
      <c r="H137" s="122"/>
      <c r="I137" s="122"/>
      <c r="J137" s="140">
        <f>+F137+G137</f>
        <v>92</v>
      </c>
      <c r="K137" s="143">
        <f>+AO137</f>
        <v>0</v>
      </c>
      <c r="L137" s="153">
        <f>+J137+K137</f>
        <v>92</v>
      </c>
      <c r="M137" s="156">
        <f>+(D137+E137)-(L137)+H137-I137</f>
        <v>233</v>
      </c>
      <c r="N137" s="2">
        <v>233</v>
      </c>
      <c r="O137" s="3" t="s">
        <v>221</v>
      </c>
      <c r="P137" s="3" t="s">
        <v>199</v>
      </c>
      <c r="Q137" s="4" t="s">
        <v>222</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233</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+Febrero!M143</f>
        <v>6</v>
      </c>
      <c r="E143" s="125">
        <v>80</v>
      </c>
      <c r="F143" s="122">
        <v>26</v>
      </c>
      <c r="G143" s="122">
        <v>4</v>
      </c>
      <c r="H143" s="122"/>
      <c r="I143" s="122"/>
      <c r="J143" s="140">
        <f>+F143+G143</f>
        <v>30</v>
      </c>
      <c r="K143" s="143">
        <f>+AO143</f>
        <v>0</v>
      </c>
      <c r="L143" s="153">
        <f>+J143+K143</f>
        <v>30</v>
      </c>
      <c r="M143" s="156">
        <f>+(D143+E143)-(L143)+H143-I143</f>
        <v>56</v>
      </c>
      <c r="N143" s="2">
        <v>56</v>
      </c>
      <c r="O143" s="3" t="s">
        <v>223</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56</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+Febrero!M149</f>
        <v>0</v>
      </c>
      <c r="E149" s="177"/>
      <c r="F149" s="122"/>
      <c r="G149" s="122"/>
      <c r="H149" s="122"/>
      <c r="I149" s="122"/>
      <c r="J149" s="140">
        <f>+F149+G149</f>
        <v>0</v>
      </c>
      <c r="K149" s="143">
        <f>+AO149</f>
        <v>0</v>
      </c>
      <c r="L149" s="153">
        <f>+J149+K149</f>
        <v>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0</v>
      </c>
      <c r="E154" s="179"/>
      <c r="F154" s="124"/>
      <c r="G154" s="124"/>
      <c r="H154" s="124"/>
      <c r="I154" s="124"/>
      <c r="J154" s="142"/>
      <c r="K154" s="145"/>
      <c r="L154" s="155"/>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+Febrero!M155</f>
        <v>0</v>
      </c>
      <c r="E155" s="177"/>
      <c r="F155" s="122"/>
      <c r="G155" s="122"/>
      <c r="H155" s="122"/>
      <c r="I155" s="122"/>
      <c r="J155" s="140">
        <f>+F155+G155</f>
        <v>0</v>
      </c>
      <c r="K155" s="143">
        <f>+AO155</f>
        <v>0</v>
      </c>
      <c r="L155" s="153">
        <f>+J155+K155</f>
        <v>0</v>
      </c>
      <c r="M155" s="156">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0</v>
      </c>
      <c r="E160" s="179"/>
      <c r="F160" s="124"/>
      <c r="G160" s="124"/>
      <c r="H160" s="124"/>
      <c r="I160" s="124"/>
      <c r="J160" s="142"/>
      <c r="K160" s="145"/>
      <c r="L160" s="155"/>
      <c r="M160" s="15" t="b">
        <f>M155=N160</f>
        <v>1</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+Febrero!M161</f>
        <v>3</v>
      </c>
      <c r="E161" s="125">
        <v>50</v>
      </c>
      <c r="F161" s="122">
        <v>22</v>
      </c>
      <c r="G161" s="122">
        <v>1</v>
      </c>
      <c r="H161" s="122"/>
      <c r="I161" s="122"/>
      <c r="J161" s="140">
        <f>+F161+G161</f>
        <v>23</v>
      </c>
      <c r="K161" s="143">
        <f>+AO161</f>
        <v>0</v>
      </c>
      <c r="L161" s="153">
        <f>+J161+K161</f>
        <v>23</v>
      </c>
      <c r="M161" s="156">
        <f>+(D161+E161)-(L161)+H161-I161</f>
        <v>30</v>
      </c>
      <c r="N161" s="2">
        <v>30</v>
      </c>
      <c r="O161" s="3" t="s">
        <v>261</v>
      </c>
      <c r="P161" s="3" t="s">
        <v>231</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30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+Febrero!M167</f>
        <v>253</v>
      </c>
      <c r="E167" s="125"/>
      <c r="F167" s="122">
        <v>109</v>
      </c>
      <c r="G167" s="122">
        <v>3</v>
      </c>
      <c r="H167" s="122"/>
      <c r="I167" s="122"/>
      <c r="J167" s="140">
        <f>+F167+G167</f>
        <v>112</v>
      </c>
      <c r="K167" s="143">
        <f>+AO167</f>
        <v>0</v>
      </c>
      <c r="L167" s="153">
        <f>+J167+K167</f>
        <v>112</v>
      </c>
      <c r="M167" s="156">
        <f>+(D167+E167)-(L167)+H167-I167</f>
        <v>141</v>
      </c>
      <c r="N167" s="2">
        <v>141</v>
      </c>
      <c r="O167" s="3" t="s">
        <v>232</v>
      </c>
      <c r="P167" s="3" t="s">
        <v>233</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141</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+Febrero!M173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+Febrero!M179</f>
        <v>27</v>
      </c>
      <c r="E179" s="125">
        <v>50</v>
      </c>
      <c r="F179" s="122">
        <v>18</v>
      </c>
      <c r="G179" s="122"/>
      <c r="H179" s="122"/>
      <c r="I179" s="122"/>
      <c r="J179" s="140">
        <f>+F179+G179</f>
        <v>18</v>
      </c>
      <c r="K179" s="143">
        <f>+AO179</f>
        <v>0</v>
      </c>
      <c r="L179" s="153">
        <f>+J179+K179</f>
        <v>18</v>
      </c>
      <c r="M179" s="156">
        <f>+(D179+E179)-(L179)+H179-I179</f>
        <v>59</v>
      </c>
      <c r="N179" s="2">
        <v>59</v>
      </c>
      <c r="O179" s="3" t="s">
        <v>262</v>
      </c>
      <c r="P179" s="3" t="s">
        <v>193</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59</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+Febrero!M185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+Febrero!M191</f>
        <v>26</v>
      </c>
      <c r="E191" s="125">
        <v>20</v>
      </c>
      <c r="F191" s="122">
        <v>3</v>
      </c>
      <c r="G191" s="122"/>
      <c r="H191" s="122"/>
      <c r="I191" s="122"/>
      <c r="J191" s="140">
        <f>+F191+G191</f>
        <v>3</v>
      </c>
      <c r="K191" s="143">
        <f>+AO191</f>
        <v>0</v>
      </c>
      <c r="L191" s="153">
        <f>+J191+K191</f>
        <v>3</v>
      </c>
      <c r="M191" s="156">
        <f>+(D191+E191)-(L191)+H191-I191</f>
        <v>43</v>
      </c>
      <c r="N191" s="2">
        <v>43</v>
      </c>
      <c r="O191" s="3" t="s">
        <v>235</v>
      </c>
      <c r="P191" s="3" t="s">
        <v>236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43</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+Febrero!M197</f>
        <v>6</v>
      </c>
      <c r="E197" s="125">
        <v>2</v>
      </c>
      <c r="F197" s="122"/>
      <c r="G197" s="122"/>
      <c r="H197" s="122"/>
      <c r="I197" s="122"/>
      <c r="J197" s="140">
        <f>+F197+G197</f>
        <v>0</v>
      </c>
      <c r="K197" s="143">
        <f>+AO197</f>
        <v>0</v>
      </c>
      <c r="L197" s="153">
        <f>+J197+K197</f>
        <v>0</v>
      </c>
      <c r="M197" s="156">
        <f>+(D197+E197)-(L197)+H197-I197</f>
        <v>8</v>
      </c>
      <c r="N197" s="2">
        <v>8</v>
      </c>
      <c r="O197" s="3" t="s">
        <v>237</v>
      </c>
      <c r="P197" s="3" t="s">
        <v>238</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8</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+Febrero!M203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+Febrero!M209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+Febrero!M215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+Febrero!M222</f>
        <v>40</v>
      </c>
      <c r="E222" s="125">
        <v>100</v>
      </c>
      <c r="F222" s="122">
        <v>5</v>
      </c>
      <c r="G222" s="122"/>
      <c r="H222" s="122"/>
      <c r="I222" s="122"/>
      <c r="J222" s="140">
        <f>+F222+G222</f>
        <v>5</v>
      </c>
      <c r="K222" s="143">
        <f>+AO222</f>
        <v>45</v>
      </c>
      <c r="L222" s="153">
        <f>+J222+K222</f>
        <v>50</v>
      </c>
      <c r="M222" s="156">
        <f>+(D222+E222)-(L222)+H222-I222</f>
        <v>90</v>
      </c>
      <c r="N222" s="2">
        <v>90</v>
      </c>
      <c r="O222" s="3" t="s">
        <v>239</v>
      </c>
      <c r="P222" s="3" t="s">
        <v>193</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7">
        <v>45</v>
      </c>
      <c r="AC222" s="167"/>
      <c r="AD222" s="168">
        <f>+AB222+AC222</f>
        <v>45</v>
      </c>
      <c r="AE222" s="116"/>
      <c r="AF222" s="116"/>
      <c r="AG222" s="116"/>
      <c r="AH222" s="116"/>
      <c r="AI222" s="116"/>
      <c r="AJ222" s="116"/>
      <c r="AK222" s="116"/>
      <c r="AL222" s="116"/>
      <c r="AM222" s="116"/>
      <c r="AN222" s="116"/>
      <c r="AO222" s="119">
        <f>SUM(AD222:AN226)</f>
        <v>45</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90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+Febrero!M228</f>
        <v>156</v>
      </c>
      <c r="E228" s="125">
        <v>50</v>
      </c>
      <c r="F228" s="122">
        <v>100</v>
      </c>
      <c r="G228" s="122">
        <v>5</v>
      </c>
      <c r="H228" s="122"/>
      <c r="I228" s="122"/>
      <c r="J228" s="140">
        <f>+F228+G228</f>
        <v>105</v>
      </c>
      <c r="K228" s="143">
        <f>+AO228</f>
        <v>0</v>
      </c>
      <c r="L228" s="153">
        <f>+J228+K228</f>
        <v>105</v>
      </c>
      <c r="M228" s="156">
        <f>+(D228+E228)-(L228)+H228-I228</f>
        <v>101</v>
      </c>
      <c r="N228" s="2">
        <v>101</v>
      </c>
      <c r="O228" s="3" t="s">
        <v>240</v>
      </c>
      <c r="P228" s="3" t="s">
        <v>193</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101</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+Febrero!M234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+Febrero!M240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+Febrero!M246</f>
        <v>100</v>
      </c>
      <c r="E246" s="125">
        <v>600</v>
      </c>
      <c r="F246" s="122">
        <v>319</v>
      </c>
      <c r="G246" s="122">
        <v>10</v>
      </c>
      <c r="H246" s="122"/>
      <c r="I246" s="122"/>
      <c r="J246" s="140">
        <f>+F246+G246</f>
        <v>329</v>
      </c>
      <c r="K246" s="143">
        <f>+AO246</f>
        <v>0</v>
      </c>
      <c r="L246" s="153">
        <f>+J246+K246</f>
        <v>329</v>
      </c>
      <c r="M246" s="156">
        <f>+(D246+E246)-(L246)+H246-I246</f>
        <v>371</v>
      </c>
      <c r="N246" s="2">
        <v>371</v>
      </c>
      <c r="O246" s="3" t="s">
        <v>241</v>
      </c>
      <c r="P246" s="3" t="s">
        <v>193</v>
      </c>
      <c r="Q246" s="4">
        <v>46873</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371</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+Febrero!M252</f>
        <v>0</v>
      </c>
      <c r="E252" s="125"/>
      <c r="F252" s="122"/>
      <c r="G252" s="122"/>
      <c r="H252" s="122"/>
      <c r="I252" s="122"/>
      <c r="J252" s="140">
        <f>+F252+G252</f>
        <v>0</v>
      </c>
      <c r="K252" s="143">
        <f>+AO252</f>
        <v>0</v>
      </c>
      <c r="L252" s="153">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+Febrero!M258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+Febrero!M264</f>
        <v>2120</v>
      </c>
      <c r="E264" s="125"/>
      <c r="F264" s="122">
        <v>269</v>
      </c>
      <c r="G264" s="122">
        <v>7</v>
      </c>
      <c r="H264" s="122"/>
      <c r="I264" s="122"/>
      <c r="J264" s="140">
        <f>+F264+G264</f>
        <v>276</v>
      </c>
      <c r="K264" s="143">
        <f>+AO264</f>
        <v>64</v>
      </c>
      <c r="L264" s="153">
        <f>+J264+K264</f>
        <v>340</v>
      </c>
      <c r="M264" s="156">
        <f>+(D264+E264)-(L264)+H264-I264</f>
        <v>1780</v>
      </c>
      <c r="N264" s="2">
        <v>1780</v>
      </c>
      <c r="O264" s="3" t="s">
        <v>242</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7">
        <v>64</v>
      </c>
      <c r="AC264" s="167"/>
      <c r="AD264" s="168">
        <f>+AB264+AC264</f>
        <v>64</v>
      </c>
      <c r="AE264" s="167"/>
      <c r="AF264" s="167"/>
      <c r="AG264" s="167"/>
      <c r="AH264" s="167"/>
      <c r="AI264" s="167"/>
      <c r="AJ264" s="167"/>
      <c r="AK264" s="167"/>
      <c r="AL264" s="167"/>
      <c r="AM264" s="167"/>
      <c r="AN264" s="167"/>
      <c r="AO264" s="119">
        <f>SUM(AD264:AN268)</f>
        <v>64</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1780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+Febrero!M270</f>
        <v>78</v>
      </c>
      <c r="E270" s="125">
        <v>120</v>
      </c>
      <c r="F270" s="122">
        <v>84</v>
      </c>
      <c r="G270" s="122">
        <v>4</v>
      </c>
      <c r="H270" s="122"/>
      <c r="I270" s="122"/>
      <c r="J270" s="140">
        <f>+F270+G270</f>
        <v>88</v>
      </c>
      <c r="K270" s="143">
        <f>+AO270</f>
        <v>0</v>
      </c>
      <c r="L270" s="153">
        <f>+J270+K270</f>
        <v>88</v>
      </c>
      <c r="M270" s="156">
        <f>+(D270+E270)-(L270)+H270-I270</f>
        <v>110</v>
      </c>
      <c r="N270" s="2">
        <v>110</v>
      </c>
      <c r="O270" s="3" t="s">
        <v>243</v>
      </c>
      <c r="P270" s="3" t="s">
        <v>218</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110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+Febrero!M276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+Febrero!M282</f>
        <v>27</v>
      </c>
      <c r="E282" s="125">
        <v>50</v>
      </c>
      <c r="F282" s="122">
        <v>18</v>
      </c>
      <c r="G282" s="122"/>
      <c r="H282" s="122"/>
      <c r="I282" s="122"/>
      <c r="J282" s="140">
        <f>+F282+G282</f>
        <v>18</v>
      </c>
      <c r="K282" s="143">
        <f>+AO282</f>
        <v>0</v>
      </c>
      <c r="L282" s="153">
        <f>+J282+K282</f>
        <v>18</v>
      </c>
      <c r="M282" s="156">
        <f>+(D282+E282)-(L282)+H282-I282</f>
        <v>59</v>
      </c>
      <c r="N282" s="2">
        <v>59</v>
      </c>
      <c r="O282" s="3" t="s">
        <v>263</v>
      </c>
      <c r="P282" s="3" t="s">
        <v>265</v>
      </c>
      <c r="Q282" s="3" t="s">
        <v>264</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59</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+Febrero!M288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+Febrero!M295</f>
        <v>1211</v>
      </c>
      <c r="E295" s="125">
        <v>500</v>
      </c>
      <c r="F295" s="122">
        <v>204</v>
      </c>
      <c r="G295" s="122"/>
      <c r="H295" s="122"/>
      <c r="I295" s="122"/>
      <c r="J295" s="140">
        <f>+F295+G295</f>
        <v>204</v>
      </c>
      <c r="K295" s="143">
        <f>+AO295</f>
        <v>0</v>
      </c>
      <c r="L295" s="153">
        <f>+J295+K295</f>
        <v>204</v>
      </c>
      <c r="M295" s="156">
        <f>+(D295+E295)-L295+H295-I295</f>
        <v>1507</v>
      </c>
      <c r="N295" s="2">
        <v>1507</v>
      </c>
      <c r="O295" s="3" t="s">
        <v>245</v>
      </c>
      <c r="P295" s="3" t="s">
        <v>246</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1507</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+Febrero!M302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+Febrero!M309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+Febrero!M316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+Febrero!M323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+Febrero!M330</f>
        <v>851</v>
      </c>
      <c r="E330" s="125">
        <v>500</v>
      </c>
      <c r="F330" s="122">
        <v>753</v>
      </c>
      <c r="G330" s="122"/>
      <c r="H330" s="122"/>
      <c r="I330" s="122"/>
      <c r="J330" s="140">
        <f>+F330+G330</f>
        <v>753</v>
      </c>
      <c r="K330" s="143">
        <f>+AO330</f>
        <v>0</v>
      </c>
      <c r="L330" s="153">
        <f>+J330+K330</f>
        <v>753</v>
      </c>
      <c r="M330" s="156">
        <f>+(D330+E330)-L330+H330-I330</f>
        <v>598</v>
      </c>
      <c r="N330" s="2">
        <v>98</v>
      </c>
      <c r="O330" s="3" t="s">
        <v>249</v>
      </c>
      <c r="P330" s="3" t="s">
        <v>248</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v>500</v>
      </c>
      <c r="O331" s="3" t="s">
        <v>266</v>
      </c>
      <c r="P331" s="3" t="s">
        <v>248</v>
      </c>
      <c r="Q331" s="4">
        <v>46477</v>
      </c>
      <c r="R331" s="5" t="str">
        <f ca="1">IF(Q331=0," ",IFERROR(IF(DATEDIF(TODAY(),Q331,"M")&lt;=5,"ROJO",IF(DATEDIF(TODAY(),Q331,"M")&gt;=12,"VERDE",IF(AND(DATEDIF(TODAY(),Q331,"M")&gt;=6,DATEDIF(TODAY(),Q331,"M")&lt;=11),"AMARILLO"))),S331))</f>
        <v>ROJO</v>
      </c>
      <c r="S331" s="13" t="str">
        <f>IF(Q331=0," ",IF(Q331&lt;=$N$4,"VENCIDO","NO VENCIDO"))</f>
        <v>NO VENCIDO</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598</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+Febrero!M337</f>
        <v>1018</v>
      </c>
      <c r="E337" s="125">
        <v>1000</v>
      </c>
      <c r="F337" s="122">
        <v>809</v>
      </c>
      <c r="G337" s="122"/>
      <c r="H337" s="122"/>
      <c r="I337" s="122"/>
      <c r="J337" s="140">
        <f>+F337+G337</f>
        <v>809</v>
      </c>
      <c r="K337" s="143">
        <f>+AO337</f>
        <v>4</v>
      </c>
      <c r="L337" s="153">
        <f>+J337+K337</f>
        <v>813</v>
      </c>
      <c r="M337" s="156">
        <f>+(D337+E337)-L337+H337-I337</f>
        <v>1205</v>
      </c>
      <c r="N337" s="2">
        <v>1205</v>
      </c>
      <c r="O337" s="3" t="s">
        <v>250</v>
      </c>
      <c r="P337" s="3" t="s">
        <v>251</v>
      </c>
      <c r="Q337" s="4">
        <v>47728</v>
      </c>
      <c r="R337" s="5" t="str">
        <f ca="1">IF(Q337=0," ",IFERROR(IF(DATEDIF(TODAY(),Q337,"M")&lt;=5,"ROJO",IF(DATEDIF(TODAY(),Q337,"M")&gt;=12,"VERDE",IF(AND(DATEDIF(TODAY(),Q337,"M")&gt;=6,DATEDIF(TODAY(),Q337,"M")&lt;=11),"AMARILLO"))),S337))</f>
        <v>VERDE</v>
      </c>
      <c r="S337" s="5" t="str">
        <f>IF(Q337=0," ",IF(Q337&lt;=$N$4,"VENCIDO","NO VENCIDO"))</f>
        <v>NO VENCIDO</v>
      </c>
      <c r="T337" s="6"/>
      <c r="U337" s="7"/>
      <c r="V337" s="7"/>
      <c r="W337" s="8"/>
      <c r="X337" s="8"/>
      <c r="Y337" s="159">
        <f>+AT337</f>
        <v>0</v>
      </c>
      <c r="Z337" s="9"/>
      <c r="AA337" s="1"/>
      <c r="AB337" s="116">
        <v>4</v>
      </c>
      <c r="AC337" s="116"/>
      <c r="AD337" s="162">
        <f>+AB337+AC337</f>
        <v>4</v>
      </c>
      <c r="AE337" s="116"/>
      <c r="AF337" s="116"/>
      <c r="AG337" s="116"/>
      <c r="AH337" s="116"/>
      <c r="AI337" s="116"/>
      <c r="AJ337" s="116"/>
      <c r="AK337" s="116"/>
      <c r="AL337" s="116"/>
      <c r="AM337" s="116"/>
      <c r="AN337" s="116"/>
      <c r="AO337" s="119">
        <f>SUM(AD337:AN342)</f>
        <v>4</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1205</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+Febrero!M344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+Febrero!M351</f>
        <v>97</v>
      </c>
      <c r="E351" s="125"/>
      <c r="F351" s="122">
        <v>5</v>
      </c>
      <c r="G351" s="122"/>
      <c r="H351" s="122"/>
      <c r="I351" s="122"/>
      <c r="J351" s="140">
        <f>+F351+G351</f>
        <v>5</v>
      </c>
      <c r="K351" s="143">
        <f>+AO351</f>
        <v>4</v>
      </c>
      <c r="L351" s="153">
        <f>+J351+K351</f>
        <v>9</v>
      </c>
      <c r="M351" s="156">
        <f>+(D351+E351)-L351+H351-I351</f>
        <v>88</v>
      </c>
      <c r="N351" s="2">
        <v>88</v>
      </c>
      <c r="O351" s="3" t="s">
        <v>252</v>
      </c>
      <c r="P351" s="3" t="s">
        <v>246</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9">
        <f>+AT351</f>
        <v>0</v>
      </c>
      <c r="Z351" s="9"/>
      <c r="AA351" s="1"/>
      <c r="AB351" s="116">
        <v>4</v>
      </c>
      <c r="AC351" s="116"/>
      <c r="AD351" s="162">
        <f>+AB351+AC351</f>
        <v>4</v>
      </c>
      <c r="AE351" s="116"/>
      <c r="AF351" s="116"/>
      <c r="AG351" s="116"/>
      <c r="AH351" s="116"/>
      <c r="AI351" s="116"/>
      <c r="AJ351" s="116"/>
      <c r="AK351" s="116"/>
      <c r="AL351" s="116"/>
      <c r="AM351" s="116"/>
      <c r="AN351" s="116"/>
      <c r="AO351" s="119">
        <f>SUM(AD351:AN356)</f>
        <v>4</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88</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+Febrero!M358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+Febrero!M365</f>
        <v>76</v>
      </c>
      <c r="E365" s="72"/>
      <c r="F365" s="35">
        <v>12</v>
      </c>
      <c r="G365" s="35"/>
      <c r="H365" s="14"/>
      <c r="I365" s="14"/>
      <c r="J365" s="74">
        <f t="shared" ref="J365:J371" si="3">+F365+G365</f>
        <v>12</v>
      </c>
      <c r="K365" s="36">
        <f t="shared" ref="K365:K371" si="4">+AO365</f>
        <v>0</v>
      </c>
      <c r="L365" s="77">
        <f t="shared" ref="L365:L371" si="5">+J365+K365</f>
        <v>12</v>
      </c>
      <c r="M365" s="37">
        <f t="shared" ref="M365:M371" si="6">+(D365+E365)-(L365)+H365-I365</f>
        <v>64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+Febrero!M366</f>
        <v>1735</v>
      </c>
      <c r="E366" s="72"/>
      <c r="F366" s="35">
        <v>371</v>
      </c>
      <c r="G366" s="35"/>
      <c r="H366" s="14"/>
      <c r="I366" s="14"/>
      <c r="J366" s="74">
        <f t="shared" si="3"/>
        <v>371</v>
      </c>
      <c r="K366" s="36">
        <f t="shared" si="4"/>
        <v>0</v>
      </c>
      <c r="L366" s="77">
        <f t="shared" si="5"/>
        <v>371</v>
      </c>
      <c r="M366" s="37">
        <f t="shared" si="6"/>
        <v>1364</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+Febrero!M367</f>
        <v>418</v>
      </c>
      <c r="E367" s="72"/>
      <c r="F367" s="35"/>
      <c r="G367" s="35"/>
      <c r="H367" s="14"/>
      <c r="I367" s="14"/>
      <c r="J367" s="74">
        <f t="shared" si="3"/>
        <v>0</v>
      </c>
      <c r="K367" s="36">
        <f t="shared" si="4"/>
        <v>0</v>
      </c>
      <c r="L367" s="77">
        <f t="shared" si="5"/>
        <v>0</v>
      </c>
      <c r="M367" s="37">
        <f t="shared" si="6"/>
        <v>418</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+Febrero!M368</f>
        <v>58</v>
      </c>
      <c r="E368" s="72">
        <v>50</v>
      </c>
      <c r="F368" s="35">
        <v>51</v>
      </c>
      <c r="G368" s="35"/>
      <c r="H368" s="14"/>
      <c r="I368" s="14"/>
      <c r="J368" s="74">
        <f t="shared" si="3"/>
        <v>51</v>
      </c>
      <c r="K368" s="36">
        <f t="shared" si="4"/>
        <v>0</v>
      </c>
      <c r="L368" s="77">
        <f t="shared" si="5"/>
        <v>51</v>
      </c>
      <c r="M368" s="37">
        <f t="shared" si="6"/>
        <v>57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+Febrero!M369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+Febrero!M370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+Febrero!M377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+Febrero!M378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+Febrero!M379</f>
        <v>18</v>
      </c>
      <c r="E379" s="72"/>
      <c r="F379" s="40">
        <v>2</v>
      </c>
      <c r="G379" s="40"/>
      <c r="H379" s="25"/>
      <c r="I379" s="25"/>
      <c r="J379" s="74">
        <f>SUM(F379,G379)</f>
        <v>2</v>
      </c>
      <c r="K379" s="36">
        <f>+AQ379</f>
        <v>4</v>
      </c>
      <c r="L379" s="77">
        <f>+J379+K379</f>
        <v>6</v>
      </c>
      <c r="M379" s="37">
        <f>+(D379+E379)-(L379)+H379-I379</f>
        <v>12</v>
      </c>
      <c r="N379" s="41">
        <f>+AS379</f>
        <v>0</v>
      </c>
      <c r="O379" s="7" t="s">
        <v>256</v>
      </c>
      <c r="P379" s="7" t="s">
        <v>257</v>
      </c>
      <c r="Q379" s="7" t="s">
        <v>258</v>
      </c>
      <c r="R379" s="7"/>
      <c r="S379" s="8"/>
      <c r="T379" s="8"/>
      <c r="U379" s="42"/>
      <c r="V379" s="42"/>
      <c r="W379" s="42"/>
      <c r="X379" s="42"/>
      <c r="Y379" s="41">
        <f>+AS379</f>
        <v>0</v>
      </c>
      <c r="Z379" s="9"/>
      <c r="AA379" s="1"/>
      <c r="AB379" s="43">
        <v>4</v>
      </c>
      <c r="AC379" s="43"/>
      <c r="AD379" s="43"/>
      <c r="AE379" s="43"/>
      <c r="AF379" s="43"/>
      <c r="AG379" s="43"/>
      <c r="AH379" s="43"/>
      <c r="AI379" s="43"/>
      <c r="AJ379" s="43"/>
      <c r="AK379" s="43"/>
      <c r="AL379" s="43"/>
      <c r="AM379" s="43"/>
      <c r="AN379" s="43"/>
      <c r="AO379" s="43"/>
      <c r="AP379" s="43"/>
      <c r="AQ379" s="79">
        <f>SUM(AB379:AP379)</f>
        <v>4</v>
      </c>
    </row>
    <row r="380" spans="1:43" ht="16.5">
      <c r="A380" s="76">
        <v>4</v>
      </c>
      <c r="B380" s="99" t="s">
        <v>191</v>
      </c>
      <c r="C380" s="100"/>
      <c r="D380" s="87">
        <f>+Febrero!M380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9" t="s">
        <v>192</v>
      </c>
      <c r="C381" s="100"/>
      <c r="D381" s="87">
        <f>+Febrero!M381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R5:R9">
    <cfRule type="containsText" dxfId="2068" priority="230" operator="containsText" text="ROJO">
      <formula>NOT(ISERROR(SEARCH("ROJO",R5)))</formula>
    </cfRule>
    <cfRule type="containsText" dxfId="2067" priority="227" operator="containsText" text="VENCIDO">
      <formula>NOT(ISERROR(SEARCH("VENCIDO",R5)))</formula>
    </cfRule>
    <cfRule type="containsText" dxfId="2066" priority="228" operator="containsText" text="VERDE">
      <formula>NOT(ISERROR(SEARCH("VERDE",R5)))</formula>
    </cfRule>
    <cfRule type="containsText" dxfId="2065" priority="229" stopIfTrue="1" operator="containsText" text="AMARILLO">
      <formula>NOT(ISERROR(SEARCH("AMARILLO",R5)))</formula>
    </cfRule>
  </conditionalFormatting>
  <conditionalFormatting sqref="R11:R15">
    <cfRule type="containsText" dxfId="2064" priority="224" operator="containsText" text="ROJO">
      <formula>NOT(ISERROR(SEARCH("ROJO",R11)))</formula>
    </cfRule>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onditionalFormatting>
  <conditionalFormatting sqref="R17:R21">
    <cfRule type="containsText" dxfId="2060" priority="218" operator="containsText" text="VERDE">
      <formula>NOT(ISERROR(SEARCH("VERDE",R17)))</formula>
    </cfRule>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onditionalFormatting>
  <conditionalFormatting sqref="R23:R27">
    <cfRule type="containsText" dxfId="2056" priority="211" operator="containsText" text="VENCIDO">
      <formula>NOT(ISERROR(SEARCH("VENCIDO",R23)))</formula>
    </cfRule>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2" operator="containsText" text="VERDE">
      <formula>NOT(ISERROR(SEARCH("VERDE",R23)))</formula>
    </cfRule>
  </conditionalFormatting>
  <conditionalFormatting sqref="R29:R33">
    <cfRule type="containsText" dxfId="2052" priority="210" operator="containsText" text="ROJO">
      <formula>NOT(ISERROR(SEARCH("ROJO",R29)))</formula>
    </cfRule>
    <cfRule type="containsText" dxfId="2051" priority="207" operator="containsText" text="VENCIDO">
      <formula>NOT(ISERROR(SEARCH("VENCIDO",R29)))</formula>
    </cfRule>
    <cfRule type="containsText" dxfId="2050" priority="208" operator="containsText" text="VERDE">
      <formula>NOT(ISERROR(SEARCH("VERDE",R29)))</formula>
    </cfRule>
    <cfRule type="containsText" dxfId="2049" priority="209" stopIfTrue="1" operator="containsText" text="AMARILLO">
      <formula>NOT(ISERROR(SEARCH("AMARILLO",R29)))</formula>
    </cfRule>
  </conditionalFormatting>
  <conditionalFormatting sqref="R35:R39">
    <cfRule type="containsText" dxfId="2048" priority="204" operator="containsText" text="ROJO">
      <formula>NOT(ISERROR(SEARCH("ROJO",R35)))</formula>
    </cfRule>
    <cfRule type="containsText" dxfId="2047" priority="201" operator="containsText" text="VENCIDO">
      <formula>NOT(ISERROR(SEARCH("VENCIDO",R35)))</formula>
    </cfRule>
    <cfRule type="containsText" dxfId="2046" priority="202" operator="containsText" text="VERDE">
      <formula>NOT(ISERROR(SEARCH("VERDE",R35)))</formula>
    </cfRule>
    <cfRule type="containsText" dxfId="2045" priority="203" stopIfTrue="1" operator="containsText" text="AMARILLO">
      <formula>NOT(ISERROR(SEARCH("AMARILLO",R35)))</formula>
    </cfRule>
  </conditionalFormatting>
  <conditionalFormatting sqref="R41:R45">
    <cfRule type="containsText" dxfId="2044" priority="200" operator="containsText" text="ROJO">
      <formula>NOT(ISERROR(SEARCH("ROJO",R41)))</formula>
    </cfRule>
    <cfRule type="containsText" dxfId="2043" priority="199" stopIfTrue="1" operator="containsText" text="AMARILLO">
      <formula>NOT(ISERROR(SEARCH("AMARILLO",R41)))</formula>
    </cfRule>
    <cfRule type="containsText" dxfId="2042" priority="198" operator="containsText" text="VERDE">
      <formula>NOT(ISERROR(SEARCH("VERDE",R41)))</formula>
    </cfRule>
    <cfRule type="containsText" dxfId="204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40" priority="195" operator="containsText" text="ROJO">
      <formula>NOT(ISERROR(SEARCH("ROJO",R47)))</formula>
    </cfRule>
    <cfRule type="containsText" dxfId="2039" priority="194" stopIfTrue="1" operator="containsText" text="AMARILLO">
      <formula>NOT(ISERROR(SEARCH("AMARILLO",R47)))</formula>
    </cfRule>
    <cfRule type="containsText" dxfId="2038" priority="193" operator="containsText" text="VERDE">
      <formula>NOT(ISERROR(SEARCH("VERDE",R47)))</formula>
    </cfRule>
    <cfRule type="containsText" dxfId="2037" priority="192" operator="containsText" text="VENCIDO">
      <formula>NOT(ISERROR(SEARCH("VENCIDO",R47)))</formula>
    </cfRule>
  </conditionalFormatting>
  <conditionalFormatting sqref="R83:R87 R89:R93">
    <cfRule type="containsText" dxfId="2036" priority="189" stopIfTrue="1" operator="containsText" text="AMARILLO">
      <formula>NOT(ISERROR(SEARCH("AMARILLO",R83)))</formula>
    </cfRule>
    <cfRule type="containsText" dxfId="2035" priority="190" operator="containsText" text="ROJO">
      <formula>NOT(ISERROR(SEARCH("ROJO",R83)))</formula>
    </cfRule>
    <cfRule type="containsText" dxfId="2034" priority="187" operator="containsText" text="VENCIDO">
      <formula>NOT(ISERROR(SEARCH("VENCIDO",R83)))</formula>
    </cfRule>
    <cfRule type="containsText" dxfId="2033" priority="188" operator="containsText" text="VERDE">
      <formula>NOT(ISERROR(SEARCH("VERDE",R83)))</formula>
    </cfRule>
  </conditionalFormatting>
  <conditionalFormatting sqref="R101:R105">
    <cfRule type="containsText" dxfId="2032" priority="184" stopIfTrue="1" operator="containsText" text="AMARILLO">
      <formula>NOT(ISERROR(SEARCH("AMARILLO",R101)))</formula>
    </cfRule>
    <cfRule type="containsText" dxfId="2031" priority="185" operator="containsText" text="ROJO">
      <formula>NOT(ISERROR(SEARCH("ROJO",R101)))</formula>
    </cfRule>
    <cfRule type="containsText" dxfId="2030" priority="182" operator="containsText" text="VENCIDO">
      <formula>NOT(ISERROR(SEARCH("VENCIDO",R101)))</formula>
    </cfRule>
    <cfRule type="containsText" dxfId="2029" priority="183" operator="containsText" text="VERDE">
      <formula>NOT(ISERROR(SEARCH("VERDE",R101)))</formula>
    </cfRule>
  </conditionalFormatting>
  <conditionalFormatting sqref="R149:R153">
    <cfRule type="containsText" dxfId="2028" priority="178" operator="containsText" text="VERDE">
      <formula>NOT(ISERROR(SEARCH("VERDE",R149)))</formula>
    </cfRule>
    <cfRule type="containsText" dxfId="2027" priority="177" operator="containsText" text="VENCIDO">
      <formula>NOT(ISERROR(SEARCH("VENCIDO",R149)))</formula>
    </cfRule>
    <cfRule type="containsText" dxfId="2026" priority="179" stopIfTrue="1" operator="containsText" text="AMARILLO">
      <formula>NOT(ISERROR(SEARCH("AMARILLO",R149)))</formula>
    </cfRule>
    <cfRule type="containsText" dxfId="2025" priority="180" operator="containsText" text="ROJO">
      <formula>NOT(ISERROR(SEARCH("ROJO",R149)))</formula>
    </cfRule>
  </conditionalFormatting>
  <conditionalFormatting sqref="R155:R159">
    <cfRule type="containsText" dxfId="2024" priority="176" operator="containsText" text="ROJO">
      <formula>NOT(ISERROR(SEARCH("ROJO",R155)))</formula>
    </cfRule>
    <cfRule type="containsText" dxfId="2023" priority="174" operator="containsText" text="VERDE">
      <formula>NOT(ISERROR(SEARCH("VERDE",R155)))</formula>
    </cfRule>
    <cfRule type="containsText" dxfId="2022" priority="175" stopIfTrue="1" operator="containsText" text="AMARILLO">
      <formula>NOT(ISERROR(SEARCH("AMARILLO",R155)))</formula>
    </cfRule>
    <cfRule type="containsText" dxfId="2021" priority="173" operator="containsText" text="VENCIDO">
      <formula>NOT(ISERROR(SEARCH("VENCIDO",R155)))</formula>
    </cfRule>
  </conditionalFormatting>
  <conditionalFormatting sqref="R161:R165">
    <cfRule type="containsText" dxfId="2020" priority="170" operator="containsText" text="VERDE">
      <formula>NOT(ISERROR(SEARCH("VERDE",R161)))</formula>
    </cfRule>
    <cfRule type="containsText" dxfId="2019" priority="169" operator="containsText" text="VENCIDO">
      <formula>NOT(ISERROR(SEARCH("VENCIDO",R161)))</formula>
    </cfRule>
    <cfRule type="containsText" dxfId="2018" priority="171" stopIfTrue="1" operator="containsText" text="AMARILLO">
      <formula>NOT(ISERROR(SEARCH("AMARILLO",R161)))</formula>
    </cfRule>
    <cfRule type="containsText" dxfId="2017" priority="172" operator="containsText" text="ROJO">
      <formula>NOT(ISERROR(SEARCH("ROJO",R161)))</formula>
    </cfRule>
  </conditionalFormatting>
  <conditionalFormatting sqref="R167:R171">
    <cfRule type="containsText" dxfId="2016" priority="164" operator="containsText" text="VENCIDO">
      <formula>NOT(ISERROR(SEARCH("VENCIDO",R167)))</formula>
    </cfRule>
    <cfRule type="containsText" dxfId="2015" priority="166" stopIfTrue="1" operator="containsText" text="AMARILLO">
      <formula>NOT(ISERROR(SEARCH("AMARILLO",R167)))</formula>
    </cfRule>
    <cfRule type="containsText" dxfId="2014" priority="167" operator="containsText" text="ROJO">
      <formula>NOT(ISERROR(SEARCH("ROJO",R167)))</formula>
    </cfRule>
    <cfRule type="containsText" dxfId="2013" priority="165" operator="containsText" text="VERDE">
      <formula>NOT(ISERROR(SEARCH("VERDE",R167)))</formula>
    </cfRule>
  </conditionalFormatting>
  <conditionalFormatting sqref="R173:R177">
    <cfRule type="containsText" dxfId="2012" priority="160" operator="containsText" text="VERDE">
      <formula>NOT(ISERROR(SEARCH("VERDE",R173)))</formula>
    </cfRule>
    <cfRule type="containsText" dxfId="2011" priority="161" stopIfTrue="1" operator="containsText" text="AMARILLO">
      <formula>NOT(ISERROR(SEARCH("AMARILLO",R173)))</formula>
    </cfRule>
    <cfRule type="containsText" dxfId="2010" priority="162" operator="containsText" text="ROJO">
      <formula>NOT(ISERROR(SEARCH("ROJO",R173)))</formula>
    </cfRule>
    <cfRule type="containsText" dxfId="2009" priority="159" operator="containsText" text="VENCIDO">
      <formula>NOT(ISERROR(SEARCH("VENCIDO",R173)))</formula>
    </cfRule>
  </conditionalFormatting>
  <conditionalFormatting sqref="R179:R183">
    <cfRule type="containsText" dxfId="2008" priority="157" operator="containsText" text="ROJO">
      <formula>NOT(ISERROR(SEARCH("ROJO",R179)))</formula>
    </cfRule>
    <cfRule type="containsText" dxfId="2007" priority="156" stopIfTrue="1" operator="containsText" text="AMARILLO">
      <formula>NOT(ISERROR(SEARCH("AMARILLO",R179)))</formula>
    </cfRule>
    <cfRule type="containsText" dxfId="2006" priority="154" operator="containsText" text="VENCIDO">
      <formula>NOT(ISERROR(SEARCH("VENCIDO",R179)))</formula>
    </cfRule>
    <cfRule type="containsText" dxfId="2005" priority="155" operator="containsText" text="VERDE">
      <formula>NOT(ISERROR(SEARCH("VERDE",R179)))</formula>
    </cfRule>
  </conditionalFormatting>
  <conditionalFormatting sqref="R185:R189 R191:R195">
    <cfRule type="containsText" dxfId="2004" priority="151" stopIfTrue="1" operator="containsText" text="AMARILLO">
      <formula>NOT(ISERROR(SEARCH("AMARILLO",R185)))</formula>
    </cfRule>
    <cfRule type="containsText" dxfId="2003" priority="150" operator="containsText" text="VERDE">
      <formula>NOT(ISERROR(SEARCH("VERDE",R185)))</formula>
    </cfRule>
    <cfRule type="containsText" dxfId="2002" priority="149" operator="containsText" text="VENCIDO">
      <formula>NOT(ISERROR(SEARCH("VENCIDO",R185)))</formula>
    </cfRule>
    <cfRule type="containsText" dxfId="2001" priority="152" operator="containsText" text="ROJO">
      <formula>NOT(ISERROR(SEARCH("ROJO",R185)))</formula>
    </cfRule>
  </conditionalFormatting>
  <conditionalFormatting sqref="R197:R201 R203:R207 R209:R213 R215:R219">
    <cfRule type="containsText" dxfId="2000" priority="146" stopIfTrue="1" operator="containsText" text="AMARILLO">
      <formula>NOT(ISERROR(SEARCH("AMARILLO",R197)))</formula>
    </cfRule>
    <cfRule type="containsText" dxfId="1999" priority="147" operator="containsText" text="ROJO">
      <formula>NOT(ISERROR(SEARCH("ROJO",R197)))</formula>
    </cfRule>
    <cfRule type="containsText" dxfId="1998" priority="144" operator="containsText" text="VENCIDO">
      <formula>NOT(ISERROR(SEARCH("VENCIDO",R197)))</formula>
    </cfRule>
    <cfRule type="containsText" dxfId="1997" priority="145" operator="containsText" text="VERDE">
      <formula>NOT(ISERROR(SEARCH("VERDE",R197)))</formula>
    </cfRule>
  </conditionalFormatting>
  <conditionalFormatting sqref="R222:R226">
    <cfRule type="containsText" dxfId="1996" priority="141" operator="containsText" text="ROJO">
      <formula>NOT(ISERROR(SEARCH("ROJO",R222)))</formula>
    </cfRule>
    <cfRule type="containsText" dxfId="1995" priority="140" stopIfTrue="1" operator="containsText" text="AMARILLO">
      <formula>NOT(ISERROR(SEARCH("AMARILLO",R222)))</formula>
    </cfRule>
    <cfRule type="containsText" dxfId="1994" priority="139" operator="containsText" text="VERDE">
      <formula>NOT(ISERROR(SEARCH("VERDE",R222)))</formula>
    </cfRule>
    <cfRule type="containsText" dxfId="1993" priority="138" operator="containsText" text="VENCIDO">
      <formula>NOT(ISERROR(SEARCH("VENCIDO",R222)))</formula>
    </cfRule>
  </conditionalFormatting>
  <conditionalFormatting sqref="R228:R232 R234:R238 R240:R244">
    <cfRule type="containsText" dxfId="1992" priority="133" operator="containsText" text="VENCIDO">
      <formula>NOT(ISERROR(SEARCH("VENCIDO",R228)))</formula>
    </cfRule>
    <cfRule type="containsText" dxfId="1991" priority="134" operator="containsText" text="VERDE">
      <formula>NOT(ISERROR(SEARCH("VERDE",R228)))</formula>
    </cfRule>
    <cfRule type="containsText" dxfId="1990" priority="135" stopIfTrue="1" operator="containsText" text="AMARILLO">
      <formula>NOT(ISERROR(SEARCH("AMARILLO",R228)))</formula>
    </cfRule>
    <cfRule type="containsText" dxfId="1989" priority="136" operator="containsText" text="ROJO">
      <formula>NOT(ISERROR(SEARCH("ROJO",R228)))</formula>
    </cfRule>
  </conditionalFormatting>
  <conditionalFormatting sqref="R246:R250">
    <cfRule type="containsText" dxfId="1988" priority="128" operator="containsText" text="VENCIDO">
      <formula>NOT(ISERROR(SEARCH("VENCIDO",R246)))</formula>
    </cfRule>
    <cfRule type="containsText" dxfId="1987" priority="129" operator="containsText" text="VERDE">
      <formula>NOT(ISERROR(SEARCH("VERDE",R246)))</formula>
    </cfRule>
    <cfRule type="containsText" dxfId="1986" priority="130" stopIfTrue="1" operator="containsText" text="AMARILLO">
      <formula>NOT(ISERROR(SEARCH("AMARILLO",R246)))</formula>
    </cfRule>
    <cfRule type="containsText" dxfId="1985" priority="131" operator="containsText" text="ROJO">
      <formula>NOT(ISERROR(SEARCH("ROJO",R246)))</formula>
    </cfRule>
  </conditionalFormatting>
  <conditionalFormatting sqref="R252:R256">
    <cfRule type="containsText" dxfId="1984" priority="123" operator="containsText" text="VENCIDO">
      <formula>NOT(ISERROR(SEARCH("VENCIDO",R252)))</formula>
    </cfRule>
    <cfRule type="containsText" dxfId="1983" priority="124" operator="containsText" text="VERDE">
      <formula>NOT(ISERROR(SEARCH("VERDE",R252)))</formula>
    </cfRule>
    <cfRule type="containsText" dxfId="1982" priority="125" stopIfTrue="1" operator="containsText" text="AMARILLO">
      <formula>NOT(ISERROR(SEARCH("AMARILLO",R252)))</formula>
    </cfRule>
    <cfRule type="containsText" dxfId="1981" priority="126" operator="containsText" text="ROJO">
      <formula>NOT(ISERROR(SEARCH("ROJO",R252)))</formula>
    </cfRule>
  </conditionalFormatting>
  <conditionalFormatting sqref="R258:R262 R264:R268">
    <cfRule type="containsText" dxfId="1980" priority="121" operator="containsText" text="ROJO">
      <formula>NOT(ISERROR(SEARCH("ROJO",R258)))</formula>
    </cfRule>
    <cfRule type="containsText" dxfId="1979" priority="120" stopIfTrue="1" operator="containsText" text="AMARILLO">
      <formula>NOT(ISERROR(SEARCH("AMARILLO",R258)))</formula>
    </cfRule>
    <cfRule type="containsText" dxfId="1978" priority="118" operator="containsText" text="VENCIDO">
      <formula>NOT(ISERROR(SEARCH("VENCIDO",R258)))</formula>
    </cfRule>
    <cfRule type="containsText" dxfId="1977" priority="119" operator="containsText" text="VERDE">
      <formula>NOT(ISERROR(SEARCH("VERDE",R258)))</formula>
    </cfRule>
  </conditionalFormatting>
  <conditionalFormatting sqref="R270:R274 R276:R280 R282:R286 R288:R292">
    <cfRule type="containsText" dxfId="1976" priority="113" operator="containsText" text="VENCIDO">
      <formula>NOT(ISERROR(SEARCH("VENCIDO",R270)))</formula>
    </cfRule>
    <cfRule type="containsText" dxfId="1975" priority="114" operator="containsText" text="VERDE">
      <formula>NOT(ISERROR(SEARCH("VERDE",R270)))</formula>
    </cfRule>
    <cfRule type="containsText" dxfId="1974" priority="115" stopIfTrue="1" operator="containsText" text="AMARILLO">
      <formula>NOT(ISERROR(SEARCH("AMARILLO",R270)))</formula>
    </cfRule>
    <cfRule type="containsText" dxfId="1973" priority="116" operator="containsText" text="ROJO">
      <formula>NOT(ISERROR(SEARCH("ROJO",R270)))</formula>
    </cfRule>
  </conditionalFormatting>
  <conditionalFormatting sqref="R295:R300">
    <cfRule type="containsText" dxfId="1972" priority="108" operator="containsText" text="VERDE">
      <formula>NOT(ISERROR(SEARCH("VERDE",R295)))</formula>
    </cfRule>
    <cfRule type="containsText" dxfId="1971" priority="109" stopIfTrue="1" operator="containsText" text="AMARILLO">
      <formula>NOT(ISERROR(SEARCH("AMARILLO",R295)))</formula>
    </cfRule>
    <cfRule type="containsText" dxfId="1970" priority="110" operator="containsText" text="ROJO">
      <formula>NOT(ISERROR(SEARCH("ROJO",R295)))</formula>
    </cfRule>
    <cfRule type="containsText" dxfId="1969" priority="107" operator="containsText" text="VENCIDO">
      <formula>NOT(ISERROR(SEARCH("VENCIDO",R295)))</formula>
    </cfRule>
  </conditionalFormatting>
  <conditionalFormatting sqref="R302:R307 R309:R314">
    <cfRule type="containsText" dxfId="1968" priority="103" stopIfTrue="1" operator="containsText" text="AMARILLO">
      <formula>NOT(ISERROR(SEARCH("AMARILLO",R302)))</formula>
    </cfRule>
    <cfRule type="containsText" dxfId="1967" priority="102" operator="containsText" text="VERDE">
      <formula>NOT(ISERROR(SEARCH("VERDE",R302)))</formula>
    </cfRule>
    <cfRule type="containsText" dxfId="1966" priority="101" operator="containsText" text="VENCIDO">
      <formula>NOT(ISERROR(SEARCH("VENCIDO",R302)))</formula>
    </cfRule>
    <cfRule type="containsText" dxfId="1965" priority="104" operator="containsText" text="ROJO">
      <formula>NOT(ISERROR(SEARCH("ROJO",R302)))</formula>
    </cfRule>
  </conditionalFormatting>
  <conditionalFormatting sqref="R316:R321 R323:R328 R330:R335">
    <cfRule type="containsText" dxfId="1964" priority="98" operator="containsText" text="ROJO">
      <formula>NOT(ISERROR(SEARCH("ROJO",R316)))</formula>
    </cfRule>
    <cfRule type="containsText" dxfId="1963" priority="97" stopIfTrue="1" operator="containsText" text="AMARILLO">
      <formula>NOT(ISERROR(SEARCH("AMARILLO",R316)))</formula>
    </cfRule>
    <cfRule type="containsText" dxfId="1962" priority="96" operator="containsText" text="VERDE">
      <formula>NOT(ISERROR(SEARCH("VERDE",R316)))</formula>
    </cfRule>
    <cfRule type="containsText" dxfId="1961" priority="95" operator="containsText" text="VENCIDO">
      <formula>NOT(ISERROR(SEARCH("VENCIDO",R316)))</formula>
    </cfRule>
  </conditionalFormatting>
  <conditionalFormatting sqref="R337:R342 R344:R349">
    <cfRule type="containsText" dxfId="1960" priority="91" stopIfTrue="1" operator="containsText" text="AMARILLO">
      <formula>NOT(ISERROR(SEARCH("AMARILLO",R337)))</formula>
    </cfRule>
    <cfRule type="containsText" dxfId="1959" priority="90" operator="containsText" text="VERDE">
      <formula>NOT(ISERROR(SEARCH("VERDE",R337)))</formula>
    </cfRule>
    <cfRule type="containsText" dxfId="1958" priority="89" operator="containsText" text="VENCIDO">
      <formula>NOT(ISERROR(SEARCH("VENCIDO",R337)))</formula>
    </cfRule>
    <cfRule type="containsText" dxfId="1957" priority="92" operator="containsText" text="ROJO">
      <formula>NOT(ISERROR(SEARCH("ROJO",R337)))</formula>
    </cfRule>
  </conditionalFormatting>
  <conditionalFormatting sqref="R351:R356">
    <cfRule type="containsText" dxfId="1956" priority="86" operator="containsText" text="ROJO">
      <formula>NOT(ISERROR(SEARCH("ROJO",R351)))</formula>
    </cfRule>
    <cfRule type="containsText" dxfId="1955" priority="85" stopIfTrue="1" operator="containsText" text="AMARILLO">
      <formula>NOT(ISERROR(SEARCH("AMARILLO",R351)))</formula>
    </cfRule>
    <cfRule type="containsText" dxfId="1954" priority="84" operator="containsText" text="VERDE">
      <formula>NOT(ISERROR(SEARCH("VERDE",R351)))</formula>
    </cfRule>
    <cfRule type="containsText" dxfId="1953" priority="83" operator="containsText" text="VENCIDO">
      <formula>NOT(ISERROR(SEARCH("VENCIDO",R351)))</formula>
    </cfRule>
  </conditionalFormatting>
  <conditionalFormatting sqref="R358:R363">
    <cfRule type="containsText" dxfId="1952" priority="79" stopIfTrue="1" operator="containsText" text="AMARILLO">
      <formula>NOT(ISERROR(SEARCH("AMARILLO",R358)))</formula>
    </cfRule>
    <cfRule type="containsText" dxfId="1951" priority="78" operator="containsText" text="VERDE">
      <formula>NOT(ISERROR(SEARCH("VERDE",R358)))</formula>
    </cfRule>
    <cfRule type="containsText" dxfId="1950" priority="77" operator="containsText" text="VENCIDO">
      <formula>NOT(ISERROR(SEARCH("VENCIDO",R358)))</formula>
    </cfRule>
    <cfRule type="containsText" dxfId="1949" priority="80" operator="containsText" text="ROJO">
      <formula>NOT(ISERROR(SEARCH("ROJO",R358)))</formula>
    </cfRule>
  </conditionalFormatting>
  <conditionalFormatting sqref="R365:R371">
    <cfRule type="containsText" dxfId="1948" priority="76" operator="containsText" text="ROJO">
      <formula>NOT(ISERROR(SEARCH("ROJO",R365)))</formula>
    </cfRule>
    <cfRule type="containsText" dxfId="1947" priority="75" stopIfTrue="1" operator="containsText" text="AMARILLO">
      <formula>NOT(ISERROR(SEARCH("AMARILLO",R365)))</formula>
    </cfRule>
    <cfRule type="containsText" dxfId="1946" priority="73" operator="containsText" text="VENCIDO">
      <formula>NOT(ISERROR(SEARCH("VENCIDO",R365)))</formula>
    </cfRule>
    <cfRule type="containsText" dxfId="1945" priority="74" operator="containsText" text="VERDE">
      <formula>NOT(ISERROR(SEARCH("VERDE",R365)))</formula>
    </cfRule>
  </conditionalFormatting>
  <conditionalFormatting sqref="M377:M381">
    <cfRule type="cellIs" dxfId="194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F155" sqref="F155:F16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+Marzo!M5</f>
        <v>90</v>
      </c>
      <c r="E5" s="125">
        <v>50</v>
      </c>
      <c r="F5" s="122">
        <v>2</v>
      </c>
      <c r="G5" s="122">
        <v>1</v>
      </c>
      <c r="H5" s="122"/>
      <c r="I5" s="122"/>
      <c r="J5" s="140">
        <f>+F5+G5</f>
        <v>3</v>
      </c>
      <c r="K5" s="143">
        <f>+AO5</f>
        <v>17</v>
      </c>
      <c r="L5" s="153">
        <f>+J5+K5</f>
        <v>20</v>
      </c>
      <c r="M5" s="156">
        <f>+(D5+E5)-(L5)+H5-I5</f>
        <v>120</v>
      </c>
      <c r="N5" s="2">
        <v>120</v>
      </c>
      <c r="O5" s="3" t="s">
        <v>267</v>
      </c>
      <c r="P5" s="3" t="s">
        <v>193</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7">
        <v>17</v>
      </c>
      <c r="AC5" s="167"/>
      <c r="AD5" s="168">
        <f>+AB5+AC5</f>
        <v>17</v>
      </c>
      <c r="AE5" s="116"/>
      <c r="AF5" s="116"/>
      <c r="AG5" s="116"/>
      <c r="AH5" s="116"/>
      <c r="AI5" s="116"/>
      <c r="AJ5" s="116"/>
      <c r="AK5" s="116"/>
      <c r="AL5" s="116"/>
      <c r="AM5" s="116"/>
      <c r="AN5" s="116"/>
      <c r="AO5" s="119">
        <f>SUM(AD5:AN9)</f>
        <v>17</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120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+Marzo!M11</f>
        <v>12</v>
      </c>
      <c r="E11" s="125">
        <v>3</v>
      </c>
      <c r="F11" s="122">
        <v>2</v>
      </c>
      <c r="G11" s="122"/>
      <c r="H11" s="122"/>
      <c r="I11" s="122"/>
      <c r="J11" s="140">
        <f>+F11+G11</f>
        <v>2</v>
      </c>
      <c r="K11" s="143">
        <f>+AO11</f>
        <v>0</v>
      </c>
      <c r="L11" s="153">
        <f>+J11+K11</f>
        <v>2</v>
      </c>
      <c r="M11" s="156">
        <f>+(D11+E11)-(L11)+H11-I11</f>
        <v>13</v>
      </c>
      <c r="N11" s="2">
        <v>13</v>
      </c>
      <c r="O11" s="3" t="s">
        <v>268</v>
      </c>
      <c r="P11" s="3" t="s">
        <v>193</v>
      </c>
      <c r="Q11" s="3" t="s">
        <v>269</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13</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+Marzo!M17</f>
        <v>12</v>
      </c>
      <c r="E17" s="125"/>
      <c r="F17" s="122">
        <v>2</v>
      </c>
      <c r="G17" s="122">
        <v>1</v>
      </c>
      <c r="H17" s="122"/>
      <c r="I17" s="122"/>
      <c r="J17" s="140">
        <f>+F17+G17</f>
        <v>3</v>
      </c>
      <c r="K17" s="143">
        <f>+AO17</f>
        <v>0</v>
      </c>
      <c r="L17" s="153">
        <f>+J17+K17</f>
        <v>3</v>
      </c>
      <c r="M17" s="156">
        <f>+(D17+E17)-(L17)+H17-I17</f>
        <v>9</v>
      </c>
      <c r="N17" s="2">
        <v>9</v>
      </c>
      <c r="O17" s="3" t="s">
        <v>270</v>
      </c>
      <c r="P17" s="3" t="s">
        <v>193</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9</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+Marzo!M23</f>
        <v>129</v>
      </c>
      <c r="E23" s="125">
        <v>200</v>
      </c>
      <c r="F23" s="122">
        <v>204</v>
      </c>
      <c r="G23" s="122">
        <v>3</v>
      </c>
      <c r="H23" s="122"/>
      <c r="I23" s="122"/>
      <c r="J23" s="140">
        <f>+F23+G23</f>
        <v>207</v>
      </c>
      <c r="K23" s="143">
        <f>+AO23</f>
        <v>0</v>
      </c>
      <c r="L23" s="153">
        <f>+J23+K23</f>
        <v>207</v>
      </c>
      <c r="M23" s="156">
        <f>+(D23+E23)-(L23)+H23-I23</f>
        <v>122</v>
      </c>
      <c r="N23" s="2">
        <v>122</v>
      </c>
      <c r="O23" s="3" t="s">
        <v>271</v>
      </c>
      <c r="P23" s="3" t="s">
        <v>203</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122</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+Marzo!M29</f>
        <v>73</v>
      </c>
      <c r="E29" s="125">
        <v>200</v>
      </c>
      <c r="F29" s="122">
        <v>152</v>
      </c>
      <c r="G29" s="122">
        <v>2</v>
      </c>
      <c r="H29" s="122"/>
      <c r="I29" s="122"/>
      <c r="J29" s="140">
        <f>+F29+G29</f>
        <v>154</v>
      </c>
      <c r="K29" s="143">
        <f>+AO29</f>
        <v>0</v>
      </c>
      <c r="L29" s="153">
        <f>+J29+K29</f>
        <v>154</v>
      </c>
      <c r="M29" s="156">
        <f>+(D29+E29)-(L29)+H29-I29</f>
        <v>119</v>
      </c>
      <c r="N29" s="2">
        <v>119</v>
      </c>
      <c r="O29" s="3" t="s">
        <v>272</v>
      </c>
      <c r="P29" s="3" t="s">
        <v>193</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119</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+Marzo!M35</f>
        <v>4</v>
      </c>
      <c r="E35" s="125">
        <v>2</v>
      </c>
      <c r="F35" s="122">
        <v>2</v>
      </c>
      <c r="G35" s="122"/>
      <c r="H35" s="122"/>
      <c r="I35" s="122"/>
      <c r="J35" s="140">
        <f>+F35+G35</f>
        <v>2</v>
      </c>
      <c r="K35" s="143">
        <f>+AO35</f>
        <v>0</v>
      </c>
      <c r="L35" s="153">
        <f>+J35+K35</f>
        <v>2</v>
      </c>
      <c r="M35" s="156">
        <f>+(D35+E35)-(L35)+H35-I35</f>
        <v>4</v>
      </c>
      <c r="N35" s="2">
        <v>4</v>
      </c>
      <c r="O35" s="3" t="s">
        <v>205</v>
      </c>
      <c r="P35" s="3" t="s">
        <v>206</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4</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+Marzo!M41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+Marzo!M47</f>
        <v>97</v>
      </c>
      <c r="E47" s="125">
        <v>30</v>
      </c>
      <c r="F47" s="122">
        <v>50</v>
      </c>
      <c r="G47" s="122">
        <v>1</v>
      </c>
      <c r="H47" s="122"/>
      <c r="I47" s="122"/>
      <c r="J47" s="140">
        <f>+F47+G47</f>
        <v>51</v>
      </c>
      <c r="K47" s="143">
        <f>+AO47</f>
        <v>0</v>
      </c>
      <c r="L47" s="153">
        <f>+J47+K47</f>
        <v>51</v>
      </c>
      <c r="M47" s="156">
        <f>+(D47+E47)-(L47)+H47-I47</f>
        <v>76</v>
      </c>
      <c r="N47" s="2">
        <v>76</v>
      </c>
      <c r="O47" s="3" t="s">
        <v>207</v>
      </c>
      <c r="P47" s="3" t="s">
        <v>208</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76</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+Marzo!M53</f>
        <v>9</v>
      </c>
      <c r="E53" s="125"/>
      <c r="F53" s="122">
        <v>2</v>
      </c>
      <c r="G53" s="122"/>
      <c r="H53" s="122"/>
      <c r="I53" s="122"/>
      <c r="J53" s="140">
        <f>+F53+G53</f>
        <v>2</v>
      </c>
      <c r="K53" s="143">
        <f>+AO53</f>
        <v>0</v>
      </c>
      <c r="L53" s="153">
        <f>+J53+K53</f>
        <v>2</v>
      </c>
      <c r="M53" s="156">
        <f>+(D53+E53)-(L53)+H53-I53</f>
        <v>7</v>
      </c>
      <c r="N53" s="2">
        <v>7</v>
      </c>
      <c r="O53" s="3" t="s">
        <v>255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7</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+Marzo!M59</f>
        <v>73</v>
      </c>
      <c r="E59" s="125">
        <v>100</v>
      </c>
      <c r="F59" s="122">
        <v>70</v>
      </c>
      <c r="G59" s="122"/>
      <c r="H59" s="122"/>
      <c r="I59" s="122"/>
      <c r="J59" s="140">
        <f>+F59+G59</f>
        <v>70</v>
      </c>
      <c r="K59" s="143">
        <f>+AO59</f>
        <v>0</v>
      </c>
      <c r="L59" s="153">
        <f>+J59+K59</f>
        <v>70</v>
      </c>
      <c r="M59" s="156">
        <f>+(D59+E59)-(L59)+H59-I59</f>
        <v>103</v>
      </c>
      <c r="N59" s="2">
        <v>103</v>
      </c>
      <c r="O59" s="3" t="s">
        <v>273</v>
      </c>
      <c r="P59" s="3" t="s">
        <v>210</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103</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+Marzo!M65</f>
        <v>65</v>
      </c>
      <c r="E65" s="125">
        <v>150</v>
      </c>
      <c r="F65" s="122">
        <v>114</v>
      </c>
      <c r="G65" s="122">
        <v>2</v>
      </c>
      <c r="H65" s="122"/>
      <c r="I65" s="122"/>
      <c r="J65" s="140">
        <f>+F65+G65</f>
        <v>116</v>
      </c>
      <c r="K65" s="143">
        <f>+AO65</f>
        <v>0</v>
      </c>
      <c r="L65" s="153">
        <f>+J65+K65</f>
        <v>116</v>
      </c>
      <c r="M65" s="156">
        <f>+(D65+E65)-(L65)+H65-I65</f>
        <v>99</v>
      </c>
      <c r="N65" s="2">
        <v>99</v>
      </c>
      <c r="O65" s="3" t="s">
        <v>274</v>
      </c>
      <c r="P65" s="3" t="s">
        <v>213</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99</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+Marzo!M71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+Marzo!M77</f>
        <v>101</v>
      </c>
      <c r="E77" s="125">
        <v>50</v>
      </c>
      <c r="F77" s="122">
        <v>87</v>
      </c>
      <c r="G77" s="122">
        <v>3</v>
      </c>
      <c r="H77" s="122"/>
      <c r="I77" s="122"/>
      <c r="J77" s="140">
        <f>+F77+G77</f>
        <v>90</v>
      </c>
      <c r="K77" s="143">
        <f>+AO77</f>
        <v>0</v>
      </c>
      <c r="L77" s="153">
        <f>+J77+K77</f>
        <v>90</v>
      </c>
      <c r="M77" s="156">
        <f>+(D77+E77)-(L77)+H77-I77</f>
        <v>61</v>
      </c>
      <c r="N77" s="2">
        <v>61</v>
      </c>
      <c r="O77" s="3" t="s">
        <v>275</v>
      </c>
      <c r="P77" s="3" t="s">
        <v>193</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61</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+Marzo!M83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+Marzo!M89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+Marzo!M95</f>
        <v>371</v>
      </c>
      <c r="E95" s="125"/>
      <c r="F95" s="122">
        <v>239</v>
      </c>
      <c r="G95" s="122">
        <v>19</v>
      </c>
      <c r="H95" s="122"/>
      <c r="I95" s="122"/>
      <c r="J95" s="140">
        <f>+F95+G95</f>
        <v>258</v>
      </c>
      <c r="K95" s="143">
        <f>+AO95</f>
        <v>0</v>
      </c>
      <c r="L95" s="153">
        <f>+J95+K95</f>
        <v>258</v>
      </c>
      <c r="M95" s="156">
        <f>+(D95+E95)-(L95)+H95-I95</f>
        <v>113</v>
      </c>
      <c r="N95" s="2">
        <v>113</v>
      </c>
      <c r="O95" s="3" t="s">
        <v>215</v>
      </c>
      <c r="P95" s="3" t="s">
        <v>193</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113</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+Marzo!M101</f>
        <v>0</v>
      </c>
      <c r="E101" s="125"/>
      <c r="F101" s="122"/>
      <c r="G101" s="122"/>
      <c r="H101" s="122"/>
      <c r="I101" s="122"/>
      <c r="J101" s="140">
        <f>+F101+G101</f>
        <v>0</v>
      </c>
      <c r="K101" s="143">
        <f>+AO101</f>
        <v>0</v>
      </c>
      <c r="L101" s="153">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+Marzo!M107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+Marzo!M113</f>
        <v>1780</v>
      </c>
      <c r="E113" s="125"/>
      <c r="F113" s="122">
        <v>239</v>
      </c>
      <c r="G113" s="122">
        <v>13</v>
      </c>
      <c r="H113" s="122"/>
      <c r="I113" s="122"/>
      <c r="J113" s="140">
        <f>+F113+G113</f>
        <v>252</v>
      </c>
      <c r="K113" s="143">
        <f>+AO113</f>
        <v>68</v>
      </c>
      <c r="L113" s="153">
        <f>+J113+K113</f>
        <v>320</v>
      </c>
      <c r="M113" s="156">
        <f>+(D113+E113)-(L113)+H113-I113</f>
        <v>1460</v>
      </c>
      <c r="N113" s="2">
        <v>1460</v>
      </c>
      <c r="O113" s="3" t="s">
        <v>216</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7">
        <v>68</v>
      </c>
      <c r="AC113" s="167"/>
      <c r="AD113" s="168">
        <f>+AB113+AC113</f>
        <v>68</v>
      </c>
      <c r="AE113" s="167"/>
      <c r="AF113" s="167"/>
      <c r="AG113" s="167"/>
      <c r="AH113" s="167"/>
      <c r="AI113" s="167"/>
      <c r="AJ113" s="167"/>
      <c r="AK113" s="167"/>
      <c r="AL113" s="167"/>
      <c r="AM113" s="167"/>
      <c r="AN113" s="167"/>
      <c r="AO113" s="119">
        <f>SUM(AD113:AN117)</f>
        <v>68</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1460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+Marzo!M119</f>
        <v>49</v>
      </c>
      <c r="E119" s="125">
        <v>50</v>
      </c>
      <c r="F119" s="122">
        <v>43</v>
      </c>
      <c r="G119" s="122">
        <v>2</v>
      </c>
      <c r="H119" s="122"/>
      <c r="I119" s="122"/>
      <c r="J119" s="140">
        <f>+F119+G119</f>
        <v>45</v>
      </c>
      <c r="K119" s="143">
        <f>+AO119</f>
        <v>0</v>
      </c>
      <c r="L119" s="153">
        <f>+J119+K119</f>
        <v>45</v>
      </c>
      <c r="M119" s="156">
        <f>+(D119+E119)-(L119)+H119-I119</f>
        <v>54</v>
      </c>
      <c r="N119" s="2">
        <v>54</v>
      </c>
      <c r="O119" s="3" t="s">
        <v>276</v>
      </c>
      <c r="P119" s="3" t="s">
        <v>277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54</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+Marzo!M125</f>
        <v>110</v>
      </c>
      <c r="E125" s="125">
        <v>80</v>
      </c>
      <c r="F125" s="122">
        <v>92</v>
      </c>
      <c r="G125" s="122">
        <v>2</v>
      </c>
      <c r="H125" s="122"/>
      <c r="I125" s="122"/>
      <c r="J125" s="140">
        <f>+F125+G125</f>
        <v>94</v>
      </c>
      <c r="K125" s="143">
        <f>+AO125</f>
        <v>0</v>
      </c>
      <c r="L125" s="153">
        <f>+J125+K125</f>
        <v>94</v>
      </c>
      <c r="M125" s="156">
        <f>+(D125+E125)-(L125)+H125-I125</f>
        <v>96</v>
      </c>
      <c r="N125" s="2">
        <v>96</v>
      </c>
      <c r="O125" s="3" t="s">
        <v>278</v>
      </c>
      <c r="P125" s="3" t="s">
        <v>218</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96</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+Marzo!M131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+Marzo!M137</f>
        <v>233</v>
      </c>
      <c r="E137" s="125"/>
      <c r="F137" s="122">
        <v>97</v>
      </c>
      <c r="G137" s="122">
        <v>5</v>
      </c>
      <c r="H137" s="122"/>
      <c r="I137" s="122"/>
      <c r="J137" s="140">
        <f>+F137+G137</f>
        <v>102</v>
      </c>
      <c r="K137" s="143">
        <f>+AO137</f>
        <v>0</v>
      </c>
      <c r="L137" s="153">
        <f>+J137+K137</f>
        <v>102</v>
      </c>
      <c r="M137" s="156">
        <f>+(D137+E137)-(L137)+H137-I137</f>
        <v>131</v>
      </c>
      <c r="N137" s="2">
        <v>131</v>
      </c>
      <c r="O137" s="3" t="s">
        <v>221</v>
      </c>
      <c r="P137" s="3" t="s">
        <v>193</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131</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+Marzo!M143</f>
        <v>56</v>
      </c>
      <c r="E143" s="125">
        <v>50</v>
      </c>
      <c r="F143" s="122">
        <v>46</v>
      </c>
      <c r="G143" s="122">
        <v>5</v>
      </c>
      <c r="H143" s="122"/>
      <c r="I143" s="122"/>
      <c r="J143" s="140">
        <f>+F143+G143</f>
        <v>51</v>
      </c>
      <c r="K143" s="143">
        <f>+AO143</f>
        <v>0</v>
      </c>
      <c r="L143" s="153">
        <f>+J143+K143</f>
        <v>51</v>
      </c>
      <c r="M143" s="156">
        <f>+(D143+E143)-(L143)+H143-I143</f>
        <v>55</v>
      </c>
      <c r="N143" s="2">
        <v>55</v>
      </c>
      <c r="O143" s="3" t="s">
        <v>279</v>
      </c>
      <c r="P143" s="3" t="s">
        <v>206</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55</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+Marzo!M149</f>
        <v>0</v>
      </c>
      <c r="E149" s="177">
        <v>440</v>
      </c>
      <c r="F149" s="122">
        <v>42</v>
      </c>
      <c r="G149" s="122">
        <v>2</v>
      </c>
      <c r="H149" s="122"/>
      <c r="I149" s="122"/>
      <c r="J149" s="140">
        <f>+F149+G149</f>
        <v>44</v>
      </c>
      <c r="K149" s="143">
        <f>+AO149</f>
        <v>0</v>
      </c>
      <c r="L149" s="153">
        <f>+J149+K149</f>
        <v>44</v>
      </c>
      <c r="M149" s="156">
        <f>+(D149+E149)-(L149)+H149-I149</f>
        <v>396</v>
      </c>
      <c r="N149" s="2">
        <v>396</v>
      </c>
      <c r="O149" s="3" t="s">
        <v>280</v>
      </c>
      <c r="P149" s="3" t="s">
        <v>281</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396</v>
      </c>
      <c r="E154" s="179"/>
      <c r="F154" s="124"/>
      <c r="G154" s="124"/>
      <c r="H154" s="124"/>
      <c r="I154" s="124"/>
      <c r="J154" s="142"/>
      <c r="K154" s="145"/>
      <c r="L154" s="155"/>
      <c r="M154" s="15" t="b">
        <f>M149=N154</f>
        <v>1</v>
      </c>
      <c r="N154" s="75">
        <f>SUM(N149:N153)</f>
        <v>396</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+Marzo!M155</f>
        <v>0</v>
      </c>
      <c r="E155" s="177">
        <v>2880</v>
      </c>
      <c r="F155" s="122">
        <v>281</v>
      </c>
      <c r="G155" s="122">
        <v>6</v>
      </c>
      <c r="H155" s="122"/>
      <c r="I155" s="122"/>
      <c r="J155" s="140">
        <f>+F155+G155</f>
        <v>287</v>
      </c>
      <c r="K155" s="143">
        <f>+AO155</f>
        <v>0</v>
      </c>
      <c r="L155" s="153">
        <f>+J155+K155</f>
        <v>287</v>
      </c>
      <c r="M155" s="156">
        <f>+(D155+E155)-(L155)+H155-I155</f>
        <v>2593</v>
      </c>
      <c r="N155" s="2">
        <v>2529</v>
      </c>
      <c r="O155" s="3" t="s">
        <v>282</v>
      </c>
      <c r="P155" s="3" t="s">
        <v>283</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v>64</v>
      </c>
      <c r="O156" s="3" t="s">
        <v>280</v>
      </c>
      <c r="P156" s="3" t="s">
        <v>281</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2593</v>
      </c>
      <c r="E160" s="179"/>
      <c r="F160" s="124"/>
      <c r="G160" s="124"/>
      <c r="H160" s="124"/>
      <c r="I160" s="124"/>
      <c r="J160" s="142"/>
      <c r="K160" s="145"/>
      <c r="L160" s="155"/>
      <c r="M160" s="15" t="b">
        <f>M155=N160</f>
        <v>1</v>
      </c>
      <c r="N160" s="75">
        <f>SUM(N155:N159)</f>
        <v>2593</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+Marzo!M161</f>
        <v>30</v>
      </c>
      <c r="E161" s="125">
        <v>30</v>
      </c>
      <c r="F161" s="122">
        <v>28</v>
      </c>
      <c r="G161" s="122">
        <v>6</v>
      </c>
      <c r="H161" s="122"/>
      <c r="I161" s="122"/>
      <c r="J161" s="140">
        <f>+F161+G161</f>
        <v>34</v>
      </c>
      <c r="K161" s="143">
        <f>+AO161</f>
        <v>0</v>
      </c>
      <c r="L161" s="153">
        <f>+J161+K161</f>
        <v>34</v>
      </c>
      <c r="M161" s="156">
        <f>+(D161+E161)-(L161)+H161-I161</f>
        <v>26</v>
      </c>
      <c r="N161" s="2">
        <v>26</v>
      </c>
      <c r="O161" s="3" t="s">
        <v>261</v>
      </c>
      <c r="P161" s="3" t="s">
        <v>231</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26</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+Marzo!M167</f>
        <v>141</v>
      </c>
      <c r="E167" s="125">
        <v>100</v>
      </c>
      <c r="F167" s="122">
        <v>97</v>
      </c>
      <c r="G167" s="122">
        <v>8</v>
      </c>
      <c r="H167" s="122"/>
      <c r="I167" s="122"/>
      <c r="J167" s="140">
        <f>+F167+G167</f>
        <v>105</v>
      </c>
      <c r="K167" s="143">
        <f>+AO167</f>
        <v>0</v>
      </c>
      <c r="L167" s="153">
        <f>+J167+K167</f>
        <v>105</v>
      </c>
      <c r="M167" s="156">
        <f>+(D167+E167)-(L167)+H167-I167</f>
        <v>136</v>
      </c>
      <c r="N167" s="2">
        <v>136</v>
      </c>
      <c r="O167" s="3" t="s">
        <v>284</v>
      </c>
      <c r="P167" s="3" t="s">
        <v>233</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136</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+Marzo!M173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+Marzo!M179</f>
        <v>59</v>
      </c>
      <c r="E179" s="125"/>
      <c r="F179" s="122">
        <v>34</v>
      </c>
      <c r="G179" s="122">
        <v>1</v>
      </c>
      <c r="H179" s="122"/>
      <c r="I179" s="122"/>
      <c r="J179" s="140">
        <f>+F179+G179</f>
        <v>35</v>
      </c>
      <c r="K179" s="143">
        <f>+AO179</f>
        <v>0</v>
      </c>
      <c r="L179" s="153">
        <f>+J179+K179</f>
        <v>35</v>
      </c>
      <c r="M179" s="156">
        <f>+(D179+E179)-(L179)+H179-I179</f>
        <v>24</v>
      </c>
      <c r="N179" s="2">
        <v>24</v>
      </c>
      <c r="O179" s="3" t="s">
        <v>262</v>
      </c>
      <c r="P179" s="3" t="s">
        <v>193</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24</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+Marzo!M185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+Marzo!M191</f>
        <v>43</v>
      </c>
      <c r="E191" s="125"/>
      <c r="F191" s="122">
        <v>13</v>
      </c>
      <c r="G191" s="122"/>
      <c r="H191" s="122"/>
      <c r="I191" s="122"/>
      <c r="J191" s="140">
        <f>+F191+G191</f>
        <v>13</v>
      </c>
      <c r="K191" s="143">
        <f>+AO191</f>
        <v>0</v>
      </c>
      <c r="L191" s="153">
        <f>+J191+K191</f>
        <v>13</v>
      </c>
      <c r="M191" s="156">
        <f>+(D191+E191)-(L191)+H191-I191</f>
        <v>30</v>
      </c>
      <c r="N191" s="2">
        <v>30</v>
      </c>
      <c r="O191" s="3" t="s">
        <v>235</v>
      </c>
      <c r="P191" s="3" t="s">
        <v>236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30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+Marzo!M197</f>
        <v>8</v>
      </c>
      <c r="E197" s="125"/>
      <c r="F197" s="122"/>
      <c r="G197" s="122"/>
      <c r="H197" s="122"/>
      <c r="I197" s="122"/>
      <c r="J197" s="140">
        <f>+F197+G197</f>
        <v>0</v>
      </c>
      <c r="K197" s="143">
        <f>+AO197</f>
        <v>0</v>
      </c>
      <c r="L197" s="153">
        <f>+J197+K197</f>
        <v>0</v>
      </c>
      <c r="M197" s="156">
        <f>+(D197+E197)-(L197)+H197-I197</f>
        <v>8</v>
      </c>
      <c r="N197" s="2">
        <v>8</v>
      </c>
      <c r="O197" s="3" t="s">
        <v>237</v>
      </c>
      <c r="P197" s="3" t="s">
        <v>238</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8</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+Marzo!M203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+Marzo!M209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+Marzo!M215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+Marzo!M222</f>
        <v>90</v>
      </c>
      <c r="E222" s="125">
        <v>50</v>
      </c>
      <c r="F222" s="122">
        <v>2</v>
      </c>
      <c r="G222" s="122">
        <v>1</v>
      </c>
      <c r="H222" s="122"/>
      <c r="I222" s="122"/>
      <c r="J222" s="140">
        <f>+F222+G222</f>
        <v>3</v>
      </c>
      <c r="K222" s="143">
        <f>+AO222</f>
        <v>17</v>
      </c>
      <c r="L222" s="153">
        <f>+J222+K222</f>
        <v>20</v>
      </c>
      <c r="M222" s="156">
        <f>+(D222+E222)-(L222)+H222-I222</f>
        <v>120</v>
      </c>
      <c r="N222" s="2">
        <v>120</v>
      </c>
      <c r="O222" s="3" t="s">
        <v>285</v>
      </c>
      <c r="P222" s="3" t="s">
        <v>193</v>
      </c>
      <c r="Q222" s="4">
        <v>47330</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7">
        <v>17</v>
      </c>
      <c r="AC222" s="167"/>
      <c r="AD222" s="168">
        <f>+AB222+AC222</f>
        <v>17</v>
      </c>
      <c r="AE222" s="116"/>
      <c r="AF222" s="116"/>
      <c r="AG222" s="116"/>
      <c r="AH222" s="116"/>
      <c r="AI222" s="116"/>
      <c r="AJ222" s="116"/>
      <c r="AK222" s="116"/>
      <c r="AL222" s="116"/>
      <c r="AM222" s="116"/>
      <c r="AN222" s="116"/>
      <c r="AO222" s="119">
        <f>SUM(AD222:AN226)</f>
        <v>17</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120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+Marzo!M228</f>
        <v>101</v>
      </c>
      <c r="E228" s="125">
        <v>50</v>
      </c>
      <c r="F228" s="122">
        <v>87</v>
      </c>
      <c r="G228" s="122">
        <v>3</v>
      </c>
      <c r="H228" s="122"/>
      <c r="I228" s="122"/>
      <c r="J228" s="140">
        <f>+F228+G228</f>
        <v>90</v>
      </c>
      <c r="K228" s="143">
        <f>+AO228</f>
        <v>0</v>
      </c>
      <c r="L228" s="153">
        <f>+J228+K228</f>
        <v>90</v>
      </c>
      <c r="M228" s="156">
        <f>+(D228+E228)-(L228)+H228-I228</f>
        <v>61</v>
      </c>
      <c r="N228" s="2">
        <v>61</v>
      </c>
      <c r="O228" s="3" t="s">
        <v>240</v>
      </c>
      <c r="P228" s="3" t="s">
        <v>193</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61</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+Marzo!M234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+Marzo!M240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+Marzo!M246</f>
        <v>371</v>
      </c>
      <c r="E246" s="125"/>
      <c r="F246" s="122">
        <v>239</v>
      </c>
      <c r="G246" s="122">
        <v>19</v>
      </c>
      <c r="H246" s="122"/>
      <c r="I246" s="122"/>
      <c r="J246" s="140">
        <f>+F246+G246</f>
        <v>258</v>
      </c>
      <c r="K246" s="143">
        <f>+AO246</f>
        <v>0</v>
      </c>
      <c r="L246" s="153">
        <f>+J246+K246</f>
        <v>258</v>
      </c>
      <c r="M246" s="156">
        <f>+(D246+E246)-(L246)+H246-I246</f>
        <v>113</v>
      </c>
      <c r="N246" s="2">
        <v>113</v>
      </c>
      <c r="O246" s="3" t="s">
        <v>286</v>
      </c>
      <c r="P246" s="3" t="s">
        <v>193</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113</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+Marzo!M252</f>
        <v>0</v>
      </c>
      <c r="E252" s="125"/>
      <c r="F252" s="122"/>
      <c r="G252" s="122"/>
      <c r="H252" s="122"/>
      <c r="I252" s="122"/>
      <c r="J252" s="140">
        <f>+F252+G252</f>
        <v>0</v>
      </c>
      <c r="K252" s="143">
        <f>+AO252</f>
        <v>0</v>
      </c>
      <c r="L252" s="153">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+Marzo!M258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+Marzo!M264</f>
        <v>1780</v>
      </c>
      <c r="E264" s="125"/>
      <c r="F264" s="122">
        <v>239</v>
      </c>
      <c r="G264" s="122">
        <v>13</v>
      </c>
      <c r="H264" s="122"/>
      <c r="I264" s="122"/>
      <c r="J264" s="140">
        <f>+F264+G264</f>
        <v>252</v>
      </c>
      <c r="K264" s="143">
        <f>+AO264</f>
        <v>68</v>
      </c>
      <c r="L264" s="153">
        <f>+J264+K264</f>
        <v>320</v>
      </c>
      <c r="M264" s="156">
        <f>+(D264+E264)-(L264)+H264-I264</f>
        <v>1460</v>
      </c>
      <c r="N264" s="2">
        <v>1460</v>
      </c>
      <c r="O264" s="3" t="s">
        <v>242</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7">
        <v>68</v>
      </c>
      <c r="AC264" s="167"/>
      <c r="AD264" s="168">
        <f>+AB264+AC264</f>
        <v>68</v>
      </c>
      <c r="AE264" s="167"/>
      <c r="AF264" s="167"/>
      <c r="AG264" s="167"/>
      <c r="AH264" s="167"/>
      <c r="AI264" s="167"/>
      <c r="AJ264" s="167"/>
      <c r="AK264" s="167"/>
      <c r="AL264" s="167"/>
      <c r="AM264" s="167"/>
      <c r="AN264" s="167"/>
      <c r="AO264" s="119">
        <f>SUM(AD264:AN268)</f>
        <v>68</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1460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+Marzo!M270</f>
        <v>110</v>
      </c>
      <c r="E270" s="125">
        <v>80</v>
      </c>
      <c r="F270" s="122">
        <v>92</v>
      </c>
      <c r="G270" s="122">
        <v>2</v>
      </c>
      <c r="H270" s="122"/>
      <c r="I270" s="122"/>
      <c r="J270" s="140">
        <f>+F270+G270</f>
        <v>94</v>
      </c>
      <c r="K270" s="143">
        <f>+AO270</f>
        <v>0</v>
      </c>
      <c r="L270" s="153">
        <f>+J270+K270</f>
        <v>94</v>
      </c>
      <c r="M270" s="156">
        <f>+(D270+E270)-(L270)+H270-I270</f>
        <v>96</v>
      </c>
      <c r="N270" s="2">
        <v>96</v>
      </c>
      <c r="O270" s="3" t="s">
        <v>287</v>
      </c>
      <c r="P270" s="3" t="s">
        <v>218</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96</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+Marzo!M276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+Marzo!M282</f>
        <v>59</v>
      </c>
      <c r="E282" s="125"/>
      <c r="F282" s="122">
        <v>34</v>
      </c>
      <c r="G282" s="122">
        <v>1</v>
      </c>
      <c r="H282" s="122"/>
      <c r="I282" s="122"/>
      <c r="J282" s="140">
        <f>+F282+G282</f>
        <v>35</v>
      </c>
      <c r="K282" s="143">
        <f>+AO282</f>
        <v>0</v>
      </c>
      <c r="L282" s="153">
        <f>+J282+K282</f>
        <v>35</v>
      </c>
      <c r="M282" s="156">
        <f>+(D282+E282)-(L282)+H282-I282</f>
        <v>24</v>
      </c>
      <c r="N282" s="2">
        <v>24</v>
      </c>
      <c r="O282" s="3" t="s">
        <v>263</v>
      </c>
      <c r="P282" s="3" t="s">
        <v>193</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24</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+Marzo!M288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+Marzo!M295</f>
        <v>1507</v>
      </c>
      <c r="E295" s="125">
        <v>1500</v>
      </c>
      <c r="F295" s="122">
        <v>504</v>
      </c>
      <c r="G295" s="122"/>
      <c r="H295" s="122"/>
      <c r="I295" s="122"/>
      <c r="J295" s="140">
        <f>+F295+G295</f>
        <v>504</v>
      </c>
      <c r="K295" s="143">
        <f>+AO295</f>
        <v>0</v>
      </c>
      <c r="L295" s="153">
        <f>+J295+K295</f>
        <v>504</v>
      </c>
      <c r="M295" s="156">
        <f>+(D295+E295)-L295+H295-I295</f>
        <v>2503</v>
      </c>
      <c r="N295" s="2">
        <v>2503</v>
      </c>
      <c r="O295" s="3" t="s">
        <v>245</v>
      </c>
      <c r="P295" s="3"/>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2503</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+Marzo!M302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+Marzo!M309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+Marzo!M316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+Marzo!M323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+Marzo!M330</f>
        <v>598</v>
      </c>
      <c r="E330" s="125">
        <v>1500</v>
      </c>
      <c r="F330" s="122">
        <v>732</v>
      </c>
      <c r="G330" s="122"/>
      <c r="H330" s="122"/>
      <c r="I330" s="122"/>
      <c r="J330" s="140">
        <f>+F330+G330</f>
        <v>732</v>
      </c>
      <c r="K330" s="143">
        <f>+AO330</f>
        <v>0</v>
      </c>
      <c r="L330" s="153">
        <f>+J330+K330</f>
        <v>732</v>
      </c>
      <c r="M330" s="156">
        <f>+(D330+E330)-L330+H330-I330</f>
        <v>1366</v>
      </c>
      <c r="N330" s="2">
        <v>1366</v>
      </c>
      <c r="O330" s="3" t="s">
        <v>249</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1366</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+Marzo!M337</f>
        <v>1205</v>
      </c>
      <c r="E337" s="125">
        <v>500</v>
      </c>
      <c r="F337" s="122">
        <v>773</v>
      </c>
      <c r="G337" s="122"/>
      <c r="H337" s="122"/>
      <c r="I337" s="122"/>
      <c r="J337" s="140">
        <f>+F337+G337</f>
        <v>773</v>
      </c>
      <c r="K337" s="143">
        <f>+AO337</f>
        <v>0</v>
      </c>
      <c r="L337" s="153">
        <f>+J337+K337</f>
        <v>773</v>
      </c>
      <c r="M337" s="156">
        <f>+(D337+E337)-L337+H337-I337</f>
        <v>932</v>
      </c>
      <c r="N337" s="2">
        <v>932</v>
      </c>
      <c r="O337" s="3" t="s">
        <v>250</v>
      </c>
      <c r="P337" s="3"/>
      <c r="Q337" s="4">
        <v>47728</v>
      </c>
      <c r="R337" s="5" t="str">
        <f ca="1">IF(Q337=0," ",IFERROR(IF(DATEDIF(TODAY(),Q337,"M")&lt;=5,"ROJO",IF(DATEDIF(TODAY(),Q337,"M")&gt;=12,"VERDE",IF(AND(DATEDIF(TODAY(),Q337,"M")&gt;=6,DATEDIF(TODAY(),Q337,"M")&lt;=11),"AMARILLO"))),S337))</f>
        <v>VERDE</v>
      </c>
      <c r="S337" s="5" t="str">
        <f>IF(Q337=0," ",IF(Q337&lt;=$N$4,"VENCIDO","NO VENCIDO"))</f>
        <v>NO VENCIDO</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932</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+Marzo!M344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+Marzo!M351</f>
        <v>88</v>
      </c>
      <c r="E351" s="125"/>
      <c r="F351" s="122">
        <v>3</v>
      </c>
      <c r="G351" s="122"/>
      <c r="H351" s="122"/>
      <c r="I351" s="122"/>
      <c r="J351" s="140">
        <f>+F351+G351</f>
        <v>3</v>
      </c>
      <c r="K351" s="143">
        <f>+AO351</f>
        <v>0</v>
      </c>
      <c r="L351" s="153">
        <f>+J351+K351</f>
        <v>3</v>
      </c>
      <c r="M351" s="156">
        <f>+(D351+E351)-L351+H351-I351</f>
        <v>85</v>
      </c>
      <c r="N351" s="2">
        <v>85</v>
      </c>
      <c r="O351" s="3" t="s">
        <v>252</v>
      </c>
      <c r="P351" s="3"/>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85</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+Marzo!M358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+Marzo!M365</f>
        <v>64</v>
      </c>
      <c r="E365" s="72"/>
      <c r="F365" s="35">
        <v>5</v>
      </c>
      <c r="G365" s="35"/>
      <c r="H365" s="14"/>
      <c r="I365" s="14"/>
      <c r="J365" s="74">
        <f t="shared" ref="J365:J371" si="3">+F365+G365</f>
        <v>5</v>
      </c>
      <c r="K365" s="36">
        <f t="shared" ref="K365:K371" si="4">+AO365</f>
        <v>0</v>
      </c>
      <c r="L365" s="77">
        <f t="shared" ref="L365:L371" si="5">+J365+K365</f>
        <v>5</v>
      </c>
      <c r="M365" s="37">
        <f t="shared" ref="M365:M371" si="6">+(D365+E365)-(L365)+H365-I365</f>
        <v>59</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+Marzo!M366</f>
        <v>1364</v>
      </c>
      <c r="E366" s="72">
        <v>1000</v>
      </c>
      <c r="F366" s="35">
        <v>633</v>
      </c>
      <c r="G366" s="35"/>
      <c r="H366" s="14"/>
      <c r="I366" s="14"/>
      <c r="J366" s="74">
        <f t="shared" si="3"/>
        <v>633</v>
      </c>
      <c r="K366" s="36">
        <f t="shared" si="4"/>
        <v>0</v>
      </c>
      <c r="L366" s="77">
        <f t="shared" si="5"/>
        <v>633</v>
      </c>
      <c r="M366" s="37">
        <f t="shared" si="6"/>
        <v>1731</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+Marzo!M367</f>
        <v>418</v>
      </c>
      <c r="E367" s="72"/>
      <c r="F367" s="35"/>
      <c r="G367" s="35"/>
      <c r="H367" s="14"/>
      <c r="I367" s="14"/>
      <c r="J367" s="74">
        <f t="shared" si="3"/>
        <v>0</v>
      </c>
      <c r="K367" s="36">
        <f t="shared" si="4"/>
        <v>0</v>
      </c>
      <c r="L367" s="77">
        <f t="shared" si="5"/>
        <v>0</v>
      </c>
      <c r="M367" s="37">
        <f t="shared" si="6"/>
        <v>418</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+Marzo!M368</f>
        <v>57</v>
      </c>
      <c r="E368" s="72">
        <v>50</v>
      </c>
      <c r="F368" s="35">
        <v>60</v>
      </c>
      <c r="G368" s="35"/>
      <c r="H368" s="14"/>
      <c r="I368" s="14"/>
      <c r="J368" s="74">
        <f t="shared" si="3"/>
        <v>60</v>
      </c>
      <c r="K368" s="36">
        <f t="shared" si="4"/>
        <v>0</v>
      </c>
      <c r="L368" s="77">
        <f t="shared" si="5"/>
        <v>60</v>
      </c>
      <c r="M368" s="37">
        <f t="shared" si="6"/>
        <v>47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+Marzo!M369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+Marzo!M370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+Marzo!M379</f>
        <v>12</v>
      </c>
      <c r="E379" s="72"/>
      <c r="F379" s="40"/>
      <c r="G379" s="40"/>
      <c r="H379" s="25"/>
      <c r="I379" s="25"/>
      <c r="J379" s="74">
        <f>SUM(F379,G379)</f>
        <v>0</v>
      </c>
      <c r="K379" s="36">
        <f>+AQ379</f>
        <v>12</v>
      </c>
      <c r="L379" s="77">
        <f>+J379+K379</f>
        <v>12</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v>12</v>
      </c>
      <c r="AK379" s="43"/>
      <c r="AL379" s="43"/>
      <c r="AM379" s="43"/>
      <c r="AN379" s="43"/>
      <c r="AO379" s="43"/>
      <c r="AP379" s="43"/>
      <c r="AQ379" s="79">
        <f>SUM(AB379:AP379)</f>
        <v>12</v>
      </c>
    </row>
    <row r="380" spans="1:43" ht="16.5">
      <c r="A380" s="76">
        <v>4</v>
      </c>
      <c r="B380" s="99" t="s">
        <v>191</v>
      </c>
      <c r="C380" s="100"/>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9" t="s">
        <v>192</v>
      </c>
      <c r="C381" s="100"/>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R5:R9">
    <cfRule type="containsText" dxfId="1852" priority="230" operator="containsText" text="ROJO">
      <formula>NOT(ISERROR(SEARCH("ROJO",R5)))</formula>
    </cfRule>
    <cfRule type="containsText" dxfId="1851" priority="227" operator="containsText" text="VENCIDO">
      <formula>NOT(ISERROR(SEARCH("VENCIDO",R5)))</formula>
    </cfRule>
    <cfRule type="containsText" dxfId="1850" priority="228" operator="containsText" text="VERDE">
      <formula>NOT(ISERROR(SEARCH("VERDE",R5)))</formula>
    </cfRule>
    <cfRule type="containsText" dxfId="1849" priority="229" stopIfTrue="1" operator="containsText" text="AMARILLO">
      <formula>NOT(ISERROR(SEARCH("AMARILLO",R5)))</formula>
    </cfRule>
  </conditionalFormatting>
  <conditionalFormatting sqref="R11:R15">
    <cfRule type="containsText" dxfId="1848" priority="224" operator="containsText" text="ROJO">
      <formula>NOT(ISERROR(SEARCH("ROJO",R11)))</formula>
    </cfRule>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onditionalFormatting>
  <conditionalFormatting sqref="R17:R21">
    <cfRule type="containsText" dxfId="1844" priority="218" operator="containsText" text="VERDE">
      <formula>NOT(ISERROR(SEARCH("VERDE",R17)))</formula>
    </cfRule>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onditionalFormatting>
  <conditionalFormatting sqref="R23:R27">
    <cfRule type="containsText" dxfId="1840" priority="211" operator="containsText" text="VENCIDO">
      <formula>NOT(ISERROR(SEARCH("VENCIDO",R23)))</formula>
    </cfRule>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2" operator="containsText" text="VERDE">
      <formula>NOT(ISERROR(SEARCH("VERDE",R23)))</formula>
    </cfRule>
  </conditionalFormatting>
  <conditionalFormatting sqref="R29:R33">
    <cfRule type="containsText" dxfId="1836" priority="210" operator="containsText" text="ROJO">
      <formula>NOT(ISERROR(SEARCH("ROJO",R29)))</formula>
    </cfRule>
    <cfRule type="containsText" dxfId="1835" priority="207" operator="containsText" text="VENCIDO">
      <formula>NOT(ISERROR(SEARCH("VENCIDO",R29)))</formula>
    </cfRule>
    <cfRule type="containsText" dxfId="1834" priority="208" operator="containsText" text="VERDE">
      <formula>NOT(ISERROR(SEARCH("VERDE",R29)))</formula>
    </cfRule>
    <cfRule type="containsText" dxfId="1833" priority="209" stopIfTrue="1" operator="containsText" text="AMARILLO">
      <formula>NOT(ISERROR(SEARCH("AMARILLO",R29)))</formula>
    </cfRule>
  </conditionalFormatting>
  <conditionalFormatting sqref="R35:R39">
    <cfRule type="containsText" dxfId="1832" priority="204" operator="containsText" text="ROJO">
      <formula>NOT(ISERROR(SEARCH("ROJO",R35)))</formula>
    </cfRule>
    <cfRule type="containsText" dxfId="1831" priority="201" operator="containsText" text="VENCIDO">
      <formula>NOT(ISERROR(SEARCH("VENCIDO",R35)))</formula>
    </cfRule>
    <cfRule type="containsText" dxfId="1830" priority="202" operator="containsText" text="VERDE">
      <formula>NOT(ISERROR(SEARCH("VERDE",R35)))</formula>
    </cfRule>
    <cfRule type="containsText" dxfId="1829" priority="203" stopIfTrue="1" operator="containsText" text="AMARILLO">
      <formula>NOT(ISERROR(SEARCH("AMARILLO",R35)))</formula>
    </cfRule>
  </conditionalFormatting>
  <conditionalFormatting sqref="R41:R45">
    <cfRule type="containsText" dxfId="1828" priority="200" operator="containsText" text="ROJO">
      <formula>NOT(ISERROR(SEARCH("ROJO",R41)))</formula>
    </cfRule>
    <cfRule type="containsText" dxfId="1827" priority="199" stopIfTrue="1" operator="containsText" text="AMARILLO">
      <formula>NOT(ISERROR(SEARCH("AMARILLO",R41)))</formula>
    </cfRule>
    <cfRule type="containsText" dxfId="1826" priority="198" operator="containsText" text="VERDE">
      <formula>NOT(ISERROR(SEARCH("VERDE",R41)))</formula>
    </cfRule>
    <cfRule type="containsText" dxfId="182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4" priority="195" operator="containsText" text="ROJO">
      <formula>NOT(ISERROR(SEARCH("ROJO",R47)))</formula>
    </cfRule>
    <cfRule type="containsText" dxfId="1823" priority="194" stopIfTrue="1" operator="containsText" text="AMARILLO">
      <formula>NOT(ISERROR(SEARCH("AMARILLO",R47)))</formula>
    </cfRule>
    <cfRule type="containsText" dxfId="1822" priority="193" operator="containsText" text="VERDE">
      <formula>NOT(ISERROR(SEARCH("VERDE",R47)))</formula>
    </cfRule>
    <cfRule type="containsText" dxfId="1821" priority="192" operator="containsText" text="VENCIDO">
      <formula>NOT(ISERROR(SEARCH("VENCIDO",R47)))</formula>
    </cfRule>
  </conditionalFormatting>
  <conditionalFormatting sqref="R83:R87 R89:R93">
    <cfRule type="containsText" dxfId="1820" priority="189" stopIfTrue="1" operator="containsText" text="AMARILLO">
      <formula>NOT(ISERROR(SEARCH("AMARILLO",R83)))</formula>
    </cfRule>
    <cfRule type="containsText" dxfId="1819" priority="190" operator="containsText" text="ROJO">
      <formula>NOT(ISERROR(SEARCH("ROJO",R83)))</formula>
    </cfRule>
    <cfRule type="containsText" dxfId="1818" priority="187" operator="containsText" text="VENCIDO">
      <formula>NOT(ISERROR(SEARCH("VENCIDO",R83)))</formula>
    </cfRule>
    <cfRule type="containsText" dxfId="1817" priority="188" operator="containsText" text="VERDE">
      <formula>NOT(ISERROR(SEARCH("VERDE",R83)))</formula>
    </cfRule>
  </conditionalFormatting>
  <conditionalFormatting sqref="R101:R105">
    <cfRule type="containsText" dxfId="1816" priority="184" stopIfTrue="1" operator="containsText" text="AMARILLO">
      <formula>NOT(ISERROR(SEARCH("AMARILLO",R101)))</formula>
    </cfRule>
    <cfRule type="containsText" dxfId="1815" priority="185" operator="containsText" text="ROJO">
      <formula>NOT(ISERROR(SEARCH("ROJO",R101)))</formula>
    </cfRule>
    <cfRule type="containsText" dxfId="1814" priority="182" operator="containsText" text="VENCIDO">
      <formula>NOT(ISERROR(SEARCH("VENCIDO",R101)))</formula>
    </cfRule>
    <cfRule type="containsText" dxfId="1813" priority="183" operator="containsText" text="VERDE">
      <formula>NOT(ISERROR(SEARCH("VERDE",R101)))</formula>
    </cfRule>
  </conditionalFormatting>
  <conditionalFormatting sqref="R149:R153">
    <cfRule type="containsText" dxfId="1812" priority="178" operator="containsText" text="VERDE">
      <formula>NOT(ISERROR(SEARCH("VERDE",R149)))</formula>
    </cfRule>
    <cfRule type="containsText" dxfId="1811" priority="177" operator="containsText" text="VENCIDO">
      <formula>NOT(ISERROR(SEARCH("VENCIDO",R149)))</formula>
    </cfRule>
    <cfRule type="containsText" dxfId="1810" priority="179" stopIfTrue="1" operator="containsText" text="AMARILLO">
      <formula>NOT(ISERROR(SEARCH("AMARILLO",R149)))</formula>
    </cfRule>
    <cfRule type="containsText" dxfId="1809" priority="180" operator="containsText" text="ROJO">
      <formula>NOT(ISERROR(SEARCH("ROJO",R149)))</formula>
    </cfRule>
  </conditionalFormatting>
  <conditionalFormatting sqref="R155:R159">
    <cfRule type="containsText" dxfId="1808" priority="176" operator="containsText" text="ROJO">
      <formula>NOT(ISERROR(SEARCH("ROJO",R155)))</formula>
    </cfRule>
    <cfRule type="containsText" dxfId="1807" priority="174" operator="containsText" text="VERDE">
      <formula>NOT(ISERROR(SEARCH("VERDE",R155)))</formula>
    </cfRule>
    <cfRule type="containsText" dxfId="1806" priority="175" stopIfTrue="1" operator="containsText" text="AMARILLO">
      <formula>NOT(ISERROR(SEARCH("AMARILLO",R155)))</formula>
    </cfRule>
    <cfRule type="containsText" dxfId="1805" priority="173" operator="containsText" text="VENCIDO">
      <formula>NOT(ISERROR(SEARCH("VENCIDO",R155)))</formula>
    </cfRule>
  </conditionalFormatting>
  <conditionalFormatting sqref="R161:R165">
    <cfRule type="containsText" dxfId="1804" priority="170" operator="containsText" text="VERDE">
      <formula>NOT(ISERROR(SEARCH("VERDE",R161)))</formula>
    </cfRule>
    <cfRule type="containsText" dxfId="1803" priority="169" operator="containsText" text="VENCIDO">
      <formula>NOT(ISERROR(SEARCH("VENCIDO",R161)))</formula>
    </cfRule>
    <cfRule type="containsText" dxfId="1802" priority="171" stopIfTrue="1" operator="containsText" text="AMARILLO">
      <formula>NOT(ISERROR(SEARCH("AMARILLO",R161)))</formula>
    </cfRule>
    <cfRule type="containsText" dxfId="1801" priority="172" operator="containsText" text="ROJO">
      <formula>NOT(ISERROR(SEARCH("ROJO",R161)))</formula>
    </cfRule>
  </conditionalFormatting>
  <conditionalFormatting sqref="R167:R171">
    <cfRule type="containsText" dxfId="1800" priority="164" operator="containsText" text="VENCIDO">
      <formula>NOT(ISERROR(SEARCH("VENCIDO",R167)))</formula>
    </cfRule>
    <cfRule type="containsText" dxfId="1799" priority="166" stopIfTrue="1" operator="containsText" text="AMARILLO">
      <formula>NOT(ISERROR(SEARCH("AMARILLO",R167)))</formula>
    </cfRule>
    <cfRule type="containsText" dxfId="1798" priority="167" operator="containsText" text="ROJO">
      <formula>NOT(ISERROR(SEARCH("ROJO",R167)))</formula>
    </cfRule>
    <cfRule type="containsText" dxfId="1797" priority="165" operator="containsText" text="VERDE">
      <formula>NOT(ISERROR(SEARCH("VERDE",R167)))</formula>
    </cfRule>
  </conditionalFormatting>
  <conditionalFormatting sqref="R173:R177">
    <cfRule type="containsText" dxfId="1796" priority="160" operator="containsText" text="VERDE">
      <formula>NOT(ISERROR(SEARCH("VERDE",R173)))</formula>
    </cfRule>
    <cfRule type="containsText" dxfId="1795" priority="161" stopIfTrue="1" operator="containsText" text="AMARILLO">
      <formula>NOT(ISERROR(SEARCH("AMARILLO",R173)))</formula>
    </cfRule>
    <cfRule type="containsText" dxfId="1794" priority="162" operator="containsText" text="ROJO">
      <formula>NOT(ISERROR(SEARCH("ROJO",R173)))</formula>
    </cfRule>
    <cfRule type="containsText" dxfId="1793" priority="159" operator="containsText" text="VENCIDO">
      <formula>NOT(ISERROR(SEARCH("VENCIDO",R173)))</formula>
    </cfRule>
  </conditionalFormatting>
  <conditionalFormatting sqref="R179:R183">
    <cfRule type="containsText" dxfId="1792" priority="157" operator="containsText" text="ROJO">
      <formula>NOT(ISERROR(SEARCH("ROJO",R179)))</formula>
    </cfRule>
    <cfRule type="containsText" dxfId="1791" priority="156" stopIfTrue="1" operator="containsText" text="AMARILLO">
      <formula>NOT(ISERROR(SEARCH("AMARILLO",R179)))</formula>
    </cfRule>
    <cfRule type="containsText" dxfId="1790" priority="154" operator="containsText" text="VENCIDO">
      <formula>NOT(ISERROR(SEARCH("VENCIDO",R179)))</formula>
    </cfRule>
    <cfRule type="containsText" dxfId="1789" priority="155" operator="containsText" text="VERDE">
      <formula>NOT(ISERROR(SEARCH("VERDE",R179)))</formula>
    </cfRule>
  </conditionalFormatting>
  <conditionalFormatting sqref="R185:R189 R191:R195">
    <cfRule type="containsText" dxfId="1788" priority="151" stopIfTrue="1" operator="containsText" text="AMARILLO">
      <formula>NOT(ISERROR(SEARCH("AMARILLO",R185)))</formula>
    </cfRule>
    <cfRule type="containsText" dxfId="1787" priority="150" operator="containsText" text="VERDE">
      <formula>NOT(ISERROR(SEARCH("VERDE",R185)))</formula>
    </cfRule>
    <cfRule type="containsText" dxfId="1786" priority="149" operator="containsText" text="VENCIDO">
      <formula>NOT(ISERROR(SEARCH("VENCIDO",R185)))</formula>
    </cfRule>
    <cfRule type="containsText" dxfId="1785" priority="152" operator="containsText" text="ROJO">
      <formula>NOT(ISERROR(SEARCH("ROJO",R185)))</formula>
    </cfRule>
  </conditionalFormatting>
  <conditionalFormatting sqref="R197:R201 R203:R207 R209:R213 R215:R219">
    <cfRule type="containsText" dxfId="1784" priority="146" stopIfTrue="1" operator="containsText" text="AMARILLO">
      <formula>NOT(ISERROR(SEARCH("AMARILLO",R197)))</formula>
    </cfRule>
    <cfRule type="containsText" dxfId="1783" priority="147" operator="containsText" text="ROJO">
      <formula>NOT(ISERROR(SEARCH("ROJO",R197)))</formula>
    </cfRule>
    <cfRule type="containsText" dxfId="1782" priority="144" operator="containsText" text="VENCIDO">
      <formula>NOT(ISERROR(SEARCH("VENCIDO",R197)))</formula>
    </cfRule>
    <cfRule type="containsText" dxfId="1781" priority="145" operator="containsText" text="VERDE">
      <formula>NOT(ISERROR(SEARCH("VERDE",R197)))</formula>
    </cfRule>
  </conditionalFormatting>
  <conditionalFormatting sqref="R222:R226">
    <cfRule type="containsText" dxfId="1780" priority="141" operator="containsText" text="ROJO">
      <formula>NOT(ISERROR(SEARCH("ROJO",R222)))</formula>
    </cfRule>
    <cfRule type="containsText" dxfId="1779" priority="140" stopIfTrue="1" operator="containsText" text="AMARILLO">
      <formula>NOT(ISERROR(SEARCH("AMARILLO",R222)))</formula>
    </cfRule>
    <cfRule type="containsText" dxfId="1778" priority="139" operator="containsText" text="VERDE">
      <formula>NOT(ISERROR(SEARCH("VERDE",R222)))</formula>
    </cfRule>
    <cfRule type="containsText" dxfId="1777" priority="138" operator="containsText" text="VENCIDO">
      <formula>NOT(ISERROR(SEARCH("VENCIDO",R222)))</formula>
    </cfRule>
  </conditionalFormatting>
  <conditionalFormatting sqref="R228:R232 R234:R238 R240:R244">
    <cfRule type="containsText" dxfId="1776" priority="133" operator="containsText" text="VENCIDO">
      <formula>NOT(ISERROR(SEARCH("VENCIDO",R228)))</formula>
    </cfRule>
    <cfRule type="containsText" dxfId="1775" priority="134" operator="containsText" text="VERDE">
      <formula>NOT(ISERROR(SEARCH("VERDE",R228)))</formula>
    </cfRule>
    <cfRule type="containsText" dxfId="1774" priority="135" stopIfTrue="1" operator="containsText" text="AMARILLO">
      <formula>NOT(ISERROR(SEARCH("AMARILLO",R228)))</formula>
    </cfRule>
    <cfRule type="containsText" dxfId="1773" priority="136" operator="containsText" text="ROJO">
      <formula>NOT(ISERROR(SEARCH("ROJO",R228)))</formula>
    </cfRule>
  </conditionalFormatting>
  <conditionalFormatting sqref="R246:R250">
    <cfRule type="containsText" dxfId="1772" priority="128" operator="containsText" text="VENCIDO">
      <formula>NOT(ISERROR(SEARCH("VENCIDO",R246)))</formula>
    </cfRule>
    <cfRule type="containsText" dxfId="1771" priority="129" operator="containsText" text="VERDE">
      <formula>NOT(ISERROR(SEARCH("VERDE",R246)))</formula>
    </cfRule>
    <cfRule type="containsText" dxfId="1770" priority="130" stopIfTrue="1" operator="containsText" text="AMARILLO">
      <formula>NOT(ISERROR(SEARCH("AMARILLO",R246)))</formula>
    </cfRule>
    <cfRule type="containsText" dxfId="1769" priority="131" operator="containsText" text="ROJO">
      <formula>NOT(ISERROR(SEARCH("ROJO",R246)))</formula>
    </cfRule>
  </conditionalFormatting>
  <conditionalFormatting sqref="R252:R256">
    <cfRule type="containsText" dxfId="1768" priority="123" operator="containsText" text="VENCIDO">
      <formula>NOT(ISERROR(SEARCH("VENCIDO",R252)))</formula>
    </cfRule>
    <cfRule type="containsText" dxfId="1767" priority="124" operator="containsText" text="VERDE">
      <formula>NOT(ISERROR(SEARCH("VERDE",R252)))</formula>
    </cfRule>
    <cfRule type="containsText" dxfId="1766" priority="125" stopIfTrue="1" operator="containsText" text="AMARILLO">
      <formula>NOT(ISERROR(SEARCH("AMARILLO",R252)))</formula>
    </cfRule>
    <cfRule type="containsText" dxfId="1765" priority="126" operator="containsText" text="ROJO">
      <formula>NOT(ISERROR(SEARCH("ROJO",R252)))</formula>
    </cfRule>
  </conditionalFormatting>
  <conditionalFormatting sqref="R258:R262 R264:R268">
    <cfRule type="containsText" dxfId="1764" priority="121" operator="containsText" text="ROJO">
      <formula>NOT(ISERROR(SEARCH("ROJO",R258)))</formula>
    </cfRule>
    <cfRule type="containsText" dxfId="1763" priority="120" stopIfTrue="1" operator="containsText" text="AMARILLO">
      <formula>NOT(ISERROR(SEARCH("AMARILLO",R258)))</formula>
    </cfRule>
    <cfRule type="containsText" dxfId="1762" priority="118" operator="containsText" text="VENCIDO">
      <formula>NOT(ISERROR(SEARCH("VENCIDO",R258)))</formula>
    </cfRule>
    <cfRule type="containsText" dxfId="1761" priority="119" operator="containsText" text="VERDE">
      <formula>NOT(ISERROR(SEARCH("VERDE",R258)))</formula>
    </cfRule>
  </conditionalFormatting>
  <conditionalFormatting sqref="R270:R274 R276:R280 R282:R286 R288:R292">
    <cfRule type="containsText" dxfId="1760" priority="113" operator="containsText" text="VENCIDO">
      <formula>NOT(ISERROR(SEARCH("VENCIDO",R270)))</formula>
    </cfRule>
    <cfRule type="containsText" dxfId="1759" priority="114" operator="containsText" text="VERDE">
      <formula>NOT(ISERROR(SEARCH("VERDE",R270)))</formula>
    </cfRule>
    <cfRule type="containsText" dxfId="1758" priority="115" stopIfTrue="1" operator="containsText" text="AMARILLO">
      <formula>NOT(ISERROR(SEARCH("AMARILLO",R270)))</formula>
    </cfRule>
    <cfRule type="containsText" dxfId="1757" priority="116" operator="containsText" text="ROJO">
      <formula>NOT(ISERROR(SEARCH("ROJO",R270)))</formula>
    </cfRule>
  </conditionalFormatting>
  <conditionalFormatting sqref="R295:R300">
    <cfRule type="containsText" dxfId="1756" priority="108" operator="containsText" text="VERDE">
      <formula>NOT(ISERROR(SEARCH("VERDE",R295)))</formula>
    </cfRule>
    <cfRule type="containsText" dxfId="1755" priority="109" stopIfTrue="1" operator="containsText" text="AMARILLO">
      <formula>NOT(ISERROR(SEARCH("AMARILLO",R295)))</formula>
    </cfRule>
    <cfRule type="containsText" dxfId="1754" priority="110" operator="containsText" text="ROJO">
      <formula>NOT(ISERROR(SEARCH("ROJO",R295)))</formula>
    </cfRule>
    <cfRule type="containsText" dxfId="1753" priority="107" operator="containsText" text="VENCIDO">
      <formula>NOT(ISERROR(SEARCH("VENCIDO",R295)))</formula>
    </cfRule>
  </conditionalFormatting>
  <conditionalFormatting sqref="R302:R307 R309:R314">
    <cfRule type="containsText" dxfId="1752" priority="103" stopIfTrue="1" operator="containsText" text="AMARILLO">
      <formula>NOT(ISERROR(SEARCH("AMARILLO",R302)))</formula>
    </cfRule>
    <cfRule type="containsText" dxfId="1751" priority="102" operator="containsText" text="VERDE">
      <formula>NOT(ISERROR(SEARCH("VERDE",R302)))</formula>
    </cfRule>
    <cfRule type="containsText" dxfId="1750" priority="101" operator="containsText" text="VENCIDO">
      <formula>NOT(ISERROR(SEARCH("VENCIDO",R302)))</formula>
    </cfRule>
    <cfRule type="containsText" dxfId="1749" priority="104" operator="containsText" text="ROJO">
      <formula>NOT(ISERROR(SEARCH("ROJO",R302)))</formula>
    </cfRule>
  </conditionalFormatting>
  <conditionalFormatting sqref="R316:R321 R323:R328 R330:R335">
    <cfRule type="containsText" dxfId="1748" priority="98" operator="containsText" text="ROJO">
      <formula>NOT(ISERROR(SEARCH("ROJO",R316)))</formula>
    </cfRule>
    <cfRule type="containsText" dxfId="1747" priority="97" stopIfTrue="1" operator="containsText" text="AMARILLO">
      <formula>NOT(ISERROR(SEARCH("AMARILLO",R316)))</formula>
    </cfRule>
    <cfRule type="containsText" dxfId="1746" priority="96" operator="containsText" text="VERDE">
      <formula>NOT(ISERROR(SEARCH("VERDE",R316)))</formula>
    </cfRule>
    <cfRule type="containsText" dxfId="1745" priority="95" operator="containsText" text="VENCIDO">
      <formula>NOT(ISERROR(SEARCH("VENCIDO",R316)))</formula>
    </cfRule>
  </conditionalFormatting>
  <conditionalFormatting sqref="R337:R342 R344:R349">
    <cfRule type="containsText" dxfId="1744" priority="91" stopIfTrue="1" operator="containsText" text="AMARILLO">
      <formula>NOT(ISERROR(SEARCH("AMARILLO",R337)))</formula>
    </cfRule>
    <cfRule type="containsText" dxfId="1743" priority="90" operator="containsText" text="VERDE">
      <formula>NOT(ISERROR(SEARCH("VERDE",R337)))</formula>
    </cfRule>
    <cfRule type="containsText" dxfId="1742" priority="89" operator="containsText" text="VENCIDO">
      <formula>NOT(ISERROR(SEARCH("VENCIDO",R337)))</formula>
    </cfRule>
    <cfRule type="containsText" dxfId="1741" priority="92" operator="containsText" text="ROJO">
      <formula>NOT(ISERROR(SEARCH("ROJO",R337)))</formula>
    </cfRule>
  </conditionalFormatting>
  <conditionalFormatting sqref="R351:R356">
    <cfRule type="containsText" dxfId="1740" priority="86" operator="containsText" text="ROJO">
      <formula>NOT(ISERROR(SEARCH("ROJO",R351)))</formula>
    </cfRule>
    <cfRule type="containsText" dxfId="1739" priority="85" stopIfTrue="1" operator="containsText" text="AMARILLO">
      <formula>NOT(ISERROR(SEARCH("AMARILLO",R351)))</formula>
    </cfRule>
    <cfRule type="containsText" dxfId="1738" priority="84" operator="containsText" text="VERDE">
      <formula>NOT(ISERROR(SEARCH("VERDE",R351)))</formula>
    </cfRule>
    <cfRule type="containsText" dxfId="1737" priority="83" operator="containsText" text="VENCIDO">
      <formula>NOT(ISERROR(SEARCH("VENCIDO",R351)))</formula>
    </cfRule>
  </conditionalFormatting>
  <conditionalFormatting sqref="R358:R363">
    <cfRule type="containsText" dxfId="1736" priority="79" stopIfTrue="1" operator="containsText" text="AMARILLO">
      <formula>NOT(ISERROR(SEARCH("AMARILLO",R358)))</formula>
    </cfRule>
    <cfRule type="containsText" dxfId="1735" priority="78" operator="containsText" text="VERDE">
      <formula>NOT(ISERROR(SEARCH("VERDE",R358)))</formula>
    </cfRule>
    <cfRule type="containsText" dxfId="1734" priority="77" operator="containsText" text="VENCIDO">
      <formula>NOT(ISERROR(SEARCH("VENCIDO",R358)))</formula>
    </cfRule>
    <cfRule type="containsText" dxfId="1733" priority="80" operator="containsText" text="ROJO">
      <formula>NOT(ISERROR(SEARCH("ROJO",R358)))</formula>
    </cfRule>
  </conditionalFormatting>
  <conditionalFormatting sqref="R365:R371">
    <cfRule type="containsText" dxfId="1732" priority="76" operator="containsText" text="ROJO">
      <formula>NOT(ISERROR(SEARCH("ROJO",R365)))</formula>
    </cfRule>
    <cfRule type="containsText" dxfId="1731" priority="75" stopIfTrue="1" operator="containsText" text="AMARILLO">
      <formula>NOT(ISERROR(SEARCH("AMARILLO",R365)))</formula>
    </cfRule>
    <cfRule type="containsText" dxfId="1730" priority="73" operator="containsText" text="VENCIDO">
      <formula>NOT(ISERROR(SEARCH("VENCIDO",R365)))</formula>
    </cfRule>
    <cfRule type="containsText" dxfId="1729" priority="74" operator="containsText" text="VERDE">
      <formula>NOT(ISERROR(SEARCH("VERDE",R365)))</formula>
    </cfRule>
  </conditionalFormatting>
  <conditionalFormatting sqref="M377:M381">
    <cfRule type="cellIs" dxfId="172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39" zoomScale="60" zoomScaleNormal="60" workbookViewId="0">
      <selection activeCell="F155" sqref="F155:F16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+Abril!M5</f>
        <v>120</v>
      </c>
      <c r="E5" s="125"/>
      <c r="F5" s="122">
        <v>5</v>
      </c>
      <c r="G5" s="122"/>
      <c r="H5" s="122"/>
      <c r="I5" s="122"/>
      <c r="J5" s="140">
        <f>+F5+G5</f>
        <v>5</v>
      </c>
      <c r="K5" s="143">
        <f>+AO5</f>
        <v>45</v>
      </c>
      <c r="L5" s="153">
        <f>+J5+K5</f>
        <v>50</v>
      </c>
      <c r="M5" s="156">
        <f>+(D5+E5)-(L5)+H5-I5</f>
        <v>70</v>
      </c>
      <c r="N5" s="2">
        <v>70</v>
      </c>
      <c r="O5" s="3" t="s">
        <v>267</v>
      </c>
      <c r="P5" s="3" t="s">
        <v>193</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7">
        <v>45</v>
      </c>
      <c r="AC5" s="167"/>
      <c r="AD5" s="168">
        <f>+AB5+AC5</f>
        <v>45</v>
      </c>
      <c r="AE5" s="116"/>
      <c r="AF5" s="116"/>
      <c r="AG5" s="116"/>
      <c r="AH5" s="116"/>
      <c r="AI5" s="116"/>
      <c r="AJ5" s="116"/>
      <c r="AK5" s="116"/>
      <c r="AL5" s="116"/>
      <c r="AM5" s="116"/>
      <c r="AN5" s="116"/>
      <c r="AO5" s="119">
        <f>SUM(AD5:AN9)</f>
        <v>45</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70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+Abril!M11</f>
        <v>13</v>
      </c>
      <c r="E11" s="125"/>
      <c r="F11" s="122">
        <v>5</v>
      </c>
      <c r="G11" s="122"/>
      <c r="H11" s="122"/>
      <c r="I11" s="122"/>
      <c r="J11" s="140">
        <f>+F11+G11</f>
        <v>5</v>
      </c>
      <c r="K11" s="143">
        <f>+AO11</f>
        <v>0</v>
      </c>
      <c r="L11" s="153">
        <f>+J11+K11</f>
        <v>5</v>
      </c>
      <c r="M11" s="156">
        <f>+(D11+E11)-(L11)+H11-I11</f>
        <v>8</v>
      </c>
      <c r="N11" s="2">
        <v>5</v>
      </c>
      <c r="O11" s="3" t="s">
        <v>288</v>
      </c>
      <c r="P11" s="3" t="s">
        <v>193</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v>3</v>
      </c>
      <c r="O12" s="3" t="s">
        <v>289</v>
      </c>
      <c r="P12" s="3" t="s">
        <v>193</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8</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+Abril!M17</f>
        <v>9</v>
      </c>
      <c r="E17" s="125"/>
      <c r="F17" s="122">
        <v>5</v>
      </c>
      <c r="G17" s="122"/>
      <c r="H17" s="122"/>
      <c r="I17" s="122"/>
      <c r="J17" s="140">
        <f>+F17+G17</f>
        <v>5</v>
      </c>
      <c r="K17" s="143">
        <f>+AO17</f>
        <v>0</v>
      </c>
      <c r="L17" s="153">
        <f>+J17+K17</f>
        <v>5</v>
      </c>
      <c r="M17" s="156">
        <f>+(D17+E17)-(L17)+H17-I17</f>
        <v>4</v>
      </c>
      <c r="N17" s="2">
        <v>4</v>
      </c>
      <c r="O17" s="3" t="s">
        <v>290</v>
      </c>
      <c r="P17" s="3" t="s">
        <v>193</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4</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+Abril!M23</f>
        <v>122</v>
      </c>
      <c r="E23" s="125">
        <v>250</v>
      </c>
      <c r="F23" s="122">
        <v>203</v>
      </c>
      <c r="G23" s="122">
        <v>1</v>
      </c>
      <c r="H23" s="122"/>
      <c r="I23" s="122"/>
      <c r="J23" s="140">
        <f>+F23+G23</f>
        <v>204</v>
      </c>
      <c r="K23" s="143">
        <f>+AO23</f>
        <v>0</v>
      </c>
      <c r="L23" s="153">
        <f>+J23+K23</f>
        <v>204</v>
      </c>
      <c r="M23" s="156">
        <f>+(D23+E23)-(L23)+H23-I23</f>
        <v>168</v>
      </c>
      <c r="N23" s="2">
        <v>168</v>
      </c>
      <c r="O23" s="3" t="s">
        <v>271</v>
      </c>
      <c r="P23" s="3" t="s">
        <v>203</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168</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+Abril!M29</f>
        <v>119</v>
      </c>
      <c r="E29" s="125">
        <v>150</v>
      </c>
      <c r="F29" s="122">
        <v>150</v>
      </c>
      <c r="G29" s="122"/>
      <c r="H29" s="122"/>
      <c r="I29" s="122"/>
      <c r="J29" s="140">
        <f>+F29+G29</f>
        <v>150</v>
      </c>
      <c r="K29" s="143">
        <f>+AO29</f>
        <v>0</v>
      </c>
      <c r="L29" s="153">
        <f>+J29+K29</f>
        <v>150</v>
      </c>
      <c r="M29" s="156">
        <f>+(D29+E29)-(L29)+H29-I29</f>
        <v>119</v>
      </c>
      <c r="N29" s="2">
        <v>119</v>
      </c>
      <c r="O29" s="3" t="s">
        <v>291</v>
      </c>
      <c r="P29" s="3" t="s">
        <v>193</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119</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+Abril!M35</f>
        <v>4</v>
      </c>
      <c r="E35" s="125"/>
      <c r="F35" s="122"/>
      <c r="G35" s="122"/>
      <c r="H35" s="122"/>
      <c r="I35" s="122"/>
      <c r="J35" s="140">
        <f>+F35+G35</f>
        <v>0</v>
      </c>
      <c r="K35" s="143">
        <f>+AO35</f>
        <v>0</v>
      </c>
      <c r="L35" s="153">
        <f>+J35+K35</f>
        <v>0</v>
      </c>
      <c r="M35" s="156">
        <f>+(D35+E35)-(L35)+H35-I35</f>
        <v>4</v>
      </c>
      <c r="N35" s="2">
        <v>4</v>
      </c>
      <c r="O35" s="3" t="s">
        <v>205</v>
      </c>
      <c r="P35" s="3" t="s">
        <v>206</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4</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+Abril!M41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+Abril!M47</f>
        <v>76</v>
      </c>
      <c r="E47" s="125">
        <v>50</v>
      </c>
      <c r="F47" s="122">
        <v>51</v>
      </c>
      <c r="G47" s="122">
        <v>1</v>
      </c>
      <c r="H47" s="122"/>
      <c r="I47" s="122"/>
      <c r="J47" s="140">
        <f>+F47+G47</f>
        <v>52</v>
      </c>
      <c r="K47" s="143">
        <f>+AO47</f>
        <v>0</v>
      </c>
      <c r="L47" s="153">
        <f>+J47+K47</f>
        <v>52</v>
      </c>
      <c r="M47" s="156">
        <f>+(D47+E47)-(L47)+H47-I47</f>
        <v>74</v>
      </c>
      <c r="N47" s="2">
        <v>24</v>
      </c>
      <c r="O47" s="3" t="s">
        <v>207</v>
      </c>
      <c r="P47" s="3" t="s">
        <v>208</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v>50</v>
      </c>
      <c r="O48" s="3" t="s">
        <v>292</v>
      </c>
      <c r="P48" s="3" t="s">
        <v>193</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74</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+Abril!M53</f>
        <v>7</v>
      </c>
      <c r="E53" s="125"/>
      <c r="F53" s="122">
        <v>2</v>
      </c>
      <c r="G53" s="122"/>
      <c r="H53" s="122"/>
      <c r="I53" s="122"/>
      <c r="J53" s="140">
        <f>+F53+G53</f>
        <v>2</v>
      </c>
      <c r="K53" s="143">
        <f>+AO53</f>
        <v>0</v>
      </c>
      <c r="L53" s="153">
        <f>+J53+K53</f>
        <v>2</v>
      </c>
      <c r="M53" s="156">
        <f>+(D53+E53)-(L53)+H53-I53</f>
        <v>5</v>
      </c>
      <c r="N53" s="2">
        <v>5</v>
      </c>
      <c r="O53" s="3" t="s">
        <v>255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5</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+Abril!M59</f>
        <v>103</v>
      </c>
      <c r="E59" s="125">
        <v>50</v>
      </c>
      <c r="F59" s="122">
        <v>82</v>
      </c>
      <c r="G59" s="122"/>
      <c r="H59" s="122"/>
      <c r="I59" s="122"/>
      <c r="J59" s="140">
        <f>+F59+G59</f>
        <v>82</v>
      </c>
      <c r="K59" s="143">
        <f>+AO59</f>
        <v>2</v>
      </c>
      <c r="L59" s="153">
        <f>+J59+K59</f>
        <v>84</v>
      </c>
      <c r="M59" s="156">
        <f>+(D59+E59)-(L59)+H59-I59</f>
        <v>69</v>
      </c>
      <c r="N59" s="2">
        <v>69</v>
      </c>
      <c r="O59" s="3" t="s">
        <v>273</v>
      </c>
      <c r="P59" s="3" t="s">
        <v>210</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9">
        <f>+AT59</f>
        <v>0</v>
      </c>
      <c r="Z59" s="9"/>
      <c r="AA59" s="1"/>
      <c r="AB59" s="167"/>
      <c r="AC59" s="167"/>
      <c r="AD59" s="168">
        <f>+AB59+AC59</f>
        <v>0</v>
      </c>
      <c r="AE59" s="167"/>
      <c r="AF59" s="167"/>
      <c r="AG59" s="167"/>
      <c r="AH59" s="167"/>
      <c r="AI59" s="167"/>
      <c r="AJ59" s="167"/>
      <c r="AK59" s="167">
        <v>2</v>
      </c>
      <c r="AL59" s="167"/>
      <c r="AM59" s="167"/>
      <c r="AN59" s="167"/>
      <c r="AO59" s="119">
        <f>SUM(AD59:AN63)</f>
        <v>2</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69</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+Abril!M65</f>
        <v>99</v>
      </c>
      <c r="E65" s="125">
        <v>150</v>
      </c>
      <c r="F65" s="122">
        <v>110</v>
      </c>
      <c r="G65" s="122"/>
      <c r="H65" s="122"/>
      <c r="I65" s="122"/>
      <c r="J65" s="140">
        <f>+F65+G65</f>
        <v>110</v>
      </c>
      <c r="K65" s="143">
        <f>+AO65</f>
        <v>0</v>
      </c>
      <c r="L65" s="153">
        <f>+J65+K65</f>
        <v>110</v>
      </c>
      <c r="M65" s="156">
        <f>+(D65+E65)-(L65)+H65-I65</f>
        <v>139</v>
      </c>
      <c r="N65" s="2">
        <v>139</v>
      </c>
      <c r="O65" s="3" t="s">
        <v>293</v>
      </c>
      <c r="P65" s="3" t="s">
        <v>213</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139</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+Abril!M71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+Abril!M77</f>
        <v>61</v>
      </c>
      <c r="E77" s="125">
        <v>100</v>
      </c>
      <c r="F77" s="122">
        <v>72</v>
      </c>
      <c r="G77" s="122">
        <v>1</v>
      </c>
      <c r="H77" s="122"/>
      <c r="I77" s="122"/>
      <c r="J77" s="140">
        <f>+F77+G77</f>
        <v>73</v>
      </c>
      <c r="K77" s="143">
        <f>+AO77</f>
        <v>0</v>
      </c>
      <c r="L77" s="153">
        <f>+J77+K77</f>
        <v>73</v>
      </c>
      <c r="M77" s="156">
        <f>+(D77+E77)-(L77)+H77-I77</f>
        <v>88</v>
      </c>
      <c r="N77" s="2">
        <v>88</v>
      </c>
      <c r="O77" s="3" t="s">
        <v>275</v>
      </c>
      <c r="P77" s="3" t="s">
        <v>193</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88</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+Abril!M83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+Abril!M89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+Abril!M95</f>
        <v>113</v>
      </c>
      <c r="E95" s="125">
        <v>100</v>
      </c>
      <c r="F95" s="122">
        <v>149</v>
      </c>
      <c r="G95" s="122">
        <v>4</v>
      </c>
      <c r="H95" s="122"/>
      <c r="I95" s="122"/>
      <c r="J95" s="140">
        <f>+F95+G95</f>
        <v>153</v>
      </c>
      <c r="K95" s="143">
        <f>+AO95</f>
        <v>0</v>
      </c>
      <c r="L95" s="153">
        <f>+J95+K95</f>
        <v>153</v>
      </c>
      <c r="M95" s="156">
        <f>+(D95+E95)-(L95)+H95-I95</f>
        <v>60</v>
      </c>
      <c r="N95" s="2">
        <v>60</v>
      </c>
      <c r="O95" s="3" t="s">
        <v>294</v>
      </c>
      <c r="P95" s="3" t="s">
        <v>193</v>
      </c>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60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+Abril!M101</f>
        <v>0</v>
      </c>
      <c r="E101" s="125"/>
      <c r="F101" s="122"/>
      <c r="G101" s="122"/>
      <c r="H101" s="122"/>
      <c r="I101" s="122"/>
      <c r="J101" s="140">
        <f>+F101+G101</f>
        <v>0</v>
      </c>
      <c r="K101" s="143">
        <f>+AO101</f>
        <v>0</v>
      </c>
      <c r="L101" s="153">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+Abril!M107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+Abril!M113</f>
        <v>1460</v>
      </c>
      <c r="E113" s="125"/>
      <c r="F113" s="122">
        <v>248</v>
      </c>
      <c r="G113" s="122">
        <v>3</v>
      </c>
      <c r="H113" s="122"/>
      <c r="I113" s="122"/>
      <c r="J113" s="140">
        <f>+F113+G113</f>
        <v>251</v>
      </c>
      <c r="K113" s="143">
        <f>+AO113</f>
        <v>69</v>
      </c>
      <c r="L113" s="153">
        <f>+J113+K113</f>
        <v>320</v>
      </c>
      <c r="M113" s="156">
        <f>+(D113+E113)-(L113)+H113-I113</f>
        <v>1140</v>
      </c>
      <c r="N113" s="2">
        <v>1140</v>
      </c>
      <c r="O113" s="3" t="s">
        <v>216</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7">
        <v>69</v>
      </c>
      <c r="AC113" s="167"/>
      <c r="AD113" s="168">
        <f>+AB113+AC113</f>
        <v>69</v>
      </c>
      <c r="AE113" s="167"/>
      <c r="AF113" s="167"/>
      <c r="AG113" s="167"/>
      <c r="AH113" s="167"/>
      <c r="AI113" s="167"/>
      <c r="AJ113" s="167"/>
      <c r="AK113" s="167"/>
      <c r="AL113" s="167"/>
      <c r="AM113" s="167"/>
      <c r="AN113" s="167"/>
      <c r="AO113" s="119">
        <f>SUM(AD113:AN117)</f>
        <v>69</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1140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+Abril!M119</f>
        <v>54</v>
      </c>
      <c r="E119" s="125">
        <v>50</v>
      </c>
      <c r="F119" s="122">
        <v>28</v>
      </c>
      <c r="G119" s="122"/>
      <c r="H119" s="122"/>
      <c r="I119" s="122"/>
      <c r="J119" s="140">
        <f>+F119+G119</f>
        <v>28</v>
      </c>
      <c r="K119" s="143">
        <f>+AO119</f>
        <v>0</v>
      </c>
      <c r="L119" s="153">
        <f>+J119+K119</f>
        <v>28</v>
      </c>
      <c r="M119" s="156">
        <f>+(D119+E119)-(L119)+H119-I119</f>
        <v>76</v>
      </c>
      <c r="N119" s="2">
        <v>76</v>
      </c>
      <c r="O119" s="3" t="s">
        <v>276</v>
      </c>
      <c r="P119" s="3" t="s">
        <v>277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76</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+Abril!M125</f>
        <v>96</v>
      </c>
      <c r="E125" s="125">
        <v>80</v>
      </c>
      <c r="F125" s="122">
        <v>77</v>
      </c>
      <c r="G125" s="122">
        <v>1</v>
      </c>
      <c r="H125" s="122"/>
      <c r="I125" s="122"/>
      <c r="J125" s="140">
        <f>+F125+G125</f>
        <v>78</v>
      </c>
      <c r="K125" s="143">
        <f>+AO125</f>
        <v>0</v>
      </c>
      <c r="L125" s="153">
        <f>+J125+K125</f>
        <v>78</v>
      </c>
      <c r="M125" s="156">
        <f>+(D125+E125)-(L125)+H125-I125</f>
        <v>98</v>
      </c>
      <c r="N125" s="2">
        <v>98</v>
      </c>
      <c r="O125" s="3" t="s">
        <v>219</v>
      </c>
      <c r="P125" s="3" t="s">
        <v>277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98</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+Abril!M131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+Abril!M137</f>
        <v>131</v>
      </c>
      <c r="E137" s="125">
        <v>60</v>
      </c>
      <c r="F137" s="122">
        <v>84</v>
      </c>
      <c r="G137" s="122">
        <v>1</v>
      </c>
      <c r="H137" s="122"/>
      <c r="I137" s="122"/>
      <c r="J137" s="140">
        <f>+F137+G137</f>
        <v>85</v>
      </c>
      <c r="K137" s="143">
        <f>+AO137</f>
        <v>0</v>
      </c>
      <c r="L137" s="153">
        <f>+J137+K137</f>
        <v>85</v>
      </c>
      <c r="M137" s="156">
        <f>+(D137+E137)-(L137)+H137-I137</f>
        <v>106</v>
      </c>
      <c r="N137" s="2">
        <v>56</v>
      </c>
      <c r="O137" s="3" t="s">
        <v>221</v>
      </c>
      <c r="P137" s="3" t="s">
        <v>193</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v>50</v>
      </c>
      <c r="O138" s="3" t="s">
        <v>295</v>
      </c>
      <c r="P138" s="3" t="s">
        <v>193</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106</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+Abril!M143</f>
        <v>55</v>
      </c>
      <c r="E143" s="125">
        <v>20</v>
      </c>
      <c r="F143" s="122">
        <v>46</v>
      </c>
      <c r="G143" s="122">
        <v>3</v>
      </c>
      <c r="H143" s="122"/>
      <c r="I143" s="122"/>
      <c r="J143" s="140">
        <f>+F143+G143</f>
        <v>49</v>
      </c>
      <c r="K143" s="143">
        <f>+AO143</f>
        <v>0</v>
      </c>
      <c r="L143" s="153">
        <f>+J143+K143</f>
        <v>49</v>
      </c>
      <c r="M143" s="156">
        <f>+(D143+E143)-(L143)+H143-I143</f>
        <v>26</v>
      </c>
      <c r="N143" s="2">
        <v>26</v>
      </c>
      <c r="O143" s="3" t="s">
        <v>279</v>
      </c>
      <c r="P143" s="3" t="s">
        <v>206</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26</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+Abril!M149</f>
        <v>396</v>
      </c>
      <c r="E149" s="177"/>
      <c r="F149" s="122">
        <v>241</v>
      </c>
      <c r="G149" s="122">
        <v>1</v>
      </c>
      <c r="H149" s="122"/>
      <c r="I149" s="122"/>
      <c r="J149" s="140">
        <f>+F149+G149</f>
        <v>242</v>
      </c>
      <c r="K149" s="143">
        <f>+AO149</f>
        <v>0</v>
      </c>
      <c r="L149" s="153">
        <f>+J149+K149</f>
        <v>242</v>
      </c>
      <c r="M149" s="156">
        <f>+(D149+E149)-(L149)+H149-I149</f>
        <v>154</v>
      </c>
      <c r="N149" s="2">
        <v>154</v>
      </c>
      <c r="O149" s="3" t="s">
        <v>280</v>
      </c>
      <c r="P149" s="3" t="s">
        <v>281</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154</v>
      </c>
      <c r="E154" s="179"/>
      <c r="F154" s="124"/>
      <c r="G154" s="124"/>
      <c r="H154" s="124"/>
      <c r="I154" s="124"/>
      <c r="J154" s="142"/>
      <c r="K154" s="145"/>
      <c r="L154" s="155"/>
      <c r="M154" s="15" t="b">
        <f>M149=N154</f>
        <v>1</v>
      </c>
      <c r="N154" s="75">
        <f>SUM(N149:N153)</f>
        <v>154</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+Abril!M155</f>
        <v>2593</v>
      </c>
      <c r="E155" s="177">
        <v>500</v>
      </c>
      <c r="F155" s="122">
        <v>1649</v>
      </c>
      <c r="G155" s="122">
        <v>7</v>
      </c>
      <c r="H155" s="122"/>
      <c r="I155" s="122"/>
      <c r="J155" s="140">
        <f>+F155+G155</f>
        <v>1656</v>
      </c>
      <c r="K155" s="143">
        <f>+AO155</f>
        <v>0</v>
      </c>
      <c r="L155" s="153">
        <f>+J155+K155</f>
        <v>1656</v>
      </c>
      <c r="M155" s="156">
        <f>+(D155+E155)-(L155)+H155-I155</f>
        <v>1437</v>
      </c>
      <c r="N155" s="2">
        <v>950</v>
      </c>
      <c r="O155" s="3" t="s">
        <v>282</v>
      </c>
      <c r="P155" s="3" t="s">
        <v>283</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v>487</v>
      </c>
      <c r="O156" s="3" t="s">
        <v>280</v>
      </c>
      <c r="P156" s="3" t="s">
        <v>281</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1437</v>
      </c>
      <c r="E160" s="179"/>
      <c r="F160" s="124"/>
      <c r="G160" s="124"/>
      <c r="H160" s="124"/>
      <c r="I160" s="124"/>
      <c r="J160" s="142"/>
      <c r="K160" s="145"/>
      <c r="L160" s="155"/>
      <c r="M160" s="15" t="b">
        <f>M155=N160</f>
        <v>1</v>
      </c>
      <c r="N160" s="75">
        <f>SUM(N155:N159)</f>
        <v>1437</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+Abril!M161</f>
        <v>26</v>
      </c>
      <c r="E161" s="125">
        <v>20</v>
      </c>
      <c r="F161" s="122">
        <v>30</v>
      </c>
      <c r="G161" s="122"/>
      <c r="H161" s="122"/>
      <c r="I161" s="122"/>
      <c r="J161" s="140">
        <f>+F161+G161</f>
        <v>30</v>
      </c>
      <c r="K161" s="143">
        <f>+AO161</f>
        <v>0</v>
      </c>
      <c r="L161" s="153">
        <f>+J161+K161</f>
        <v>30</v>
      </c>
      <c r="M161" s="156">
        <f>+(D161+E161)-(L161)+H161-I161</f>
        <v>16</v>
      </c>
      <c r="N161" s="2">
        <v>16</v>
      </c>
      <c r="O161" s="3" t="s">
        <v>296</v>
      </c>
      <c r="P161" s="3" t="s">
        <v>231</v>
      </c>
      <c r="Q161" s="4">
        <v>47361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16</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+Abril!M167</f>
        <v>136</v>
      </c>
      <c r="E167" s="125">
        <v>100</v>
      </c>
      <c r="F167" s="122">
        <v>60</v>
      </c>
      <c r="G167" s="122">
        <v>1</v>
      </c>
      <c r="H167" s="122"/>
      <c r="I167" s="122"/>
      <c r="J167" s="140">
        <f>+F167+G167</f>
        <v>61</v>
      </c>
      <c r="K167" s="143">
        <f>+AO167</f>
        <v>0</v>
      </c>
      <c r="L167" s="153">
        <f>+J167+K167</f>
        <v>61</v>
      </c>
      <c r="M167" s="156">
        <f>+(D167+E167)-(L167)+H167-I167</f>
        <v>175</v>
      </c>
      <c r="N167" s="2">
        <v>175</v>
      </c>
      <c r="O167" s="3" t="s">
        <v>284</v>
      </c>
      <c r="P167" s="3" t="s">
        <v>233</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175</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+Abril!M173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+Abril!M179</f>
        <v>24</v>
      </c>
      <c r="E179" s="125">
        <v>49</v>
      </c>
      <c r="F179" s="122">
        <v>39</v>
      </c>
      <c r="G179" s="122"/>
      <c r="H179" s="122"/>
      <c r="I179" s="122"/>
      <c r="J179" s="140">
        <f>+F179+G179</f>
        <v>39</v>
      </c>
      <c r="K179" s="143">
        <f>+AO179</f>
        <v>0</v>
      </c>
      <c r="L179" s="153">
        <f>+J179+K179</f>
        <v>39</v>
      </c>
      <c r="M179" s="156">
        <f>+(D179+E179)-(L179)+H179-I179</f>
        <v>34</v>
      </c>
      <c r="N179" s="2">
        <v>34</v>
      </c>
      <c r="O179" s="3" t="s">
        <v>262</v>
      </c>
      <c r="P179" s="3" t="s">
        <v>193</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34</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+Abril!M185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+Abril!M191</f>
        <v>30</v>
      </c>
      <c r="E191" s="125"/>
      <c r="F191" s="122">
        <v>24</v>
      </c>
      <c r="G191" s="122"/>
      <c r="H191" s="122"/>
      <c r="I191" s="122"/>
      <c r="J191" s="140">
        <f>+F191+G191</f>
        <v>24</v>
      </c>
      <c r="K191" s="143">
        <f>+AO191</f>
        <v>0</v>
      </c>
      <c r="L191" s="153">
        <f>+J191+K191</f>
        <v>24</v>
      </c>
      <c r="M191" s="156">
        <f>+(D191+E191)-(L191)+H191-I191</f>
        <v>6</v>
      </c>
      <c r="N191" s="2">
        <v>6</v>
      </c>
      <c r="O191" s="3" t="s">
        <v>235</v>
      </c>
      <c r="P191" s="3" t="s">
        <v>236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6</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+Abril!M197</f>
        <v>8</v>
      </c>
      <c r="E197" s="125"/>
      <c r="F197" s="122">
        <v>2</v>
      </c>
      <c r="G197" s="122"/>
      <c r="H197" s="122"/>
      <c r="I197" s="122"/>
      <c r="J197" s="140">
        <f>+F197+G197</f>
        <v>2</v>
      </c>
      <c r="K197" s="143">
        <f>+AO197</f>
        <v>0</v>
      </c>
      <c r="L197" s="153">
        <f>+J197+K197</f>
        <v>2</v>
      </c>
      <c r="M197" s="156">
        <f>+(D197+E197)-(L197)+H197-I197</f>
        <v>6</v>
      </c>
      <c r="N197" s="2">
        <v>6</v>
      </c>
      <c r="O197" s="3" t="s">
        <v>237</v>
      </c>
      <c r="P197" s="3" t="s">
        <v>238</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6</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+Abril!M203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+Abril!M209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+Abril!M215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+Abril!M222</f>
        <v>120</v>
      </c>
      <c r="E222" s="125"/>
      <c r="F222" s="122">
        <v>5</v>
      </c>
      <c r="G222" s="122"/>
      <c r="H222" s="122"/>
      <c r="I222" s="122"/>
      <c r="J222" s="140">
        <f>+F222+G222</f>
        <v>5</v>
      </c>
      <c r="K222" s="143">
        <f>+AO222</f>
        <v>45</v>
      </c>
      <c r="L222" s="153">
        <f>+J222+K222</f>
        <v>50</v>
      </c>
      <c r="M222" s="156">
        <f>+(D222+E222)-(L222)+H222-I222</f>
        <v>70</v>
      </c>
      <c r="N222" s="2">
        <v>70</v>
      </c>
      <c r="O222" s="3" t="s">
        <v>285</v>
      </c>
      <c r="P222" s="3" t="s">
        <v>193</v>
      </c>
      <c r="Q222" s="4">
        <v>47330</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7">
        <v>45</v>
      </c>
      <c r="AC222" s="167"/>
      <c r="AD222" s="168">
        <f>+AB222+AC222</f>
        <v>45</v>
      </c>
      <c r="AE222" s="116"/>
      <c r="AF222" s="116"/>
      <c r="AG222" s="116"/>
      <c r="AH222" s="116"/>
      <c r="AI222" s="116"/>
      <c r="AJ222" s="116"/>
      <c r="AK222" s="116"/>
      <c r="AL222" s="116"/>
      <c r="AM222" s="116"/>
      <c r="AN222" s="116"/>
      <c r="AO222" s="119">
        <f>SUM(AD222:AN226)</f>
        <v>45</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70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+Abril!M228</f>
        <v>61</v>
      </c>
      <c r="E228" s="125">
        <v>100</v>
      </c>
      <c r="F228" s="122">
        <v>72</v>
      </c>
      <c r="G228" s="122">
        <v>1</v>
      </c>
      <c r="H228" s="122"/>
      <c r="I228" s="122"/>
      <c r="J228" s="140">
        <f>+F228+G228</f>
        <v>73</v>
      </c>
      <c r="K228" s="143">
        <f>+AO228</f>
        <v>0</v>
      </c>
      <c r="L228" s="153">
        <f>+J228+K228</f>
        <v>73</v>
      </c>
      <c r="M228" s="156">
        <f>+(D228+E228)-(L228)+H228-I228</f>
        <v>88</v>
      </c>
      <c r="N228" s="2">
        <v>88</v>
      </c>
      <c r="O228" s="3" t="s">
        <v>240</v>
      </c>
      <c r="P228" s="3" t="s">
        <v>193</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88</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+Abril!M234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+Abril!M240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+Abril!M246</f>
        <v>113</v>
      </c>
      <c r="E246" s="125">
        <v>100</v>
      </c>
      <c r="F246" s="122">
        <v>149</v>
      </c>
      <c r="G246" s="122">
        <v>4</v>
      </c>
      <c r="H246" s="122"/>
      <c r="I246" s="122"/>
      <c r="J246" s="140">
        <f>+F246+G246</f>
        <v>153</v>
      </c>
      <c r="K246" s="143">
        <f>+AO246</f>
        <v>0</v>
      </c>
      <c r="L246" s="153">
        <f>+J246+K246</f>
        <v>153</v>
      </c>
      <c r="M246" s="156">
        <f>+(D246+E246)-(L246)+H246-I246</f>
        <v>60</v>
      </c>
      <c r="N246" s="2">
        <v>60</v>
      </c>
      <c r="O246" s="3" t="s">
        <v>286</v>
      </c>
      <c r="P246" s="3" t="s">
        <v>193</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60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+Abril!M252</f>
        <v>0</v>
      </c>
      <c r="E252" s="125"/>
      <c r="F252" s="122"/>
      <c r="G252" s="122"/>
      <c r="H252" s="122"/>
      <c r="I252" s="122"/>
      <c r="J252" s="140">
        <f>+F252+G252</f>
        <v>0</v>
      </c>
      <c r="K252" s="143">
        <f>+AO252</f>
        <v>0</v>
      </c>
      <c r="L252" s="153">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+Abril!M258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+Abril!M264</f>
        <v>1460</v>
      </c>
      <c r="E264" s="125"/>
      <c r="F264" s="122">
        <v>248</v>
      </c>
      <c r="G264" s="122">
        <v>3</v>
      </c>
      <c r="H264" s="122"/>
      <c r="I264" s="122"/>
      <c r="J264" s="140">
        <f>+F264+G264</f>
        <v>251</v>
      </c>
      <c r="K264" s="143">
        <f>+AO264</f>
        <v>69</v>
      </c>
      <c r="L264" s="153">
        <f>+J264+K264</f>
        <v>320</v>
      </c>
      <c r="M264" s="156">
        <f>+(D264+E264)-(L264)+H264-I264</f>
        <v>1140</v>
      </c>
      <c r="N264" s="2">
        <v>1140</v>
      </c>
      <c r="O264" s="3" t="s">
        <v>242</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7">
        <v>69</v>
      </c>
      <c r="AC264" s="167"/>
      <c r="AD264" s="168">
        <f>+AB264+AC264</f>
        <v>69</v>
      </c>
      <c r="AE264" s="167"/>
      <c r="AF264" s="167"/>
      <c r="AG264" s="167"/>
      <c r="AH264" s="167"/>
      <c r="AI264" s="167"/>
      <c r="AJ264" s="167"/>
      <c r="AK264" s="167"/>
      <c r="AL264" s="167"/>
      <c r="AM264" s="167"/>
      <c r="AN264" s="167"/>
      <c r="AO264" s="119">
        <f>SUM(AD264:AN268)</f>
        <v>69</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1140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+Abril!M270</f>
        <v>96</v>
      </c>
      <c r="E270" s="125">
        <v>80</v>
      </c>
      <c r="F270" s="122">
        <v>77</v>
      </c>
      <c r="G270" s="122">
        <v>1</v>
      </c>
      <c r="H270" s="122"/>
      <c r="I270" s="122"/>
      <c r="J270" s="140">
        <f>+F270+G270</f>
        <v>78</v>
      </c>
      <c r="K270" s="143">
        <f>+AO270</f>
        <v>0</v>
      </c>
      <c r="L270" s="153">
        <f>+J270+K270</f>
        <v>78</v>
      </c>
      <c r="M270" s="156">
        <f>+(D270+E270)-(L270)+H270-I270</f>
        <v>98</v>
      </c>
      <c r="N270" s="2">
        <v>98</v>
      </c>
      <c r="O270" s="3" t="s">
        <v>287</v>
      </c>
      <c r="P270" s="3" t="s">
        <v>218</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98</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+Abril!M276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+Abril!M282</f>
        <v>24</v>
      </c>
      <c r="E282" s="125">
        <v>49</v>
      </c>
      <c r="F282" s="122">
        <v>39</v>
      </c>
      <c r="G282" s="122"/>
      <c r="H282" s="122"/>
      <c r="I282" s="122"/>
      <c r="J282" s="140">
        <f>+F282+G282</f>
        <v>39</v>
      </c>
      <c r="K282" s="143">
        <f>+AO282</f>
        <v>0</v>
      </c>
      <c r="L282" s="153">
        <f>+J282+K282</f>
        <v>39</v>
      </c>
      <c r="M282" s="156">
        <f>+(D282+E282)-(L282)+H282-I282</f>
        <v>34</v>
      </c>
      <c r="N282" s="2">
        <v>34</v>
      </c>
      <c r="O282" s="3" t="s">
        <v>263</v>
      </c>
      <c r="P282" s="3" t="s">
        <v>193</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34</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+Abril!M288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+Abril!M295</f>
        <v>2503</v>
      </c>
      <c r="E295" s="125"/>
      <c r="F295" s="122">
        <v>1720</v>
      </c>
      <c r="G295" s="122"/>
      <c r="H295" s="122"/>
      <c r="I295" s="122"/>
      <c r="J295" s="140">
        <f>+F295+G295</f>
        <v>1720</v>
      </c>
      <c r="K295" s="143">
        <f>+AO295</f>
        <v>0</v>
      </c>
      <c r="L295" s="153">
        <f>+J295+K295</f>
        <v>1720</v>
      </c>
      <c r="M295" s="156">
        <f>+(D295+E295)-L295+H295-I295</f>
        <v>783</v>
      </c>
      <c r="N295" s="2">
        <v>783</v>
      </c>
      <c r="O295" s="3" t="s">
        <v>245</v>
      </c>
      <c r="P295" s="3"/>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783</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+Abril!M302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+Abril!M309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+Abril!M316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+Abril!M323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+Abril!M330</f>
        <v>1366</v>
      </c>
      <c r="E330" s="125">
        <v>500</v>
      </c>
      <c r="F330" s="122">
        <v>1019</v>
      </c>
      <c r="G330" s="122"/>
      <c r="H330" s="122"/>
      <c r="I330" s="122"/>
      <c r="J330" s="140">
        <f>+F330+G330</f>
        <v>1019</v>
      </c>
      <c r="K330" s="143">
        <f>+AO330</f>
        <v>0</v>
      </c>
      <c r="L330" s="153">
        <f>+J330+K330</f>
        <v>1019</v>
      </c>
      <c r="M330" s="156">
        <f>+(D330+E330)-L330+H330-I330</f>
        <v>847</v>
      </c>
      <c r="N330" s="2">
        <v>847</v>
      </c>
      <c r="O330" s="3" t="s">
        <v>249</v>
      </c>
      <c r="P330" s="3"/>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847</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+Abril!M337</f>
        <v>932</v>
      </c>
      <c r="E337" s="125">
        <v>500</v>
      </c>
      <c r="F337" s="122">
        <v>526</v>
      </c>
      <c r="G337" s="122"/>
      <c r="H337" s="122"/>
      <c r="I337" s="122"/>
      <c r="J337" s="140">
        <f>+F337+G337</f>
        <v>526</v>
      </c>
      <c r="K337" s="143">
        <f>+AO337</f>
        <v>0</v>
      </c>
      <c r="L337" s="153">
        <f>+J337+K337</f>
        <v>526</v>
      </c>
      <c r="M337" s="156">
        <f>+(D337+E337)-L337+H337-I337</f>
        <v>906</v>
      </c>
      <c r="N337" s="2">
        <v>406</v>
      </c>
      <c r="O337" s="3" t="s">
        <v>250</v>
      </c>
      <c r="P337" s="3"/>
      <c r="Q337" s="4">
        <v>47728</v>
      </c>
      <c r="R337" s="5" t="str">
        <f ca="1">IF(Q337=0," ",IFERROR(IF(DATEDIF(TODAY(),Q337,"M")&lt;=5,"ROJO",IF(DATEDIF(TODAY(),Q337,"M")&gt;=12,"VERDE",IF(AND(DATEDIF(TODAY(),Q337,"M")&gt;=6,DATEDIF(TODAY(),Q337,"M")&lt;=11),"AMARILLO"))),S337))</f>
        <v>VERDE</v>
      </c>
      <c r="S337" s="5" t="str">
        <f>IF(Q337=0," ",IF(Q337&lt;=$N$4,"VENCIDO","NO VENCIDO"))</f>
        <v>NO VENCIDO</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v>500</v>
      </c>
      <c r="O338" s="3" t="s">
        <v>297</v>
      </c>
      <c r="P338" s="3"/>
      <c r="Q338" s="4">
        <v>47731</v>
      </c>
      <c r="R338" s="5" t="str">
        <f ca="1">IF(Q338=0," ",IFERROR(IF(DATEDIF(TODAY(),Q338,"M")&lt;=5,"ROJO",IF(DATEDIF(TODAY(),Q338,"M")&gt;=12,"VERDE",IF(AND(DATEDIF(TODAY(),Q338,"M")&gt;=6,DATEDIF(TODAY(),Q338,"M")&lt;=11),"AMARILLO"))),S338))</f>
        <v>VERDE</v>
      </c>
      <c r="S338" s="13" t="str">
        <f>IF(Q338=0," ",IF(Q338&lt;=$N$4,"VENCIDO","NO VENCIDO"))</f>
        <v>NO VENCIDO</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906</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+Abril!M344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+Abril!M351</f>
        <v>85</v>
      </c>
      <c r="E351" s="125"/>
      <c r="F351" s="122">
        <v>5</v>
      </c>
      <c r="G351" s="122"/>
      <c r="H351" s="122"/>
      <c r="I351" s="122"/>
      <c r="J351" s="140">
        <f>+F351+G351</f>
        <v>5</v>
      </c>
      <c r="K351" s="143">
        <f>+AO351</f>
        <v>3</v>
      </c>
      <c r="L351" s="153">
        <f>+J351+K351</f>
        <v>8</v>
      </c>
      <c r="M351" s="156">
        <f>+(D351+E351)-L351+H351-I351</f>
        <v>77</v>
      </c>
      <c r="N351" s="2">
        <v>77</v>
      </c>
      <c r="O351" s="3" t="s">
        <v>252</v>
      </c>
      <c r="P351" s="3"/>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9">
        <f>+AT351</f>
        <v>0</v>
      </c>
      <c r="Z351" s="9"/>
      <c r="AA351" s="1"/>
      <c r="AB351" s="116">
        <v>3</v>
      </c>
      <c r="AC351" s="116"/>
      <c r="AD351" s="162">
        <f>+AB351+AC351</f>
        <v>3</v>
      </c>
      <c r="AE351" s="116"/>
      <c r="AF351" s="116"/>
      <c r="AG351" s="116"/>
      <c r="AH351" s="116"/>
      <c r="AI351" s="116"/>
      <c r="AJ351" s="116"/>
      <c r="AK351" s="116"/>
      <c r="AL351" s="116"/>
      <c r="AM351" s="116"/>
      <c r="AN351" s="116"/>
      <c r="AO351" s="119">
        <f>SUM(AD351:AN356)</f>
        <v>3</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77</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+Abril!M358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+Abril!M365</f>
        <v>59</v>
      </c>
      <c r="E365" s="72"/>
      <c r="F365" s="35">
        <v>6</v>
      </c>
      <c r="G365" s="35"/>
      <c r="H365" s="14"/>
      <c r="I365" s="14"/>
      <c r="J365" s="74">
        <f t="shared" ref="J365:J371" si="3">+F365+G365</f>
        <v>6</v>
      </c>
      <c r="K365" s="36">
        <f t="shared" ref="K365:K371" si="4">+AO365</f>
        <v>0</v>
      </c>
      <c r="L365" s="77">
        <f t="shared" ref="L365:L371" si="5">+J365+K365</f>
        <v>6</v>
      </c>
      <c r="M365" s="37">
        <f t="shared" ref="M365:M371" si="6">+(D365+E365)-(L365)+H365-I365</f>
        <v>53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+Abril!M366</f>
        <v>1731</v>
      </c>
      <c r="E366" s="72">
        <v>400</v>
      </c>
      <c r="F366" s="35">
        <v>1138</v>
      </c>
      <c r="G366" s="35"/>
      <c r="H366" s="14"/>
      <c r="I366" s="14"/>
      <c r="J366" s="74">
        <f t="shared" si="3"/>
        <v>1138</v>
      </c>
      <c r="K366" s="36">
        <f t="shared" si="4"/>
        <v>0</v>
      </c>
      <c r="L366" s="77">
        <f t="shared" si="5"/>
        <v>1138</v>
      </c>
      <c r="M366" s="37">
        <f t="shared" si="6"/>
        <v>993</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+Abril!M367</f>
        <v>418</v>
      </c>
      <c r="E367" s="72"/>
      <c r="F367" s="35">
        <v>5</v>
      </c>
      <c r="G367" s="35"/>
      <c r="H367" s="14"/>
      <c r="I367" s="14"/>
      <c r="J367" s="74">
        <f t="shared" si="3"/>
        <v>5</v>
      </c>
      <c r="K367" s="36">
        <f t="shared" si="4"/>
        <v>0</v>
      </c>
      <c r="L367" s="77">
        <f t="shared" si="5"/>
        <v>5</v>
      </c>
      <c r="M367" s="37">
        <f t="shared" si="6"/>
        <v>413</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+Abril!M368</f>
        <v>47</v>
      </c>
      <c r="E368" s="72">
        <v>50</v>
      </c>
      <c r="F368" s="35">
        <v>43</v>
      </c>
      <c r="G368" s="35"/>
      <c r="H368" s="14"/>
      <c r="I368" s="14"/>
      <c r="J368" s="74">
        <f t="shared" si="3"/>
        <v>43</v>
      </c>
      <c r="K368" s="36">
        <f t="shared" si="4"/>
        <v>0</v>
      </c>
      <c r="L368" s="77">
        <f t="shared" si="5"/>
        <v>43</v>
      </c>
      <c r="M368" s="37">
        <f t="shared" si="6"/>
        <v>54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+Abril!M369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+Abril!M370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+Abril!M377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+Abril!M378</f>
        <v>0</v>
      </c>
      <c r="E378" s="72">
        <v>80</v>
      </c>
      <c r="F378" s="40"/>
      <c r="G378" s="40"/>
      <c r="H378" s="25"/>
      <c r="I378" s="25"/>
      <c r="J378" s="74">
        <f>SUM(F378,G378)</f>
        <v>0</v>
      </c>
      <c r="K378" s="36">
        <f>+AQ378</f>
        <v>0</v>
      </c>
      <c r="L378" s="77">
        <f>+J378+K378</f>
        <v>0</v>
      </c>
      <c r="M378" s="37">
        <f>+(D378+E378)-(L378)+H378-I378</f>
        <v>80</v>
      </c>
      <c r="N378" s="41">
        <f>+AS378</f>
        <v>0</v>
      </c>
      <c r="O378" s="7" t="s">
        <v>298</v>
      </c>
      <c r="P378" s="7"/>
      <c r="Q378" s="7" t="s">
        <v>300</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+Abril!M379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+Abril!M380</f>
        <v>0</v>
      </c>
      <c r="E380" s="72">
        <v>60</v>
      </c>
      <c r="F380" s="40">
        <v>2</v>
      </c>
      <c r="G380" s="40"/>
      <c r="H380" s="25"/>
      <c r="I380" s="25"/>
      <c r="J380" s="74">
        <f t="shared" ref="J380:J381" si="12">SUM(F380,G380)</f>
        <v>2</v>
      </c>
      <c r="K380" s="36">
        <f t="shared" ref="K380:K381" si="13">+AQ380</f>
        <v>10</v>
      </c>
      <c r="L380" s="77">
        <f t="shared" ref="L380:L381" si="14">+J380+K380</f>
        <v>12</v>
      </c>
      <c r="M380" s="37">
        <f t="shared" ref="M380:M381" si="15">+(D380+E380)-(L380)+H380-I380</f>
        <v>48</v>
      </c>
      <c r="N380" s="41">
        <f t="shared" ref="N380:N381" si="16">+AS380</f>
        <v>0</v>
      </c>
      <c r="O380" s="7" t="s">
        <v>299</v>
      </c>
      <c r="P380" s="7"/>
      <c r="Q380" s="7" t="s">
        <v>301</v>
      </c>
      <c r="R380" s="7"/>
      <c r="S380" s="8"/>
      <c r="T380" s="8"/>
      <c r="U380" s="42"/>
      <c r="V380" s="42"/>
      <c r="W380" s="42"/>
      <c r="X380" s="42"/>
      <c r="Y380" s="41">
        <f t="shared" ref="Y380:Y381" si="17">+AS380</f>
        <v>0</v>
      </c>
      <c r="Z380" s="9"/>
      <c r="AA380" s="1"/>
      <c r="AB380" s="43">
        <v>10</v>
      </c>
      <c r="AC380" s="43"/>
      <c r="AD380" s="43"/>
      <c r="AE380" s="43"/>
      <c r="AF380" s="43"/>
      <c r="AG380" s="43"/>
      <c r="AH380" s="43"/>
      <c r="AI380" s="43"/>
      <c r="AJ380" s="43"/>
      <c r="AK380" s="43"/>
      <c r="AL380" s="43"/>
      <c r="AM380" s="43"/>
      <c r="AN380" s="43"/>
      <c r="AO380" s="43"/>
      <c r="AP380" s="43"/>
      <c r="AQ380" s="79">
        <f t="shared" ref="AQ380:AQ381" si="18">SUM(AB380:AP380)</f>
        <v>10</v>
      </c>
    </row>
    <row r="381" spans="1:43" ht="16.5">
      <c r="A381" s="76">
        <f>A380+1</f>
        <v>5</v>
      </c>
      <c r="B381" s="99" t="s">
        <v>192</v>
      </c>
      <c r="C381" s="100"/>
      <c r="D381" s="87">
        <f>+Abril!M381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R5:R9">
    <cfRule type="containsText" dxfId="1636" priority="230" operator="containsText" text="ROJO">
      <formula>NOT(ISERROR(SEARCH("ROJO",R5)))</formula>
    </cfRule>
    <cfRule type="containsText" dxfId="1635" priority="227" operator="containsText" text="VENCIDO">
      <formula>NOT(ISERROR(SEARCH("VENCIDO",R5)))</formula>
    </cfRule>
    <cfRule type="containsText" dxfId="1634" priority="228" operator="containsText" text="VERDE">
      <formula>NOT(ISERROR(SEARCH("VERDE",R5)))</formula>
    </cfRule>
    <cfRule type="containsText" dxfId="1633" priority="229" stopIfTrue="1" operator="containsText" text="AMARILLO">
      <formula>NOT(ISERROR(SEARCH("AMARILLO",R5)))</formula>
    </cfRule>
  </conditionalFormatting>
  <conditionalFormatting sqref="R11:R15">
    <cfRule type="containsText" dxfId="1632" priority="224" operator="containsText" text="ROJO">
      <formula>NOT(ISERROR(SEARCH("ROJO",R11)))</formula>
    </cfRule>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onditionalFormatting>
  <conditionalFormatting sqref="R17:R21">
    <cfRule type="containsText" dxfId="1628" priority="218" operator="containsText" text="VERDE">
      <formula>NOT(ISERROR(SEARCH("VERDE",R17)))</formula>
    </cfRule>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onditionalFormatting>
  <conditionalFormatting sqref="R23:R27">
    <cfRule type="containsText" dxfId="1624" priority="211" operator="containsText" text="VENCIDO">
      <formula>NOT(ISERROR(SEARCH("VENCIDO",R23)))</formula>
    </cfRule>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2" operator="containsText" text="VERDE">
      <formula>NOT(ISERROR(SEARCH("VERDE",R23)))</formula>
    </cfRule>
  </conditionalFormatting>
  <conditionalFormatting sqref="R29:R33">
    <cfRule type="containsText" dxfId="1620" priority="210" operator="containsText" text="ROJO">
      <formula>NOT(ISERROR(SEARCH("ROJO",R29)))</formula>
    </cfRule>
    <cfRule type="containsText" dxfId="1619" priority="207" operator="containsText" text="VENCIDO">
      <formula>NOT(ISERROR(SEARCH("VENCIDO",R29)))</formula>
    </cfRule>
    <cfRule type="containsText" dxfId="1618" priority="208" operator="containsText" text="VERDE">
      <formula>NOT(ISERROR(SEARCH("VERDE",R29)))</formula>
    </cfRule>
    <cfRule type="containsText" dxfId="1617" priority="209" stopIfTrue="1" operator="containsText" text="AMARILLO">
      <formula>NOT(ISERROR(SEARCH("AMARILLO",R29)))</formula>
    </cfRule>
  </conditionalFormatting>
  <conditionalFormatting sqref="R35:R39">
    <cfRule type="containsText" dxfId="1616" priority="204" operator="containsText" text="ROJO">
      <formula>NOT(ISERROR(SEARCH("ROJO",R35)))</formula>
    </cfRule>
    <cfRule type="containsText" dxfId="1615" priority="201" operator="containsText" text="VENCIDO">
      <formula>NOT(ISERROR(SEARCH("VENCIDO",R35)))</formula>
    </cfRule>
    <cfRule type="containsText" dxfId="1614" priority="202" operator="containsText" text="VERDE">
      <formula>NOT(ISERROR(SEARCH("VERDE",R35)))</formula>
    </cfRule>
    <cfRule type="containsText" dxfId="1613" priority="203" stopIfTrue="1" operator="containsText" text="AMARILLO">
      <formula>NOT(ISERROR(SEARCH("AMARILLO",R35)))</formula>
    </cfRule>
  </conditionalFormatting>
  <conditionalFormatting sqref="R41:R45">
    <cfRule type="containsText" dxfId="1612" priority="200" operator="containsText" text="ROJO">
      <formula>NOT(ISERROR(SEARCH("ROJO",R41)))</formula>
    </cfRule>
    <cfRule type="containsText" dxfId="1611" priority="199" stopIfTrue="1" operator="containsText" text="AMARILLO">
      <formula>NOT(ISERROR(SEARCH("AMARILLO",R41)))</formula>
    </cfRule>
    <cfRule type="containsText" dxfId="1610" priority="198" operator="containsText" text="VERDE">
      <formula>NOT(ISERROR(SEARCH("VERDE",R41)))</formula>
    </cfRule>
    <cfRule type="containsText" dxfId="160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8" priority="195" operator="containsText" text="ROJO">
      <formula>NOT(ISERROR(SEARCH("ROJO",R47)))</formula>
    </cfRule>
    <cfRule type="containsText" dxfId="1607" priority="194" stopIfTrue="1" operator="containsText" text="AMARILLO">
      <formula>NOT(ISERROR(SEARCH("AMARILLO",R47)))</formula>
    </cfRule>
    <cfRule type="containsText" dxfId="1606" priority="193" operator="containsText" text="VERDE">
      <formula>NOT(ISERROR(SEARCH("VERDE",R47)))</formula>
    </cfRule>
    <cfRule type="containsText" dxfId="1605" priority="192" operator="containsText" text="VENCIDO">
      <formula>NOT(ISERROR(SEARCH("VENCIDO",R47)))</formula>
    </cfRule>
  </conditionalFormatting>
  <conditionalFormatting sqref="R83:R87 R89:R93">
    <cfRule type="containsText" dxfId="1604" priority="189" stopIfTrue="1" operator="containsText" text="AMARILLO">
      <formula>NOT(ISERROR(SEARCH("AMARILLO",R83)))</formula>
    </cfRule>
    <cfRule type="containsText" dxfId="1603" priority="190" operator="containsText" text="ROJO">
      <formula>NOT(ISERROR(SEARCH("ROJO",R83)))</formula>
    </cfRule>
    <cfRule type="containsText" dxfId="1602" priority="187" operator="containsText" text="VENCIDO">
      <formula>NOT(ISERROR(SEARCH("VENCIDO",R83)))</formula>
    </cfRule>
    <cfRule type="containsText" dxfId="1601" priority="188" operator="containsText" text="VERDE">
      <formula>NOT(ISERROR(SEARCH("VERDE",R83)))</formula>
    </cfRule>
  </conditionalFormatting>
  <conditionalFormatting sqref="R101:R105">
    <cfRule type="containsText" dxfId="1600" priority="184" stopIfTrue="1" operator="containsText" text="AMARILLO">
      <formula>NOT(ISERROR(SEARCH("AMARILLO",R101)))</formula>
    </cfRule>
    <cfRule type="containsText" dxfId="1599" priority="185" operator="containsText" text="ROJO">
      <formula>NOT(ISERROR(SEARCH("ROJO",R101)))</formula>
    </cfRule>
    <cfRule type="containsText" dxfId="1598" priority="182" operator="containsText" text="VENCIDO">
      <formula>NOT(ISERROR(SEARCH("VENCIDO",R101)))</formula>
    </cfRule>
    <cfRule type="containsText" dxfId="1597" priority="183" operator="containsText" text="VERDE">
      <formula>NOT(ISERROR(SEARCH("VERDE",R101)))</formula>
    </cfRule>
  </conditionalFormatting>
  <conditionalFormatting sqref="R149:R153">
    <cfRule type="containsText" dxfId="1596" priority="178" operator="containsText" text="VERDE">
      <formula>NOT(ISERROR(SEARCH("VERDE",R149)))</formula>
    </cfRule>
    <cfRule type="containsText" dxfId="1595" priority="177" operator="containsText" text="VENCIDO">
      <formula>NOT(ISERROR(SEARCH("VENCIDO",R149)))</formula>
    </cfRule>
    <cfRule type="containsText" dxfId="1594" priority="179" stopIfTrue="1" operator="containsText" text="AMARILLO">
      <formula>NOT(ISERROR(SEARCH("AMARILLO",R149)))</formula>
    </cfRule>
    <cfRule type="containsText" dxfId="1593" priority="180" operator="containsText" text="ROJO">
      <formula>NOT(ISERROR(SEARCH("ROJO",R149)))</formula>
    </cfRule>
  </conditionalFormatting>
  <conditionalFormatting sqref="R155:R159">
    <cfRule type="containsText" dxfId="1592" priority="176" operator="containsText" text="ROJO">
      <formula>NOT(ISERROR(SEARCH("ROJO",R155)))</formula>
    </cfRule>
    <cfRule type="containsText" dxfId="1591" priority="174" operator="containsText" text="VERDE">
      <formula>NOT(ISERROR(SEARCH("VERDE",R155)))</formula>
    </cfRule>
    <cfRule type="containsText" dxfId="1590" priority="175" stopIfTrue="1" operator="containsText" text="AMARILLO">
      <formula>NOT(ISERROR(SEARCH("AMARILLO",R155)))</formula>
    </cfRule>
    <cfRule type="containsText" dxfId="1589" priority="173" operator="containsText" text="VENCIDO">
      <formula>NOT(ISERROR(SEARCH("VENCIDO",R155)))</formula>
    </cfRule>
  </conditionalFormatting>
  <conditionalFormatting sqref="R161:R165">
    <cfRule type="containsText" dxfId="1588" priority="170" operator="containsText" text="VERDE">
      <formula>NOT(ISERROR(SEARCH("VERDE",R161)))</formula>
    </cfRule>
    <cfRule type="containsText" dxfId="1587" priority="169" operator="containsText" text="VENCIDO">
      <formula>NOT(ISERROR(SEARCH("VENCIDO",R161)))</formula>
    </cfRule>
    <cfRule type="containsText" dxfId="1586" priority="171" stopIfTrue="1" operator="containsText" text="AMARILLO">
      <formula>NOT(ISERROR(SEARCH("AMARILLO",R161)))</formula>
    </cfRule>
    <cfRule type="containsText" dxfId="1585" priority="172" operator="containsText" text="ROJO">
      <formula>NOT(ISERROR(SEARCH("ROJO",R161)))</formula>
    </cfRule>
  </conditionalFormatting>
  <conditionalFormatting sqref="R167:R171">
    <cfRule type="containsText" dxfId="1584" priority="164" operator="containsText" text="VENCIDO">
      <formula>NOT(ISERROR(SEARCH("VENCIDO",R167)))</formula>
    </cfRule>
    <cfRule type="containsText" dxfId="1583" priority="166" stopIfTrue="1" operator="containsText" text="AMARILLO">
      <formula>NOT(ISERROR(SEARCH("AMARILLO",R167)))</formula>
    </cfRule>
    <cfRule type="containsText" dxfId="1582" priority="167" operator="containsText" text="ROJO">
      <formula>NOT(ISERROR(SEARCH("ROJO",R167)))</formula>
    </cfRule>
    <cfRule type="containsText" dxfId="1581" priority="165" operator="containsText" text="VERDE">
      <formula>NOT(ISERROR(SEARCH("VERDE",R167)))</formula>
    </cfRule>
  </conditionalFormatting>
  <conditionalFormatting sqref="R173:R177">
    <cfRule type="containsText" dxfId="1580" priority="160" operator="containsText" text="VERDE">
      <formula>NOT(ISERROR(SEARCH("VERDE",R173)))</formula>
    </cfRule>
    <cfRule type="containsText" dxfId="1579" priority="161" stopIfTrue="1" operator="containsText" text="AMARILLO">
      <formula>NOT(ISERROR(SEARCH("AMARILLO",R173)))</formula>
    </cfRule>
    <cfRule type="containsText" dxfId="1578" priority="162" operator="containsText" text="ROJO">
      <formula>NOT(ISERROR(SEARCH("ROJO",R173)))</formula>
    </cfRule>
    <cfRule type="containsText" dxfId="1577" priority="159" operator="containsText" text="VENCIDO">
      <formula>NOT(ISERROR(SEARCH("VENCIDO",R173)))</formula>
    </cfRule>
  </conditionalFormatting>
  <conditionalFormatting sqref="R179:R183">
    <cfRule type="containsText" dxfId="1576" priority="157" operator="containsText" text="ROJO">
      <formula>NOT(ISERROR(SEARCH("ROJO",R179)))</formula>
    </cfRule>
    <cfRule type="containsText" dxfId="1575" priority="156" stopIfTrue="1" operator="containsText" text="AMARILLO">
      <formula>NOT(ISERROR(SEARCH("AMARILLO",R179)))</formula>
    </cfRule>
    <cfRule type="containsText" dxfId="1574" priority="154" operator="containsText" text="VENCIDO">
      <formula>NOT(ISERROR(SEARCH("VENCIDO",R179)))</formula>
    </cfRule>
    <cfRule type="containsText" dxfId="1573" priority="155" operator="containsText" text="VERDE">
      <formula>NOT(ISERROR(SEARCH("VERDE",R179)))</formula>
    </cfRule>
  </conditionalFormatting>
  <conditionalFormatting sqref="R185:R189 R191:R195">
    <cfRule type="containsText" dxfId="1572" priority="151" stopIfTrue="1" operator="containsText" text="AMARILLO">
      <formula>NOT(ISERROR(SEARCH("AMARILLO",R185)))</formula>
    </cfRule>
    <cfRule type="containsText" dxfId="1571" priority="150" operator="containsText" text="VERDE">
      <formula>NOT(ISERROR(SEARCH("VERDE",R185)))</formula>
    </cfRule>
    <cfRule type="containsText" dxfId="1570" priority="149" operator="containsText" text="VENCIDO">
      <formula>NOT(ISERROR(SEARCH("VENCIDO",R185)))</formula>
    </cfRule>
    <cfRule type="containsText" dxfId="1569" priority="152" operator="containsText" text="ROJO">
      <formula>NOT(ISERROR(SEARCH("ROJO",R185)))</formula>
    </cfRule>
  </conditionalFormatting>
  <conditionalFormatting sqref="R197:R201 R203:R207 R209:R213 R215:R219">
    <cfRule type="containsText" dxfId="1568" priority="146" stopIfTrue="1" operator="containsText" text="AMARILLO">
      <formula>NOT(ISERROR(SEARCH("AMARILLO",R197)))</formula>
    </cfRule>
    <cfRule type="containsText" dxfId="1567" priority="147" operator="containsText" text="ROJO">
      <formula>NOT(ISERROR(SEARCH("ROJO",R197)))</formula>
    </cfRule>
    <cfRule type="containsText" dxfId="1566" priority="144" operator="containsText" text="VENCIDO">
      <formula>NOT(ISERROR(SEARCH("VENCIDO",R197)))</formula>
    </cfRule>
    <cfRule type="containsText" dxfId="1565" priority="145" operator="containsText" text="VERDE">
      <formula>NOT(ISERROR(SEARCH("VERDE",R197)))</formula>
    </cfRule>
  </conditionalFormatting>
  <conditionalFormatting sqref="R222:R226">
    <cfRule type="containsText" dxfId="1564" priority="141" operator="containsText" text="ROJO">
      <formula>NOT(ISERROR(SEARCH("ROJO",R222)))</formula>
    </cfRule>
    <cfRule type="containsText" dxfId="1563" priority="140" stopIfTrue="1" operator="containsText" text="AMARILLO">
      <formula>NOT(ISERROR(SEARCH("AMARILLO",R222)))</formula>
    </cfRule>
    <cfRule type="containsText" dxfId="1562" priority="139" operator="containsText" text="VERDE">
      <formula>NOT(ISERROR(SEARCH("VERDE",R222)))</formula>
    </cfRule>
    <cfRule type="containsText" dxfId="1561" priority="138" operator="containsText" text="VENCIDO">
      <formula>NOT(ISERROR(SEARCH("VENCIDO",R222)))</formula>
    </cfRule>
  </conditionalFormatting>
  <conditionalFormatting sqref="R228:R232 R234:R238 R240:R244">
    <cfRule type="containsText" dxfId="1560" priority="133" operator="containsText" text="VENCIDO">
      <formula>NOT(ISERROR(SEARCH("VENCIDO",R228)))</formula>
    </cfRule>
    <cfRule type="containsText" dxfId="1559" priority="134" operator="containsText" text="VERDE">
      <formula>NOT(ISERROR(SEARCH("VERDE",R228)))</formula>
    </cfRule>
    <cfRule type="containsText" dxfId="1558" priority="135" stopIfTrue="1" operator="containsText" text="AMARILLO">
      <formula>NOT(ISERROR(SEARCH("AMARILLO",R228)))</formula>
    </cfRule>
    <cfRule type="containsText" dxfId="1557" priority="136" operator="containsText" text="ROJO">
      <formula>NOT(ISERROR(SEARCH("ROJO",R228)))</formula>
    </cfRule>
  </conditionalFormatting>
  <conditionalFormatting sqref="R246:R250">
    <cfRule type="containsText" dxfId="1556" priority="128" operator="containsText" text="VENCIDO">
      <formula>NOT(ISERROR(SEARCH("VENCIDO",R246)))</formula>
    </cfRule>
    <cfRule type="containsText" dxfId="1555" priority="129" operator="containsText" text="VERDE">
      <formula>NOT(ISERROR(SEARCH("VERDE",R246)))</formula>
    </cfRule>
    <cfRule type="containsText" dxfId="1554" priority="130" stopIfTrue="1" operator="containsText" text="AMARILLO">
      <formula>NOT(ISERROR(SEARCH("AMARILLO",R246)))</formula>
    </cfRule>
    <cfRule type="containsText" dxfId="1553" priority="131" operator="containsText" text="ROJO">
      <formula>NOT(ISERROR(SEARCH("ROJO",R246)))</formula>
    </cfRule>
  </conditionalFormatting>
  <conditionalFormatting sqref="R252:R256">
    <cfRule type="containsText" dxfId="1552" priority="123" operator="containsText" text="VENCIDO">
      <formula>NOT(ISERROR(SEARCH("VENCIDO",R252)))</formula>
    </cfRule>
    <cfRule type="containsText" dxfId="1551" priority="124" operator="containsText" text="VERDE">
      <formula>NOT(ISERROR(SEARCH("VERDE",R252)))</formula>
    </cfRule>
    <cfRule type="containsText" dxfId="1550" priority="125" stopIfTrue="1" operator="containsText" text="AMARILLO">
      <formula>NOT(ISERROR(SEARCH("AMARILLO",R252)))</formula>
    </cfRule>
    <cfRule type="containsText" dxfId="1549" priority="126" operator="containsText" text="ROJO">
      <formula>NOT(ISERROR(SEARCH("ROJO",R252)))</formula>
    </cfRule>
  </conditionalFormatting>
  <conditionalFormatting sqref="R258:R262 R264:R268">
    <cfRule type="containsText" dxfId="1548" priority="121" operator="containsText" text="ROJO">
      <formula>NOT(ISERROR(SEARCH("ROJO",R258)))</formula>
    </cfRule>
    <cfRule type="containsText" dxfId="1547" priority="120" stopIfTrue="1" operator="containsText" text="AMARILLO">
      <formula>NOT(ISERROR(SEARCH("AMARILLO",R258)))</formula>
    </cfRule>
    <cfRule type="containsText" dxfId="1546" priority="118" operator="containsText" text="VENCIDO">
      <formula>NOT(ISERROR(SEARCH("VENCIDO",R258)))</formula>
    </cfRule>
    <cfRule type="containsText" dxfId="1545" priority="119" operator="containsText" text="VERDE">
      <formula>NOT(ISERROR(SEARCH("VERDE",R258)))</formula>
    </cfRule>
  </conditionalFormatting>
  <conditionalFormatting sqref="R270:R274 R276:R280 R282:R286 R288:R292">
    <cfRule type="containsText" dxfId="1544" priority="113" operator="containsText" text="VENCIDO">
      <formula>NOT(ISERROR(SEARCH("VENCIDO",R270)))</formula>
    </cfRule>
    <cfRule type="containsText" dxfId="1543" priority="114" operator="containsText" text="VERDE">
      <formula>NOT(ISERROR(SEARCH("VERDE",R270)))</formula>
    </cfRule>
    <cfRule type="containsText" dxfId="1542" priority="115" stopIfTrue="1" operator="containsText" text="AMARILLO">
      <formula>NOT(ISERROR(SEARCH("AMARILLO",R270)))</formula>
    </cfRule>
    <cfRule type="containsText" dxfId="1541" priority="116" operator="containsText" text="ROJO">
      <formula>NOT(ISERROR(SEARCH("ROJO",R270)))</formula>
    </cfRule>
  </conditionalFormatting>
  <conditionalFormatting sqref="R295:R300">
    <cfRule type="containsText" dxfId="1540" priority="108" operator="containsText" text="VERDE">
      <formula>NOT(ISERROR(SEARCH("VERDE",R295)))</formula>
    </cfRule>
    <cfRule type="containsText" dxfId="1539" priority="109" stopIfTrue="1" operator="containsText" text="AMARILLO">
      <formula>NOT(ISERROR(SEARCH("AMARILLO",R295)))</formula>
    </cfRule>
    <cfRule type="containsText" dxfId="1538" priority="110" operator="containsText" text="ROJO">
      <formula>NOT(ISERROR(SEARCH("ROJO",R295)))</formula>
    </cfRule>
    <cfRule type="containsText" dxfId="1537" priority="107" operator="containsText" text="VENCIDO">
      <formula>NOT(ISERROR(SEARCH("VENCIDO",R295)))</formula>
    </cfRule>
  </conditionalFormatting>
  <conditionalFormatting sqref="R302:R307 R309:R314">
    <cfRule type="containsText" dxfId="1536" priority="103" stopIfTrue="1" operator="containsText" text="AMARILLO">
      <formula>NOT(ISERROR(SEARCH("AMARILLO",R302)))</formula>
    </cfRule>
    <cfRule type="containsText" dxfId="1535" priority="102" operator="containsText" text="VERDE">
      <formula>NOT(ISERROR(SEARCH("VERDE",R302)))</formula>
    </cfRule>
    <cfRule type="containsText" dxfId="1534" priority="101" operator="containsText" text="VENCIDO">
      <formula>NOT(ISERROR(SEARCH("VENCIDO",R302)))</formula>
    </cfRule>
    <cfRule type="containsText" dxfId="1533" priority="104" operator="containsText" text="ROJO">
      <formula>NOT(ISERROR(SEARCH("ROJO",R302)))</formula>
    </cfRule>
  </conditionalFormatting>
  <conditionalFormatting sqref="R316:R321 R323:R328 R330:R335">
    <cfRule type="containsText" dxfId="1532" priority="98" operator="containsText" text="ROJO">
      <formula>NOT(ISERROR(SEARCH("ROJO",R316)))</formula>
    </cfRule>
    <cfRule type="containsText" dxfId="1531" priority="97" stopIfTrue="1" operator="containsText" text="AMARILLO">
      <formula>NOT(ISERROR(SEARCH("AMARILLO",R316)))</formula>
    </cfRule>
    <cfRule type="containsText" dxfId="1530" priority="96" operator="containsText" text="VERDE">
      <formula>NOT(ISERROR(SEARCH("VERDE",R316)))</formula>
    </cfRule>
    <cfRule type="containsText" dxfId="1529" priority="95" operator="containsText" text="VENCIDO">
      <formula>NOT(ISERROR(SEARCH("VENCIDO",R316)))</formula>
    </cfRule>
  </conditionalFormatting>
  <conditionalFormatting sqref="R337:R342 R344:R349">
    <cfRule type="containsText" dxfId="1528" priority="91" stopIfTrue="1" operator="containsText" text="AMARILLO">
      <formula>NOT(ISERROR(SEARCH("AMARILLO",R337)))</formula>
    </cfRule>
    <cfRule type="containsText" dxfId="1527" priority="90" operator="containsText" text="VERDE">
      <formula>NOT(ISERROR(SEARCH("VERDE",R337)))</formula>
    </cfRule>
    <cfRule type="containsText" dxfId="1526" priority="89" operator="containsText" text="VENCIDO">
      <formula>NOT(ISERROR(SEARCH("VENCIDO",R337)))</formula>
    </cfRule>
    <cfRule type="containsText" dxfId="1525" priority="92" operator="containsText" text="ROJO">
      <formula>NOT(ISERROR(SEARCH("ROJO",R337)))</formula>
    </cfRule>
  </conditionalFormatting>
  <conditionalFormatting sqref="R351:R356">
    <cfRule type="containsText" dxfId="1524" priority="86" operator="containsText" text="ROJO">
      <formula>NOT(ISERROR(SEARCH("ROJO",R351)))</formula>
    </cfRule>
    <cfRule type="containsText" dxfId="1523" priority="85" stopIfTrue="1" operator="containsText" text="AMARILLO">
      <formula>NOT(ISERROR(SEARCH("AMARILLO",R351)))</formula>
    </cfRule>
    <cfRule type="containsText" dxfId="1522" priority="84" operator="containsText" text="VERDE">
      <formula>NOT(ISERROR(SEARCH("VERDE",R351)))</formula>
    </cfRule>
    <cfRule type="containsText" dxfId="1521" priority="83" operator="containsText" text="VENCIDO">
      <formula>NOT(ISERROR(SEARCH("VENCIDO",R351)))</formula>
    </cfRule>
  </conditionalFormatting>
  <conditionalFormatting sqref="R358:R363">
    <cfRule type="containsText" dxfId="1520" priority="79" stopIfTrue="1" operator="containsText" text="AMARILLO">
      <formula>NOT(ISERROR(SEARCH("AMARILLO",R358)))</formula>
    </cfRule>
    <cfRule type="containsText" dxfId="1519" priority="78" operator="containsText" text="VERDE">
      <formula>NOT(ISERROR(SEARCH("VERDE",R358)))</formula>
    </cfRule>
    <cfRule type="containsText" dxfId="1518" priority="77" operator="containsText" text="VENCIDO">
      <formula>NOT(ISERROR(SEARCH("VENCIDO",R358)))</formula>
    </cfRule>
    <cfRule type="containsText" dxfId="1517" priority="80" operator="containsText" text="ROJO">
      <formula>NOT(ISERROR(SEARCH("ROJO",R358)))</formula>
    </cfRule>
  </conditionalFormatting>
  <conditionalFormatting sqref="R365:R371">
    <cfRule type="containsText" dxfId="1516" priority="76" operator="containsText" text="ROJO">
      <formula>NOT(ISERROR(SEARCH("ROJO",R365)))</formula>
    </cfRule>
    <cfRule type="containsText" dxfId="1515" priority="75" stopIfTrue="1" operator="containsText" text="AMARILLO">
      <formula>NOT(ISERROR(SEARCH("AMARILLO",R365)))</formula>
    </cfRule>
    <cfRule type="containsText" dxfId="1514" priority="73" operator="containsText" text="VENCIDO">
      <formula>NOT(ISERROR(SEARCH("VENCIDO",R365)))</formula>
    </cfRule>
    <cfRule type="containsText" dxfId="1513" priority="74" operator="containsText" text="VERDE">
      <formula>NOT(ISERROR(SEARCH("VERDE",R365)))</formula>
    </cfRule>
  </conditionalFormatting>
  <conditionalFormatting sqref="M377:M381">
    <cfRule type="cellIs" dxfId="151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B331" zoomScale="71" zoomScaleNormal="71" workbookViewId="0">
      <selection activeCell="O351" sqref="O351:Q351"/>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+Mayo!M5</f>
        <v>70</v>
      </c>
      <c r="E5" s="125">
        <v>30</v>
      </c>
      <c r="F5" s="122">
        <v>5</v>
      </c>
      <c r="G5" s="122"/>
      <c r="H5" s="122"/>
      <c r="I5" s="122"/>
      <c r="J5" s="140">
        <f>+F5+G5</f>
        <v>5</v>
      </c>
      <c r="K5" s="143">
        <f>+AO5</f>
        <v>45</v>
      </c>
      <c r="L5" s="153">
        <f>+J5+K5</f>
        <v>50</v>
      </c>
      <c r="M5" s="156">
        <f>+(D5+E5)-(L5)+H5-I5</f>
        <v>50</v>
      </c>
      <c r="N5" s="2">
        <v>50</v>
      </c>
      <c r="O5" s="3" t="s">
        <v>267</v>
      </c>
      <c r="P5" s="3" t="s">
        <v>193</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7">
        <v>45</v>
      </c>
      <c r="AC5" s="167"/>
      <c r="AD5" s="168">
        <f>+AB5+AC5</f>
        <v>45</v>
      </c>
      <c r="AE5" s="116"/>
      <c r="AF5" s="116"/>
      <c r="AG5" s="116"/>
      <c r="AH5" s="116"/>
      <c r="AI5" s="116"/>
      <c r="AJ5" s="116"/>
      <c r="AK5" s="116"/>
      <c r="AL5" s="116"/>
      <c r="AM5" s="116"/>
      <c r="AN5" s="116"/>
      <c r="AO5" s="119">
        <f>SUM(AD5:AN9)</f>
        <v>45</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50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+Mayo!M11</f>
        <v>8</v>
      </c>
      <c r="E11" s="125">
        <v>3</v>
      </c>
      <c r="F11" s="122">
        <v>5</v>
      </c>
      <c r="G11" s="122"/>
      <c r="H11" s="122"/>
      <c r="I11" s="122"/>
      <c r="J11" s="140">
        <f>+F11+G11</f>
        <v>5</v>
      </c>
      <c r="K11" s="143">
        <f>+AO11</f>
        <v>0</v>
      </c>
      <c r="L11" s="153">
        <f>+J11+K11</f>
        <v>5</v>
      </c>
      <c r="M11" s="156">
        <f>+(D11+E11)-(L11)+H11-I11</f>
        <v>6</v>
      </c>
      <c r="N11" s="2">
        <v>5</v>
      </c>
      <c r="O11" s="3" t="s">
        <v>288</v>
      </c>
      <c r="P11" s="3" t="s">
        <v>193</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v>1</v>
      </c>
      <c r="O12" s="3" t="s">
        <v>289</v>
      </c>
      <c r="P12" s="3" t="s">
        <v>193</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6</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+Mayo!M17</f>
        <v>4</v>
      </c>
      <c r="E17" s="125">
        <v>20</v>
      </c>
      <c r="F17" s="122">
        <v>1</v>
      </c>
      <c r="G17" s="122"/>
      <c r="H17" s="122"/>
      <c r="I17" s="122"/>
      <c r="J17" s="140">
        <f>+F17+G17</f>
        <v>1</v>
      </c>
      <c r="K17" s="143">
        <f>+AO17</f>
        <v>0</v>
      </c>
      <c r="L17" s="153">
        <f>+J17+K17</f>
        <v>1</v>
      </c>
      <c r="M17" s="156">
        <f>+(D17+E17)-(L17)+H17-I17</f>
        <v>23</v>
      </c>
      <c r="N17" s="2">
        <v>3</v>
      </c>
      <c r="O17" s="3" t="s">
        <v>290</v>
      </c>
      <c r="P17" s="3" t="s">
        <v>193</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v>20</v>
      </c>
      <c r="O18" s="3" t="s">
        <v>302</v>
      </c>
      <c r="P18" s="3" t="s">
        <v>193</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23</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+Mayo!M23</f>
        <v>168</v>
      </c>
      <c r="E23" s="125">
        <v>200</v>
      </c>
      <c r="F23" s="122">
        <v>162</v>
      </c>
      <c r="G23" s="122">
        <v>1</v>
      </c>
      <c r="H23" s="122"/>
      <c r="I23" s="122"/>
      <c r="J23" s="140">
        <f>+F23+G23</f>
        <v>163</v>
      </c>
      <c r="K23" s="143">
        <f>+AO23</f>
        <v>0</v>
      </c>
      <c r="L23" s="153">
        <f>+J23+K23</f>
        <v>163</v>
      </c>
      <c r="M23" s="156">
        <f>+(D23+E23)-(L23)+H23-I23</f>
        <v>205</v>
      </c>
      <c r="N23" s="2">
        <v>5</v>
      </c>
      <c r="O23" s="3" t="s">
        <v>271</v>
      </c>
      <c r="P23" s="3" t="s">
        <v>203</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v>200</v>
      </c>
      <c r="O24" s="3" t="s">
        <v>303</v>
      </c>
      <c r="P24" s="3" t="s">
        <v>203</v>
      </c>
      <c r="Q24" s="4">
        <v>46916</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205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+Mayo!M29</f>
        <v>119</v>
      </c>
      <c r="E29" s="125">
        <v>200</v>
      </c>
      <c r="F29" s="122">
        <v>114</v>
      </c>
      <c r="G29" s="122"/>
      <c r="H29" s="122"/>
      <c r="I29" s="122"/>
      <c r="J29" s="140">
        <f>+F29+G29</f>
        <v>114</v>
      </c>
      <c r="K29" s="143">
        <f>+AO29</f>
        <v>0</v>
      </c>
      <c r="L29" s="153">
        <f>+J29+K29</f>
        <v>114</v>
      </c>
      <c r="M29" s="156">
        <f>+(D29+E29)-(L29)+H29-I29</f>
        <v>205</v>
      </c>
      <c r="N29" s="2">
        <v>205</v>
      </c>
      <c r="O29" s="3" t="s">
        <v>291</v>
      </c>
      <c r="P29" s="3" t="s">
        <v>193</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205</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+Mayo!M35</f>
        <v>4</v>
      </c>
      <c r="E35" s="125"/>
      <c r="F35" s="122">
        <v>1</v>
      </c>
      <c r="G35" s="122"/>
      <c r="H35" s="122"/>
      <c r="I35" s="122"/>
      <c r="J35" s="140">
        <f>+F35+G35</f>
        <v>1</v>
      </c>
      <c r="K35" s="143">
        <f>+AO35</f>
        <v>0</v>
      </c>
      <c r="L35" s="153">
        <f>+J35+K35</f>
        <v>1</v>
      </c>
      <c r="M35" s="156">
        <f>+(D35+E35)-(L35)+H35-I35</f>
        <v>3</v>
      </c>
      <c r="N35" s="2">
        <v>3</v>
      </c>
      <c r="O35" s="3" t="s">
        <v>205</v>
      </c>
      <c r="P35" s="3" t="s">
        <v>206</v>
      </c>
      <c r="Q35" s="4">
        <v>46811</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+Mayo!M41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+Mayo!M47</f>
        <v>74</v>
      </c>
      <c r="E47" s="125">
        <v>40</v>
      </c>
      <c r="F47" s="122">
        <v>48</v>
      </c>
      <c r="G47" s="122">
        <v>1</v>
      </c>
      <c r="H47" s="122"/>
      <c r="I47" s="122"/>
      <c r="J47" s="140">
        <f>+F47+G47</f>
        <v>49</v>
      </c>
      <c r="K47" s="143">
        <f>+AO47</f>
        <v>0</v>
      </c>
      <c r="L47" s="153">
        <f>+J47+K47</f>
        <v>49</v>
      </c>
      <c r="M47" s="156">
        <f>+(D47+E47)-(L47)+H47-I47</f>
        <v>65</v>
      </c>
      <c r="N47" s="2">
        <v>44</v>
      </c>
      <c r="O47" s="3" t="s">
        <v>292</v>
      </c>
      <c r="P47" s="3" t="s">
        <v>193</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v>21</v>
      </c>
      <c r="O48" s="3" t="s">
        <v>207</v>
      </c>
      <c r="P48" s="3" t="s">
        <v>309</v>
      </c>
      <c r="Q48" s="4">
        <v>46356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65</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+Mayo!M53</f>
        <v>5</v>
      </c>
      <c r="E53" s="125"/>
      <c r="F53" s="122"/>
      <c r="G53" s="122"/>
      <c r="H53" s="122"/>
      <c r="I53" s="122"/>
      <c r="J53" s="140">
        <f>+F53+G53</f>
        <v>0</v>
      </c>
      <c r="K53" s="143">
        <f>+AO53</f>
        <v>0</v>
      </c>
      <c r="L53" s="153">
        <f>+J53+K53</f>
        <v>0</v>
      </c>
      <c r="M53" s="156">
        <f>+(D53+E53)-(L53)+H53-I53</f>
        <v>5</v>
      </c>
      <c r="N53" s="2">
        <v>5</v>
      </c>
      <c r="O53" s="3" t="s">
        <v>255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5</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+Mayo!M59</f>
        <v>69</v>
      </c>
      <c r="E59" s="125">
        <v>100</v>
      </c>
      <c r="F59" s="122">
        <v>56</v>
      </c>
      <c r="G59" s="122"/>
      <c r="H59" s="122"/>
      <c r="I59" s="122"/>
      <c r="J59" s="140">
        <f>+F59+G59</f>
        <v>56</v>
      </c>
      <c r="K59" s="143">
        <f>+AO59</f>
        <v>0</v>
      </c>
      <c r="L59" s="153">
        <f>+J59+K59</f>
        <v>56</v>
      </c>
      <c r="M59" s="156">
        <f>+(D59+E59)-(L59)+H59-I59</f>
        <v>113</v>
      </c>
      <c r="N59" s="2">
        <v>113</v>
      </c>
      <c r="O59" s="3" t="s">
        <v>273</v>
      </c>
      <c r="P59" s="3" t="s">
        <v>210</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113</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+Mayo!M65</f>
        <v>139</v>
      </c>
      <c r="E65" s="125">
        <v>100</v>
      </c>
      <c r="F65" s="122">
        <v>96</v>
      </c>
      <c r="G65" s="122">
        <v>1</v>
      </c>
      <c r="H65" s="122"/>
      <c r="I65" s="122"/>
      <c r="J65" s="140">
        <f>+F65+G65</f>
        <v>97</v>
      </c>
      <c r="K65" s="143">
        <f>+AO65</f>
        <v>0</v>
      </c>
      <c r="L65" s="153">
        <f>+J65+K65</f>
        <v>97</v>
      </c>
      <c r="M65" s="156">
        <f>+(D65+E65)-(L65)+H65-I65</f>
        <v>142</v>
      </c>
      <c r="N65" s="2">
        <v>142</v>
      </c>
      <c r="O65" s="3" t="s">
        <v>293</v>
      </c>
      <c r="P65" s="3" t="s">
        <v>213</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142</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+Mayo!M71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+Mayo!M77</f>
        <v>88</v>
      </c>
      <c r="E77" s="125">
        <v>250</v>
      </c>
      <c r="F77" s="122">
        <v>181</v>
      </c>
      <c r="G77" s="122">
        <v>3</v>
      </c>
      <c r="H77" s="122"/>
      <c r="I77" s="122"/>
      <c r="J77" s="140">
        <f>+F77+G77</f>
        <v>184</v>
      </c>
      <c r="K77" s="143">
        <f>+AO77</f>
        <v>0</v>
      </c>
      <c r="L77" s="153">
        <f>+J77+K77</f>
        <v>184</v>
      </c>
      <c r="M77" s="156">
        <f>+(D77+E77)-(L77)+H77-I77</f>
        <v>154</v>
      </c>
      <c r="N77" s="2">
        <v>154</v>
      </c>
      <c r="O77" s="3" t="s">
        <v>275</v>
      </c>
      <c r="P77" s="3" t="s">
        <v>193</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154</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+Mayo!M83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+Mayo!M89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+Mayo!M95</f>
        <v>60</v>
      </c>
      <c r="E95" s="125"/>
      <c r="F95" s="122">
        <v>57</v>
      </c>
      <c r="G95" s="122">
        <v>3</v>
      </c>
      <c r="H95" s="122"/>
      <c r="I95" s="122"/>
      <c r="J95" s="140">
        <f>+F95+G95</f>
        <v>60</v>
      </c>
      <c r="K95" s="143">
        <f>+AO95</f>
        <v>0</v>
      </c>
      <c r="L95" s="153">
        <f>+J95+K95</f>
        <v>60</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+Mayo!M101</f>
        <v>0</v>
      </c>
      <c r="E101" s="125">
        <v>500</v>
      </c>
      <c r="F101" s="122">
        <v>175</v>
      </c>
      <c r="G101" s="122"/>
      <c r="H101" s="122"/>
      <c r="I101" s="122"/>
      <c r="J101" s="140">
        <f>+F101+G101</f>
        <v>175</v>
      </c>
      <c r="K101" s="143">
        <f>+AO101</f>
        <v>95</v>
      </c>
      <c r="L101" s="153">
        <f>+J101+K101</f>
        <v>270</v>
      </c>
      <c r="M101" s="156">
        <f>+(D101+E101)-(L101)+H101-I101</f>
        <v>230</v>
      </c>
      <c r="N101" s="2">
        <v>230</v>
      </c>
      <c r="O101" s="3" t="s">
        <v>304</v>
      </c>
      <c r="P101" s="3" t="s">
        <v>193</v>
      </c>
      <c r="Q101" s="4">
        <v>46965</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9">
        <f>+AT101</f>
        <v>0</v>
      </c>
      <c r="Z101" s="9"/>
      <c r="AA101" s="1"/>
      <c r="AB101" s="167">
        <v>95</v>
      </c>
      <c r="AC101" s="167"/>
      <c r="AD101" s="168">
        <f>+AB101+AC101</f>
        <v>95</v>
      </c>
      <c r="AE101" s="167"/>
      <c r="AF101" s="167"/>
      <c r="AG101" s="167"/>
      <c r="AH101" s="167"/>
      <c r="AI101" s="167"/>
      <c r="AJ101" s="167"/>
      <c r="AK101" s="167"/>
      <c r="AL101" s="167"/>
      <c r="AM101" s="167"/>
      <c r="AN101" s="167"/>
      <c r="AO101" s="119">
        <f>SUM(AD101:AN105)</f>
        <v>95</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230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+Mayo!M107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+Mayo!M113</f>
        <v>1140</v>
      </c>
      <c r="E113" s="125"/>
      <c r="F113" s="122">
        <v>194</v>
      </c>
      <c r="G113" s="122">
        <v>5</v>
      </c>
      <c r="H113" s="122"/>
      <c r="I113" s="122"/>
      <c r="J113" s="140">
        <f>+F113+G113</f>
        <v>199</v>
      </c>
      <c r="K113" s="143">
        <f>+AO113</f>
        <v>41</v>
      </c>
      <c r="L113" s="153">
        <f>+J113+K113</f>
        <v>240</v>
      </c>
      <c r="M113" s="156">
        <f>+(D113+E113)-(L113)+H113-I113</f>
        <v>900</v>
      </c>
      <c r="N113" s="2">
        <v>900</v>
      </c>
      <c r="O113" s="3" t="s">
        <v>216</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7">
        <v>41</v>
      </c>
      <c r="AC113" s="167"/>
      <c r="AD113" s="168">
        <f>+AB113+AC113</f>
        <v>41</v>
      </c>
      <c r="AE113" s="167"/>
      <c r="AF113" s="167"/>
      <c r="AG113" s="167"/>
      <c r="AH113" s="167"/>
      <c r="AI113" s="167"/>
      <c r="AJ113" s="167"/>
      <c r="AK113" s="167"/>
      <c r="AL113" s="167"/>
      <c r="AM113" s="167"/>
      <c r="AN113" s="167"/>
      <c r="AO113" s="119">
        <f>SUM(AD113:AN117)</f>
        <v>41</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900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+Mayo!M119</f>
        <v>76</v>
      </c>
      <c r="E119" s="125">
        <v>44</v>
      </c>
      <c r="F119" s="122">
        <v>40</v>
      </c>
      <c r="G119" s="122">
        <v>1</v>
      </c>
      <c r="H119" s="122"/>
      <c r="I119" s="122"/>
      <c r="J119" s="140">
        <f>+F119+G119</f>
        <v>41</v>
      </c>
      <c r="K119" s="143">
        <f>+AO119</f>
        <v>0</v>
      </c>
      <c r="L119" s="153">
        <f>+J119+K119</f>
        <v>41</v>
      </c>
      <c r="M119" s="156">
        <f>+(D119+E119)-(L119)+H119-I119</f>
        <v>79</v>
      </c>
      <c r="N119" s="2">
        <v>79</v>
      </c>
      <c r="O119" s="3" t="s">
        <v>276</v>
      </c>
      <c r="P119" s="3" t="s">
        <v>277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79</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+Mayo!M125</f>
        <v>98</v>
      </c>
      <c r="E125" s="125">
        <v>80</v>
      </c>
      <c r="F125" s="122">
        <v>87</v>
      </c>
      <c r="G125" s="122">
        <v>2</v>
      </c>
      <c r="H125" s="122"/>
      <c r="I125" s="122"/>
      <c r="J125" s="140">
        <f>+F125+G125</f>
        <v>89</v>
      </c>
      <c r="K125" s="143">
        <f>+AO125</f>
        <v>0</v>
      </c>
      <c r="L125" s="153">
        <f>+J125+K125</f>
        <v>89</v>
      </c>
      <c r="M125" s="156">
        <f>+(D125+E125)-(L125)+H125-I125</f>
        <v>89</v>
      </c>
      <c r="N125" s="2">
        <v>89</v>
      </c>
      <c r="O125" s="3" t="s">
        <v>219</v>
      </c>
      <c r="P125" s="3" t="s">
        <v>277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89</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+Mayo!M131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+Mayo!M137</f>
        <v>106</v>
      </c>
      <c r="E137" s="125">
        <v>100</v>
      </c>
      <c r="F137" s="122">
        <v>54</v>
      </c>
      <c r="G137" s="122">
        <v>4</v>
      </c>
      <c r="H137" s="122"/>
      <c r="I137" s="122"/>
      <c r="J137" s="140">
        <f>+F137+G137</f>
        <v>58</v>
      </c>
      <c r="K137" s="143">
        <f>+AO137</f>
        <v>0</v>
      </c>
      <c r="L137" s="153">
        <f>+J137+K137</f>
        <v>58</v>
      </c>
      <c r="M137" s="156">
        <f>+(D137+E137)-(L137)+H137-I137</f>
        <v>148</v>
      </c>
      <c r="N137" s="2">
        <v>48</v>
      </c>
      <c r="O137" s="3" t="s">
        <v>295</v>
      </c>
      <c r="P137" s="3" t="s">
        <v>193</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v>100</v>
      </c>
      <c r="O138" s="3" t="s">
        <v>305</v>
      </c>
      <c r="P138" s="3" t="s">
        <v>193</v>
      </c>
      <c r="Q138" s="4">
        <v>46873</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148</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+Mayo!M143</f>
        <v>26</v>
      </c>
      <c r="E143" s="125">
        <v>70</v>
      </c>
      <c r="F143" s="122">
        <v>40</v>
      </c>
      <c r="G143" s="122">
        <v>5</v>
      </c>
      <c r="H143" s="122"/>
      <c r="I143" s="122"/>
      <c r="J143" s="140">
        <f>+F143+G143</f>
        <v>45</v>
      </c>
      <c r="K143" s="143">
        <f>+AO143</f>
        <v>0</v>
      </c>
      <c r="L143" s="153">
        <f>+J143+K143</f>
        <v>45</v>
      </c>
      <c r="M143" s="156">
        <f>+(D143+E143)-(L143)+H143-I143</f>
        <v>51</v>
      </c>
      <c r="N143" s="2">
        <v>51</v>
      </c>
      <c r="O143" s="3" t="s">
        <v>279</v>
      </c>
      <c r="P143" s="3" t="s">
        <v>206</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51</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+Mayo!M149</f>
        <v>154</v>
      </c>
      <c r="E149" s="177">
        <v>360</v>
      </c>
      <c r="F149" s="122">
        <v>227</v>
      </c>
      <c r="G149" s="122">
        <v>2</v>
      </c>
      <c r="H149" s="122"/>
      <c r="I149" s="122"/>
      <c r="J149" s="140">
        <f>+F149+G149</f>
        <v>229</v>
      </c>
      <c r="K149" s="143">
        <f>+AO149</f>
        <v>0</v>
      </c>
      <c r="L149" s="153">
        <f>+J149+K149</f>
        <v>229</v>
      </c>
      <c r="M149" s="156">
        <f>+(D149+E149)-(L149)+H149-I149</f>
        <v>285</v>
      </c>
      <c r="N149" s="2">
        <v>285</v>
      </c>
      <c r="O149" s="3" t="s">
        <v>280</v>
      </c>
      <c r="P149" s="3" t="s">
        <v>281</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285</v>
      </c>
      <c r="E154" s="179"/>
      <c r="F154" s="124"/>
      <c r="G154" s="124"/>
      <c r="H154" s="124"/>
      <c r="I154" s="124"/>
      <c r="J154" s="142"/>
      <c r="K154" s="145"/>
      <c r="L154" s="155"/>
      <c r="M154" s="15" t="b">
        <f>M149=N154</f>
        <v>1</v>
      </c>
      <c r="N154" s="75">
        <f>SUM(N149:N153)</f>
        <v>285</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+Mayo!M155</f>
        <v>1437</v>
      </c>
      <c r="E155" s="177">
        <v>1000</v>
      </c>
      <c r="F155" s="122">
        <v>1126</v>
      </c>
      <c r="G155" s="122">
        <v>16</v>
      </c>
      <c r="H155" s="122"/>
      <c r="I155" s="122"/>
      <c r="J155" s="140">
        <f>+F155+G155</f>
        <v>1142</v>
      </c>
      <c r="K155" s="143">
        <f>+AO155</f>
        <v>0</v>
      </c>
      <c r="L155" s="153">
        <f>+J155+K155</f>
        <v>1142</v>
      </c>
      <c r="M155" s="156">
        <f>+(D155+E155)-(L155)+H155-I155</f>
        <v>1295</v>
      </c>
      <c r="N155" s="2">
        <v>412</v>
      </c>
      <c r="O155" s="3" t="s">
        <v>280</v>
      </c>
      <c r="P155" s="3" t="s">
        <v>281</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v>883</v>
      </c>
      <c r="O156" s="3" t="s">
        <v>282</v>
      </c>
      <c r="P156" s="3" t="s">
        <v>283</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1295</v>
      </c>
      <c r="E160" s="179"/>
      <c r="F160" s="124"/>
      <c r="G160" s="124"/>
      <c r="H160" s="124"/>
      <c r="I160" s="124"/>
      <c r="J160" s="142"/>
      <c r="K160" s="145"/>
      <c r="L160" s="155"/>
      <c r="M160" s="15" t="b">
        <f>M155=N160</f>
        <v>1</v>
      </c>
      <c r="N160" s="75">
        <f>SUM(N155:N159)</f>
        <v>1295</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+Mayo!M161</f>
        <v>16</v>
      </c>
      <c r="E161" s="125">
        <v>90</v>
      </c>
      <c r="F161" s="122">
        <v>45</v>
      </c>
      <c r="G161" s="122">
        <v>1</v>
      </c>
      <c r="H161" s="122"/>
      <c r="I161" s="122"/>
      <c r="J161" s="140">
        <f>+F161+G161</f>
        <v>46</v>
      </c>
      <c r="K161" s="143">
        <f>+AO161</f>
        <v>0</v>
      </c>
      <c r="L161" s="153">
        <f>+J161+K161</f>
        <v>46</v>
      </c>
      <c r="M161" s="156">
        <f>+(D161+E161)-(L161)+H161-I161</f>
        <v>60</v>
      </c>
      <c r="N161" s="2">
        <v>60</v>
      </c>
      <c r="O161" s="3" t="s">
        <v>296</v>
      </c>
      <c r="P161" s="3" t="s">
        <v>231</v>
      </c>
      <c r="Q161" s="4">
        <v>47361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60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+Mayo!M167</f>
        <v>175</v>
      </c>
      <c r="E167" s="125">
        <v>100</v>
      </c>
      <c r="F167" s="122">
        <v>55</v>
      </c>
      <c r="G167" s="122">
        <v>2</v>
      </c>
      <c r="H167" s="122"/>
      <c r="I167" s="122"/>
      <c r="J167" s="140">
        <f>+F167+G167</f>
        <v>57</v>
      </c>
      <c r="K167" s="143">
        <f>+AO167</f>
        <v>0</v>
      </c>
      <c r="L167" s="153">
        <f>+J167+K167</f>
        <v>57</v>
      </c>
      <c r="M167" s="156">
        <f>+(D167+E167)-(L167)+H167-I167</f>
        <v>218</v>
      </c>
      <c r="N167" s="2">
        <v>218</v>
      </c>
      <c r="O167" s="3" t="s">
        <v>284</v>
      </c>
      <c r="P167" s="3" t="s">
        <v>233</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218</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+Mayo!M173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+Mayo!M179</f>
        <v>34</v>
      </c>
      <c r="E179" s="125">
        <v>60</v>
      </c>
      <c r="F179" s="122">
        <v>30</v>
      </c>
      <c r="G179" s="122"/>
      <c r="H179" s="122"/>
      <c r="I179" s="122"/>
      <c r="J179" s="140">
        <f>+F179+G179</f>
        <v>30</v>
      </c>
      <c r="K179" s="143">
        <f>+AO179</f>
        <v>0</v>
      </c>
      <c r="L179" s="153">
        <f>+J179+K179</f>
        <v>30</v>
      </c>
      <c r="M179" s="156">
        <f>+(D179+E179)-(L179)+H179-I179</f>
        <v>64</v>
      </c>
      <c r="N179" s="2">
        <v>64</v>
      </c>
      <c r="O179" s="3" t="s">
        <v>262</v>
      </c>
      <c r="P179" s="3" t="s">
        <v>193</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64</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+Mayo!M185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+Mayo!M191</f>
        <v>6</v>
      </c>
      <c r="E191" s="125">
        <v>30</v>
      </c>
      <c r="F191" s="122">
        <v>13</v>
      </c>
      <c r="G191" s="122"/>
      <c r="H191" s="122"/>
      <c r="I191" s="122"/>
      <c r="J191" s="140">
        <f>+F191+G191</f>
        <v>13</v>
      </c>
      <c r="K191" s="143">
        <f>+AO191</f>
        <v>0</v>
      </c>
      <c r="L191" s="153">
        <f>+J191+K191</f>
        <v>13</v>
      </c>
      <c r="M191" s="156">
        <f>+(D191+E191)-(L191)+H191-I191</f>
        <v>23</v>
      </c>
      <c r="N191" s="2">
        <v>23</v>
      </c>
      <c r="O191" s="3" t="s">
        <v>235</v>
      </c>
      <c r="P191" s="3" t="s">
        <v>236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23</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+Mayo!M197</f>
        <v>6</v>
      </c>
      <c r="E197" s="125"/>
      <c r="F197" s="122"/>
      <c r="G197" s="122"/>
      <c r="H197" s="122"/>
      <c r="I197" s="122"/>
      <c r="J197" s="140">
        <f>+F197+G197</f>
        <v>0</v>
      </c>
      <c r="K197" s="143">
        <f>+AO197</f>
        <v>0</v>
      </c>
      <c r="L197" s="153">
        <f>+J197+K197</f>
        <v>0</v>
      </c>
      <c r="M197" s="156">
        <f>+(D197+E197)-(L197)+H197-I197</f>
        <v>6</v>
      </c>
      <c r="N197" s="2">
        <v>6</v>
      </c>
      <c r="O197" s="3" t="s">
        <v>237</v>
      </c>
      <c r="P197" s="3" t="s">
        <v>238</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6</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+Mayo!M203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+Mayo!M209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+Mayo!M215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+Mayo!M222</f>
        <v>70</v>
      </c>
      <c r="E222" s="125">
        <v>30</v>
      </c>
      <c r="F222" s="122">
        <v>5</v>
      </c>
      <c r="G222" s="122"/>
      <c r="H222" s="122"/>
      <c r="I222" s="122"/>
      <c r="J222" s="140">
        <f>+F222+G222</f>
        <v>5</v>
      </c>
      <c r="K222" s="143">
        <f>+AO222</f>
        <v>45</v>
      </c>
      <c r="L222" s="153">
        <f>+J222+K222</f>
        <v>50</v>
      </c>
      <c r="M222" s="156">
        <f>+(D222+E222)-(L222)+H222-I222</f>
        <v>50</v>
      </c>
      <c r="N222" s="2">
        <v>50</v>
      </c>
      <c r="O222" s="3" t="s">
        <v>285</v>
      </c>
      <c r="P222" s="3" t="s">
        <v>193</v>
      </c>
      <c r="Q222" s="4">
        <v>47330</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7">
        <v>45</v>
      </c>
      <c r="AC222" s="167"/>
      <c r="AD222" s="168">
        <f>+AB222+AC222</f>
        <v>45</v>
      </c>
      <c r="AE222" s="116"/>
      <c r="AF222" s="116"/>
      <c r="AG222" s="116"/>
      <c r="AH222" s="116"/>
      <c r="AI222" s="116"/>
      <c r="AJ222" s="116"/>
      <c r="AK222" s="116"/>
      <c r="AL222" s="116"/>
      <c r="AM222" s="116"/>
      <c r="AN222" s="116"/>
      <c r="AO222" s="119">
        <f>SUM(AD222:AN226)</f>
        <v>45</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50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+Mayo!M228</f>
        <v>88</v>
      </c>
      <c r="E228" s="125">
        <v>250</v>
      </c>
      <c r="F228" s="122">
        <v>181</v>
      </c>
      <c r="G228" s="122">
        <v>3</v>
      </c>
      <c r="H228" s="122"/>
      <c r="I228" s="122"/>
      <c r="J228" s="140">
        <f>+F228+G228</f>
        <v>184</v>
      </c>
      <c r="K228" s="143">
        <f>+AO228</f>
        <v>0</v>
      </c>
      <c r="L228" s="153">
        <f>+J228+K228</f>
        <v>184</v>
      </c>
      <c r="M228" s="156">
        <f>+(D228+E228)-(L228)+H228-I228</f>
        <v>154</v>
      </c>
      <c r="N228" s="2">
        <v>154</v>
      </c>
      <c r="O228" s="3" t="s">
        <v>240</v>
      </c>
      <c r="P228" s="3" t="s">
        <v>193</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154</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+Mayo!M234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+Mayo!M240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+Mayo!M246</f>
        <v>60</v>
      </c>
      <c r="E246" s="125"/>
      <c r="F246" s="122">
        <v>57</v>
      </c>
      <c r="G246" s="122">
        <v>3</v>
      </c>
      <c r="H246" s="122"/>
      <c r="I246" s="122"/>
      <c r="J246" s="140">
        <f>+F246+G246</f>
        <v>60</v>
      </c>
      <c r="K246" s="143">
        <f>+AO246</f>
        <v>0</v>
      </c>
      <c r="L246" s="153">
        <f>+J246+K246</f>
        <v>60</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+Mayo!M252</f>
        <v>0</v>
      </c>
      <c r="E252" s="125">
        <v>500</v>
      </c>
      <c r="F252" s="122">
        <v>175</v>
      </c>
      <c r="G252" s="122"/>
      <c r="H252" s="122"/>
      <c r="I252" s="122"/>
      <c r="J252" s="140">
        <f>+F252+G252</f>
        <v>175</v>
      </c>
      <c r="K252" s="143">
        <f>+AO252</f>
        <v>95</v>
      </c>
      <c r="L252" s="153">
        <f>+J252+K252</f>
        <v>270</v>
      </c>
      <c r="M252" s="156">
        <f>+(D252+E252)-(L252)+H252-I252</f>
        <v>230</v>
      </c>
      <c r="N252" s="2">
        <v>230</v>
      </c>
      <c r="O252" s="3" t="s">
        <v>306</v>
      </c>
      <c r="P252" s="3" t="s">
        <v>193</v>
      </c>
      <c r="Q252" s="4">
        <v>47817</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9">
        <f>+AT252</f>
        <v>0</v>
      </c>
      <c r="Z252" s="9"/>
      <c r="AA252" s="1"/>
      <c r="AB252" s="167">
        <v>95</v>
      </c>
      <c r="AC252" s="167"/>
      <c r="AD252" s="168">
        <f>+AB252+AC252</f>
        <v>95</v>
      </c>
      <c r="AE252" s="167"/>
      <c r="AF252" s="167"/>
      <c r="AG252" s="167"/>
      <c r="AH252" s="167"/>
      <c r="AI252" s="167"/>
      <c r="AJ252" s="167"/>
      <c r="AK252" s="167"/>
      <c r="AL252" s="167"/>
      <c r="AM252" s="167"/>
      <c r="AN252" s="167"/>
      <c r="AO252" s="119">
        <f>SUM(AD252:AN256)</f>
        <v>95</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230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+Mayo!M258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+Mayo!M264</f>
        <v>1140</v>
      </c>
      <c r="E264" s="125"/>
      <c r="F264" s="122">
        <v>194</v>
      </c>
      <c r="G264" s="122">
        <v>5</v>
      </c>
      <c r="H264" s="122"/>
      <c r="I264" s="122"/>
      <c r="J264" s="140">
        <f>+F264+G264</f>
        <v>199</v>
      </c>
      <c r="K264" s="143">
        <f>+AO264</f>
        <v>41</v>
      </c>
      <c r="L264" s="153">
        <f>+J264+K264</f>
        <v>240</v>
      </c>
      <c r="M264" s="156">
        <f>+(D264+E264)-(L264)+H264-I264</f>
        <v>900</v>
      </c>
      <c r="N264" s="2">
        <v>900</v>
      </c>
      <c r="O264" s="3" t="s">
        <v>242</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7">
        <v>41</v>
      </c>
      <c r="AC264" s="167"/>
      <c r="AD264" s="168">
        <f>+AB264+AC264</f>
        <v>41</v>
      </c>
      <c r="AE264" s="167"/>
      <c r="AF264" s="167"/>
      <c r="AG264" s="167"/>
      <c r="AH264" s="167"/>
      <c r="AI264" s="167"/>
      <c r="AJ264" s="167"/>
      <c r="AK264" s="167"/>
      <c r="AL264" s="167"/>
      <c r="AM264" s="167"/>
      <c r="AN264" s="167"/>
      <c r="AO264" s="119">
        <f>SUM(AD264:AN268)</f>
        <v>41</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900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+Mayo!M270</f>
        <v>98</v>
      </c>
      <c r="E270" s="125">
        <v>80</v>
      </c>
      <c r="F270" s="122">
        <v>87</v>
      </c>
      <c r="G270" s="122">
        <v>2</v>
      </c>
      <c r="H270" s="122"/>
      <c r="I270" s="122"/>
      <c r="J270" s="140">
        <f>+F270+G270</f>
        <v>89</v>
      </c>
      <c r="K270" s="143">
        <f>+AO270</f>
        <v>0</v>
      </c>
      <c r="L270" s="153">
        <f>+J270+K270</f>
        <v>89</v>
      </c>
      <c r="M270" s="156">
        <f>+(D270+E270)-(L270)+H270-I270</f>
        <v>89</v>
      </c>
      <c r="N270" s="2">
        <v>89</v>
      </c>
      <c r="O270" s="3" t="s">
        <v>287</v>
      </c>
      <c r="P270" s="3" t="s">
        <v>218</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89</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+Mayo!M276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+Mayo!M282</f>
        <v>34</v>
      </c>
      <c r="E282" s="125">
        <v>60</v>
      </c>
      <c r="F282" s="122">
        <v>30</v>
      </c>
      <c r="G282" s="122"/>
      <c r="H282" s="122"/>
      <c r="I282" s="122"/>
      <c r="J282" s="140">
        <f>+F282+G282</f>
        <v>30</v>
      </c>
      <c r="K282" s="143">
        <f>+AO282</f>
        <v>0</v>
      </c>
      <c r="L282" s="153">
        <f>+J282+K282</f>
        <v>30</v>
      </c>
      <c r="M282" s="156">
        <f>+(D282+E282)-(L282)+H282-I282</f>
        <v>64</v>
      </c>
      <c r="N282" s="2">
        <v>64</v>
      </c>
      <c r="O282" s="3" t="s">
        <v>263</v>
      </c>
      <c r="P282" s="3" t="s">
        <v>193</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64</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+Mayo!M288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+Mayo!M295</f>
        <v>783</v>
      </c>
      <c r="E295" s="125">
        <v>2600</v>
      </c>
      <c r="F295" s="122">
        <v>1219</v>
      </c>
      <c r="G295" s="122"/>
      <c r="H295" s="122"/>
      <c r="I295" s="122"/>
      <c r="J295" s="140">
        <f>+F295+G295</f>
        <v>1219</v>
      </c>
      <c r="K295" s="143">
        <f>+AO295</f>
        <v>0</v>
      </c>
      <c r="L295" s="153">
        <f>+J295+K295</f>
        <v>1219</v>
      </c>
      <c r="M295" s="156">
        <f>+(D295+E295)-L295+H295-I295</f>
        <v>2164</v>
      </c>
      <c r="N295" s="2">
        <v>2164</v>
      </c>
      <c r="O295" s="3" t="s">
        <v>307</v>
      </c>
      <c r="P295" s="3" t="s">
        <v>311</v>
      </c>
      <c r="Q295" s="4">
        <v>47330</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2164</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+Mayo!M302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+Mayo!M309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+Mayo!M316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+Mayo!M323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+Mayo!M330</f>
        <v>847</v>
      </c>
      <c r="E330" s="125">
        <v>1000</v>
      </c>
      <c r="F330" s="122">
        <v>878</v>
      </c>
      <c r="G330" s="122"/>
      <c r="H330" s="122"/>
      <c r="I330" s="122"/>
      <c r="J330" s="140">
        <f>+F330+G330</f>
        <v>878</v>
      </c>
      <c r="K330" s="143">
        <f>+AO330</f>
        <v>0</v>
      </c>
      <c r="L330" s="153">
        <f>+J330+K330</f>
        <v>878</v>
      </c>
      <c r="M330" s="156">
        <f>+(D330+E330)-L330+H330-I330</f>
        <v>969</v>
      </c>
      <c r="N330" s="2">
        <v>969</v>
      </c>
      <c r="O330" s="3" t="s">
        <v>249</v>
      </c>
      <c r="P330" s="3" t="s">
        <v>248</v>
      </c>
      <c r="Q330" s="3" t="s">
        <v>308</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969</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+Mayo!M337</f>
        <v>906</v>
      </c>
      <c r="E337" s="125">
        <v>1000</v>
      </c>
      <c r="F337" s="122">
        <v>725</v>
      </c>
      <c r="G337" s="122"/>
      <c r="H337" s="122"/>
      <c r="I337" s="122"/>
      <c r="J337" s="140">
        <f>+F337+G337</f>
        <v>725</v>
      </c>
      <c r="K337" s="143">
        <f>+AO337</f>
        <v>0</v>
      </c>
      <c r="L337" s="153">
        <f>+J337+K337</f>
        <v>725</v>
      </c>
      <c r="M337" s="156">
        <f>+(D337+E337)-L337+H337-I337</f>
        <v>1181</v>
      </c>
      <c r="N337" s="2">
        <v>1181</v>
      </c>
      <c r="O337" s="3" t="s">
        <v>250</v>
      </c>
      <c r="P337" s="3" t="s">
        <v>312</v>
      </c>
      <c r="Q337" s="4">
        <v>47731</v>
      </c>
      <c r="R337" s="5" t="str">
        <f ca="1">IF(Q337=0," ",IFERROR(IF(DATEDIF(TODAY(),Q337,"M")&lt;=5,"ROJO",IF(DATEDIF(TODAY(),Q337,"M")&gt;=12,"VERDE",IF(AND(DATEDIF(TODAY(),Q337,"M")&gt;=6,DATEDIF(TODAY(),Q337,"M")&lt;=11),"AMARILLO"))),S337))</f>
        <v>VERDE</v>
      </c>
      <c r="S337" s="5" t="str">
        <f>IF(Q337=0," ",IF(Q337&lt;=$N$4,"VENCIDO","NO VENCIDO"))</f>
        <v>NO VENCIDO</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1181</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+Mayo!M344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+Mayo!M351</f>
        <v>77</v>
      </c>
      <c r="E351" s="125"/>
      <c r="F351" s="122">
        <v>5</v>
      </c>
      <c r="G351" s="122"/>
      <c r="H351" s="122"/>
      <c r="I351" s="122"/>
      <c r="J351" s="140">
        <f>+F351+G351</f>
        <v>5</v>
      </c>
      <c r="K351" s="143">
        <f>+AO351</f>
        <v>2</v>
      </c>
      <c r="L351" s="153">
        <f>+J351+K351</f>
        <v>7</v>
      </c>
      <c r="M351" s="156">
        <f>+(D351+E351)-L351+H351-I351</f>
        <v>70</v>
      </c>
      <c r="N351" s="2">
        <v>70</v>
      </c>
      <c r="O351" s="3" t="s">
        <v>252</v>
      </c>
      <c r="P351" s="3" t="s">
        <v>313</v>
      </c>
      <c r="Q351" s="4">
        <v>46446</v>
      </c>
      <c r="R351" s="5" t="str">
        <f ca="1">IF(Q351=0," ",IFERROR(IF(DATEDIF(TODAY(),Q351,"M")&lt;=5,"ROJO",IF(DATEDIF(TODAY(),Q351,"M")&gt;=12,"VERDE",IF(AND(DATEDIF(TODAY(),Q351,"M")&gt;=6,DATEDIF(TODAY(),Q351,"M")&lt;=11),"AMARILLO"))),S351))</f>
        <v>ROJO</v>
      </c>
      <c r="S351" s="5" t="str">
        <f>IF(Q351=0," ",IF(Q351&lt;=$N$4,"VENCIDO","NO VENCIDO"))</f>
        <v>NO VENCIDO</v>
      </c>
      <c r="T351" s="6"/>
      <c r="U351" s="7"/>
      <c r="V351" s="7"/>
      <c r="W351" s="8"/>
      <c r="X351" s="8"/>
      <c r="Y351" s="159">
        <f>+AT351</f>
        <v>0</v>
      </c>
      <c r="Z351" s="9"/>
      <c r="AA351" s="1"/>
      <c r="AB351" s="116">
        <v>2</v>
      </c>
      <c r="AC351" s="116"/>
      <c r="AD351" s="162">
        <f>+AB351+AC351</f>
        <v>2</v>
      </c>
      <c r="AE351" s="116"/>
      <c r="AF351" s="116"/>
      <c r="AG351" s="116"/>
      <c r="AH351" s="116"/>
      <c r="AI351" s="116"/>
      <c r="AJ351" s="116"/>
      <c r="AK351" s="116"/>
      <c r="AL351" s="116"/>
      <c r="AM351" s="116"/>
      <c r="AN351" s="116"/>
      <c r="AO351" s="119">
        <f>SUM(AD351:AN356)</f>
        <v>2</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70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+Mayo!M358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+Mayo!M365</f>
        <v>53</v>
      </c>
      <c r="E365" s="72"/>
      <c r="F365" s="35">
        <v>13</v>
      </c>
      <c r="G365" s="35"/>
      <c r="H365" s="14"/>
      <c r="I365" s="14"/>
      <c r="J365" s="74">
        <f t="shared" ref="J365:J371" si="3">+F365+G365</f>
        <v>13</v>
      </c>
      <c r="K365" s="36">
        <f t="shared" ref="K365:K371" si="4">+AO365</f>
        <v>0</v>
      </c>
      <c r="L365" s="77">
        <f t="shared" ref="L365:L371" si="5">+J365+K365</f>
        <v>13</v>
      </c>
      <c r="M365" s="37">
        <f t="shared" ref="M365:M371" si="6">+(D365+E365)-(L365)+H365-I365</f>
        <v>40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+Mayo!M366</f>
        <v>993</v>
      </c>
      <c r="E366" s="72">
        <v>1000</v>
      </c>
      <c r="F366" s="35">
        <v>1087</v>
      </c>
      <c r="G366" s="35"/>
      <c r="H366" s="14"/>
      <c r="I366" s="14"/>
      <c r="J366" s="74">
        <f t="shared" si="3"/>
        <v>1087</v>
      </c>
      <c r="K366" s="36">
        <f t="shared" si="4"/>
        <v>0</v>
      </c>
      <c r="L366" s="77">
        <f t="shared" si="5"/>
        <v>1087</v>
      </c>
      <c r="M366" s="37">
        <f t="shared" si="6"/>
        <v>906</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+Mayo!M367</f>
        <v>413</v>
      </c>
      <c r="E367" s="72"/>
      <c r="F367" s="35">
        <v>1</v>
      </c>
      <c r="G367" s="35"/>
      <c r="H367" s="14"/>
      <c r="I367" s="14"/>
      <c r="J367" s="74">
        <f t="shared" si="3"/>
        <v>1</v>
      </c>
      <c r="K367" s="36">
        <f t="shared" si="4"/>
        <v>0</v>
      </c>
      <c r="L367" s="77">
        <f t="shared" si="5"/>
        <v>1</v>
      </c>
      <c r="M367" s="37">
        <f t="shared" si="6"/>
        <v>412</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+Mayo!M368</f>
        <v>54</v>
      </c>
      <c r="E368" s="72">
        <v>100</v>
      </c>
      <c r="F368" s="35">
        <v>69</v>
      </c>
      <c r="G368" s="35"/>
      <c r="H368" s="14"/>
      <c r="I368" s="14"/>
      <c r="J368" s="74">
        <f t="shared" si="3"/>
        <v>69</v>
      </c>
      <c r="K368" s="36">
        <f t="shared" si="4"/>
        <v>1</v>
      </c>
      <c r="L368" s="77">
        <f t="shared" si="5"/>
        <v>70</v>
      </c>
      <c r="M368" s="37">
        <f t="shared" si="6"/>
        <v>84</v>
      </c>
      <c r="N368" s="2"/>
      <c r="O368" s="3"/>
      <c r="P368" s="3"/>
      <c r="Q368" s="4"/>
      <c r="R368" s="5" t="str">
        <f t="shared" ca="1" si="7"/>
        <v xml:space="preserve"> </v>
      </c>
      <c r="S368" s="13" t="str">
        <f t="shared" si="8"/>
        <v xml:space="preserve"> </v>
      </c>
      <c r="T368" s="6"/>
      <c r="U368" s="7"/>
      <c r="V368" s="7"/>
      <c r="W368" s="8"/>
      <c r="X368" s="8"/>
      <c r="Y368" s="39"/>
      <c r="Z368" s="73"/>
      <c r="AA368" s="1"/>
      <c r="AB368" s="10">
        <v>1</v>
      </c>
      <c r="AC368" s="10"/>
      <c r="AD368" s="11">
        <f t="shared" si="9"/>
        <v>1</v>
      </c>
      <c r="AE368" s="10"/>
      <c r="AF368" s="10"/>
      <c r="AG368" s="10"/>
      <c r="AH368" s="10"/>
      <c r="AI368" s="10"/>
      <c r="AJ368" s="10"/>
      <c r="AK368" s="10"/>
      <c r="AL368" s="10"/>
      <c r="AM368" s="10"/>
      <c r="AN368" s="10"/>
      <c r="AO368" s="78">
        <f t="shared" si="11"/>
        <v>1</v>
      </c>
      <c r="AP368" s="12"/>
      <c r="AQ368" s="44"/>
    </row>
    <row r="369" spans="1:43" ht="14.45" customHeight="1">
      <c r="A369" s="76">
        <f t="shared" si="10"/>
        <v>15</v>
      </c>
      <c r="B369" s="152" t="s">
        <v>109</v>
      </c>
      <c r="C369" s="152"/>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+Mayo!M377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+Mayo!M378</f>
        <v>80</v>
      </c>
      <c r="E378" s="72"/>
      <c r="F378" s="40"/>
      <c r="G378" s="40"/>
      <c r="H378" s="25"/>
      <c r="I378" s="25"/>
      <c r="J378" s="74">
        <f>SUM(F378,G378)</f>
        <v>0</v>
      </c>
      <c r="K378" s="36">
        <f>+AQ378</f>
        <v>0</v>
      </c>
      <c r="L378" s="77">
        <f>+J378+K378</f>
        <v>0</v>
      </c>
      <c r="M378" s="37">
        <f>+(D378+E378)-(L378)+H378-I378</f>
        <v>80</v>
      </c>
      <c r="N378" s="41">
        <f>+AS378</f>
        <v>0</v>
      </c>
      <c r="O378" s="7" t="s">
        <v>298</v>
      </c>
      <c r="P378" s="7" t="s">
        <v>310</v>
      </c>
      <c r="Q378" s="7" t="s">
        <v>300</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+Mayo!M379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+Mayo!M380</f>
        <v>48</v>
      </c>
      <c r="E380" s="72"/>
      <c r="F380" s="40">
        <v>6</v>
      </c>
      <c r="G380" s="40">
        <v>2</v>
      </c>
      <c r="H380" s="25"/>
      <c r="I380" s="25"/>
      <c r="J380" s="74">
        <f t="shared" ref="J380:J381" si="12">SUM(F380,G380)</f>
        <v>8</v>
      </c>
      <c r="K380" s="36">
        <f t="shared" ref="K380:K381" si="13">+AQ380</f>
        <v>34</v>
      </c>
      <c r="L380" s="77">
        <f t="shared" ref="L380:L381" si="14">+J380+K380</f>
        <v>42</v>
      </c>
      <c r="M380" s="37">
        <f t="shared" ref="M380:M381" si="15">+(D380+E380)-(L380)+H380-I380</f>
        <v>6</v>
      </c>
      <c r="N380" s="41">
        <f t="shared" ref="N380:N381" si="16">+AS380</f>
        <v>0</v>
      </c>
      <c r="O380" s="7" t="s">
        <v>299</v>
      </c>
      <c r="P380" s="7" t="s">
        <v>231</v>
      </c>
      <c r="Q380" s="7" t="s">
        <v>301</v>
      </c>
      <c r="R380" s="7"/>
      <c r="S380" s="8"/>
      <c r="T380" s="8"/>
      <c r="U380" s="42"/>
      <c r="V380" s="42"/>
      <c r="W380" s="42"/>
      <c r="X380" s="42"/>
      <c r="Y380" s="41">
        <f t="shared" ref="Y380:Y381" si="17">+AS380</f>
        <v>0</v>
      </c>
      <c r="Z380" s="9"/>
      <c r="AA380" s="1"/>
      <c r="AB380" s="43">
        <v>34</v>
      </c>
      <c r="AC380" s="43"/>
      <c r="AD380" s="43"/>
      <c r="AE380" s="43"/>
      <c r="AF380" s="43"/>
      <c r="AG380" s="43"/>
      <c r="AH380" s="43"/>
      <c r="AI380" s="43"/>
      <c r="AJ380" s="43"/>
      <c r="AK380" s="43"/>
      <c r="AL380" s="43"/>
      <c r="AM380" s="43"/>
      <c r="AN380" s="43"/>
      <c r="AO380" s="43"/>
      <c r="AP380" s="43"/>
      <c r="AQ380" s="79">
        <f t="shared" ref="AQ380:AQ381" si="18">SUM(AB380:AP380)</f>
        <v>34</v>
      </c>
    </row>
    <row r="381" spans="1:43" ht="16.5">
      <c r="A381" s="76">
        <f>A380+1</f>
        <v>5</v>
      </c>
      <c r="B381" s="99" t="s">
        <v>192</v>
      </c>
      <c r="C381" s="100"/>
      <c r="D381" s="87">
        <f>+Mayo!M381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R5:R9">
    <cfRule type="containsText" dxfId="1420" priority="230" operator="containsText" text="ROJO">
      <formula>NOT(ISERROR(SEARCH("ROJO",R5)))</formula>
    </cfRule>
    <cfRule type="containsText" dxfId="1419" priority="227" operator="containsText" text="VENCIDO">
      <formula>NOT(ISERROR(SEARCH("VENCIDO",R5)))</formula>
    </cfRule>
    <cfRule type="containsText" dxfId="1418" priority="228" operator="containsText" text="VERDE">
      <formula>NOT(ISERROR(SEARCH("VERDE",R5)))</formula>
    </cfRule>
    <cfRule type="containsText" dxfId="1417" priority="229" stopIfTrue="1" operator="containsText" text="AMARILLO">
      <formula>NOT(ISERROR(SEARCH("AMARILLO",R5)))</formula>
    </cfRule>
  </conditionalFormatting>
  <conditionalFormatting sqref="R11:R15">
    <cfRule type="containsText" dxfId="1416" priority="224" operator="containsText" text="ROJO">
      <formula>NOT(ISERROR(SEARCH("ROJO",R11)))</formula>
    </cfRule>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onditionalFormatting>
  <conditionalFormatting sqref="R17:R21">
    <cfRule type="containsText" dxfId="1412" priority="218" operator="containsText" text="VERDE">
      <formula>NOT(ISERROR(SEARCH("VERDE",R17)))</formula>
    </cfRule>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onditionalFormatting>
  <conditionalFormatting sqref="R23:R27">
    <cfRule type="containsText" dxfId="1408" priority="211" operator="containsText" text="VENCIDO">
      <formula>NOT(ISERROR(SEARCH("VENCIDO",R23)))</formula>
    </cfRule>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2" operator="containsText" text="VERDE">
      <formula>NOT(ISERROR(SEARCH("VERDE",R23)))</formula>
    </cfRule>
  </conditionalFormatting>
  <conditionalFormatting sqref="R29:R33">
    <cfRule type="containsText" dxfId="1404" priority="210" operator="containsText" text="ROJO">
      <formula>NOT(ISERROR(SEARCH("ROJO",R29)))</formula>
    </cfRule>
    <cfRule type="containsText" dxfId="1403" priority="207" operator="containsText" text="VENCIDO">
      <formula>NOT(ISERROR(SEARCH("VENCIDO",R29)))</formula>
    </cfRule>
    <cfRule type="containsText" dxfId="1402" priority="208" operator="containsText" text="VERDE">
      <formula>NOT(ISERROR(SEARCH("VERDE",R29)))</formula>
    </cfRule>
    <cfRule type="containsText" dxfId="1401" priority="209" stopIfTrue="1" operator="containsText" text="AMARILLO">
      <formula>NOT(ISERROR(SEARCH("AMARILLO",R29)))</formula>
    </cfRule>
  </conditionalFormatting>
  <conditionalFormatting sqref="R35:R39">
    <cfRule type="containsText" dxfId="1400" priority="204" operator="containsText" text="ROJO">
      <formula>NOT(ISERROR(SEARCH("ROJO",R35)))</formula>
    </cfRule>
    <cfRule type="containsText" dxfId="1399" priority="201" operator="containsText" text="VENCIDO">
      <formula>NOT(ISERROR(SEARCH("VENCIDO",R35)))</formula>
    </cfRule>
    <cfRule type="containsText" dxfId="1398" priority="202" operator="containsText" text="VERDE">
      <formula>NOT(ISERROR(SEARCH("VERDE",R35)))</formula>
    </cfRule>
    <cfRule type="containsText" dxfId="1397" priority="203" stopIfTrue="1" operator="containsText" text="AMARILLO">
      <formula>NOT(ISERROR(SEARCH("AMARILLO",R35)))</formula>
    </cfRule>
  </conditionalFormatting>
  <conditionalFormatting sqref="R41:R45">
    <cfRule type="containsText" dxfId="1396" priority="200" operator="containsText" text="ROJO">
      <formula>NOT(ISERROR(SEARCH("ROJO",R41)))</formula>
    </cfRule>
    <cfRule type="containsText" dxfId="1395" priority="199" stopIfTrue="1" operator="containsText" text="AMARILLO">
      <formula>NOT(ISERROR(SEARCH("AMARILLO",R41)))</formula>
    </cfRule>
    <cfRule type="containsText" dxfId="1394" priority="198" operator="containsText" text="VERDE">
      <formula>NOT(ISERROR(SEARCH("VERDE",R41)))</formula>
    </cfRule>
    <cfRule type="containsText" dxfId="139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2" priority="195" operator="containsText" text="ROJO">
      <formula>NOT(ISERROR(SEARCH("ROJO",R47)))</formula>
    </cfRule>
    <cfRule type="containsText" dxfId="1391" priority="194" stopIfTrue="1" operator="containsText" text="AMARILLO">
      <formula>NOT(ISERROR(SEARCH("AMARILLO",R47)))</formula>
    </cfRule>
    <cfRule type="containsText" dxfId="1390" priority="193" operator="containsText" text="VERDE">
      <formula>NOT(ISERROR(SEARCH("VERDE",R47)))</formula>
    </cfRule>
    <cfRule type="containsText" dxfId="1389" priority="192" operator="containsText" text="VENCIDO">
      <formula>NOT(ISERROR(SEARCH("VENCIDO",R47)))</formula>
    </cfRule>
  </conditionalFormatting>
  <conditionalFormatting sqref="R83:R87 R89:R93">
    <cfRule type="containsText" dxfId="1388" priority="189" stopIfTrue="1" operator="containsText" text="AMARILLO">
      <formula>NOT(ISERROR(SEARCH("AMARILLO",R83)))</formula>
    </cfRule>
    <cfRule type="containsText" dxfId="1387" priority="190" operator="containsText" text="ROJO">
      <formula>NOT(ISERROR(SEARCH("ROJO",R83)))</formula>
    </cfRule>
    <cfRule type="containsText" dxfId="1386" priority="187" operator="containsText" text="VENCIDO">
      <formula>NOT(ISERROR(SEARCH("VENCIDO",R83)))</formula>
    </cfRule>
    <cfRule type="containsText" dxfId="1385" priority="188" operator="containsText" text="VERDE">
      <formula>NOT(ISERROR(SEARCH("VERDE",R83)))</formula>
    </cfRule>
  </conditionalFormatting>
  <conditionalFormatting sqref="R101:R105">
    <cfRule type="containsText" dxfId="1384" priority="184" stopIfTrue="1" operator="containsText" text="AMARILLO">
      <formula>NOT(ISERROR(SEARCH("AMARILLO",R101)))</formula>
    </cfRule>
    <cfRule type="containsText" dxfId="1383" priority="185" operator="containsText" text="ROJO">
      <formula>NOT(ISERROR(SEARCH("ROJO",R101)))</formula>
    </cfRule>
    <cfRule type="containsText" dxfId="1382" priority="182" operator="containsText" text="VENCIDO">
      <formula>NOT(ISERROR(SEARCH("VENCIDO",R101)))</formula>
    </cfRule>
    <cfRule type="containsText" dxfId="1381" priority="183" operator="containsText" text="VERDE">
      <formula>NOT(ISERROR(SEARCH("VERDE",R101)))</formula>
    </cfRule>
  </conditionalFormatting>
  <conditionalFormatting sqref="R149:R153">
    <cfRule type="containsText" dxfId="1380" priority="178" operator="containsText" text="VERDE">
      <formula>NOT(ISERROR(SEARCH("VERDE",R149)))</formula>
    </cfRule>
    <cfRule type="containsText" dxfId="1379" priority="177" operator="containsText" text="VENCIDO">
      <formula>NOT(ISERROR(SEARCH("VENCIDO",R149)))</formula>
    </cfRule>
    <cfRule type="containsText" dxfId="1378" priority="179" stopIfTrue="1" operator="containsText" text="AMARILLO">
      <formula>NOT(ISERROR(SEARCH("AMARILLO",R149)))</formula>
    </cfRule>
    <cfRule type="containsText" dxfId="1377" priority="180" operator="containsText" text="ROJO">
      <formula>NOT(ISERROR(SEARCH("ROJO",R149)))</formula>
    </cfRule>
  </conditionalFormatting>
  <conditionalFormatting sqref="R155:R159">
    <cfRule type="containsText" dxfId="1376" priority="176" operator="containsText" text="ROJO">
      <formula>NOT(ISERROR(SEARCH("ROJO",R155)))</formula>
    </cfRule>
    <cfRule type="containsText" dxfId="1375" priority="174" operator="containsText" text="VERDE">
      <formula>NOT(ISERROR(SEARCH("VERDE",R155)))</formula>
    </cfRule>
    <cfRule type="containsText" dxfId="1374" priority="175" stopIfTrue="1" operator="containsText" text="AMARILLO">
      <formula>NOT(ISERROR(SEARCH("AMARILLO",R155)))</formula>
    </cfRule>
    <cfRule type="containsText" dxfId="1373" priority="173" operator="containsText" text="VENCIDO">
      <formula>NOT(ISERROR(SEARCH("VENCIDO",R155)))</formula>
    </cfRule>
  </conditionalFormatting>
  <conditionalFormatting sqref="R161:R165">
    <cfRule type="containsText" dxfId="1372" priority="170" operator="containsText" text="VERDE">
      <formula>NOT(ISERROR(SEARCH("VERDE",R161)))</formula>
    </cfRule>
    <cfRule type="containsText" dxfId="1371" priority="169" operator="containsText" text="VENCIDO">
      <formula>NOT(ISERROR(SEARCH("VENCIDO",R161)))</formula>
    </cfRule>
    <cfRule type="containsText" dxfId="1370" priority="171" stopIfTrue="1" operator="containsText" text="AMARILLO">
      <formula>NOT(ISERROR(SEARCH("AMARILLO",R161)))</formula>
    </cfRule>
    <cfRule type="containsText" dxfId="1369" priority="172" operator="containsText" text="ROJO">
      <formula>NOT(ISERROR(SEARCH("ROJO",R161)))</formula>
    </cfRule>
  </conditionalFormatting>
  <conditionalFormatting sqref="R167:R171">
    <cfRule type="containsText" dxfId="1368" priority="164" operator="containsText" text="VENCIDO">
      <formula>NOT(ISERROR(SEARCH("VENCIDO",R167)))</formula>
    </cfRule>
    <cfRule type="containsText" dxfId="1367" priority="166" stopIfTrue="1" operator="containsText" text="AMARILLO">
      <formula>NOT(ISERROR(SEARCH("AMARILLO",R167)))</formula>
    </cfRule>
    <cfRule type="containsText" dxfId="1366" priority="167" operator="containsText" text="ROJO">
      <formula>NOT(ISERROR(SEARCH("ROJO",R167)))</formula>
    </cfRule>
    <cfRule type="containsText" dxfId="1365" priority="165" operator="containsText" text="VERDE">
      <formula>NOT(ISERROR(SEARCH("VERDE",R167)))</formula>
    </cfRule>
  </conditionalFormatting>
  <conditionalFormatting sqref="R173:R177">
    <cfRule type="containsText" dxfId="1364" priority="160" operator="containsText" text="VERDE">
      <formula>NOT(ISERROR(SEARCH("VERDE",R173)))</formula>
    </cfRule>
    <cfRule type="containsText" dxfId="1363" priority="161" stopIfTrue="1" operator="containsText" text="AMARILLO">
      <formula>NOT(ISERROR(SEARCH("AMARILLO",R173)))</formula>
    </cfRule>
    <cfRule type="containsText" dxfId="1362" priority="162" operator="containsText" text="ROJO">
      <formula>NOT(ISERROR(SEARCH("ROJO",R173)))</formula>
    </cfRule>
    <cfRule type="containsText" dxfId="1361" priority="159" operator="containsText" text="VENCIDO">
      <formula>NOT(ISERROR(SEARCH("VENCIDO",R173)))</formula>
    </cfRule>
  </conditionalFormatting>
  <conditionalFormatting sqref="R179:R183">
    <cfRule type="containsText" dxfId="1360" priority="157" operator="containsText" text="ROJO">
      <formula>NOT(ISERROR(SEARCH("ROJO",R179)))</formula>
    </cfRule>
    <cfRule type="containsText" dxfId="1359" priority="156" stopIfTrue="1" operator="containsText" text="AMARILLO">
      <formula>NOT(ISERROR(SEARCH("AMARILLO",R179)))</formula>
    </cfRule>
    <cfRule type="containsText" dxfId="1358" priority="154" operator="containsText" text="VENCIDO">
      <formula>NOT(ISERROR(SEARCH("VENCIDO",R179)))</formula>
    </cfRule>
    <cfRule type="containsText" dxfId="1357" priority="155" operator="containsText" text="VERDE">
      <formula>NOT(ISERROR(SEARCH("VERDE",R179)))</formula>
    </cfRule>
  </conditionalFormatting>
  <conditionalFormatting sqref="R185:R189 R191:R195">
    <cfRule type="containsText" dxfId="1356" priority="151" stopIfTrue="1" operator="containsText" text="AMARILLO">
      <formula>NOT(ISERROR(SEARCH("AMARILLO",R185)))</formula>
    </cfRule>
    <cfRule type="containsText" dxfId="1355" priority="150" operator="containsText" text="VERDE">
      <formula>NOT(ISERROR(SEARCH("VERDE",R185)))</formula>
    </cfRule>
    <cfRule type="containsText" dxfId="1354" priority="149" operator="containsText" text="VENCIDO">
      <formula>NOT(ISERROR(SEARCH("VENCIDO",R185)))</formula>
    </cfRule>
    <cfRule type="containsText" dxfId="1353" priority="152" operator="containsText" text="ROJO">
      <formula>NOT(ISERROR(SEARCH("ROJO",R185)))</formula>
    </cfRule>
  </conditionalFormatting>
  <conditionalFormatting sqref="R197:R201 R203:R207 R209:R213 R215:R219">
    <cfRule type="containsText" dxfId="1352" priority="146" stopIfTrue="1" operator="containsText" text="AMARILLO">
      <formula>NOT(ISERROR(SEARCH("AMARILLO",R197)))</formula>
    </cfRule>
    <cfRule type="containsText" dxfId="1351" priority="147" operator="containsText" text="ROJO">
      <formula>NOT(ISERROR(SEARCH("ROJO",R197)))</formula>
    </cfRule>
    <cfRule type="containsText" dxfId="1350" priority="144" operator="containsText" text="VENCIDO">
      <formula>NOT(ISERROR(SEARCH("VENCIDO",R197)))</formula>
    </cfRule>
    <cfRule type="containsText" dxfId="1349" priority="145" operator="containsText" text="VERDE">
      <formula>NOT(ISERROR(SEARCH("VERDE",R197)))</formula>
    </cfRule>
  </conditionalFormatting>
  <conditionalFormatting sqref="R222:R226">
    <cfRule type="containsText" dxfId="1348" priority="141" operator="containsText" text="ROJO">
      <formula>NOT(ISERROR(SEARCH("ROJO",R222)))</formula>
    </cfRule>
    <cfRule type="containsText" dxfId="1347" priority="140" stopIfTrue="1" operator="containsText" text="AMARILLO">
      <formula>NOT(ISERROR(SEARCH("AMARILLO",R222)))</formula>
    </cfRule>
    <cfRule type="containsText" dxfId="1346" priority="139" operator="containsText" text="VERDE">
      <formula>NOT(ISERROR(SEARCH("VERDE",R222)))</formula>
    </cfRule>
    <cfRule type="containsText" dxfId="1345" priority="138" operator="containsText" text="VENCIDO">
      <formula>NOT(ISERROR(SEARCH("VENCIDO",R222)))</formula>
    </cfRule>
  </conditionalFormatting>
  <conditionalFormatting sqref="R228:R232 R234:R238 R240:R244">
    <cfRule type="containsText" dxfId="1344" priority="133" operator="containsText" text="VENCIDO">
      <formula>NOT(ISERROR(SEARCH("VENCIDO",R228)))</formula>
    </cfRule>
    <cfRule type="containsText" dxfId="1343" priority="134" operator="containsText" text="VERDE">
      <formula>NOT(ISERROR(SEARCH("VERDE",R228)))</formula>
    </cfRule>
    <cfRule type="containsText" dxfId="1342" priority="135" stopIfTrue="1" operator="containsText" text="AMARILLO">
      <formula>NOT(ISERROR(SEARCH("AMARILLO",R228)))</formula>
    </cfRule>
    <cfRule type="containsText" dxfId="1341" priority="136" operator="containsText" text="ROJO">
      <formula>NOT(ISERROR(SEARCH("ROJO",R228)))</formula>
    </cfRule>
  </conditionalFormatting>
  <conditionalFormatting sqref="R246:R250">
    <cfRule type="containsText" dxfId="1340" priority="128" operator="containsText" text="VENCIDO">
      <formula>NOT(ISERROR(SEARCH("VENCIDO",R246)))</formula>
    </cfRule>
    <cfRule type="containsText" dxfId="1339" priority="129" operator="containsText" text="VERDE">
      <formula>NOT(ISERROR(SEARCH("VERDE",R246)))</formula>
    </cfRule>
    <cfRule type="containsText" dxfId="1338" priority="130" stopIfTrue="1" operator="containsText" text="AMARILLO">
      <formula>NOT(ISERROR(SEARCH("AMARILLO",R246)))</formula>
    </cfRule>
    <cfRule type="containsText" dxfId="1337" priority="131" operator="containsText" text="ROJO">
      <formula>NOT(ISERROR(SEARCH("ROJO",R246)))</formula>
    </cfRule>
  </conditionalFormatting>
  <conditionalFormatting sqref="R252:R256">
    <cfRule type="containsText" dxfId="1336" priority="123" operator="containsText" text="VENCIDO">
      <formula>NOT(ISERROR(SEARCH("VENCIDO",R252)))</formula>
    </cfRule>
    <cfRule type="containsText" dxfId="1335" priority="124" operator="containsText" text="VERDE">
      <formula>NOT(ISERROR(SEARCH("VERDE",R252)))</formula>
    </cfRule>
    <cfRule type="containsText" dxfId="1334" priority="125" stopIfTrue="1" operator="containsText" text="AMARILLO">
      <formula>NOT(ISERROR(SEARCH("AMARILLO",R252)))</formula>
    </cfRule>
    <cfRule type="containsText" dxfId="1333" priority="126" operator="containsText" text="ROJO">
      <formula>NOT(ISERROR(SEARCH("ROJO",R252)))</formula>
    </cfRule>
  </conditionalFormatting>
  <conditionalFormatting sqref="R258:R262 R264:R268">
    <cfRule type="containsText" dxfId="1332" priority="121" operator="containsText" text="ROJO">
      <formula>NOT(ISERROR(SEARCH("ROJO",R258)))</formula>
    </cfRule>
    <cfRule type="containsText" dxfId="1331" priority="120" stopIfTrue="1" operator="containsText" text="AMARILLO">
      <formula>NOT(ISERROR(SEARCH("AMARILLO",R258)))</formula>
    </cfRule>
    <cfRule type="containsText" dxfId="1330" priority="118" operator="containsText" text="VENCIDO">
      <formula>NOT(ISERROR(SEARCH("VENCIDO",R258)))</formula>
    </cfRule>
    <cfRule type="containsText" dxfId="1329" priority="119" operator="containsText" text="VERDE">
      <formula>NOT(ISERROR(SEARCH("VERDE",R258)))</formula>
    </cfRule>
  </conditionalFormatting>
  <conditionalFormatting sqref="R270:R274 R276:R280 R282:R286 R288:R292">
    <cfRule type="containsText" dxfId="1328" priority="113" operator="containsText" text="VENCIDO">
      <formula>NOT(ISERROR(SEARCH("VENCIDO",R270)))</formula>
    </cfRule>
    <cfRule type="containsText" dxfId="1327" priority="114" operator="containsText" text="VERDE">
      <formula>NOT(ISERROR(SEARCH("VERDE",R270)))</formula>
    </cfRule>
    <cfRule type="containsText" dxfId="1326" priority="115" stopIfTrue="1" operator="containsText" text="AMARILLO">
      <formula>NOT(ISERROR(SEARCH("AMARILLO",R270)))</formula>
    </cfRule>
    <cfRule type="containsText" dxfId="1325" priority="116" operator="containsText" text="ROJO">
      <formula>NOT(ISERROR(SEARCH("ROJO",R270)))</formula>
    </cfRule>
  </conditionalFormatting>
  <conditionalFormatting sqref="R295:R300">
    <cfRule type="containsText" dxfId="1324" priority="108" operator="containsText" text="VERDE">
      <formula>NOT(ISERROR(SEARCH("VERDE",R295)))</formula>
    </cfRule>
    <cfRule type="containsText" dxfId="1323" priority="109" stopIfTrue="1" operator="containsText" text="AMARILLO">
      <formula>NOT(ISERROR(SEARCH("AMARILLO",R295)))</formula>
    </cfRule>
    <cfRule type="containsText" dxfId="1322" priority="110" operator="containsText" text="ROJO">
      <formula>NOT(ISERROR(SEARCH("ROJO",R295)))</formula>
    </cfRule>
    <cfRule type="containsText" dxfId="1321" priority="107" operator="containsText" text="VENCIDO">
      <formula>NOT(ISERROR(SEARCH("VENCIDO",R295)))</formula>
    </cfRule>
  </conditionalFormatting>
  <conditionalFormatting sqref="R302:R307 R309:R314">
    <cfRule type="containsText" dxfId="1320" priority="103" stopIfTrue="1" operator="containsText" text="AMARILLO">
      <formula>NOT(ISERROR(SEARCH("AMARILLO",R302)))</formula>
    </cfRule>
    <cfRule type="containsText" dxfId="1319" priority="102" operator="containsText" text="VERDE">
      <formula>NOT(ISERROR(SEARCH("VERDE",R302)))</formula>
    </cfRule>
    <cfRule type="containsText" dxfId="1318" priority="101" operator="containsText" text="VENCIDO">
      <formula>NOT(ISERROR(SEARCH("VENCIDO",R302)))</formula>
    </cfRule>
    <cfRule type="containsText" dxfId="1317" priority="104" operator="containsText" text="ROJO">
      <formula>NOT(ISERROR(SEARCH("ROJO",R302)))</formula>
    </cfRule>
  </conditionalFormatting>
  <conditionalFormatting sqref="R316:R321 R323:R328 R330:R335">
    <cfRule type="containsText" dxfId="1316" priority="98" operator="containsText" text="ROJO">
      <formula>NOT(ISERROR(SEARCH("ROJO",R316)))</formula>
    </cfRule>
    <cfRule type="containsText" dxfId="1315" priority="97" stopIfTrue="1" operator="containsText" text="AMARILLO">
      <formula>NOT(ISERROR(SEARCH("AMARILLO",R316)))</formula>
    </cfRule>
    <cfRule type="containsText" dxfId="1314" priority="96" operator="containsText" text="VERDE">
      <formula>NOT(ISERROR(SEARCH("VERDE",R316)))</formula>
    </cfRule>
    <cfRule type="containsText" dxfId="1313" priority="95" operator="containsText" text="VENCIDO">
      <formula>NOT(ISERROR(SEARCH("VENCIDO",R316)))</formula>
    </cfRule>
  </conditionalFormatting>
  <conditionalFormatting sqref="R337:R342 R344:R349">
    <cfRule type="containsText" dxfId="1312" priority="91" stopIfTrue="1" operator="containsText" text="AMARILLO">
      <formula>NOT(ISERROR(SEARCH("AMARILLO",R337)))</formula>
    </cfRule>
    <cfRule type="containsText" dxfId="1311" priority="90" operator="containsText" text="VERDE">
      <formula>NOT(ISERROR(SEARCH("VERDE",R337)))</formula>
    </cfRule>
    <cfRule type="containsText" dxfId="1310" priority="89" operator="containsText" text="VENCIDO">
      <formula>NOT(ISERROR(SEARCH("VENCIDO",R337)))</formula>
    </cfRule>
    <cfRule type="containsText" dxfId="1309" priority="92" operator="containsText" text="ROJO">
      <formula>NOT(ISERROR(SEARCH("ROJO",R337)))</formula>
    </cfRule>
  </conditionalFormatting>
  <conditionalFormatting sqref="R351:R356">
    <cfRule type="containsText" dxfId="1308" priority="86" operator="containsText" text="ROJO">
      <formula>NOT(ISERROR(SEARCH("ROJO",R351)))</formula>
    </cfRule>
    <cfRule type="containsText" dxfId="1307" priority="85" stopIfTrue="1" operator="containsText" text="AMARILLO">
      <formula>NOT(ISERROR(SEARCH("AMARILLO",R351)))</formula>
    </cfRule>
    <cfRule type="containsText" dxfId="1306" priority="84" operator="containsText" text="VERDE">
      <formula>NOT(ISERROR(SEARCH("VERDE",R351)))</formula>
    </cfRule>
    <cfRule type="containsText" dxfId="1305" priority="83" operator="containsText" text="VENCIDO">
      <formula>NOT(ISERROR(SEARCH("VENCIDO",R351)))</formula>
    </cfRule>
  </conditionalFormatting>
  <conditionalFormatting sqref="R358:R363">
    <cfRule type="containsText" dxfId="1304" priority="79" stopIfTrue="1" operator="containsText" text="AMARILLO">
      <formula>NOT(ISERROR(SEARCH("AMARILLO",R358)))</formula>
    </cfRule>
    <cfRule type="containsText" dxfId="1303" priority="78" operator="containsText" text="VERDE">
      <formula>NOT(ISERROR(SEARCH("VERDE",R358)))</formula>
    </cfRule>
    <cfRule type="containsText" dxfId="1302" priority="77" operator="containsText" text="VENCIDO">
      <formula>NOT(ISERROR(SEARCH("VENCIDO",R358)))</formula>
    </cfRule>
    <cfRule type="containsText" dxfId="1301" priority="80" operator="containsText" text="ROJO">
      <formula>NOT(ISERROR(SEARCH("ROJO",R358)))</formula>
    </cfRule>
  </conditionalFormatting>
  <conditionalFormatting sqref="R365:R371">
    <cfRule type="containsText" dxfId="1300" priority="76" operator="containsText" text="ROJO">
      <formula>NOT(ISERROR(SEARCH("ROJO",R365)))</formula>
    </cfRule>
    <cfRule type="containsText" dxfId="1299" priority="75" stopIfTrue="1" operator="containsText" text="AMARILLO">
      <formula>NOT(ISERROR(SEARCH("AMARILLO",R365)))</formula>
    </cfRule>
    <cfRule type="containsText" dxfId="1298" priority="73" operator="containsText" text="VENCIDO">
      <formula>NOT(ISERROR(SEARCH("VENCIDO",R365)))</formula>
    </cfRule>
    <cfRule type="containsText" dxfId="1297" priority="74" operator="containsText" text="VERDE">
      <formula>NOT(ISERROR(SEARCH("VERDE",R365)))</formula>
    </cfRule>
  </conditionalFormatting>
  <conditionalFormatting sqref="M377:M381">
    <cfRule type="cellIs" dxfId="129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54" zoomScale="64" zoomScaleNormal="64" workbookViewId="0">
      <selection activeCell="P162" sqref="P16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+Junio!M5</f>
        <v>50</v>
      </c>
      <c r="E5" s="125">
        <v>100</v>
      </c>
      <c r="F5" s="122">
        <v>6</v>
      </c>
      <c r="G5" s="122"/>
      <c r="H5" s="122"/>
      <c r="I5" s="122"/>
      <c r="J5" s="140">
        <f>+F5+G5</f>
        <v>6</v>
      </c>
      <c r="K5" s="143">
        <f>+AO5</f>
        <v>54</v>
      </c>
      <c r="L5" s="153">
        <f>+J5+K5</f>
        <v>60</v>
      </c>
      <c r="M5" s="156">
        <f>+(D5+E5)-(L5)+H5-I5</f>
        <v>90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7">
        <v>54</v>
      </c>
      <c r="AC5" s="167"/>
      <c r="AD5" s="168">
        <f>+AB5+AC5</f>
        <v>54</v>
      </c>
      <c r="AE5" s="116"/>
      <c r="AF5" s="116"/>
      <c r="AG5" s="116"/>
      <c r="AH5" s="116"/>
      <c r="AI5" s="116"/>
      <c r="AJ5" s="116"/>
      <c r="AK5" s="116"/>
      <c r="AL5" s="116"/>
      <c r="AM5" s="116"/>
      <c r="AN5" s="116"/>
      <c r="AO5" s="119">
        <f>SUM(AD5:AN9)</f>
        <v>54</v>
      </c>
      <c r="AP5" s="12"/>
      <c r="AQ5" s="44"/>
    </row>
    <row r="6" spans="1:43" ht="16.5">
      <c r="A6" s="173"/>
      <c r="B6" s="194"/>
      <c r="C6" s="195"/>
      <c r="D6" s="214"/>
      <c r="E6" s="126"/>
      <c r="F6" s="123"/>
      <c r="G6" s="123"/>
      <c r="H6" s="123"/>
      <c r="I6" s="123"/>
      <c r="J6" s="141"/>
      <c r="K6" s="144"/>
      <c r="L6" s="154"/>
      <c r="M6" s="157"/>
      <c r="N6" s="2">
        <v>90</v>
      </c>
      <c r="O6" s="3" t="s">
        <v>267</v>
      </c>
      <c r="P6" s="3" t="s">
        <v>193</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90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+Junio!M11</f>
        <v>6</v>
      </c>
      <c r="E11" s="125">
        <v>5</v>
      </c>
      <c r="F11" s="122">
        <v>4</v>
      </c>
      <c r="G11" s="122"/>
      <c r="H11" s="122"/>
      <c r="I11" s="122"/>
      <c r="J11" s="140">
        <f>+F11+G11</f>
        <v>4</v>
      </c>
      <c r="K11" s="143">
        <f>+AO11</f>
        <v>0</v>
      </c>
      <c r="L11" s="153">
        <f>+J11+K11</f>
        <v>4</v>
      </c>
      <c r="M11" s="156">
        <f>+(D11+E11)-(L11)+H11-I11</f>
        <v>7</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v>7</v>
      </c>
      <c r="O12" s="3" t="s">
        <v>288</v>
      </c>
      <c r="P12" s="3" t="s">
        <v>193</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7</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+Junio!M17</f>
        <v>23</v>
      </c>
      <c r="E17" s="125"/>
      <c r="F17" s="122">
        <v>4</v>
      </c>
      <c r="G17" s="122"/>
      <c r="H17" s="122"/>
      <c r="I17" s="122"/>
      <c r="J17" s="140">
        <f>+F17+G17</f>
        <v>4</v>
      </c>
      <c r="K17" s="143">
        <f>+AO17</f>
        <v>0</v>
      </c>
      <c r="L17" s="153">
        <f>+J17+K17</f>
        <v>4</v>
      </c>
      <c r="M17" s="156">
        <f>+(D17+E17)-(L17)+H17-I17</f>
        <v>19</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v>19</v>
      </c>
      <c r="O18" s="3" t="s">
        <v>302</v>
      </c>
      <c r="P18" s="3" t="s">
        <v>193</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19</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+Junio!M23</f>
        <v>205</v>
      </c>
      <c r="E23" s="125">
        <v>190</v>
      </c>
      <c r="F23" s="122">
        <v>227</v>
      </c>
      <c r="G23" s="122">
        <v>3</v>
      </c>
      <c r="H23" s="122"/>
      <c r="I23" s="122"/>
      <c r="J23" s="140">
        <f>+F23+G23</f>
        <v>230</v>
      </c>
      <c r="K23" s="143">
        <f>+AO23</f>
        <v>0</v>
      </c>
      <c r="L23" s="153">
        <f>+J23+K23</f>
        <v>230</v>
      </c>
      <c r="M23" s="156">
        <f>+(D23+E23)-(L23)+H23-I23</f>
        <v>165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v>165</v>
      </c>
      <c r="O24" s="3" t="s">
        <v>271</v>
      </c>
      <c r="P24" s="3" t="s">
        <v>203</v>
      </c>
      <c r="Q24" s="4">
        <v>46808</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165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+Junio!M29</f>
        <v>205</v>
      </c>
      <c r="E29" s="125">
        <v>100</v>
      </c>
      <c r="F29" s="122">
        <v>166</v>
      </c>
      <c r="G29" s="122">
        <v>2</v>
      </c>
      <c r="H29" s="122"/>
      <c r="I29" s="122"/>
      <c r="J29" s="140">
        <f>+F29+G29</f>
        <v>168</v>
      </c>
      <c r="K29" s="143">
        <f>+AO29</f>
        <v>0</v>
      </c>
      <c r="L29" s="153">
        <f>+J29+K29</f>
        <v>168</v>
      </c>
      <c r="M29" s="156">
        <f>+(D29+E29)-(L29)+H29-I29</f>
        <v>137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v>137</v>
      </c>
      <c r="O30" s="3" t="s">
        <v>291</v>
      </c>
      <c r="P30" s="3" t="s">
        <v>193</v>
      </c>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137</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+Junio!M35</f>
        <v>3</v>
      </c>
      <c r="E35" s="125">
        <v>3</v>
      </c>
      <c r="F35" s="122">
        <v>1</v>
      </c>
      <c r="G35" s="122"/>
      <c r="H35" s="122"/>
      <c r="I35" s="122"/>
      <c r="J35" s="140">
        <f>+F35+G35</f>
        <v>1</v>
      </c>
      <c r="K35" s="143">
        <f>+AO35</f>
        <v>0</v>
      </c>
      <c r="L35" s="153">
        <f>+J35+K35</f>
        <v>1</v>
      </c>
      <c r="M35" s="156">
        <f>+(D35+E35)-(L35)+H35-I35</f>
        <v>5</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v>5</v>
      </c>
      <c r="O36" s="3" t="s">
        <v>205</v>
      </c>
      <c r="P36" s="3" t="s">
        <v>206</v>
      </c>
      <c r="Q36" s="4">
        <v>46811</v>
      </c>
      <c r="R36" s="5" t="str">
        <f ca="1">IF(Q36=0," ",IFERROR(IF(DATEDIF(TODAY(),Q36,"M")&lt;=5,"ROJO",IF(DATEDIF(TODAY(),Q36,"M")&gt;=12,"VERDE",IF(AND(DATEDIF(TODAY(),Q36,"M")&gt;=6,DATEDIF(TODAY(),Q36,"M")&lt;=11),"AMARILLO"))),S36))</f>
        <v>VERDE</v>
      </c>
      <c r="S36" s="13" t="str">
        <f>IF(Q36=0," ",IF(Q36&lt;=$N$4,"VENCIDO","NO VENCIDO"))</f>
        <v>NO VENCIDO</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5</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+Junio!M41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+Junio!M47</f>
        <v>65</v>
      </c>
      <c r="E47" s="125">
        <v>50</v>
      </c>
      <c r="F47" s="122">
        <v>58</v>
      </c>
      <c r="G47" s="122">
        <v>1</v>
      </c>
      <c r="H47" s="122"/>
      <c r="I47" s="122"/>
      <c r="J47" s="140">
        <f>+F47+G47</f>
        <v>59</v>
      </c>
      <c r="K47" s="143">
        <f>+AO47</f>
        <v>1</v>
      </c>
      <c r="L47" s="153">
        <f>+J47+K47</f>
        <v>60</v>
      </c>
      <c r="M47" s="156">
        <f>+(D47+E47)-(L47)+H47-I47</f>
        <v>55</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7">
        <v>1</v>
      </c>
      <c r="AC47" s="167"/>
      <c r="AD47" s="168">
        <f>+AB47+AC47</f>
        <v>1</v>
      </c>
      <c r="AE47" s="167"/>
      <c r="AF47" s="167"/>
      <c r="AG47" s="167"/>
      <c r="AH47" s="167"/>
      <c r="AI47" s="167"/>
      <c r="AJ47" s="167"/>
      <c r="AK47" s="167"/>
      <c r="AL47" s="167"/>
      <c r="AM47" s="167"/>
      <c r="AN47" s="167"/>
      <c r="AO47" s="119">
        <f>SUM(AD47:AN51)</f>
        <v>1</v>
      </c>
      <c r="AP47" s="12"/>
      <c r="AQ47" s="44"/>
    </row>
    <row r="48" spans="1:43" ht="14.45" customHeight="1">
      <c r="A48" s="173"/>
      <c r="B48" s="194"/>
      <c r="C48" s="195"/>
      <c r="D48" s="214"/>
      <c r="E48" s="126"/>
      <c r="F48" s="123"/>
      <c r="G48" s="123"/>
      <c r="H48" s="123"/>
      <c r="I48" s="123"/>
      <c r="J48" s="141"/>
      <c r="K48" s="144"/>
      <c r="L48" s="154"/>
      <c r="M48" s="157"/>
      <c r="N48" s="2">
        <v>55</v>
      </c>
      <c r="O48" s="3" t="s">
        <v>292</v>
      </c>
      <c r="P48" s="3" t="s">
        <v>193</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55</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+Junio!M53</f>
        <v>5</v>
      </c>
      <c r="E53" s="125">
        <v>5</v>
      </c>
      <c r="F53" s="122">
        <v>1</v>
      </c>
      <c r="G53" s="122"/>
      <c r="H53" s="122"/>
      <c r="I53" s="122"/>
      <c r="J53" s="140">
        <f>+F53+G53</f>
        <v>1</v>
      </c>
      <c r="K53" s="143">
        <f>+AO53</f>
        <v>0</v>
      </c>
      <c r="L53" s="153">
        <f>+J53+K53</f>
        <v>1</v>
      </c>
      <c r="M53" s="156">
        <f>+(D53+E53)-(L53)+H53-I53</f>
        <v>9</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v>9</v>
      </c>
      <c r="O54" s="3" t="s">
        <v>255</v>
      </c>
      <c r="P54" s="3" t="s">
        <v>206</v>
      </c>
      <c r="Q54" s="4">
        <v>46326</v>
      </c>
      <c r="R54" s="5" t="str">
        <f ca="1">IF(Q54=0," ",IFERROR(IF(DATEDIF(TODAY(),Q54,"M")&lt;=5,"ROJO",IF(DATEDIF(TODAY(),Q54,"M")&gt;=12,"VERDE",IF(AND(DATEDIF(TODAY(),Q54,"M")&gt;=6,DATEDIF(TODAY(),Q54,"M")&lt;=11),"AMARILLO"))),S54))</f>
        <v>ROJO</v>
      </c>
      <c r="S54" s="13" t="str">
        <f>IF(Q54=0," ",IF(Q54&lt;=$N$4,"VENCIDO","NO VENCIDO"))</f>
        <v>NO VENCIDO</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9</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+Junio!M59</f>
        <v>113</v>
      </c>
      <c r="E59" s="125">
        <v>50</v>
      </c>
      <c r="F59" s="122">
        <v>85</v>
      </c>
      <c r="G59" s="122">
        <v>1</v>
      </c>
      <c r="H59" s="122"/>
      <c r="I59" s="122"/>
      <c r="J59" s="140">
        <f>+F59+G59</f>
        <v>86</v>
      </c>
      <c r="K59" s="143">
        <f>+AO59</f>
        <v>0</v>
      </c>
      <c r="L59" s="153">
        <f>+J59+K59</f>
        <v>86</v>
      </c>
      <c r="M59" s="156">
        <f>+(D59+E59)-(L59)+H59-I59</f>
        <v>77</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v>77</v>
      </c>
      <c r="O60" s="3" t="s">
        <v>314</v>
      </c>
      <c r="P60" s="3" t="s">
        <v>210</v>
      </c>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77</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+Junio!M65</f>
        <v>142</v>
      </c>
      <c r="E65" s="125">
        <v>100</v>
      </c>
      <c r="F65" s="122">
        <v>126</v>
      </c>
      <c r="G65" s="122">
        <v>2</v>
      </c>
      <c r="H65" s="122"/>
      <c r="I65" s="122"/>
      <c r="J65" s="140">
        <f>+F65+G65</f>
        <v>128</v>
      </c>
      <c r="K65" s="143">
        <f>+AO65</f>
        <v>0</v>
      </c>
      <c r="L65" s="153">
        <f>+J65+K65</f>
        <v>128</v>
      </c>
      <c r="M65" s="156">
        <f>+(D65+E65)-(L65)+H65-I65</f>
        <v>114</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v>114</v>
      </c>
      <c r="O66" s="3" t="s">
        <v>316</v>
      </c>
      <c r="P66" s="3" t="s">
        <v>213</v>
      </c>
      <c r="Q66" s="4">
        <v>46660</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114</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+Junio!M71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+Junio!M77</f>
        <v>154</v>
      </c>
      <c r="E77" s="125">
        <v>100</v>
      </c>
      <c r="F77" s="122">
        <v>155</v>
      </c>
      <c r="G77" s="122">
        <v>1</v>
      </c>
      <c r="H77" s="122"/>
      <c r="I77" s="122"/>
      <c r="J77" s="140">
        <f>+F77+G77</f>
        <v>156</v>
      </c>
      <c r="K77" s="143">
        <f>+AO77</f>
        <v>0</v>
      </c>
      <c r="L77" s="153">
        <f>+J77+K77</f>
        <v>156</v>
      </c>
      <c r="M77" s="156">
        <f>+(D77+E77)-(L77)+H77-I77</f>
        <v>98</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v>98</v>
      </c>
      <c r="O78" s="3" t="s">
        <v>275</v>
      </c>
      <c r="P78" s="3" t="s">
        <v>193</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98</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+Junio!M83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+Junio!M89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+Junio!M95</f>
        <v>0</v>
      </c>
      <c r="E95" s="125">
        <v>6</v>
      </c>
      <c r="F95" s="122">
        <v>6</v>
      </c>
      <c r="G95" s="122"/>
      <c r="H95" s="122"/>
      <c r="I95" s="122"/>
      <c r="J95" s="140">
        <f>+F95+G95</f>
        <v>6</v>
      </c>
      <c r="K95" s="143">
        <f>+AO95</f>
        <v>0</v>
      </c>
      <c r="L95" s="153">
        <f>+J95+K95</f>
        <v>6</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+Junio!M101</f>
        <v>230</v>
      </c>
      <c r="E101" s="125">
        <v>990</v>
      </c>
      <c r="F101" s="122">
        <v>595</v>
      </c>
      <c r="G101" s="122">
        <v>15</v>
      </c>
      <c r="H101" s="122"/>
      <c r="I101" s="122"/>
      <c r="J101" s="140">
        <f>+F101+G101</f>
        <v>610</v>
      </c>
      <c r="K101" s="143">
        <f>+AO101</f>
        <v>200</v>
      </c>
      <c r="L101" s="153">
        <f>+J101+K101</f>
        <v>810</v>
      </c>
      <c r="M101" s="156">
        <f>+(D101+E101)-(L101)+H101-I101</f>
        <v>410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v>200</v>
      </c>
      <c r="AC101" s="167"/>
      <c r="AD101" s="168">
        <f>+AB101+AC101</f>
        <v>200</v>
      </c>
      <c r="AE101" s="167"/>
      <c r="AF101" s="167"/>
      <c r="AG101" s="167"/>
      <c r="AH101" s="167"/>
      <c r="AI101" s="167"/>
      <c r="AJ101" s="167"/>
      <c r="AK101" s="167"/>
      <c r="AL101" s="167"/>
      <c r="AM101" s="167"/>
      <c r="AN101" s="167"/>
      <c r="AO101" s="119">
        <f>SUM(AD101:AN105)</f>
        <v>200</v>
      </c>
      <c r="AP101" s="12"/>
      <c r="AQ101" s="44"/>
    </row>
    <row r="102" spans="1:43" ht="14.45" customHeight="1">
      <c r="A102" s="173"/>
      <c r="B102" s="166"/>
      <c r="C102" s="166"/>
      <c r="D102" s="214"/>
      <c r="E102" s="126"/>
      <c r="F102" s="123"/>
      <c r="G102" s="123"/>
      <c r="H102" s="123"/>
      <c r="I102" s="123"/>
      <c r="J102" s="141"/>
      <c r="K102" s="144"/>
      <c r="L102" s="154"/>
      <c r="M102" s="157"/>
      <c r="N102" s="2">
        <v>410</v>
      </c>
      <c r="O102" s="3" t="s">
        <v>304</v>
      </c>
      <c r="P102" s="3" t="s">
        <v>193</v>
      </c>
      <c r="Q102" s="4">
        <v>46965</v>
      </c>
      <c r="R102" s="5" t="str">
        <f ca="1">IF(Q102=0," ",IFERROR(IF(DATEDIF(TODAY(),Q102,"M")&lt;=5,"ROJO",IF(DATEDIF(TODAY(),Q102,"M")&gt;=12,"VERDE",IF(AND(DATEDIF(TODAY(),Q102,"M")&gt;=6,DATEDIF(TODAY(),Q102,"M")&lt;=11),"AMARILLO"))),S102))</f>
        <v>VERDE</v>
      </c>
      <c r="S102" s="13" t="str">
        <f>IF(Q102=0," ",IF(Q102&lt;=$N$4,"VENCIDO","NO VENCIDO"))</f>
        <v>NO VENCIDO</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410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+Junio!M107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+Junio!M113</f>
        <v>900</v>
      </c>
      <c r="E113" s="125"/>
      <c r="F113" s="122">
        <v>417</v>
      </c>
      <c r="G113" s="122">
        <v>8</v>
      </c>
      <c r="H113" s="122"/>
      <c r="I113" s="122"/>
      <c r="J113" s="140">
        <f>+F113+G113</f>
        <v>425</v>
      </c>
      <c r="K113" s="143">
        <f>+AO113</f>
        <v>75</v>
      </c>
      <c r="L113" s="153">
        <f>+J113+K113</f>
        <v>500</v>
      </c>
      <c r="M113" s="156">
        <f>+(D113+E113)-(L113)+H113-I113</f>
        <v>400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7">
        <v>75</v>
      </c>
      <c r="AC113" s="167"/>
      <c r="AD113" s="168">
        <f>+AB113+AC113</f>
        <v>75</v>
      </c>
      <c r="AE113" s="167"/>
      <c r="AF113" s="167"/>
      <c r="AG113" s="167"/>
      <c r="AH113" s="167"/>
      <c r="AI113" s="167"/>
      <c r="AJ113" s="167"/>
      <c r="AK113" s="167"/>
      <c r="AL113" s="167"/>
      <c r="AM113" s="167"/>
      <c r="AN113" s="167"/>
      <c r="AO113" s="119">
        <f>SUM(AD113:AN117)</f>
        <v>75</v>
      </c>
      <c r="AP113" s="12"/>
      <c r="AQ113" s="44"/>
    </row>
    <row r="114" spans="1:43" ht="14.45" customHeight="1">
      <c r="A114" s="173"/>
      <c r="B114" s="194"/>
      <c r="C114" s="195"/>
      <c r="D114" s="214"/>
      <c r="E114" s="126"/>
      <c r="F114" s="123"/>
      <c r="G114" s="123"/>
      <c r="H114" s="123"/>
      <c r="I114" s="123"/>
      <c r="J114" s="141"/>
      <c r="K114" s="144"/>
      <c r="L114" s="154"/>
      <c r="M114" s="157"/>
      <c r="N114" s="2">
        <v>400</v>
      </c>
      <c r="O114" s="3" t="s">
        <v>216</v>
      </c>
      <c r="P114" s="3" t="s">
        <v>206</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400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+Junio!M119</f>
        <v>79</v>
      </c>
      <c r="E119" s="125">
        <v>50</v>
      </c>
      <c r="F119" s="122">
        <v>40</v>
      </c>
      <c r="G119" s="122">
        <v>1</v>
      </c>
      <c r="H119" s="122"/>
      <c r="I119" s="122"/>
      <c r="J119" s="140">
        <f>+F119+G119</f>
        <v>41</v>
      </c>
      <c r="K119" s="143">
        <f>+AO119</f>
        <v>0</v>
      </c>
      <c r="L119" s="153">
        <f>+J119+K119</f>
        <v>41</v>
      </c>
      <c r="M119" s="156">
        <f>+(D119+E119)-(L119)+H119-I119</f>
        <v>88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v>88</v>
      </c>
      <c r="O120" s="3" t="s">
        <v>276</v>
      </c>
      <c r="P120" s="3" t="s">
        <v>277</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88</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+Junio!M125</f>
        <v>89</v>
      </c>
      <c r="E125" s="125">
        <v>80</v>
      </c>
      <c r="F125" s="122">
        <v>93</v>
      </c>
      <c r="G125" s="122">
        <v>2</v>
      </c>
      <c r="H125" s="122"/>
      <c r="I125" s="122"/>
      <c r="J125" s="140">
        <f>+F125+G125</f>
        <v>95</v>
      </c>
      <c r="K125" s="143">
        <f>+AO125</f>
        <v>0</v>
      </c>
      <c r="L125" s="153">
        <f>+J125+K125</f>
        <v>95</v>
      </c>
      <c r="M125" s="156">
        <f>+(D125+E125)-(L125)+H125-I125</f>
        <v>74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v>74</v>
      </c>
      <c r="O126" s="3" t="s">
        <v>219</v>
      </c>
      <c r="P126" s="3" t="s">
        <v>277</v>
      </c>
      <c r="Q126" s="4">
        <v>46550</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74</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+Junio!M131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+Junio!M137</f>
        <v>148</v>
      </c>
      <c r="E137" s="125">
        <v>100</v>
      </c>
      <c r="F137" s="122">
        <v>98</v>
      </c>
      <c r="G137" s="122">
        <v>8</v>
      </c>
      <c r="H137" s="122"/>
      <c r="I137" s="122"/>
      <c r="J137" s="140">
        <f>+F137+G137</f>
        <v>106</v>
      </c>
      <c r="K137" s="143">
        <f>+AO137</f>
        <v>0</v>
      </c>
      <c r="L137" s="153">
        <f>+J137+K137</f>
        <v>106</v>
      </c>
      <c r="M137" s="156">
        <f>+(D137+E137)-(L137)+H137-I137</f>
        <v>142</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v>142</v>
      </c>
      <c r="O138" s="3" t="s">
        <v>317</v>
      </c>
      <c r="P138" s="3" t="s">
        <v>193</v>
      </c>
      <c r="Q138" s="4">
        <v>46873</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142</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+Junio!M143</f>
        <v>51</v>
      </c>
      <c r="E143" s="125">
        <v>60</v>
      </c>
      <c r="F143" s="122">
        <v>48</v>
      </c>
      <c r="G143" s="122">
        <v>2</v>
      </c>
      <c r="H143" s="122"/>
      <c r="I143" s="122"/>
      <c r="J143" s="140">
        <f>+F143+G143</f>
        <v>50</v>
      </c>
      <c r="K143" s="143">
        <f>+AO143</f>
        <v>0</v>
      </c>
      <c r="L143" s="153">
        <f>+J143+K143</f>
        <v>50</v>
      </c>
      <c r="M143" s="156">
        <f>+(D143+E143)-(L143)+H143-I143</f>
        <v>61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v>61</v>
      </c>
      <c r="O144" s="3" t="s">
        <v>279</v>
      </c>
      <c r="P144" s="3" t="s">
        <v>206</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61</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+Junio!M149</f>
        <v>285</v>
      </c>
      <c r="E149" s="177">
        <v>300</v>
      </c>
      <c r="F149" s="122">
        <v>211</v>
      </c>
      <c r="G149" s="122">
        <v>4</v>
      </c>
      <c r="H149" s="122"/>
      <c r="I149" s="122"/>
      <c r="J149" s="140">
        <f>+F149+G149</f>
        <v>215</v>
      </c>
      <c r="K149" s="143">
        <f>+AO149</f>
        <v>0</v>
      </c>
      <c r="L149" s="153">
        <f>+J149+K149</f>
        <v>215</v>
      </c>
      <c r="M149" s="156">
        <f>+(D149+E149)-(L149)+H149-I149</f>
        <v>370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v>370</v>
      </c>
      <c r="O150" s="3" t="s">
        <v>280</v>
      </c>
      <c r="P150" s="3" t="s">
        <v>281</v>
      </c>
      <c r="Q150" s="4">
        <v>46418</v>
      </c>
      <c r="R150" s="5" t="str">
        <f ca="1">IF(Q150=0," ",IFERROR(IF(DATEDIF(TODAY(),Q150,"M")&lt;=5,"ROJO",IF(DATEDIF(TODAY(),Q150,"M")&gt;=12,"VERDE",IF(AND(DATEDIF(TODAY(),Q150,"M")&gt;=6,DATEDIF(TODAY(),Q150,"M")&lt;=11),"AMARILLO"))),S150))</f>
        <v>ROJO</v>
      </c>
      <c r="S150" s="13" t="str">
        <f>IF(Q150=0," ",IF(Q150&lt;=$N$4,"VENCIDO","NO VENCIDO"))</f>
        <v>NO VENCIDO</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370</v>
      </c>
      <c r="E154" s="179"/>
      <c r="F154" s="124"/>
      <c r="G154" s="124"/>
      <c r="H154" s="124"/>
      <c r="I154" s="124"/>
      <c r="J154" s="142"/>
      <c r="K154" s="145"/>
      <c r="L154" s="155"/>
      <c r="M154" s="15" t="b">
        <f>M149=N154</f>
        <v>1</v>
      </c>
      <c r="N154" s="75">
        <f>SUM(N149:N153)</f>
        <v>370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+Junio!M155</f>
        <v>1295</v>
      </c>
      <c r="E155" s="177">
        <v>1500</v>
      </c>
      <c r="F155" s="122">
        <v>1501</v>
      </c>
      <c r="G155" s="122">
        <v>10</v>
      </c>
      <c r="H155" s="122"/>
      <c r="I155" s="122"/>
      <c r="J155" s="140">
        <f>+F155+G155</f>
        <v>1511</v>
      </c>
      <c r="K155" s="143">
        <f>+AO155</f>
        <v>0</v>
      </c>
      <c r="L155" s="153">
        <f>+J155+K155</f>
        <v>1511</v>
      </c>
      <c r="M155" s="156">
        <f>+(D155+E155)-(L155)+H155-I155</f>
        <v>1284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88">
        <v>962</v>
      </c>
      <c r="O156" s="89" t="s">
        <v>282</v>
      </c>
      <c r="P156" s="89" t="s">
        <v>315</v>
      </c>
      <c r="Q156" s="90">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88">
        <v>322</v>
      </c>
      <c r="O157" s="3" t="s">
        <v>280</v>
      </c>
      <c r="P157" s="3" t="s">
        <v>281</v>
      </c>
      <c r="Q157" s="4">
        <v>46418</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1284</v>
      </c>
      <c r="E160" s="179"/>
      <c r="F160" s="124"/>
      <c r="G160" s="124"/>
      <c r="H160" s="124"/>
      <c r="I160" s="124"/>
      <c r="J160" s="142"/>
      <c r="K160" s="145"/>
      <c r="L160" s="155"/>
      <c r="M160" s="15" t="b">
        <f>M155=N160</f>
        <v>1</v>
      </c>
      <c r="N160" s="75">
        <f>SUM(N155:N159)</f>
        <v>1284</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+Junio!M161</f>
        <v>60</v>
      </c>
      <c r="E161" s="125"/>
      <c r="F161" s="122">
        <v>51</v>
      </c>
      <c r="G161" s="122">
        <v>3</v>
      </c>
      <c r="H161" s="122"/>
      <c r="I161" s="122"/>
      <c r="J161" s="140">
        <f>+F161+G161</f>
        <v>54</v>
      </c>
      <c r="K161" s="143">
        <f>+AO161</f>
        <v>0</v>
      </c>
      <c r="L161" s="153">
        <f>+J161+K161</f>
        <v>54</v>
      </c>
      <c r="M161" s="156">
        <f>+(D161+E161)-(L161)+H161-I161</f>
        <v>6</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v>6</v>
      </c>
      <c r="O162" s="3" t="s">
        <v>296</v>
      </c>
      <c r="P162" s="3" t="s">
        <v>231</v>
      </c>
      <c r="Q162" s="4">
        <v>47361</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6</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+Junio!M167</f>
        <v>218</v>
      </c>
      <c r="E167" s="125"/>
      <c r="F167" s="122">
        <v>83</v>
      </c>
      <c r="G167" s="122">
        <v>9</v>
      </c>
      <c r="H167" s="122"/>
      <c r="I167" s="122"/>
      <c r="J167" s="140">
        <f>+F167+G167</f>
        <v>92</v>
      </c>
      <c r="K167" s="143">
        <f>+AO167</f>
        <v>0</v>
      </c>
      <c r="L167" s="153">
        <f>+J167+K167</f>
        <v>92</v>
      </c>
      <c r="M167" s="156">
        <f>+(D167+E167)-(L167)+H167-I167</f>
        <v>126</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v>126</v>
      </c>
      <c r="O168" s="3" t="s">
        <v>284</v>
      </c>
      <c r="P168" s="3" t="s">
        <v>233</v>
      </c>
      <c r="Q168" s="4">
        <v>46543</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126</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+Junio!M173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+Junio!M179</f>
        <v>64</v>
      </c>
      <c r="E179" s="125">
        <v>50</v>
      </c>
      <c r="F179" s="122">
        <v>26</v>
      </c>
      <c r="G179" s="122">
        <v>4</v>
      </c>
      <c r="H179" s="122"/>
      <c r="I179" s="122"/>
      <c r="J179" s="140">
        <f>+F179+G179</f>
        <v>30</v>
      </c>
      <c r="K179" s="143">
        <f>+AO179</f>
        <v>0</v>
      </c>
      <c r="L179" s="153">
        <f>+J179+K179</f>
        <v>30</v>
      </c>
      <c r="M179" s="156">
        <f>+(D179+E179)-(L179)+H179-I179</f>
        <v>84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v>34</v>
      </c>
      <c r="O180" s="3" t="s">
        <v>262</v>
      </c>
      <c r="P180" s="3" t="s">
        <v>193</v>
      </c>
      <c r="Q180" s="4">
        <v>46783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v>50</v>
      </c>
      <c r="O181" s="3" t="s">
        <v>318</v>
      </c>
      <c r="P181" s="3" t="s">
        <v>193</v>
      </c>
      <c r="Q181" s="4">
        <v>46843</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84</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+Junio!M185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+Junio!M191</f>
        <v>23</v>
      </c>
      <c r="E191" s="125"/>
      <c r="F191" s="122">
        <v>12</v>
      </c>
      <c r="G191" s="122"/>
      <c r="H191" s="122"/>
      <c r="I191" s="122"/>
      <c r="J191" s="140">
        <f>+F191+G191</f>
        <v>12</v>
      </c>
      <c r="K191" s="143">
        <f>+AO191</f>
        <v>0</v>
      </c>
      <c r="L191" s="153">
        <f>+J191+K191</f>
        <v>12</v>
      </c>
      <c r="M191" s="156">
        <f>+(D191+E191)-(L191)+H191-I191</f>
        <v>11</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v>11</v>
      </c>
      <c r="O192" s="3" t="s">
        <v>235</v>
      </c>
      <c r="P192" s="3" t="s">
        <v>236</v>
      </c>
      <c r="Q192" s="4">
        <v>46538</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11</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+Junio!M197</f>
        <v>6</v>
      </c>
      <c r="E197" s="125"/>
      <c r="F197" s="122">
        <v>2</v>
      </c>
      <c r="G197" s="122"/>
      <c r="H197" s="122"/>
      <c r="I197" s="122"/>
      <c r="J197" s="140">
        <f>+F197+G197</f>
        <v>2</v>
      </c>
      <c r="K197" s="143">
        <f>+AO197</f>
        <v>0</v>
      </c>
      <c r="L197" s="153">
        <f>+J197+K197</f>
        <v>2</v>
      </c>
      <c r="M197" s="156">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v>4</v>
      </c>
      <c r="O198" s="3" t="s">
        <v>237</v>
      </c>
      <c r="P198" s="3" t="s">
        <v>238</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4</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+Junio!M203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+Junio!M209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+Junio!M215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+Junio!M222</f>
        <v>50</v>
      </c>
      <c r="E222" s="125">
        <v>100</v>
      </c>
      <c r="F222" s="122">
        <v>6</v>
      </c>
      <c r="G222" s="122"/>
      <c r="H222" s="122"/>
      <c r="I222" s="122"/>
      <c r="J222" s="140">
        <f>+F222+G222</f>
        <v>6</v>
      </c>
      <c r="K222" s="143">
        <f>+AO222</f>
        <v>54</v>
      </c>
      <c r="L222" s="153">
        <f>+J222+K222</f>
        <v>60</v>
      </c>
      <c r="M222" s="156">
        <f>+(D222+E222)-(L222)+H222-I222</f>
        <v>90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7">
        <v>54</v>
      </c>
      <c r="AC222" s="167"/>
      <c r="AD222" s="168">
        <f>+AB222+AC222</f>
        <v>54</v>
      </c>
      <c r="AE222" s="116"/>
      <c r="AF222" s="116"/>
      <c r="AG222" s="116"/>
      <c r="AH222" s="116"/>
      <c r="AI222" s="116"/>
      <c r="AJ222" s="116"/>
      <c r="AK222" s="116"/>
      <c r="AL222" s="116"/>
      <c r="AM222" s="116"/>
      <c r="AN222" s="116"/>
      <c r="AO222" s="119">
        <f>SUM(AD222:AN226)</f>
        <v>54</v>
      </c>
      <c r="AP222" s="12"/>
      <c r="AQ222" s="44"/>
    </row>
    <row r="223" spans="1:43" ht="14.45" customHeight="1">
      <c r="A223" s="165"/>
      <c r="B223" s="166"/>
      <c r="C223" s="166"/>
      <c r="D223" s="214"/>
      <c r="E223" s="126"/>
      <c r="F223" s="123"/>
      <c r="G223" s="123"/>
      <c r="H223" s="123"/>
      <c r="I223" s="123"/>
      <c r="J223" s="141"/>
      <c r="K223" s="144"/>
      <c r="L223" s="154"/>
      <c r="M223" s="157"/>
      <c r="N223" s="2">
        <v>90</v>
      </c>
      <c r="O223" s="3" t="s">
        <v>285</v>
      </c>
      <c r="P223" s="3" t="s">
        <v>193</v>
      </c>
      <c r="Q223" s="4">
        <v>47330</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90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+Junio!M228</f>
        <v>154</v>
      </c>
      <c r="E228" s="125">
        <v>100</v>
      </c>
      <c r="F228" s="122">
        <v>155</v>
      </c>
      <c r="G228" s="122">
        <v>1</v>
      </c>
      <c r="H228" s="122"/>
      <c r="I228" s="122"/>
      <c r="J228" s="140">
        <f>+F228+G228</f>
        <v>156</v>
      </c>
      <c r="K228" s="143">
        <f>+AO228</f>
        <v>0</v>
      </c>
      <c r="L228" s="153">
        <f>+J228+K228</f>
        <v>156</v>
      </c>
      <c r="M228" s="156">
        <f>+(D228+E228)-(L228)+H228-I228</f>
        <v>98</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v>98</v>
      </c>
      <c r="O229" s="3" t="s">
        <v>240</v>
      </c>
      <c r="P229" s="3" t="s">
        <v>193</v>
      </c>
      <c r="Q229" s="4">
        <v>46873</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98</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+Junio!M234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+Junio!M240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+Junio!M246</f>
        <v>0</v>
      </c>
      <c r="E246" s="125">
        <v>6</v>
      </c>
      <c r="F246" s="122">
        <v>6</v>
      </c>
      <c r="G246" s="122"/>
      <c r="H246" s="122"/>
      <c r="I246" s="122"/>
      <c r="J246" s="140">
        <f>+F246+G246</f>
        <v>6</v>
      </c>
      <c r="K246" s="143">
        <f>+AO246</f>
        <v>0</v>
      </c>
      <c r="L246" s="153">
        <f>+J246+K246</f>
        <v>6</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+Junio!M252</f>
        <v>230</v>
      </c>
      <c r="E252" s="125">
        <v>990</v>
      </c>
      <c r="F252" s="122">
        <v>595</v>
      </c>
      <c r="G252" s="122">
        <v>15</v>
      </c>
      <c r="H252" s="122"/>
      <c r="I252" s="122"/>
      <c r="J252" s="140">
        <f>+F252+G252</f>
        <v>610</v>
      </c>
      <c r="K252" s="143">
        <f>+AO252</f>
        <v>200</v>
      </c>
      <c r="L252" s="153">
        <f>+J252+K252</f>
        <v>810</v>
      </c>
      <c r="M252" s="156">
        <f>+(D252+E252)-(L252)+H252-I252</f>
        <v>410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v>200</v>
      </c>
      <c r="AC252" s="167"/>
      <c r="AD252" s="168">
        <f>+AB252+AC252</f>
        <v>200</v>
      </c>
      <c r="AE252" s="167"/>
      <c r="AF252" s="167"/>
      <c r="AG252" s="167"/>
      <c r="AH252" s="167"/>
      <c r="AI252" s="167"/>
      <c r="AJ252" s="167"/>
      <c r="AK252" s="167"/>
      <c r="AL252" s="167"/>
      <c r="AM252" s="167"/>
      <c r="AN252" s="167"/>
      <c r="AO252" s="119">
        <f>SUM(AD252:AN256)</f>
        <v>200</v>
      </c>
      <c r="AP252" s="12"/>
      <c r="AQ252" s="44"/>
    </row>
    <row r="253" spans="1:43" ht="14.45" customHeight="1">
      <c r="A253" s="165"/>
      <c r="B253" s="166"/>
      <c r="C253" s="166"/>
      <c r="D253" s="214"/>
      <c r="E253" s="126"/>
      <c r="F253" s="123"/>
      <c r="G253" s="123"/>
      <c r="H253" s="123"/>
      <c r="I253" s="123"/>
      <c r="J253" s="141"/>
      <c r="K253" s="144"/>
      <c r="L253" s="154"/>
      <c r="M253" s="157"/>
      <c r="N253" s="2">
        <v>410</v>
      </c>
      <c r="O253" s="3" t="s">
        <v>306</v>
      </c>
      <c r="P253" s="3" t="s">
        <v>193</v>
      </c>
      <c r="Q253" s="4">
        <v>47817</v>
      </c>
      <c r="R253" s="5" t="str">
        <f ca="1">IF(Q253=0," ",IFERROR(IF(DATEDIF(TODAY(),Q253,"M")&lt;=5,"ROJO",IF(DATEDIF(TODAY(),Q253,"M")&gt;=12,"VERDE",IF(AND(DATEDIF(TODAY(),Q253,"M")&gt;=6,DATEDIF(TODAY(),Q253,"M")&lt;=11),"AMARILLO"))),S253))</f>
        <v>VERDE</v>
      </c>
      <c r="S253" s="13" t="str">
        <f>IF(Q253=0," ",IF(Q253&lt;=$N$4,"VENCIDO","NO VENCIDO"))</f>
        <v>NO VENCIDO</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410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+Junio!M258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+Junio!M264</f>
        <v>900</v>
      </c>
      <c r="E264" s="125"/>
      <c r="F264" s="122">
        <v>417</v>
      </c>
      <c r="G264" s="122">
        <v>8</v>
      </c>
      <c r="H264" s="122"/>
      <c r="I264" s="122"/>
      <c r="J264" s="140">
        <f>+F264+G264</f>
        <v>425</v>
      </c>
      <c r="K264" s="143">
        <f>+AO264</f>
        <v>75</v>
      </c>
      <c r="L264" s="153">
        <f>+J264+K264</f>
        <v>500</v>
      </c>
      <c r="M264" s="156">
        <f>+(D264+E264)-(L264)+H264-I264</f>
        <v>400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7">
        <v>75</v>
      </c>
      <c r="AC264" s="167"/>
      <c r="AD264" s="168">
        <f>+AB264+AC264</f>
        <v>75</v>
      </c>
      <c r="AE264" s="167"/>
      <c r="AF264" s="167"/>
      <c r="AG264" s="167"/>
      <c r="AH264" s="167"/>
      <c r="AI264" s="167"/>
      <c r="AJ264" s="167"/>
      <c r="AK264" s="167"/>
      <c r="AL264" s="167"/>
      <c r="AM264" s="167"/>
      <c r="AN264" s="167"/>
      <c r="AO264" s="119">
        <f>SUM(AD264:AN268)</f>
        <v>75</v>
      </c>
      <c r="AP264" s="12"/>
      <c r="AQ264" s="44"/>
    </row>
    <row r="265" spans="1:43" ht="14.45" customHeight="1">
      <c r="A265" s="165"/>
      <c r="B265" s="166"/>
      <c r="C265" s="166"/>
      <c r="D265" s="214"/>
      <c r="E265" s="126"/>
      <c r="F265" s="123"/>
      <c r="G265" s="123"/>
      <c r="H265" s="123"/>
      <c r="I265" s="123"/>
      <c r="J265" s="141"/>
      <c r="K265" s="144"/>
      <c r="L265" s="154"/>
      <c r="M265" s="157"/>
      <c r="N265" s="2">
        <v>400</v>
      </c>
      <c r="O265" s="3" t="s">
        <v>242</v>
      </c>
      <c r="P265" s="3" t="s">
        <v>206</v>
      </c>
      <c r="Q265" s="4">
        <v>46568</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400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+Junio!M270</f>
        <v>89</v>
      </c>
      <c r="E270" s="125">
        <v>80</v>
      </c>
      <c r="F270" s="122">
        <v>93</v>
      </c>
      <c r="G270" s="122">
        <v>2</v>
      </c>
      <c r="H270" s="122"/>
      <c r="I270" s="122"/>
      <c r="J270" s="140">
        <f>+F270+G270</f>
        <v>95</v>
      </c>
      <c r="K270" s="143">
        <f>+AO270</f>
        <v>0</v>
      </c>
      <c r="L270" s="153">
        <f>+J270+K270</f>
        <v>95</v>
      </c>
      <c r="M270" s="156">
        <f>+(D270+E270)-(L270)+H270-I270</f>
        <v>74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v>74</v>
      </c>
      <c r="O271" s="3" t="s">
        <v>287</v>
      </c>
      <c r="P271" s="3" t="s">
        <v>218</v>
      </c>
      <c r="Q271" s="4">
        <v>47274</v>
      </c>
      <c r="R271" s="5" t="str">
        <f ca="1">IF(Q271=0," ",IFERROR(IF(DATEDIF(TODAY(),Q271,"M")&lt;=5,"ROJO",IF(DATEDIF(TODAY(),Q271,"M")&gt;=12,"VERDE",IF(AND(DATEDIF(TODAY(),Q271,"M")&gt;=6,DATEDIF(TODAY(),Q271,"M")&lt;=11),"AMARILLO"))),S271))</f>
        <v>VERDE</v>
      </c>
      <c r="S271" s="13" t="str">
        <f>IF(Q271=0," ",IF(Q271&lt;=$N$4,"VENCIDO","NO VENCIDO"))</f>
        <v>NO VENCIDO</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74</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+Junio!M276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+Junio!M282</f>
        <v>64</v>
      </c>
      <c r="E282" s="125">
        <v>50</v>
      </c>
      <c r="F282" s="122">
        <v>26</v>
      </c>
      <c r="G282" s="122">
        <v>4</v>
      </c>
      <c r="H282" s="122"/>
      <c r="I282" s="122"/>
      <c r="J282" s="140">
        <f>+F282+G282</f>
        <v>30</v>
      </c>
      <c r="K282" s="143">
        <f>+AO282</f>
        <v>0</v>
      </c>
      <c r="L282" s="153">
        <f>+J282+K282</f>
        <v>30</v>
      </c>
      <c r="M282" s="156">
        <f>+(D282+E282)-(L282)+H282-I282</f>
        <v>84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v>84</v>
      </c>
      <c r="O283" s="3" t="s">
        <v>263</v>
      </c>
      <c r="P283" s="3" t="s">
        <v>193</v>
      </c>
      <c r="Q283" s="4">
        <v>47330</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84</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+Junio!M288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+Junio!M295</f>
        <v>2164</v>
      </c>
      <c r="E295" s="125">
        <v>600</v>
      </c>
      <c r="F295" s="122">
        <v>1584</v>
      </c>
      <c r="G295" s="122"/>
      <c r="H295" s="122"/>
      <c r="I295" s="122"/>
      <c r="J295" s="140">
        <f>+F295+G295</f>
        <v>1584</v>
      </c>
      <c r="K295" s="143">
        <f>+AO295</f>
        <v>0</v>
      </c>
      <c r="L295" s="153">
        <f>+J295+K295</f>
        <v>1584</v>
      </c>
      <c r="M295" s="156">
        <f>+(D295+E295)-L295+H295-I295</f>
        <v>1180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v>1180</v>
      </c>
      <c r="O296" s="3" t="s">
        <v>307</v>
      </c>
      <c r="P296" s="3" t="s">
        <v>311</v>
      </c>
      <c r="Q296" s="4">
        <v>47330</v>
      </c>
      <c r="R296" s="5" t="str">
        <f ca="1">IF(Q296=0," ",IFERROR(IF(DATEDIF(TODAY(),Q296,"M")&lt;=5,"ROJO",IF(DATEDIF(TODAY(),Q296,"M")&gt;=12,"VERDE",IF(AND(DATEDIF(TODAY(),Q296,"M")&gt;=6,DATEDIF(TODAY(),Q296,"M")&lt;=11),"AMARILLO"))),S296))</f>
        <v>VERDE</v>
      </c>
      <c r="S296" s="13" t="str">
        <f t="shared" si="0"/>
        <v>NO VENCIDO</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1180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+Junio!M302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+Junio!M309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+Junio!M316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+Junio!M323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+Junio!M330</f>
        <v>969</v>
      </c>
      <c r="E330" s="125">
        <v>1000</v>
      </c>
      <c r="F330" s="122">
        <v>1125</v>
      </c>
      <c r="G330" s="122"/>
      <c r="H330" s="122"/>
      <c r="I330" s="122"/>
      <c r="J330" s="140">
        <f>+F330+G330</f>
        <v>1125</v>
      </c>
      <c r="K330" s="143">
        <f>+AO330</f>
        <v>0</v>
      </c>
      <c r="L330" s="153">
        <f>+J330+K330</f>
        <v>1125</v>
      </c>
      <c r="M330" s="156">
        <f>+(D330+E330)-L330+H330-I330</f>
        <v>844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v>844</v>
      </c>
      <c r="O331" s="3" t="s">
        <v>249</v>
      </c>
      <c r="P331" s="3" t="s">
        <v>248</v>
      </c>
      <c r="Q331" s="3" t="s">
        <v>308</v>
      </c>
      <c r="R331" s="5" t="str">
        <f ca="1">IF(Q331=0," ",IFERROR(IF(DATEDIF(TODAY(),Q331,"M")&lt;=5,"ROJO",IF(DATEDIF(TODAY(),Q331,"M")&gt;=12,"VERDE",IF(AND(DATEDIF(TODAY(),Q331,"M")&gt;=6,DATEDIF(TODAY(),Q331,"M")&lt;=11),"AMARILLO"))),S331))</f>
        <v>ROJO</v>
      </c>
      <c r="S331" s="13" t="str">
        <f>IF(Q331=0," ",IF(Q331&lt;=$N$4,"VENCIDO","NO VENCIDO"))</f>
        <v>NO VENCIDO</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844</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+Junio!M337</f>
        <v>1181</v>
      </c>
      <c r="E337" s="125">
        <v>1700</v>
      </c>
      <c r="F337" s="122">
        <v>1323</v>
      </c>
      <c r="G337" s="122"/>
      <c r="H337" s="122"/>
      <c r="I337" s="122"/>
      <c r="J337" s="140">
        <f>+F337+G337</f>
        <v>1323</v>
      </c>
      <c r="K337" s="143">
        <f>+AO337</f>
        <v>0</v>
      </c>
      <c r="L337" s="153">
        <f>+J337+K337</f>
        <v>1323</v>
      </c>
      <c r="M337" s="156">
        <f>+(D337+E337)-L337+H337-I337</f>
        <v>1558</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v>1558</v>
      </c>
      <c r="O338" s="3" t="s">
        <v>250</v>
      </c>
      <c r="P338" s="3" t="s">
        <v>312</v>
      </c>
      <c r="Q338" s="4">
        <v>47731</v>
      </c>
      <c r="R338" s="5" t="str">
        <f ca="1">IF(Q338=0," ",IFERROR(IF(DATEDIF(TODAY(),Q338,"M")&lt;=5,"ROJO",IF(DATEDIF(TODAY(),Q338,"M")&gt;=12,"VERDE",IF(AND(DATEDIF(TODAY(),Q338,"M")&gt;=6,DATEDIF(TODAY(),Q338,"M")&lt;=11),"AMARILLO"))),S338))</f>
        <v>VERDE</v>
      </c>
      <c r="S338" s="13" t="str">
        <f>IF(Q338=0," ",IF(Q338&lt;=$N$4,"VENCIDO","NO VENCIDO"))</f>
        <v>NO VENCIDO</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1558</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+Junio!M344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+Junio!M351</f>
        <v>70</v>
      </c>
      <c r="E351" s="125"/>
      <c r="F351" s="122">
        <v>6</v>
      </c>
      <c r="G351" s="122"/>
      <c r="H351" s="122"/>
      <c r="I351" s="122"/>
      <c r="J351" s="140">
        <f>+F351+G351</f>
        <v>6</v>
      </c>
      <c r="K351" s="143">
        <f>+AO351</f>
        <v>3</v>
      </c>
      <c r="L351" s="153">
        <f>+J351+K351</f>
        <v>9</v>
      </c>
      <c r="M351" s="156">
        <f>+(D351+E351)-L351+H351-I351</f>
        <v>61</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16">
        <v>3</v>
      </c>
      <c r="AC351" s="116"/>
      <c r="AD351" s="162">
        <f>+AB351+AC351</f>
        <v>3</v>
      </c>
      <c r="AE351" s="116"/>
      <c r="AF351" s="116"/>
      <c r="AG351" s="116"/>
      <c r="AH351" s="116"/>
      <c r="AI351" s="116"/>
      <c r="AJ351" s="116"/>
      <c r="AK351" s="116"/>
      <c r="AL351" s="116"/>
      <c r="AM351" s="116"/>
      <c r="AN351" s="116"/>
      <c r="AO351" s="119">
        <f>SUM(AD351:AN356)</f>
        <v>3</v>
      </c>
      <c r="AP351" s="12"/>
      <c r="AQ351" s="44"/>
    </row>
    <row r="352" spans="1:43" ht="14.45" customHeight="1">
      <c r="A352" s="165"/>
      <c r="B352" s="166"/>
      <c r="C352" s="166"/>
      <c r="D352" s="214"/>
      <c r="E352" s="126"/>
      <c r="F352" s="123"/>
      <c r="G352" s="123"/>
      <c r="H352" s="123"/>
      <c r="I352" s="123"/>
      <c r="J352" s="141"/>
      <c r="K352" s="144"/>
      <c r="L352" s="154"/>
      <c r="M352" s="157"/>
      <c r="N352" s="2">
        <v>61</v>
      </c>
      <c r="O352" s="3" t="s">
        <v>252</v>
      </c>
      <c r="P352" s="3" t="s">
        <v>313</v>
      </c>
      <c r="Q352" s="4">
        <v>46446</v>
      </c>
      <c r="R352" s="5" t="str">
        <f ca="1">IF(Q352=0," ",IFERROR(IF(DATEDIF(TODAY(),Q352,"M")&lt;=5,"ROJO",IF(DATEDIF(TODAY(),Q352,"M")&gt;=12,"VERDE",IF(AND(DATEDIF(TODAY(),Q352,"M")&gt;=6,DATEDIF(TODAY(),Q352,"M")&lt;=11),"AMARILLO"))),S352))</f>
        <v>ROJO</v>
      </c>
      <c r="S352" s="13" t="str">
        <f>IF(Q352=0," ",IF(Q352&lt;=$N$4,"VENCIDO","NO VENCIDO"))</f>
        <v>NO VENCIDO</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61</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+Junio!M358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+Junio!M365</f>
        <v>40</v>
      </c>
      <c r="E365" s="72">
        <v>100</v>
      </c>
      <c r="F365" s="35">
        <v>44</v>
      </c>
      <c r="G365" s="35"/>
      <c r="H365" s="14"/>
      <c r="I365" s="14"/>
      <c r="J365" s="74">
        <f t="shared" ref="J365:J371" si="3">+F365+G365</f>
        <v>44</v>
      </c>
      <c r="K365" s="36">
        <f t="shared" ref="K365:K371" si="4">+AO365</f>
        <v>0</v>
      </c>
      <c r="L365" s="77">
        <f t="shared" ref="L365:L371" si="5">+J365+K365</f>
        <v>44</v>
      </c>
      <c r="M365" s="37">
        <f t="shared" ref="M365:M371" si="6">+(D365+E365)-(L365)+H365-I365</f>
        <v>96</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+Junio!M366</f>
        <v>906</v>
      </c>
      <c r="E366" s="72">
        <v>2000</v>
      </c>
      <c r="F366" s="35">
        <v>156</v>
      </c>
      <c r="G366" s="35"/>
      <c r="H366" s="14"/>
      <c r="I366" s="14"/>
      <c r="J366" s="74">
        <f t="shared" si="3"/>
        <v>156</v>
      </c>
      <c r="K366" s="36">
        <f t="shared" si="4"/>
        <v>0</v>
      </c>
      <c r="L366" s="77">
        <f t="shared" si="5"/>
        <v>156</v>
      </c>
      <c r="M366" s="37">
        <f t="shared" si="6"/>
        <v>2750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+Junio!M367</f>
        <v>412</v>
      </c>
      <c r="E367" s="72"/>
      <c r="F367" s="35">
        <v>1</v>
      </c>
      <c r="G367" s="35"/>
      <c r="H367" s="14"/>
      <c r="I367" s="14"/>
      <c r="J367" s="74">
        <f t="shared" si="3"/>
        <v>1</v>
      </c>
      <c r="K367" s="36">
        <f t="shared" si="4"/>
        <v>0</v>
      </c>
      <c r="L367" s="77">
        <f t="shared" si="5"/>
        <v>1</v>
      </c>
      <c r="M367" s="37">
        <f t="shared" si="6"/>
        <v>411</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+Junio!M368</f>
        <v>84</v>
      </c>
      <c r="E368" s="72">
        <v>100</v>
      </c>
      <c r="F368" s="35">
        <v>42</v>
      </c>
      <c r="G368" s="35"/>
      <c r="H368" s="14"/>
      <c r="I368" s="14"/>
      <c r="J368" s="74">
        <f t="shared" si="3"/>
        <v>42</v>
      </c>
      <c r="K368" s="36">
        <f t="shared" si="4"/>
        <v>0</v>
      </c>
      <c r="L368" s="77">
        <f t="shared" si="5"/>
        <v>42</v>
      </c>
      <c r="M368" s="37">
        <f t="shared" si="6"/>
        <v>142</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+Junio!M369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+Junio!M370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+Junio!M377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+Junio!M378</f>
        <v>80</v>
      </c>
      <c r="E378" s="72"/>
      <c r="F378" s="40"/>
      <c r="G378" s="40"/>
      <c r="H378" s="25"/>
      <c r="I378" s="25"/>
      <c r="J378" s="74">
        <f>SUM(F378,G378)</f>
        <v>0</v>
      </c>
      <c r="K378" s="36">
        <f>+AQ378</f>
        <v>80</v>
      </c>
      <c r="L378" s="77">
        <f>+J378+K378</f>
        <v>80</v>
      </c>
      <c r="M378" s="37">
        <f>+(D378+E378)-(L378)+H378-I378</f>
        <v>0</v>
      </c>
      <c r="N378" s="41">
        <f>+AS378</f>
        <v>0</v>
      </c>
      <c r="O378" s="7"/>
      <c r="P378" s="7"/>
      <c r="Q378" s="7"/>
      <c r="R378" s="7"/>
      <c r="S378" s="8"/>
      <c r="T378" s="8"/>
      <c r="U378" s="42"/>
      <c r="V378" s="42"/>
      <c r="W378" s="42"/>
      <c r="X378" s="42"/>
      <c r="Y378" s="41">
        <f>+AS378</f>
        <v>0</v>
      </c>
      <c r="Z378" s="9"/>
      <c r="AA378" s="1"/>
      <c r="AB378" s="43">
        <v>80</v>
      </c>
      <c r="AC378" s="43"/>
      <c r="AD378" s="43"/>
      <c r="AE378" s="43"/>
      <c r="AF378" s="43"/>
      <c r="AG378" s="43"/>
      <c r="AH378" s="43"/>
      <c r="AI378" s="43"/>
      <c r="AJ378" s="43"/>
      <c r="AK378" s="43"/>
      <c r="AL378" s="43"/>
      <c r="AM378" s="43"/>
      <c r="AN378" s="43"/>
      <c r="AO378" s="43"/>
      <c r="AP378" s="43"/>
      <c r="AQ378" s="79">
        <f>SUM(AB378:AP378)</f>
        <v>80</v>
      </c>
    </row>
    <row r="379" spans="1:43" ht="16.5">
      <c r="A379" s="76">
        <f>A378+1</f>
        <v>3</v>
      </c>
      <c r="B379" s="99" t="s">
        <v>190</v>
      </c>
      <c r="C379" s="100"/>
      <c r="D379" s="87">
        <f>+Junio!M379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+Junio!M380</f>
        <v>6</v>
      </c>
      <c r="E380" s="72"/>
      <c r="F380" s="40">
        <v>1</v>
      </c>
      <c r="G380" s="40"/>
      <c r="H380" s="25"/>
      <c r="I380" s="25"/>
      <c r="J380" s="74">
        <f t="shared" ref="J380:J381" si="12">SUM(F380,G380)</f>
        <v>1</v>
      </c>
      <c r="K380" s="36">
        <f t="shared" ref="K380:K381" si="13">+AQ380</f>
        <v>5</v>
      </c>
      <c r="L380" s="77">
        <f t="shared" ref="L380:L381" si="14">+J380+K380</f>
        <v>6</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v>5</v>
      </c>
      <c r="AC380" s="43"/>
      <c r="AD380" s="43"/>
      <c r="AE380" s="43"/>
      <c r="AF380" s="43"/>
      <c r="AG380" s="43"/>
      <c r="AH380" s="43"/>
      <c r="AI380" s="43"/>
      <c r="AJ380" s="43"/>
      <c r="AK380" s="43"/>
      <c r="AL380" s="43"/>
      <c r="AM380" s="43"/>
      <c r="AN380" s="43"/>
      <c r="AO380" s="43"/>
      <c r="AP380" s="43"/>
      <c r="AQ380" s="79">
        <f t="shared" ref="AQ380:AQ381" si="18">SUM(AB380:AP380)</f>
        <v>5</v>
      </c>
    </row>
    <row r="381" spans="1:43" ht="16.5">
      <c r="A381" s="76">
        <f>A380+1</f>
        <v>5</v>
      </c>
      <c r="B381" s="99" t="s">
        <v>192</v>
      </c>
      <c r="C381" s="100"/>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R5:R9">
    <cfRule type="containsText" dxfId="1204" priority="230" operator="containsText" text="ROJO">
      <formula>NOT(ISERROR(SEARCH("ROJO",R5)))</formula>
    </cfRule>
    <cfRule type="containsText" dxfId="1203" priority="227" operator="containsText" text="VENCIDO">
      <formula>NOT(ISERROR(SEARCH("VENCIDO",R5)))</formula>
    </cfRule>
    <cfRule type="containsText" dxfId="1202" priority="228" operator="containsText" text="VERDE">
      <formula>NOT(ISERROR(SEARCH("VERDE",R5)))</formula>
    </cfRule>
    <cfRule type="containsText" dxfId="1201" priority="229" stopIfTrue="1" operator="containsText" text="AMARILLO">
      <formula>NOT(ISERROR(SEARCH("AMARILLO",R5)))</formula>
    </cfRule>
  </conditionalFormatting>
  <conditionalFormatting sqref="R11:R15">
    <cfRule type="containsText" dxfId="1200" priority="224" operator="containsText" text="ROJO">
      <formula>NOT(ISERROR(SEARCH("ROJO",R11)))</formula>
    </cfRule>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onditionalFormatting>
  <conditionalFormatting sqref="R17:R21">
    <cfRule type="containsText" dxfId="1196" priority="218" operator="containsText" text="VERDE">
      <formula>NOT(ISERROR(SEARCH("VERDE",R17)))</formula>
    </cfRule>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onditionalFormatting>
  <conditionalFormatting sqref="R23:R27">
    <cfRule type="containsText" dxfId="1192" priority="211" operator="containsText" text="VENCIDO">
      <formula>NOT(ISERROR(SEARCH("VENCIDO",R23)))</formula>
    </cfRule>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2" operator="containsText" text="VERDE">
      <formula>NOT(ISERROR(SEARCH("VERDE",R23)))</formula>
    </cfRule>
  </conditionalFormatting>
  <conditionalFormatting sqref="R29:R33">
    <cfRule type="containsText" dxfId="1188" priority="210" operator="containsText" text="ROJO">
      <formula>NOT(ISERROR(SEARCH("ROJO",R29)))</formula>
    </cfRule>
    <cfRule type="containsText" dxfId="1187" priority="207" operator="containsText" text="VENCIDO">
      <formula>NOT(ISERROR(SEARCH("VENCIDO",R29)))</formula>
    </cfRule>
    <cfRule type="containsText" dxfId="1186" priority="208" operator="containsText" text="VERDE">
      <formula>NOT(ISERROR(SEARCH("VERDE",R29)))</formula>
    </cfRule>
    <cfRule type="containsText" dxfId="1185" priority="209" stopIfTrue="1" operator="containsText" text="AMARILLO">
      <formula>NOT(ISERROR(SEARCH("AMARILLO",R29)))</formula>
    </cfRule>
  </conditionalFormatting>
  <conditionalFormatting sqref="R35:R39">
    <cfRule type="containsText" dxfId="1184" priority="204" operator="containsText" text="ROJO">
      <formula>NOT(ISERROR(SEARCH("ROJO",R35)))</formula>
    </cfRule>
    <cfRule type="containsText" dxfId="1183" priority="201" operator="containsText" text="VENCIDO">
      <formula>NOT(ISERROR(SEARCH("VENCIDO",R35)))</formula>
    </cfRule>
    <cfRule type="containsText" dxfId="1182" priority="202" operator="containsText" text="VERDE">
      <formula>NOT(ISERROR(SEARCH("VERDE",R35)))</formula>
    </cfRule>
    <cfRule type="containsText" dxfId="1181" priority="203" stopIfTrue="1" operator="containsText" text="AMARILLO">
      <formula>NOT(ISERROR(SEARCH("AMARILLO",R35)))</formula>
    </cfRule>
  </conditionalFormatting>
  <conditionalFormatting sqref="R41:R45">
    <cfRule type="containsText" dxfId="1180" priority="200" operator="containsText" text="ROJO">
      <formula>NOT(ISERROR(SEARCH("ROJO",R41)))</formula>
    </cfRule>
    <cfRule type="containsText" dxfId="1179" priority="199" stopIfTrue="1" operator="containsText" text="AMARILLO">
      <formula>NOT(ISERROR(SEARCH("AMARILLO",R41)))</formula>
    </cfRule>
    <cfRule type="containsText" dxfId="1178" priority="198" operator="containsText" text="VERDE">
      <formula>NOT(ISERROR(SEARCH("VERDE",R41)))</formula>
    </cfRule>
    <cfRule type="containsText" dxfId="117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6" priority="195" operator="containsText" text="ROJO">
      <formula>NOT(ISERROR(SEARCH("ROJO",R47)))</formula>
    </cfRule>
    <cfRule type="containsText" dxfId="1175" priority="194" stopIfTrue="1" operator="containsText" text="AMARILLO">
      <formula>NOT(ISERROR(SEARCH("AMARILLO",R47)))</formula>
    </cfRule>
    <cfRule type="containsText" dxfId="1174" priority="193" operator="containsText" text="VERDE">
      <formula>NOT(ISERROR(SEARCH("VERDE",R47)))</formula>
    </cfRule>
    <cfRule type="containsText" dxfId="1173" priority="192" operator="containsText" text="VENCIDO">
      <formula>NOT(ISERROR(SEARCH("VENCIDO",R47)))</formula>
    </cfRule>
  </conditionalFormatting>
  <conditionalFormatting sqref="R83:R87 R89:R93">
    <cfRule type="containsText" dxfId="1172" priority="189" stopIfTrue="1" operator="containsText" text="AMARILLO">
      <formula>NOT(ISERROR(SEARCH("AMARILLO",R83)))</formula>
    </cfRule>
    <cfRule type="containsText" dxfId="1171" priority="190" operator="containsText" text="ROJO">
      <formula>NOT(ISERROR(SEARCH("ROJO",R83)))</formula>
    </cfRule>
    <cfRule type="containsText" dxfId="1170" priority="187" operator="containsText" text="VENCIDO">
      <formula>NOT(ISERROR(SEARCH("VENCIDO",R83)))</formula>
    </cfRule>
    <cfRule type="containsText" dxfId="1169" priority="188" operator="containsText" text="VERDE">
      <formula>NOT(ISERROR(SEARCH("VERDE",R83)))</formula>
    </cfRule>
  </conditionalFormatting>
  <conditionalFormatting sqref="R101:R105">
    <cfRule type="containsText" dxfId="1168" priority="184" stopIfTrue="1" operator="containsText" text="AMARILLO">
      <formula>NOT(ISERROR(SEARCH("AMARILLO",R101)))</formula>
    </cfRule>
    <cfRule type="containsText" dxfId="1167" priority="185" operator="containsText" text="ROJO">
      <formula>NOT(ISERROR(SEARCH("ROJO",R101)))</formula>
    </cfRule>
    <cfRule type="containsText" dxfId="1166" priority="182" operator="containsText" text="VENCIDO">
      <formula>NOT(ISERROR(SEARCH("VENCIDO",R101)))</formula>
    </cfRule>
    <cfRule type="containsText" dxfId="1165" priority="183" operator="containsText" text="VERDE">
      <formula>NOT(ISERROR(SEARCH("VERDE",R101)))</formula>
    </cfRule>
  </conditionalFormatting>
  <conditionalFormatting sqref="R149:R153">
    <cfRule type="containsText" dxfId="1164" priority="178" operator="containsText" text="VERDE">
      <formula>NOT(ISERROR(SEARCH("VERDE",R149)))</formula>
    </cfRule>
    <cfRule type="containsText" dxfId="1163" priority="177" operator="containsText" text="VENCIDO">
      <formula>NOT(ISERROR(SEARCH("VENCIDO",R149)))</formula>
    </cfRule>
    <cfRule type="containsText" dxfId="1162" priority="179" stopIfTrue="1" operator="containsText" text="AMARILLO">
      <formula>NOT(ISERROR(SEARCH("AMARILLO",R149)))</formula>
    </cfRule>
    <cfRule type="containsText" dxfId="1161" priority="180" operator="containsText" text="ROJO">
      <formula>NOT(ISERROR(SEARCH("ROJO",R149)))</formula>
    </cfRule>
  </conditionalFormatting>
  <conditionalFormatting sqref="R155:R159">
    <cfRule type="containsText" dxfId="1160" priority="176" operator="containsText" text="ROJO">
      <formula>NOT(ISERROR(SEARCH("ROJO",R155)))</formula>
    </cfRule>
    <cfRule type="containsText" dxfId="1159" priority="174" operator="containsText" text="VERDE">
      <formula>NOT(ISERROR(SEARCH("VERDE",R155)))</formula>
    </cfRule>
    <cfRule type="containsText" dxfId="1158" priority="175" stopIfTrue="1" operator="containsText" text="AMARILLO">
      <formula>NOT(ISERROR(SEARCH("AMARILLO",R155)))</formula>
    </cfRule>
    <cfRule type="containsText" dxfId="1157" priority="173" operator="containsText" text="VENCIDO">
      <formula>NOT(ISERROR(SEARCH("VENCIDO",R155)))</formula>
    </cfRule>
  </conditionalFormatting>
  <conditionalFormatting sqref="R161:R165">
    <cfRule type="containsText" dxfId="1156" priority="170" operator="containsText" text="VERDE">
      <formula>NOT(ISERROR(SEARCH("VERDE",R161)))</formula>
    </cfRule>
    <cfRule type="containsText" dxfId="1155" priority="169" operator="containsText" text="VENCIDO">
      <formula>NOT(ISERROR(SEARCH("VENCIDO",R161)))</formula>
    </cfRule>
    <cfRule type="containsText" dxfId="1154" priority="171" stopIfTrue="1" operator="containsText" text="AMARILLO">
      <formula>NOT(ISERROR(SEARCH("AMARILLO",R161)))</formula>
    </cfRule>
    <cfRule type="containsText" dxfId="1153" priority="172" operator="containsText" text="ROJO">
      <formula>NOT(ISERROR(SEARCH("ROJO",R161)))</formula>
    </cfRule>
  </conditionalFormatting>
  <conditionalFormatting sqref="R167:R171">
    <cfRule type="containsText" dxfId="1152" priority="164" operator="containsText" text="VENCIDO">
      <formula>NOT(ISERROR(SEARCH("VENCIDO",R167)))</formula>
    </cfRule>
    <cfRule type="containsText" dxfId="1151" priority="166" stopIfTrue="1" operator="containsText" text="AMARILLO">
      <formula>NOT(ISERROR(SEARCH("AMARILLO",R167)))</formula>
    </cfRule>
    <cfRule type="containsText" dxfId="1150" priority="167" operator="containsText" text="ROJO">
      <formula>NOT(ISERROR(SEARCH("ROJO",R167)))</formula>
    </cfRule>
    <cfRule type="containsText" dxfId="1149" priority="165" operator="containsText" text="VERDE">
      <formula>NOT(ISERROR(SEARCH("VERDE",R167)))</formula>
    </cfRule>
  </conditionalFormatting>
  <conditionalFormatting sqref="R173:R177">
    <cfRule type="containsText" dxfId="1148" priority="160" operator="containsText" text="VERDE">
      <formula>NOT(ISERROR(SEARCH("VERDE",R173)))</formula>
    </cfRule>
    <cfRule type="containsText" dxfId="1147" priority="161" stopIfTrue="1" operator="containsText" text="AMARILLO">
      <formula>NOT(ISERROR(SEARCH("AMARILLO",R173)))</formula>
    </cfRule>
    <cfRule type="containsText" dxfId="1146" priority="162" operator="containsText" text="ROJO">
      <formula>NOT(ISERROR(SEARCH("ROJO",R173)))</formula>
    </cfRule>
    <cfRule type="containsText" dxfId="1145" priority="159" operator="containsText" text="VENCIDO">
      <formula>NOT(ISERROR(SEARCH("VENCIDO",R173)))</formula>
    </cfRule>
  </conditionalFormatting>
  <conditionalFormatting sqref="R179:R183">
    <cfRule type="containsText" dxfId="1144" priority="157" operator="containsText" text="ROJO">
      <formula>NOT(ISERROR(SEARCH("ROJO",R179)))</formula>
    </cfRule>
    <cfRule type="containsText" dxfId="1143" priority="156" stopIfTrue="1" operator="containsText" text="AMARILLO">
      <formula>NOT(ISERROR(SEARCH("AMARILLO",R179)))</formula>
    </cfRule>
    <cfRule type="containsText" dxfId="1142" priority="154" operator="containsText" text="VENCIDO">
      <formula>NOT(ISERROR(SEARCH("VENCIDO",R179)))</formula>
    </cfRule>
    <cfRule type="containsText" dxfId="1141" priority="155" operator="containsText" text="VERDE">
      <formula>NOT(ISERROR(SEARCH("VERDE",R179)))</formula>
    </cfRule>
  </conditionalFormatting>
  <conditionalFormatting sqref="R185:R189 R191:R195">
    <cfRule type="containsText" dxfId="1140" priority="151" stopIfTrue="1" operator="containsText" text="AMARILLO">
      <formula>NOT(ISERROR(SEARCH("AMARILLO",R185)))</formula>
    </cfRule>
    <cfRule type="containsText" dxfId="1139" priority="150" operator="containsText" text="VERDE">
      <formula>NOT(ISERROR(SEARCH("VERDE",R185)))</formula>
    </cfRule>
    <cfRule type="containsText" dxfId="1138" priority="149" operator="containsText" text="VENCIDO">
      <formula>NOT(ISERROR(SEARCH("VENCIDO",R185)))</formula>
    </cfRule>
    <cfRule type="containsText" dxfId="1137" priority="152" operator="containsText" text="ROJO">
      <formula>NOT(ISERROR(SEARCH("ROJO",R185)))</formula>
    </cfRule>
  </conditionalFormatting>
  <conditionalFormatting sqref="R197:R201 R203:R207 R209:R213 R215:R219">
    <cfRule type="containsText" dxfId="1136" priority="146" stopIfTrue="1" operator="containsText" text="AMARILLO">
      <formula>NOT(ISERROR(SEARCH("AMARILLO",R197)))</formula>
    </cfRule>
    <cfRule type="containsText" dxfId="1135" priority="147" operator="containsText" text="ROJO">
      <formula>NOT(ISERROR(SEARCH("ROJO",R197)))</formula>
    </cfRule>
    <cfRule type="containsText" dxfId="1134" priority="144" operator="containsText" text="VENCIDO">
      <formula>NOT(ISERROR(SEARCH("VENCIDO",R197)))</formula>
    </cfRule>
    <cfRule type="containsText" dxfId="1133" priority="145" operator="containsText" text="VERDE">
      <formula>NOT(ISERROR(SEARCH("VERDE",R197)))</formula>
    </cfRule>
  </conditionalFormatting>
  <conditionalFormatting sqref="R222:R226">
    <cfRule type="containsText" dxfId="1132" priority="141" operator="containsText" text="ROJO">
      <formula>NOT(ISERROR(SEARCH("ROJO",R222)))</formula>
    </cfRule>
    <cfRule type="containsText" dxfId="1131" priority="140" stopIfTrue="1" operator="containsText" text="AMARILLO">
      <formula>NOT(ISERROR(SEARCH("AMARILLO",R222)))</formula>
    </cfRule>
    <cfRule type="containsText" dxfId="1130" priority="139" operator="containsText" text="VERDE">
      <formula>NOT(ISERROR(SEARCH("VERDE",R222)))</formula>
    </cfRule>
    <cfRule type="containsText" dxfId="1129" priority="138" operator="containsText" text="VENCIDO">
      <formula>NOT(ISERROR(SEARCH("VENCIDO",R222)))</formula>
    </cfRule>
  </conditionalFormatting>
  <conditionalFormatting sqref="R228:R232 R234:R238 R240:R244">
    <cfRule type="containsText" dxfId="1128" priority="133" operator="containsText" text="VENCIDO">
      <formula>NOT(ISERROR(SEARCH("VENCIDO",R228)))</formula>
    </cfRule>
    <cfRule type="containsText" dxfId="1127" priority="134" operator="containsText" text="VERDE">
      <formula>NOT(ISERROR(SEARCH("VERDE",R228)))</formula>
    </cfRule>
    <cfRule type="containsText" dxfId="1126" priority="135" stopIfTrue="1" operator="containsText" text="AMARILLO">
      <formula>NOT(ISERROR(SEARCH("AMARILLO",R228)))</formula>
    </cfRule>
    <cfRule type="containsText" dxfId="1125" priority="136" operator="containsText" text="ROJO">
      <formula>NOT(ISERROR(SEARCH("ROJO",R228)))</formula>
    </cfRule>
  </conditionalFormatting>
  <conditionalFormatting sqref="R246:R250">
    <cfRule type="containsText" dxfId="1124" priority="128" operator="containsText" text="VENCIDO">
      <formula>NOT(ISERROR(SEARCH("VENCIDO",R246)))</formula>
    </cfRule>
    <cfRule type="containsText" dxfId="1123" priority="129" operator="containsText" text="VERDE">
      <formula>NOT(ISERROR(SEARCH("VERDE",R246)))</formula>
    </cfRule>
    <cfRule type="containsText" dxfId="1122" priority="130" stopIfTrue="1" operator="containsText" text="AMARILLO">
      <formula>NOT(ISERROR(SEARCH("AMARILLO",R246)))</formula>
    </cfRule>
    <cfRule type="containsText" dxfId="1121" priority="131" operator="containsText" text="ROJO">
      <formula>NOT(ISERROR(SEARCH("ROJO",R246)))</formula>
    </cfRule>
  </conditionalFormatting>
  <conditionalFormatting sqref="R252:R256">
    <cfRule type="containsText" dxfId="1120" priority="123" operator="containsText" text="VENCIDO">
      <formula>NOT(ISERROR(SEARCH("VENCIDO",R252)))</formula>
    </cfRule>
    <cfRule type="containsText" dxfId="1119" priority="124" operator="containsText" text="VERDE">
      <formula>NOT(ISERROR(SEARCH("VERDE",R252)))</formula>
    </cfRule>
    <cfRule type="containsText" dxfId="1118" priority="125" stopIfTrue="1" operator="containsText" text="AMARILLO">
      <formula>NOT(ISERROR(SEARCH("AMARILLO",R252)))</formula>
    </cfRule>
    <cfRule type="containsText" dxfId="1117" priority="126" operator="containsText" text="ROJO">
      <formula>NOT(ISERROR(SEARCH("ROJO",R252)))</formula>
    </cfRule>
  </conditionalFormatting>
  <conditionalFormatting sqref="R258:R262 R264:R268">
    <cfRule type="containsText" dxfId="1116" priority="121" operator="containsText" text="ROJO">
      <formula>NOT(ISERROR(SEARCH("ROJO",R258)))</formula>
    </cfRule>
    <cfRule type="containsText" dxfId="1115" priority="120" stopIfTrue="1" operator="containsText" text="AMARILLO">
      <formula>NOT(ISERROR(SEARCH("AMARILLO",R258)))</formula>
    </cfRule>
    <cfRule type="containsText" dxfId="1114" priority="118" operator="containsText" text="VENCIDO">
      <formula>NOT(ISERROR(SEARCH("VENCIDO",R258)))</formula>
    </cfRule>
    <cfRule type="containsText" dxfId="1113" priority="119" operator="containsText" text="VERDE">
      <formula>NOT(ISERROR(SEARCH("VERDE",R258)))</formula>
    </cfRule>
  </conditionalFormatting>
  <conditionalFormatting sqref="R270:R274 R276:R280 R282:R286 R288:R292">
    <cfRule type="containsText" dxfId="1112" priority="113" operator="containsText" text="VENCIDO">
      <formula>NOT(ISERROR(SEARCH("VENCIDO",R270)))</formula>
    </cfRule>
    <cfRule type="containsText" dxfId="1111" priority="114" operator="containsText" text="VERDE">
      <formula>NOT(ISERROR(SEARCH("VERDE",R270)))</formula>
    </cfRule>
    <cfRule type="containsText" dxfId="1110" priority="115" stopIfTrue="1" operator="containsText" text="AMARILLO">
      <formula>NOT(ISERROR(SEARCH("AMARILLO",R270)))</formula>
    </cfRule>
    <cfRule type="containsText" dxfId="1109" priority="116" operator="containsText" text="ROJO">
      <formula>NOT(ISERROR(SEARCH("ROJO",R270)))</formula>
    </cfRule>
  </conditionalFormatting>
  <conditionalFormatting sqref="R295:R300">
    <cfRule type="containsText" dxfId="1108" priority="108" operator="containsText" text="VERDE">
      <formula>NOT(ISERROR(SEARCH("VERDE",R295)))</formula>
    </cfRule>
    <cfRule type="containsText" dxfId="1107" priority="109" stopIfTrue="1" operator="containsText" text="AMARILLO">
      <formula>NOT(ISERROR(SEARCH("AMARILLO",R295)))</formula>
    </cfRule>
    <cfRule type="containsText" dxfId="1106" priority="110" operator="containsText" text="ROJO">
      <formula>NOT(ISERROR(SEARCH("ROJO",R295)))</formula>
    </cfRule>
    <cfRule type="containsText" dxfId="1105" priority="107" operator="containsText" text="VENCIDO">
      <formula>NOT(ISERROR(SEARCH("VENCIDO",R295)))</formula>
    </cfRule>
  </conditionalFormatting>
  <conditionalFormatting sqref="R302:R307 R309:R314">
    <cfRule type="containsText" dxfId="1104" priority="103" stopIfTrue="1" operator="containsText" text="AMARILLO">
      <formula>NOT(ISERROR(SEARCH("AMARILLO",R302)))</formula>
    </cfRule>
    <cfRule type="containsText" dxfId="1103" priority="102" operator="containsText" text="VERDE">
      <formula>NOT(ISERROR(SEARCH("VERDE",R302)))</formula>
    </cfRule>
    <cfRule type="containsText" dxfId="1102" priority="101" operator="containsText" text="VENCIDO">
      <formula>NOT(ISERROR(SEARCH("VENCIDO",R302)))</formula>
    </cfRule>
    <cfRule type="containsText" dxfId="1101" priority="104" operator="containsText" text="ROJO">
      <formula>NOT(ISERROR(SEARCH("ROJO",R302)))</formula>
    </cfRule>
  </conditionalFormatting>
  <conditionalFormatting sqref="R316:R321 R323:R328 R330:R335">
    <cfRule type="containsText" dxfId="1100" priority="98" operator="containsText" text="ROJO">
      <formula>NOT(ISERROR(SEARCH("ROJO",R316)))</formula>
    </cfRule>
    <cfRule type="containsText" dxfId="1099" priority="97" stopIfTrue="1" operator="containsText" text="AMARILLO">
      <formula>NOT(ISERROR(SEARCH("AMARILLO",R316)))</formula>
    </cfRule>
    <cfRule type="containsText" dxfId="1098" priority="96" operator="containsText" text="VERDE">
      <formula>NOT(ISERROR(SEARCH("VERDE",R316)))</formula>
    </cfRule>
    <cfRule type="containsText" dxfId="1097" priority="95" operator="containsText" text="VENCIDO">
      <formula>NOT(ISERROR(SEARCH("VENCIDO",R316)))</formula>
    </cfRule>
  </conditionalFormatting>
  <conditionalFormatting sqref="R337:R342 R344:R349">
    <cfRule type="containsText" dxfId="1096" priority="91" stopIfTrue="1" operator="containsText" text="AMARILLO">
      <formula>NOT(ISERROR(SEARCH("AMARILLO",R337)))</formula>
    </cfRule>
    <cfRule type="containsText" dxfId="1095" priority="90" operator="containsText" text="VERDE">
      <formula>NOT(ISERROR(SEARCH("VERDE",R337)))</formula>
    </cfRule>
    <cfRule type="containsText" dxfId="1094" priority="89" operator="containsText" text="VENCIDO">
      <formula>NOT(ISERROR(SEARCH("VENCIDO",R337)))</formula>
    </cfRule>
    <cfRule type="containsText" dxfId="1093" priority="92" operator="containsText" text="ROJO">
      <formula>NOT(ISERROR(SEARCH("ROJO",R337)))</formula>
    </cfRule>
  </conditionalFormatting>
  <conditionalFormatting sqref="R351:R356">
    <cfRule type="containsText" dxfId="1092" priority="86" operator="containsText" text="ROJO">
      <formula>NOT(ISERROR(SEARCH("ROJO",R351)))</formula>
    </cfRule>
    <cfRule type="containsText" dxfId="1091" priority="85" stopIfTrue="1" operator="containsText" text="AMARILLO">
      <formula>NOT(ISERROR(SEARCH("AMARILLO",R351)))</formula>
    </cfRule>
    <cfRule type="containsText" dxfId="1090" priority="84" operator="containsText" text="VERDE">
      <formula>NOT(ISERROR(SEARCH("VERDE",R351)))</formula>
    </cfRule>
    <cfRule type="containsText" dxfId="1089" priority="83" operator="containsText" text="VENCIDO">
      <formula>NOT(ISERROR(SEARCH("VENCIDO",R351)))</formula>
    </cfRule>
  </conditionalFormatting>
  <conditionalFormatting sqref="R358:R363">
    <cfRule type="containsText" dxfId="1088" priority="79" stopIfTrue="1" operator="containsText" text="AMARILLO">
      <formula>NOT(ISERROR(SEARCH("AMARILLO",R358)))</formula>
    </cfRule>
    <cfRule type="containsText" dxfId="1087" priority="78" operator="containsText" text="VERDE">
      <formula>NOT(ISERROR(SEARCH("VERDE",R358)))</formula>
    </cfRule>
    <cfRule type="containsText" dxfId="1086" priority="77" operator="containsText" text="VENCIDO">
      <formula>NOT(ISERROR(SEARCH("VENCIDO",R358)))</formula>
    </cfRule>
    <cfRule type="containsText" dxfId="1085" priority="80" operator="containsText" text="ROJO">
      <formula>NOT(ISERROR(SEARCH("ROJO",R358)))</formula>
    </cfRule>
  </conditionalFormatting>
  <conditionalFormatting sqref="R365:R371">
    <cfRule type="containsText" dxfId="1084" priority="76" operator="containsText" text="ROJO">
      <formula>NOT(ISERROR(SEARCH("ROJO",R365)))</formula>
    </cfRule>
    <cfRule type="containsText" dxfId="1083" priority="75" stopIfTrue="1" operator="containsText" text="AMARILLO">
      <formula>NOT(ISERROR(SEARCH("AMARILLO",R365)))</formula>
    </cfRule>
    <cfRule type="containsText" dxfId="1082" priority="73" operator="containsText" text="VENCIDO">
      <formula>NOT(ISERROR(SEARCH("VENCIDO",R365)))</formula>
    </cfRule>
    <cfRule type="containsText" dxfId="1081" priority="74" operator="containsText" text="VERDE">
      <formula>NOT(ISERROR(SEARCH("VERDE",R365)))</formula>
    </cfRule>
  </conditionalFormatting>
  <conditionalFormatting sqref="M377:M381">
    <cfRule type="cellIs" dxfId="108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36" zoomScale="60" zoomScaleNormal="60" workbookViewId="0">
      <selection activeCell="O198" sqref="O198"/>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+Julio!M5</f>
        <v>90</v>
      </c>
      <c r="E5" s="125">
        <v>70</v>
      </c>
      <c r="F5" s="122">
        <v>10</v>
      </c>
      <c r="G5" s="122"/>
      <c r="H5" s="122"/>
      <c r="I5" s="122"/>
      <c r="J5" s="140">
        <f>+F5+G5</f>
        <v>10</v>
      </c>
      <c r="K5" s="143">
        <f>+AO5</f>
        <v>50</v>
      </c>
      <c r="L5" s="153">
        <f>+J5+K5</f>
        <v>60</v>
      </c>
      <c r="M5" s="156">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7">
        <v>50</v>
      </c>
      <c r="AC5" s="167"/>
      <c r="AD5" s="168">
        <f>+AB5+AC5</f>
        <v>50</v>
      </c>
      <c r="AE5" s="116"/>
      <c r="AF5" s="116"/>
      <c r="AG5" s="116"/>
      <c r="AH5" s="116"/>
      <c r="AI5" s="116"/>
      <c r="AJ5" s="116"/>
      <c r="AK5" s="116"/>
      <c r="AL5" s="116"/>
      <c r="AM5" s="116"/>
      <c r="AN5" s="116"/>
      <c r="AO5" s="119">
        <f>SUM(AD5:AN9)</f>
        <v>50</v>
      </c>
      <c r="AP5" s="12"/>
      <c r="AQ5" s="44"/>
    </row>
    <row r="6" spans="1:43" ht="16.5">
      <c r="A6" s="173"/>
      <c r="B6" s="194"/>
      <c r="C6" s="195"/>
      <c r="D6" s="214"/>
      <c r="E6" s="126"/>
      <c r="F6" s="123"/>
      <c r="G6" s="123"/>
      <c r="H6" s="123"/>
      <c r="I6" s="123"/>
      <c r="J6" s="141"/>
      <c r="K6" s="144"/>
      <c r="L6" s="154"/>
      <c r="M6" s="157"/>
      <c r="N6" s="2">
        <v>30</v>
      </c>
      <c r="O6" s="3" t="s">
        <v>267</v>
      </c>
      <c r="P6" s="3" t="s">
        <v>193</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v>70</v>
      </c>
      <c r="O7" s="3" t="s">
        <v>319</v>
      </c>
      <c r="P7" s="3" t="s">
        <v>193</v>
      </c>
      <c r="Q7" s="4">
        <v>46568</v>
      </c>
      <c r="R7" s="5" t="str">
        <f ca="1">IF(Q7=0," ",IFERROR(IF(DATEDIF(TODAY(),Q7,"M")&lt;=5,"ROJO",IF(DATEDIF(TODAY(),Q7,"M")&gt;=12,"VERDE",IF(AND(DATEDIF(TODAY(),Q7,"M")&gt;=6,DATEDIF(TODAY(),Q7,"M")&lt;=11),"AMARILLO"))),S7))</f>
        <v>AMARILLO</v>
      </c>
      <c r="S7" s="13" t="str">
        <f>IF(Q7=0," ",IF(Q7&lt;=$N$4,"VENCIDO","NO VENCIDO"))</f>
        <v>NO VENCIDO</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100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+Julio!M11</f>
        <v>7</v>
      </c>
      <c r="E11" s="125">
        <v>10</v>
      </c>
      <c r="F11" s="122">
        <v>8</v>
      </c>
      <c r="G11" s="122"/>
      <c r="H11" s="122"/>
      <c r="I11" s="122"/>
      <c r="J11" s="140">
        <f>+F11+G11</f>
        <v>8</v>
      </c>
      <c r="K11" s="143">
        <f>+AO11</f>
        <v>0</v>
      </c>
      <c r="L11" s="153">
        <f>+J11+K11</f>
        <v>8</v>
      </c>
      <c r="M11" s="156">
        <f>+(D11+E11)-(L11)+H11-I11</f>
        <v>9</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v>9</v>
      </c>
      <c r="O12" s="3" t="s">
        <v>320</v>
      </c>
      <c r="P12" s="3" t="s">
        <v>193</v>
      </c>
      <c r="Q12" s="4">
        <v>46843</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9</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+Julio!M17</f>
        <v>19</v>
      </c>
      <c r="E17" s="125">
        <v>1</v>
      </c>
      <c r="F17" s="122">
        <v>4</v>
      </c>
      <c r="G17" s="122"/>
      <c r="H17" s="122"/>
      <c r="I17" s="122"/>
      <c r="J17" s="140">
        <f>+F17+G17</f>
        <v>4</v>
      </c>
      <c r="K17" s="143">
        <f>+AO17</f>
        <v>0</v>
      </c>
      <c r="L17" s="153">
        <f>+J17+K17</f>
        <v>4</v>
      </c>
      <c r="M17" s="156">
        <f>+(D17+E17)-(L17)+H17-I17</f>
        <v>16</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v>16</v>
      </c>
      <c r="O18" s="3" t="s">
        <v>302</v>
      </c>
      <c r="P18" s="3" t="s">
        <v>193</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16</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+Julio!M23</f>
        <v>165</v>
      </c>
      <c r="E23" s="125">
        <v>350</v>
      </c>
      <c r="F23" s="122">
        <v>169</v>
      </c>
      <c r="G23" s="122">
        <v>1</v>
      </c>
      <c r="H23" s="122"/>
      <c r="I23" s="122"/>
      <c r="J23" s="140">
        <f>+F23+G23</f>
        <v>170</v>
      </c>
      <c r="K23" s="143">
        <f>+AO23</f>
        <v>0</v>
      </c>
      <c r="L23" s="153">
        <f>+J23+K23</f>
        <v>170</v>
      </c>
      <c r="M23" s="156">
        <f>+(D23+E23)-(L23)+H23-I23</f>
        <v>345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v>195</v>
      </c>
      <c r="O24" s="3" t="s">
        <v>271</v>
      </c>
      <c r="P24" s="3" t="s">
        <v>203</v>
      </c>
      <c r="Q24" s="4">
        <v>46808</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v>150</v>
      </c>
      <c r="O25" s="3" t="s">
        <v>337</v>
      </c>
      <c r="P25" s="3" t="s">
        <v>218</v>
      </c>
      <c r="Q25" s="4">
        <v>46785</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345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+Julio!M29</f>
        <v>137</v>
      </c>
      <c r="E29" s="125">
        <v>250</v>
      </c>
      <c r="F29" s="122">
        <v>118</v>
      </c>
      <c r="G29" s="122">
        <v>1</v>
      </c>
      <c r="H29" s="122"/>
      <c r="I29" s="122"/>
      <c r="J29" s="140">
        <f>+F29+G29</f>
        <v>119</v>
      </c>
      <c r="K29" s="143">
        <f>+AO29</f>
        <v>0</v>
      </c>
      <c r="L29" s="153">
        <f>+J29+K29</f>
        <v>119</v>
      </c>
      <c r="M29" s="156">
        <f>+(D29+E29)-(L29)+H29-I29</f>
        <v>268</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v>268</v>
      </c>
      <c r="O30" s="3" t="s">
        <v>321</v>
      </c>
      <c r="P30" s="3" t="s">
        <v>193</v>
      </c>
      <c r="Q30" s="4">
        <v>46630</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268</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+Julio!M35</f>
        <v>5</v>
      </c>
      <c r="E35" s="125"/>
      <c r="F35" s="122"/>
      <c r="G35" s="122"/>
      <c r="H35" s="122"/>
      <c r="I35" s="122"/>
      <c r="J35" s="140">
        <f>+F35+G35</f>
        <v>0</v>
      </c>
      <c r="K35" s="143">
        <f>+AO35</f>
        <v>0</v>
      </c>
      <c r="L35" s="153">
        <f>+J35+K35</f>
        <v>0</v>
      </c>
      <c r="M35" s="156">
        <f>+(D35+E35)-(L35)+H35-I35</f>
        <v>5</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v>5</v>
      </c>
      <c r="O36" s="3" t="s">
        <v>205</v>
      </c>
      <c r="P36" s="3" t="s">
        <v>206</v>
      </c>
      <c r="Q36" s="4">
        <v>46811</v>
      </c>
      <c r="R36" s="5" t="str">
        <f ca="1">IF(Q36=0," ",IFERROR(IF(DATEDIF(TODAY(),Q36,"M")&lt;=5,"ROJO",IF(DATEDIF(TODAY(),Q36,"M")&gt;=12,"VERDE",IF(AND(DATEDIF(TODAY(),Q36,"M")&gt;=6,DATEDIF(TODAY(),Q36,"M")&lt;=11),"AMARILLO"))),S36))</f>
        <v>VERDE</v>
      </c>
      <c r="S36" s="13" t="str">
        <f>IF(Q36=0," ",IF(Q36&lt;=$N$4,"VENCIDO","NO VENCIDO"))</f>
        <v>NO VENCIDO</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5</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+Julio!M41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+Julio!M47</f>
        <v>55</v>
      </c>
      <c r="E47" s="125">
        <v>140</v>
      </c>
      <c r="F47" s="122">
        <v>49</v>
      </c>
      <c r="G47" s="122"/>
      <c r="H47" s="122"/>
      <c r="I47" s="122"/>
      <c r="J47" s="140">
        <f>+F47+G47</f>
        <v>49</v>
      </c>
      <c r="K47" s="143">
        <f>+AO47</f>
        <v>5</v>
      </c>
      <c r="L47" s="153">
        <f>+J47+K47</f>
        <v>54</v>
      </c>
      <c r="M47" s="156">
        <f>+(D47+E47)-(L47)+H47-I47</f>
        <v>141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7">
        <v>5</v>
      </c>
      <c r="AC47" s="167"/>
      <c r="AD47" s="168">
        <f>+AB47+AC47</f>
        <v>5</v>
      </c>
      <c r="AE47" s="167"/>
      <c r="AF47" s="167"/>
      <c r="AG47" s="167"/>
      <c r="AH47" s="167"/>
      <c r="AI47" s="167"/>
      <c r="AJ47" s="167"/>
      <c r="AK47" s="167"/>
      <c r="AL47" s="167"/>
      <c r="AM47" s="167"/>
      <c r="AN47" s="167"/>
      <c r="AO47" s="119">
        <f>SUM(AD47:AN51)</f>
        <v>5</v>
      </c>
      <c r="AP47" s="12"/>
      <c r="AQ47" s="44"/>
    </row>
    <row r="48" spans="1:43" ht="14.45" customHeight="1">
      <c r="A48" s="173"/>
      <c r="B48" s="194"/>
      <c r="C48" s="195"/>
      <c r="D48" s="214"/>
      <c r="E48" s="126"/>
      <c r="F48" s="123"/>
      <c r="G48" s="123"/>
      <c r="H48" s="123"/>
      <c r="I48" s="123"/>
      <c r="J48" s="141"/>
      <c r="K48" s="144"/>
      <c r="L48" s="154"/>
      <c r="M48" s="157"/>
      <c r="N48" s="2">
        <v>141</v>
      </c>
      <c r="O48" s="3" t="s">
        <v>322</v>
      </c>
      <c r="P48" s="3" t="s">
        <v>193</v>
      </c>
      <c r="Q48" s="4">
        <v>46660</v>
      </c>
      <c r="R48" s="5" t="str">
        <f ca="1">IF(Q48=0," ",IFERROR(IF(DATEDIF(TODAY(),Q48,"M")&lt;=5,"ROJO",IF(DATEDIF(TODAY(),Q48,"M")&gt;=12,"VERDE",IF(AND(DATEDIF(TODAY(),Q48,"M")&gt;=6,DATEDIF(TODAY(),Q48,"M")&lt;=11),"AMARILLO"))),S48))</f>
        <v>AMARILLO</v>
      </c>
      <c r="S48" s="13" t="str">
        <f>IF(Q48=0," ",IF(Q48&lt;=$N$4,"VENCIDO","NO VENCIDO"))</f>
        <v>NO VENCIDO</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141</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+Julio!M53</f>
        <v>9</v>
      </c>
      <c r="E53" s="125"/>
      <c r="F53" s="122">
        <v>2</v>
      </c>
      <c r="G53" s="122"/>
      <c r="H53" s="122"/>
      <c r="I53" s="122"/>
      <c r="J53" s="140">
        <f>+F53+G53</f>
        <v>2</v>
      </c>
      <c r="K53" s="143">
        <f>+AO53</f>
        <v>0</v>
      </c>
      <c r="L53" s="153">
        <f>+J53+K53</f>
        <v>2</v>
      </c>
      <c r="M53" s="156">
        <f>+(D53+E53)-(L53)+H53-I53</f>
        <v>7</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v>7</v>
      </c>
      <c r="O54" s="3" t="s">
        <v>255</v>
      </c>
      <c r="P54" s="3" t="s">
        <v>206</v>
      </c>
      <c r="Q54" s="4">
        <v>46326</v>
      </c>
      <c r="R54" s="5" t="str">
        <f ca="1">IF(Q54=0," ",IFERROR(IF(DATEDIF(TODAY(),Q54,"M")&lt;=5,"ROJO",IF(DATEDIF(TODAY(),Q54,"M")&gt;=12,"VERDE",IF(AND(DATEDIF(TODAY(),Q54,"M")&gt;=6,DATEDIF(TODAY(),Q54,"M")&lt;=11),"AMARILLO"))),S54))</f>
        <v>ROJO</v>
      </c>
      <c r="S54" s="13" t="str">
        <f>IF(Q54=0," ",IF(Q54&lt;=$N$4,"VENCIDO","NO VENCIDO"))</f>
        <v>NO VENCIDO</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7</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+Julio!M59</f>
        <v>77</v>
      </c>
      <c r="E59" s="125">
        <v>100</v>
      </c>
      <c r="F59" s="122">
        <v>51</v>
      </c>
      <c r="G59" s="122"/>
      <c r="H59" s="122"/>
      <c r="I59" s="122"/>
      <c r="J59" s="140">
        <f>+F59+G59</f>
        <v>51</v>
      </c>
      <c r="K59" s="143">
        <f>+AO59</f>
        <v>0</v>
      </c>
      <c r="L59" s="153">
        <f>+J59+K59</f>
        <v>51</v>
      </c>
      <c r="M59" s="156">
        <f>+(D59+E59)-(L59)+H59-I59</f>
        <v>126</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v>126</v>
      </c>
      <c r="O60" s="3" t="s">
        <v>314</v>
      </c>
      <c r="P60" s="3" t="s">
        <v>210</v>
      </c>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126</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+Julio!M65</f>
        <v>114</v>
      </c>
      <c r="E65" s="125">
        <v>160</v>
      </c>
      <c r="F65" s="122">
        <v>93</v>
      </c>
      <c r="G65" s="122">
        <v>1</v>
      </c>
      <c r="H65" s="122"/>
      <c r="I65" s="122"/>
      <c r="J65" s="140">
        <f>+F65+G65</f>
        <v>94</v>
      </c>
      <c r="K65" s="143">
        <f>+AO65</f>
        <v>0</v>
      </c>
      <c r="L65" s="153">
        <f>+J65+K65</f>
        <v>94</v>
      </c>
      <c r="M65" s="156">
        <f>+(D65+E65)-(L65)+H65-I65</f>
        <v>180</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v>170</v>
      </c>
      <c r="O66" s="3" t="s">
        <v>323</v>
      </c>
      <c r="P66" s="3" t="s">
        <v>213</v>
      </c>
      <c r="Q66" s="4">
        <v>46965</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v>10</v>
      </c>
      <c r="O67" s="3" t="s">
        <v>274</v>
      </c>
      <c r="P67" s="3" t="s">
        <v>213</v>
      </c>
      <c r="Q67" s="4">
        <v>46660</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180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+Julio!M71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+Julio!M77</f>
        <v>98</v>
      </c>
      <c r="E77" s="125">
        <v>280</v>
      </c>
      <c r="F77" s="122">
        <v>110</v>
      </c>
      <c r="G77" s="122">
        <v>1</v>
      </c>
      <c r="H77" s="122"/>
      <c r="I77" s="122"/>
      <c r="J77" s="140">
        <f>+F77+G77</f>
        <v>111</v>
      </c>
      <c r="K77" s="143">
        <f>+AO77</f>
        <v>0</v>
      </c>
      <c r="L77" s="153">
        <f>+J77+K77</f>
        <v>111</v>
      </c>
      <c r="M77" s="156">
        <f>+(D77+E77)-(L77)+H77-I77</f>
        <v>267</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v>187</v>
      </c>
      <c r="O78" s="3" t="s">
        <v>275</v>
      </c>
      <c r="P78" s="3" t="s">
        <v>193</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v>80</v>
      </c>
      <c r="O79" s="3" t="s">
        <v>324</v>
      </c>
      <c r="P79" s="3" t="s">
        <v>193</v>
      </c>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267</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+Julio!M83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+Julio!M89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+Julio!M95</f>
        <v>0</v>
      </c>
      <c r="E95" s="125"/>
      <c r="F95" s="122"/>
      <c r="G95" s="122"/>
      <c r="H95" s="122"/>
      <c r="I95" s="122"/>
      <c r="J95" s="140">
        <f>+F95+G95</f>
        <v>0</v>
      </c>
      <c r="K95" s="143">
        <f>+AO95</f>
        <v>0</v>
      </c>
      <c r="L95" s="153">
        <f>+J95+K95</f>
        <v>0</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+Julio!M101</f>
        <v>410</v>
      </c>
      <c r="E101" s="125">
        <v>350</v>
      </c>
      <c r="F101" s="122">
        <v>339</v>
      </c>
      <c r="G101" s="122">
        <v>5</v>
      </c>
      <c r="H101" s="122">
        <v>50</v>
      </c>
      <c r="I101" s="122"/>
      <c r="J101" s="140">
        <f>+F101+G101</f>
        <v>344</v>
      </c>
      <c r="K101" s="143">
        <f>+AO101</f>
        <v>106</v>
      </c>
      <c r="L101" s="153">
        <f>+J101+K101</f>
        <v>450</v>
      </c>
      <c r="M101" s="156">
        <f>+(D101+E101)-(L101)+H101-I101</f>
        <v>360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v>106</v>
      </c>
      <c r="AC101" s="167"/>
      <c r="AD101" s="168">
        <f>+AB101+AC101</f>
        <v>106</v>
      </c>
      <c r="AE101" s="167"/>
      <c r="AF101" s="167"/>
      <c r="AG101" s="167"/>
      <c r="AH101" s="167"/>
      <c r="AI101" s="167"/>
      <c r="AJ101" s="167"/>
      <c r="AK101" s="167"/>
      <c r="AL101" s="167"/>
      <c r="AM101" s="167"/>
      <c r="AN101" s="167"/>
      <c r="AO101" s="119">
        <f>SUM(AD101:AN105)</f>
        <v>106</v>
      </c>
      <c r="AP101" s="12"/>
      <c r="AQ101" s="44"/>
    </row>
    <row r="102" spans="1:43" ht="14.45" customHeight="1">
      <c r="A102" s="173"/>
      <c r="B102" s="166"/>
      <c r="C102" s="166"/>
      <c r="D102" s="214"/>
      <c r="E102" s="126"/>
      <c r="F102" s="123"/>
      <c r="G102" s="123"/>
      <c r="H102" s="123"/>
      <c r="I102" s="123"/>
      <c r="J102" s="141"/>
      <c r="K102" s="144"/>
      <c r="L102" s="154"/>
      <c r="M102" s="157"/>
      <c r="N102" s="2">
        <v>360</v>
      </c>
      <c r="O102" s="3" t="s">
        <v>304</v>
      </c>
      <c r="P102" s="3" t="s">
        <v>193</v>
      </c>
      <c r="Q102" s="4">
        <v>46965</v>
      </c>
      <c r="R102" s="5" t="str">
        <f ca="1">IF(Q102=0," ",IFERROR(IF(DATEDIF(TODAY(),Q102,"M")&lt;=5,"ROJO",IF(DATEDIF(TODAY(),Q102,"M")&gt;=12,"VERDE",IF(AND(DATEDIF(TODAY(),Q102,"M")&gt;=6,DATEDIF(TODAY(),Q102,"M")&lt;=11),"AMARILLO"))),S102))</f>
        <v>VERDE</v>
      </c>
      <c r="S102" s="13" t="str">
        <f>IF(Q102=0," ",IF(Q102&lt;=$N$4,"VENCIDO","NO VENCIDO"))</f>
        <v>NO VENCIDO</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360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+Julio!M107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+Julio!M113</f>
        <v>400</v>
      </c>
      <c r="E113" s="125">
        <v>270</v>
      </c>
      <c r="F113" s="122">
        <v>246</v>
      </c>
      <c r="G113" s="122">
        <v>3</v>
      </c>
      <c r="H113" s="122"/>
      <c r="I113" s="122"/>
      <c r="J113" s="140">
        <f>+F113+G113</f>
        <v>249</v>
      </c>
      <c r="K113" s="143">
        <f>+AO113</f>
        <v>81</v>
      </c>
      <c r="L113" s="153">
        <f>+J113+K113</f>
        <v>330</v>
      </c>
      <c r="M113" s="156">
        <f>+(D113+E113)-(L113)+H113-I113</f>
        <v>340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7">
        <v>81</v>
      </c>
      <c r="AC113" s="167"/>
      <c r="AD113" s="168">
        <f>+AB113+AC113</f>
        <v>81</v>
      </c>
      <c r="AE113" s="167"/>
      <c r="AF113" s="167"/>
      <c r="AG113" s="167"/>
      <c r="AH113" s="167"/>
      <c r="AI113" s="167"/>
      <c r="AJ113" s="167"/>
      <c r="AK113" s="167"/>
      <c r="AL113" s="167"/>
      <c r="AM113" s="167"/>
      <c r="AN113" s="167"/>
      <c r="AO113" s="119">
        <f>SUM(AD113:AN117)</f>
        <v>81</v>
      </c>
      <c r="AP113" s="12"/>
      <c r="AQ113" s="44"/>
    </row>
    <row r="114" spans="1:43" ht="14.45" customHeight="1">
      <c r="A114" s="173"/>
      <c r="B114" s="194"/>
      <c r="C114" s="195"/>
      <c r="D114" s="214"/>
      <c r="E114" s="126"/>
      <c r="F114" s="123"/>
      <c r="G114" s="123"/>
      <c r="H114" s="123"/>
      <c r="I114" s="123"/>
      <c r="J114" s="141"/>
      <c r="K114" s="144"/>
      <c r="L114" s="154"/>
      <c r="M114" s="157"/>
      <c r="N114" s="2">
        <v>70</v>
      </c>
      <c r="O114" s="3" t="s">
        <v>216</v>
      </c>
      <c r="P114" s="3" t="s">
        <v>206</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v>270</v>
      </c>
      <c r="O115" s="3" t="s">
        <v>325</v>
      </c>
      <c r="P115" s="3" t="s">
        <v>206</v>
      </c>
      <c r="Q115" s="4">
        <v>46630</v>
      </c>
      <c r="R115" s="5" t="str">
        <f ca="1">IF(Q115=0," ",IFERROR(IF(DATEDIF(TODAY(),Q115,"M")&lt;=5,"ROJO",IF(DATEDIF(TODAY(),Q115,"M")&gt;=12,"VERDE",IF(AND(DATEDIF(TODAY(),Q115,"M")&gt;=6,DATEDIF(TODAY(),Q115,"M")&lt;=11),"AMARILLO"))),S115))</f>
        <v>AMARILLO</v>
      </c>
      <c r="S115" s="13" t="str">
        <f>IF(Q115=0," ",IF(Q115&lt;=$N$4,"VENCIDO","NO VENCIDO"))</f>
        <v>NO VENCIDO</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340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+Julio!M119</f>
        <v>88</v>
      </c>
      <c r="E119" s="125">
        <v>50</v>
      </c>
      <c r="F119" s="122">
        <v>40</v>
      </c>
      <c r="G119" s="122"/>
      <c r="H119" s="122"/>
      <c r="I119" s="122"/>
      <c r="J119" s="140">
        <f>+F119+G119</f>
        <v>40</v>
      </c>
      <c r="K119" s="143">
        <f>+AO119</f>
        <v>0</v>
      </c>
      <c r="L119" s="153">
        <f>+J119+K119</f>
        <v>40</v>
      </c>
      <c r="M119" s="156">
        <f>+(D119+E119)-(L119)+H119-I119</f>
        <v>98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v>48</v>
      </c>
      <c r="O120" s="3" t="s">
        <v>276</v>
      </c>
      <c r="P120" s="3" t="s">
        <v>277</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v>50</v>
      </c>
      <c r="O121" s="3" t="s">
        <v>326</v>
      </c>
      <c r="P121" s="3" t="s">
        <v>218</v>
      </c>
      <c r="Q121" s="4">
        <v>46873</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98</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+Julio!M125</f>
        <v>74</v>
      </c>
      <c r="E125" s="125">
        <v>140</v>
      </c>
      <c r="F125" s="122">
        <v>88</v>
      </c>
      <c r="G125" s="122"/>
      <c r="H125" s="122"/>
      <c r="I125" s="122"/>
      <c r="J125" s="140">
        <f>+F125+G125</f>
        <v>88</v>
      </c>
      <c r="K125" s="143">
        <f>+AO125</f>
        <v>0</v>
      </c>
      <c r="L125" s="153">
        <f>+J125+K125</f>
        <v>88</v>
      </c>
      <c r="M125" s="156">
        <f>+(D125+E125)-(L125)+H125-I125</f>
        <v>126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v>126</v>
      </c>
      <c r="O126" s="3" t="s">
        <v>338</v>
      </c>
      <c r="P126" s="3" t="s">
        <v>218</v>
      </c>
      <c r="Q126" s="4">
        <v>46599</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126</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+Julio!M131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+Julio!M137</f>
        <v>142</v>
      </c>
      <c r="E137" s="125">
        <v>220</v>
      </c>
      <c r="F137" s="122">
        <v>179</v>
      </c>
      <c r="G137" s="122">
        <v>4</v>
      </c>
      <c r="H137" s="122"/>
      <c r="I137" s="122"/>
      <c r="J137" s="140">
        <f>+F137+G137</f>
        <v>183</v>
      </c>
      <c r="K137" s="143">
        <f>+AO137</f>
        <v>0</v>
      </c>
      <c r="L137" s="153">
        <f>+J137+K137</f>
        <v>183</v>
      </c>
      <c r="M137" s="156">
        <f>+(D137+E137)-(L137)+H137-I137</f>
        <v>179</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v>179</v>
      </c>
      <c r="O138" s="3" t="s">
        <v>317</v>
      </c>
      <c r="P138" s="3" t="s">
        <v>193</v>
      </c>
      <c r="Q138" s="4">
        <v>46873</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179</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+Julio!M143</f>
        <v>61</v>
      </c>
      <c r="E143" s="125">
        <v>100</v>
      </c>
      <c r="F143" s="122">
        <v>53</v>
      </c>
      <c r="G143" s="122">
        <v>4</v>
      </c>
      <c r="H143" s="122"/>
      <c r="I143" s="122"/>
      <c r="J143" s="140">
        <f>+F143+G143</f>
        <v>57</v>
      </c>
      <c r="K143" s="143">
        <f>+AO143</f>
        <v>0</v>
      </c>
      <c r="L143" s="153">
        <f>+J143+K143</f>
        <v>57</v>
      </c>
      <c r="M143" s="156">
        <f>+(D143+E143)-(L143)+H143-I143</f>
        <v>104</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v>4</v>
      </c>
      <c r="O144" s="3" t="s">
        <v>279</v>
      </c>
      <c r="P144" s="3" t="s">
        <v>206</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v>50</v>
      </c>
      <c r="O145" s="3" t="s">
        <v>327</v>
      </c>
      <c r="P145" s="3" t="s">
        <v>206</v>
      </c>
      <c r="Q145" s="4">
        <v>47118</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v>50</v>
      </c>
      <c r="O146" s="3" t="s">
        <v>328</v>
      </c>
      <c r="P146" s="3" t="s">
        <v>206</v>
      </c>
      <c r="Q146" s="4">
        <v>47361</v>
      </c>
      <c r="R146" s="5" t="str">
        <f ca="1">IF(Q146=0," ",IFERROR(IF(DATEDIF(TODAY(),Q146,"M")&lt;=5,"ROJO",IF(DATEDIF(TODAY(),Q146,"M")&gt;=12,"VERDE",IF(AND(DATEDIF(TODAY(),Q146,"M")&gt;=6,DATEDIF(TODAY(),Q146,"M")&lt;=11),"AMARILLO"))),S146))</f>
        <v>VERDE</v>
      </c>
      <c r="S146" s="13" t="str">
        <f>IF(Q146=0," ",IF(Q146&lt;=$N$4,"VENCIDO","NO VENCIDO"))</f>
        <v>NO VENCIDO</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104</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+Julio!M149</f>
        <v>370</v>
      </c>
      <c r="E149" s="177"/>
      <c r="F149" s="122">
        <v>128</v>
      </c>
      <c r="G149" s="122">
        <v>1</v>
      </c>
      <c r="H149" s="122"/>
      <c r="I149" s="122"/>
      <c r="J149" s="140">
        <f>+F149+G149</f>
        <v>129</v>
      </c>
      <c r="K149" s="143">
        <f>+AO149</f>
        <v>0</v>
      </c>
      <c r="L149" s="153">
        <f>+J149+K149</f>
        <v>129</v>
      </c>
      <c r="M149" s="156">
        <f>+(D149+E149)-(L149)+H149-I149</f>
        <v>241</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v>241</v>
      </c>
      <c r="O150" s="3" t="s">
        <v>339</v>
      </c>
      <c r="P150" s="3" t="s">
        <v>281</v>
      </c>
      <c r="Q150" s="4">
        <v>46418</v>
      </c>
      <c r="R150" s="5" t="str">
        <f ca="1">IF(Q150=0," ",IFERROR(IF(DATEDIF(TODAY(),Q150,"M")&lt;=5,"ROJO",IF(DATEDIF(TODAY(),Q150,"M")&gt;=12,"VERDE",IF(AND(DATEDIF(TODAY(),Q150,"M")&gt;=6,DATEDIF(TODAY(),Q150,"M")&lt;=11),"AMARILLO"))),S150))</f>
        <v>ROJO</v>
      </c>
      <c r="S150" s="13" t="str">
        <f>IF(Q150=0," ",IF(Q150&lt;=$N$4,"VENCIDO","NO VENCIDO"))</f>
        <v>NO VENCIDO</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241</v>
      </c>
      <c r="E154" s="179"/>
      <c r="F154" s="124"/>
      <c r="G154" s="124"/>
      <c r="H154" s="124"/>
      <c r="I154" s="124"/>
      <c r="J154" s="142"/>
      <c r="K154" s="145"/>
      <c r="L154" s="155"/>
      <c r="M154" s="15" t="b">
        <f>M149=N154</f>
        <v>1</v>
      </c>
      <c r="N154" s="75">
        <f>SUM(N149:N153)</f>
        <v>241</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+Julio!M155</f>
        <v>1284</v>
      </c>
      <c r="E155" s="177">
        <v>1620</v>
      </c>
      <c r="F155" s="122">
        <v>903</v>
      </c>
      <c r="G155" s="122">
        <v>7</v>
      </c>
      <c r="H155" s="122"/>
      <c r="I155" s="122"/>
      <c r="J155" s="140">
        <f>+F155+G155</f>
        <v>910</v>
      </c>
      <c r="K155" s="143">
        <f>+AO155</f>
        <v>0</v>
      </c>
      <c r="L155" s="153">
        <f>+J155+K155</f>
        <v>910</v>
      </c>
      <c r="M155" s="156">
        <f>+(D155+E155)-(L155)+H155-I155</f>
        <v>1994</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v>253</v>
      </c>
      <c r="O156" s="3" t="s">
        <v>339</v>
      </c>
      <c r="P156" s="3" t="s">
        <v>281</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v>1741</v>
      </c>
      <c r="O157" s="89" t="s">
        <v>282</v>
      </c>
      <c r="P157" s="89" t="s">
        <v>315</v>
      </c>
      <c r="Q157" s="90">
        <v>46416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1994</v>
      </c>
      <c r="E160" s="179"/>
      <c r="F160" s="124"/>
      <c r="G160" s="124"/>
      <c r="H160" s="124"/>
      <c r="I160" s="124"/>
      <c r="J160" s="142"/>
      <c r="K160" s="145"/>
      <c r="L160" s="155"/>
      <c r="M160" s="15" t="b">
        <f>M155=N160</f>
        <v>1</v>
      </c>
      <c r="N160" s="75">
        <f>SUM(N155:N159)</f>
        <v>1994</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+Julio!M161</f>
        <v>6</v>
      </c>
      <c r="E161" s="125">
        <v>24</v>
      </c>
      <c r="F161" s="122">
        <v>27</v>
      </c>
      <c r="G161" s="122">
        <v>3</v>
      </c>
      <c r="H161" s="122"/>
      <c r="I161" s="122"/>
      <c r="J161" s="140">
        <f>+F161+G161</f>
        <v>30</v>
      </c>
      <c r="K161" s="143">
        <f>+AO161</f>
        <v>0</v>
      </c>
      <c r="L161" s="153">
        <f>+J161+K161</f>
        <v>30</v>
      </c>
      <c r="M161" s="156">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+Julio!M167</f>
        <v>126</v>
      </c>
      <c r="E167" s="125">
        <v>160</v>
      </c>
      <c r="F167" s="122">
        <v>72</v>
      </c>
      <c r="G167" s="122">
        <v>6</v>
      </c>
      <c r="H167" s="122"/>
      <c r="I167" s="122"/>
      <c r="J167" s="140">
        <f>+F167+G167</f>
        <v>78</v>
      </c>
      <c r="K167" s="143">
        <f>+AO167</f>
        <v>0</v>
      </c>
      <c r="L167" s="153">
        <f>+J167+K167</f>
        <v>78</v>
      </c>
      <c r="M167" s="156">
        <f>+(D167+E167)-(L167)+H167-I167</f>
        <v>208</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v>48</v>
      </c>
      <c r="O168" s="3" t="s">
        <v>284</v>
      </c>
      <c r="P168" s="3" t="s">
        <v>233</v>
      </c>
      <c r="Q168" s="4">
        <v>46543</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v>160</v>
      </c>
      <c r="O169" s="3" t="s">
        <v>329</v>
      </c>
      <c r="P169" s="3" t="s">
        <v>233</v>
      </c>
      <c r="Q169" s="4">
        <v>46652</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208</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+Julio!M173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+Julio!M179</f>
        <v>84</v>
      </c>
      <c r="E179" s="125">
        <v>27</v>
      </c>
      <c r="F179" s="122">
        <v>33</v>
      </c>
      <c r="G179" s="122">
        <v>1</v>
      </c>
      <c r="H179" s="122"/>
      <c r="I179" s="122"/>
      <c r="J179" s="140">
        <f>+F179+G179</f>
        <v>34</v>
      </c>
      <c r="K179" s="143">
        <f>+AO179</f>
        <v>0</v>
      </c>
      <c r="L179" s="153">
        <f>+J179+K179</f>
        <v>34</v>
      </c>
      <c r="M179" s="156">
        <f>+(D179+E179)-(L179)+H179-I179</f>
        <v>77</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v>77</v>
      </c>
      <c r="O180" s="3" t="s">
        <v>340</v>
      </c>
      <c r="P180" s="3" t="s">
        <v>193</v>
      </c>
      <c r="Q180" s="4">
        <v>46843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77</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+Julio!M185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+Julio!M191</f>
        <v>11</v>
      </c>
      <c r="E191" s="125">
        <v>33</v>
      </c>
      <c r="F191" s="122">
        <v>12</v>
      </c>
      <c r="G191" s="122"/>
      <c r="H191" s="122"/>
      <c r="I191" s="122"/>
      <c r="J191" s="140">
        <f>+F191+G191</f>
        <v>12</v>
      </c>
      <c r="K191" s="143">
        <f>+AO191</f>
        <v>0</v>
      </c>
      <c r="L191" s="153">
        <f>+J191+K191</f>
        <v>12</v>
      </c>
      <c r="M191" s="156">
        <f>+(D191+E191)-(L191)+H191-I191</f>
        <v>32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v>9</v>
      </c>
      <c r="O193" s="3" t="s">
        <v>330</v>
      </c>
      <c r="P193" s="3" t="s">
        <v>236</v>
      </c>
      <c r="Q193" s="4">
        <v>46599</v>
      </c>
      <c r="R193" s="5" t="str">
        <f ca="1">IF(Q193=0," ",IFERROR(IF(DATEDIF(TODAY(),Q193,"M")&lt;=5,"ROJO",IF(DATEDIF(TODAY(),Q193,"M")&gt;=12,"VERDE",IF(AND(DATEDIF(TODAY(),Q193,"M")&gt;=6,DATEDIF(TODAY(),Q193,"M")&lt;=11),"AMARILLO"))),S193))</f>
        <v>AMARILLO</v>
      </c>
      <c r="S193" s="13" t="str">
        <f>IF(Q193=0," ",IF(Q193&lt;=$N$4,"VENCIDO","NO VENCIDO"))</f>
        <v>NO VENCIDO</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v>23</v>
      </c>
      <c r="O194" s="3" t="s">
        <v>331</v>
      </c>
      <c r="P194" s="3" t="s">
        <v>236</v>
      </c>
      <c r="Q194" s="4">
        <v>46599</v>
      </c>
      <c r="R194" s="5" t="str">
        <f ca="1">IF(Q194=0," ",IFERROR(IF(DATEDIF(TODAY(),Q194,"M")&lt;=5,"ROJO",IF(DATEDIF(TODAY(),Q194,"M")&gt;=12,"VERDE",IF(AND(DATEDIF(TODAY(),Q194,"M")&gt;=6,DATEDIF(TODAY(),Q194,"M")&lt;=11),"AMARILLO"))),S194))</f>
        <v>AMARILLO</v>
      </c>
      <c r="S194" s="13" t="str">
        <f>IF(Q194=0," ",IF(Q194&lt;=$N$4,"VENCIDO","NO VENCIDO"))</f>
        <v>NO VENCIDO</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32</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+Julio!M197</f>
        <v>4</v>
      </c>
      <c r="E197" s="125"/>
      <c r="F197" s="122"/>
      <c r="G197" s="122"/>
      <c r="H197" s="122"/>
      <c r="I197" s="122"/>
      <c r="J197" s="140">
        <f>+F197+G197</f>
        <v>0</v>
      </c>
      <c r="K197" s="143">
        <f>+AO197</f>
        <v>0</v>
      </c>
      <c r="L197" s="153">
        <f>+J197+K197</f>
        <v>0</v>
      </c>
      <c r="M197" s="156">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v>4</v>
      </c>
      <c r="O198" s="3" t="s">
        <v>341</v>
      </c>
      <c r="P198" s="3" t="s">
        <v>238</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4</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+Julio!M203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+Julio!M209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+Julio!M215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+Julio!M222</f>
        <v>90</v>
      </c>
      <c r="E222" s="125">
        <v>70</v>
      </c>
      <c r="F222" s="122">
        <v>10</v>
      </c>
      <c r="G222" s="122"/>
      <c r="H222" s="122"/>
      <c r="I222" s="122"/>
      <c r="J222" s="140">
        <f>+F222+G222</f>
        <v>10</v>
      </c>
      <c r="K222" s="143">
        <f>+AO222</f>
        <v>50</v>
      </c>
      <c r="L222" s="153">
        <f>+J222+K222</f>
        <v>60</v>
      </c>
      <c r="M222" s="156">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7">
        <v>50</v>
      </c>
      <c r="AC222" s="167"/>
      <c r="AD222" s="168">
        <f>+AB222+AC222</f>
        <v>50</v>
      </c>
      <c r="AE222" s="116"/>
      <c r="AF222" s="116"/>
      <c r="AG222" s="116"/>
      <c r="AH222" s="116"/>
      <c r="AI222" s="116"/>
      <c r="AJ222" s="116"/>
      <c r="AK222" s="116"/>
      <c r="AL222" s="116"/>
      <c r="AM222" s="116"/>
      <c r="AN222" s="116"/>
      <c r="AO222" s="119">
        <f>SUM(AD222:AN226)</f>
        <v>50</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v>100</v>
      </c>
      <c r="O224" s="3" t="s">
        <v>332</v>
      </c>
      <c r="P224" s="3" t="s">
        <v>193</v>
      </c>
      <c r="Q224" s="4">
        <v>47026</v>
      </c>
      <c r="R224" s="5" t="str">
        <f ca="1">IF(Q224=0," ",IFERROR(IF(DATEDIF(TODAY(),Q224,"M")&lt;=5,"ROJO",IF(DATEDIF(TODAY(),Q224,"M")&gt;=12,"VERDE",IF(AND(DATEDIF(TODAY(),Q224,"M")&gt;=6,DATEDIF(TODAY(),Q224,"M")&lt;=11),"AMARILLO"))),S224))</f>
        <v>VERDE</v>
      </c>
      <c r="S224" s="13" t="str">
        <f>IF(Q224=0," ",IF(Q224&lt;=$N$4,"VENCIDO","NO VENCIDO"))</f>
        <v>NO VENCIDO</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100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+Julio!M228</f>
        <v>98</v>
      </c>
      <c r="E228" s="125">
        <v>280</v>
      </c>
      <c r="F228" s="122">
        <v>110</v>
      </c>
      <c r="G228" s="122">
        <v>1</v>
      </c>
      <c r="H228" s="122"/>
      <c r="I228" s="122"/>
      <c r="J228" s="140">
        <f>+F228+G228</f>
        <v>111</v>
      </c>
      <c r="K228" s="143">
        <f>+AO228</f>
        <v>0</v>
      </c>
      <c r="L228" s="153">
        <f>+J228+K228</f>
        <v>111</v>
      </c>
      <c r="M228" s="156">
        <f>+(D228+E228)-(L228)+H228-I228</f>
        <v>267</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v>267</v>
      </c>
      <c r="O229" s="3" t="s">
        <v>240</v>
      </c>
      <c r="P229" s="3" t="s">
        <v>193</v>
      </c>
      <c r="Q229" s="4">
        <v>46873</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267</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+Julio!M234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+Julio!M240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+Julio!M246</f>
        <v>0</v>
      </c>
      <c r="E246" s="125"/>
      <c r="F246" s="122"/>
      <c r="G246" s="122"/>
      <c r="H246" s="122"/>
      <c r="I246" s="122"/>
      <c r="J246" s="140">
        <f>+F246+G246</f>
        <v>0</v>
      </c>
      <c r="K246" s="143">
        <f>+AO246</f>
        <v>0</v>
      </c>
      <c r="L246" s="153">
        <f>+J246+K246</f>
        <v>0</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+Julio!M252</f>
        <v>410</v>
      </c>
      <c r="E252" s="125">
        <v>350</v>
      </c>
      <c r="F252" s="122">
        <v>339</v>
      </c>
      <c r="G252" s="122">
        <v>5</v>
      </c>
      <c r="H252" s="122">
        <v>50</v>
      </c>
      <c r="I252" s="122"/>
      <c r="J252" s="140">
        <f>+F252+G252</f>
        <v>344</v>
      </c>
      <c r="K252" s="143">
        <f>+AO252</f>
        <v>106</v>
      </c>
      <c r="L252" s="153">
        <f>+J252+K252</f>
        <v>450</v>
      </c>
      <c r="M252" s="156">
        <f>+(D252+E252)-(L252)+H252-I252</f>
        <v>360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v>106</v>
      </c>
      <c r="AC252" s="167"/>
      <c r="AD252" s="168">
        <f>+AB252+AC252</f>
        <v>106</v>
      </c>
      <c r="AE252" s="167"/>
      <c r="AF252" s="167"/>
      <c r="AG252" s="167"/>
      <c r="AH252" s="167"/>
      <c r="AI252" s="167"/>
      <c r="AJ252" s="167"/>
      <c r="AK252" s="167"/>
      <c r="AL252" s="167"/>
      <c r="AM252" s="167"/>
      <c r="AN252" s="167"/>
      <c r="AO252" s="119">
        <f>SUM(AD252:AN256)</f>
        <v>106</v>
      </c>
      <c r="AP252" s="12"/>
      <c r="AQ252" s="44"/>
    </row>
    <row r="253" spans="1:43" ht="14.45" customHeight="1">
      <c r="A253" s="165"/>
      <c r="B253" s="166"/>
      <c r="C253" s="166"/>
      <c r="D253" s="214"/>
      <c r="E253" s="126"/>
      <c r="F253" s="123"/>
      <c r="G253" s="123"/>
      <c r="H253" s="123"/>
      <c r="I253" s="123"/>
      <c r="J253" s="141"/>
      <c r="K253" s="144"/>
      <c r="L253" s="154"/>
      <c r="M253" s="157"/>
      <c r="N253" s="2">
        <v>360</v>
      </c>
      <c r="O253" s="3" t="s">
        <v>306</v>
      </c>
      <c r="P253" s="3" t="s">
        <v>193</v>
      </c>
      <c r="Q253" s="4">
        <v>47817</v>
      </c>
      <c r="R253" s="5" t="str">
        <f ca="1">IF(Q253=0," ",IFERROR(IF(DATEDIF(TODAY(),Q253,"M")&lt;=5,"ROJO",IF(DATEDIF(TODAY(),Q253,"M")&gt;=12,"VERDE",IF(AND(DATEDIF(TODAY(),Q253,"M")&gt;=6,DATEDIF(TODAY(),Q253,"M")&lt;=11),"AMARILLO"))),S253))</f>
        <v>VERDE</v>
      </c>
      <c r="S253" s="13" t="str">
        <f>IF(Q253=0," ",IF(Q253&lt;=$N$4,"VENCIDO","NO VENCIDO"))</f>
        <v>NO VENCIDO</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360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+Julio!M258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+Julio!M264</f>
        <v>400</v>
      </c>
      <c r="E264" s="125">
        <v>270</v>
      </c>
      <c r="F264" s="122">
        <v>246</v>
      </c>
      <c r="G264" s="122">
        <v>3</v>
      </c>
      <c r="H264" s="122"/>
      <c r="I264" s="122"/>
      <c r="J264" s="140">
        <f>+F264+G264</f>
        <v>249</v>
      </c>
      <c r="K264" s="143">
        <f>+AO264</f>
        <v>81</v>
      </c>
      <c r="L264" s="153">
        <f>+J264+K264</f>
        <v>330</v>
      </c>
      <c r="M264" s="156">
        <f>+(D264+E264)-(L264)+H264-I264</f>
        <v>340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7">
        <v>81</v>
      </c>
      <c r="AC264" s="167"/>
      <c r="AD264" s="168">
        <f>+AB264+AC264</f>
        <v>81</v>
      </c>
      <c r="AE264" s="167"/>
      <c r="AF264" s="167"/>
      <c r="AG264" s="167"/>
      <c r="AH264" s="167"/>
      <c r="AI264" s="167"/>
      <c r="AJ264" s="167"/>
      <c r="AK264" s="167"/>
      <c r="AL264" s="167"/>
      <c r="AM264" s="167"/>
      <c r="AN264" s="167"/>
      <c r="AO264" s="119">
        <f>SUM(AD264:AN268)</f>
        <v>81</v>
      </c>
      <c r="AP264" s="12"/>
      <c r="AQ264" s="44"/>
    </row>
    <row r="265" spans="1:43" ht="14.45" customHeight="1">
      <c r="A265" s="165"/>
      <c r="B265" s="166"/>
      <c r="C265" s="166"/>
      <c r="D265" s="214"/>
      <c r="E265" s="126"/>
      <c r="F265" s="123"/>
      <c r="G265" s="123"/>
      <c r="H265" s="123"/>
      <c r="I265" s="123"/>
      <c r="J265" s="141"/>
      <c r="K265" s="144"/>
      <c r="L265" s="154"/>
      <c r="M265" s="157"/>
      <c r="N265" s="2">
        <v>70</v>
      </c>
      <c r="O265" s="3" t="s">
        <v>242</v>
      </c>
      <c r="P265" s="3" t="s">
        <v>206</v>
      </c>
      <c r="Q265" s="4">
        <v>46568</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v>270</v>
      </c>
      <c r="O266" s="3" t="s">
        <v>336</v>
      </c>
      <c r="P266" s="3" t="s">
        <v>206</v>
      </c>
      <c r="Q266" s="4">
        <v>46630</v>
      </c>
      <c r="R266" s="5" t="str">
        <f ca="1">IF(Q266=0," ",IFERROR(IF(DATEDIF(TODAY(),Q266,"M")&lt;=5,"ROJO",IF(DATEDIF(TODAY(),Q266,"M")&gt;=12,"VERDE",IF(AND(DATEDIF(TODAY(),Q266,"M")&gt;=6,DATEDIF(TODAY(),Q266,"M")&lt;=11),"AMARILLO"))),S266))</f>
        <v>AMARILLO</v>
      </c>
      <c r="S266" s="13" t="str">
        <f>IF(Q266=0," ",IF(Q266&lt;=$N$4,"VENCIDO","NO VENCIDO"))</f>
        <v>NO VENCIDO</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340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+Julio!M270</f>
        <v>74</v>
      </c>
      <c r="E270" s="125">
        <v>140</v>
      </c>
      <c r="F270" s="122">
        <v>88</v>
      </c>
      <c r="G270" s="122"/>
      <c r="H270" s="122"/>
      <c r="I270" s="122"/>
      <c r="J270" s="140">
        <f>+F270+G270</f>
        <v>88</v>
      </c>
      <c r="K270" s="143">
        <f>+AO270</f>
        <v>0</v>
      </c>
      <c r="L270" s="153">
        <f>+J270+K270</f>
        <v>88</v>
      </c>
      <c r="M270" s="156">
        <f>+(D270+E270)-(L270)+H270-I270</f>
        <v>126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v>126</v>
      </c>
      <c r="O271" s="3" t="s">
        <v>243</v>
      </c>
      <c r="P271" s="3" t="s">
        <v>218</v>
      </c>
      <c r="Q271" s="4">
        <v>47274</v>
      </c>
      <c r="R271" s="5" t="str">
        <f ca="1">IF(Q271=0," ",IFERROR(IF(DATEDIF(TODAY(),Q271,"M")&lt;=5,"ROJO",IF(DATEDIF(TODAY(),Q271,"M")&gt;=12,"VERDE",IF(AND(DATEDIF(TODAY(),Q271,"M")&gt;=6,DATEDIF(TODAY(),Q271,"M")&lt;=11),"AMARILLO"))),S271))</f>
        <v>VERDE</v>
      </c>
      <c r="S271" s="13" t="str">
        <f>IF(Q271=0," ",IF(Q271&lt;=$N$4,"VENCIDO","NO VENCIDO"))</f>
        <v>NO VENCIDO</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126</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+Julio!M276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+Julio!M282</f>
        <v>84</v>
      </c>
      <c r="E282" s="125">
        <v>27</v>
      </c>
      <c r="F282" s="122">
        <v>33</v>
      </c>
      <c r="G282" s="122">
        <v>1</v>
      </c>
      <c r="H282" s="122"/>
      <c r="I282" s="122"/>
      <c r="J282" s="140">
        <f>+F282+G282</f>
        <v>34</v>
      </c>
      <c r="K282" s="143">
        <f>+AO282</f>
        <v>0</v>
      </c>
      <c r="L282" s="153">
        <f>+J282+K282</f>
        <v>34</v>
      </c>
      <c r="M282" s="156">
        <f>+(D282+E282)-(L282)+H282-I282</f>
        <v>77</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v>77</v>
      </c>
      <c r="O283" s="3" t="s">
        <v>333</v>
      </c>
      <c r="P283" s="3" t="s">
        <v>193</v>
      </c>
      <c r="Q283" s="4">
        <v>47361</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77</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+Julio!M288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+Julio!M295</f>
        <v>1180</v>
      </c>
      <c r="E295" s="125">
        <v>800</v>
      </c>
      <c r="F295" s="122">
        <v>1117</v>
      </c>
      <c r="G295" s="122"/>
      <c r="H295" s="122"/>
      <c r="I295" s="122"/>
      <c r="J295" s="140">
        <f>+F295+G295</f>
        <v>1117</v>
      </c>
      <c r="K295" s="143">
        <f>+AO295</f>
        <v>0</v>
      </c>
      <c r="L295" s="153">
        <f>+J295+K295</f>
        <v>1117</v>
      </c>
      <c r="M295" s="156">
        <f>+(D295+E295)-L295+H295-I295</f>
        <v>863</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v>63</v>
      </c>
      <c r="O296" s="3" t="s">
        <v>307</v>
      </c>
      <c r="P296" s="3" t="s">
        <v>311</v>
      </c>
      <c r="Q296" s="4">
        <v>47330</v>
      </c>
      <c r="R296" s="5" t="str">
        <f ca="1">IF(Q296=0," ",IFERROR(IF(DATEDIF(TODAY(),Q296,"M")&lt;=5,"ROJO",IF(DATEDIF(TODAY(),Q296,"M")&gt;=12,"VERDE",IF(AND(DATEDIF(TODAY(),Q296,"M")&gt;=6,DATEDIF(TODAY(),Q296,"M")&lt;=11),"AMARILLO"))),S296))</f>
        <v>VERDE</v>
      </c>
      <c r="S296" s="13" t="str">
        <f t="shared" si="0"/>
        <v>NO VENCIDO</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v>800</v>
      </c>
      <c r="O297" s="3" t="s">
        <v>334</v>
      </c>
      <c r="P297" s="3"/>
      <c r="Q297" s="4">
        <v>47118</v>
      </c>
      <c r="R297" s="5" t="str">
        <f ca="1">IF(Q297=0," ",IFERROR(IF(DATEDIF(TODAY(),Q297,"M")&lt;=5,"ROJO",IF(DATEDIF(TODAY(),Q297,"M")&gt;=12,"VERDE",IF(AND(DATEDIF(TODAY(),Q297,"M")&gt;=6,DATEDIF(TODAY(),Q297,"M")&lt;=11),"AMARILLO"))),S297))</f>
        <v>VERDE</v>
      </c>
      <c r="S297" s="13" t="str">
        <f t="shared" si="0"/>
        <v>NO VENCIDO</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863</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+Julio!M302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+Julio!M309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+Julio!M316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+Julio!M323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+Julio!M330</f>
        <v>844</v>
      </c>
      <c r="E330" s="125">
        <v>1000</v>
      </c>
      <c r="F330" s="122">
        <v>809</v>
      </c>
      <c r="G330" s="122"/>
      <c r="H330" s="122"/>
      <c r="I330" s="122"/>
      <c r="J330" s="140">
        <f>+F330+G330</f>
        <v>809</v>
      </c>
      <c r="K330" s="143">
        <f>+AO330</f>
        <v>0</v>
      </c>
      <c r="L330" s="153">
        <f>+J330+K330</f>
        <v>809</v>
      </c>
      <c r="M330" s="156">
        <f>+(D330+E330)-L330+H330-I330</f>
        <v>1035</v>
      </c>
      <c r="N330" s="2"/>
      <c r="O330" s="3"/>
      <c r="P330" s="3"/>
      <c r="Q330" s="4"/>
      <c r="R330" s="5" t="str">
        <f t="shared" ref="R330:R335" ca="1" si="3">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v>35</v>
      </c>
      <c r="O331" s="3" t="s">
        <v>249</v>
      </c>
      <c r="P331" s="3" t="s">
        <v>248</v>
      </c>
      <c r="Q331" s="3" t="s">
        <v>308</v>
      </c>
      <c r="R331" s="5" t="str">
        <f t="shared" ca="1" si="3"/>
        <v>ROJO</v>
      </c>
      <c r="S331" s="13" t="str">
        <f>IF(Q331=0," ",IF(Q331&lt;=$N$4,"VENCIDO","NO VENCIDO"))</f>
        <v>NO VENCIDO</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v>1000</v>
      </c>
      <c r="O332" s="3" t="s">
        <v>335</v>
      </c>
      <c r="P332" s="3"/>
      <c r="Q332" s="4">
        <v>46599</v>
      </c>
      <c r="R332" s="67" t="str">
        <f t="shared" ca="1" si="3"/>
        <v>AMARILLO</v>
      </c>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t="shared" ca="1" si="3"/>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t="shared" ca="1" si="3"/>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t="shared" ca="1" si="3"/>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1035</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+Julio!M337</f>
        <v>1558</v>
      </c>
      <c r="E337" s="125">
        <v>700</v>
      </c>
      <c r="F337" s="122">
        <v>808</v>
      </c>
      <c r="G337" s="122"/>
      <c r="H337" s="122"/>
      <c r="I337" s="122"/>
      <c r="J337" s="140">
        <f>+F337+G337</f>
        <v>808</v>
      </c>
      <c r="K337" s="143">
        <f>+AO337</f>
        <v>0</v>
      </c>
      <c r="L337" s="153">
        <f>+J337+K337</f>
        <v>808</v>
      </c>
      <c r="M337" s="156">
        <f>+(D337+E337)-L337+H337-I337</f>
        <v>1450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v>1450</v>
      </c>
      <c r="O338" s="3" t="s">
        <v>250</v>
      </c>
      <c r="P338" s="3" t="s">
        <v>312</v>
      </c>
      <c r="Q338" s="4">
        <v>47731</v>
      </c>
      <c r="R338" s="5" t="str">
        <f ca="1">IF(Q338=0," ",IFERROR(IF(DATEDIF(TODAY(),Q338,"M")&lt;=5,"ROJO",IF(DATEDIF(TODAY(),Q338,"M")&gt;=12,"VERDE",IF(AND(DATEDIF(TODAY(),Q338,"M")&gt;=6,DATEDIF(TODAY(),Q338,"M")&lt;=11),"AMARILLO"))),S338))</f>
        <v>VERDE</v>
      </c>
      <c r="S338" s="13" t="str">
        <f>IF(Q338=0," ",IF(Q338&lt;=$N$4,"VENCIDO","NO VENCIDO"))</f>
        <v>NO VENCIDO</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1450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+Julio!M344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+Julio!M351</f>
        <v>61</v>
      </c>
      <c r="E351" s="125"/>
      <c r="F351" s="122">
        <v>11</v>
      </c>
      <c r="G351" s="122"/>
      <c r="H351" s="122"/>
      <c r="I351" s="122"/>
      <c r="J351" s="140">
        <f>+F351+G351</f>
        <v>11</v>
      </c>
      <c r="K351" s="143">
        <f>+AO351</f>
        <v>0</v>
      </c>
      <c r="L351" s="153">
        <f>+J351+K351</f>
        <v>11</v>
      </c>
      <c r="M351" s="156">
        <f>+(D351+E351)-L351+H351-I351</f>
        <v>50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214"/>
      <c r="E352" s="126"/>
      <c r="F352" s="123"/>
      <c r="G352" s="123"/>
      <c r="H352" s="123"/>
      <c r="I352" s="123"/>
      <c r="J352" s="141"/>
      <c r="K352" s="144"/>
      <c r="L352" s="154"/>
      <c r="M352" s="157"/>
      <c r="N352" s="2">
        <v>50</v>
      </c>
      <c r="O352" s="3" t="s">
        <v>252</v>
      </c>
      <c r="P352" s="3" t="s">
        <v>313</v>
      </c>
      <c r="Q352" s="4">
        <v>46446</v>
      </c>
      <c r="R352" s="5" t="str">
        <f ca="1">IF(Q352=0," ",IFERROR(IF(DATEDIF(TODAY(),Q352,"M")&lt;=5,"ROJO",IF(DATEDIF(TODAY(),Q352,"M")&gt;=12,"VERDE",IF(AND(DATEDIF(TODAY(),Q352,"M")&gt;=6,DATEDIF(TODAY(),Q352,"M")&lt;=11),"AMARILLO"))),S352))</f>
        <v>ROJO</v>
      </c>
      <c r="S352" s="13" t="str">
        <f>IF(Q352=0," ",IF(Q352&lt;=$N$4,"VENCIDO","NO VENCIDO"))</f>
        <v>NO VENCIDO</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50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+Julio!M358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+Julio!M365</f>
        <v>96</v>
      </c>
      <c r="E365" s="72">
        <v>250</v>
      </c>
      <c r="F365" s="35">
        <v>58</v>
      </c>
      <c r="G365" s="35"/>
      <c r="H365" s="14"/>
      <c r="I365" s="14"/>
      <c r="J365" s="74">
        <f t="shared" ref="J365:J371" si="4">+F365+G365</f>
        <v>58</v>
      </c>
      <c r="K365" s="36">
        <f t="shared" ref="K365:K371" si="5">+AO365</f>
        <v>0</v>
      </c>
      <c r="L365" s="77">
        <f t="shared" ref="L365:L371" si="6">+J365+K365</f>
        <v>58</v>
      </c>
      <c r="M365" s="37">
        <f t="shared" ref="M365:M371" si="7">+(D365+E365)-(L365)+H365-I365</f>
        <v>288</v>
      </c>
      <c r="N365" s="2"/>
      <c r="O365" s="3"/>
      <c r="P365" s="3"/>
      <c r="Q365" s="4"/>
      <c r="R365" s="5" t="str">
        <f t="shared" ref="R365:R371" ca="1" si="8">IF(Q365=0," ",IFERROR(IF(DATEDIF(TODAY(),Q365,"M")&lt;=5,"ROJO",IF(DATEDIF(TODAY(),Q365,"M")&gt;=12,"VERDE",IF(AND(DATEDIF(TODAY(),Q365,"M")&gt;=6,DATEDIF(TODAY(),Q365,"M")&lt;=11),"AMARILLO"))),S365))</f>
        <v xml:space="preserve"> </v>
      </c>
      <c r="S365" s="13" t="str">
        <f t="shared" ref="S365:S371" si="9">IF(Q365=0," ",IF(Q365&lt;=$N$4,"VENCIDO","NO VENCIDO"))</f>
        <v xml:space="preserve"> </v>
      </c>
      <c r="T365" s="6"/>
      <c r="U365" s="7"/>
      <c r="V365" s="7"/>
      <c r="W365" s="8"/>
      <c r="X365" s="8"/>
      <c r="Y365" s="38"/>
      <c r="Z365" s="73"/>
      <c r="AA365" s="1"/>
      <c r="AB365" s="10"/>
      <c r="AC365" s="10"/>
      <c r="AD365" s="11">
        <f t="shared" ref="AD365:AD371" si="10">+AB365+AC365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1">A365+1</f>
        <v>12</v>
      </c>
      <c r="B366" s="152" t="s">
        <v>106</v>
      </c>
      <c r="C366" s="152"/>
      <c r="D366" s="87">
        <f>+Julio!M366</f>
        <v>2750</v>
      </c>
      <c r="E366" s="72">
        <v>200</v>
      </c>
      <c r="F366" s="35">
        <v>425</v>
      </c>
      <c r="G366" s="35"/>
      <c r="H366" s="14"/>
      <c r="I366" s="14"/>
      <c r="J366" s="74">
        <f t="shared" si="4"/>
        <v>425</v>
      </c>
      <c r="K366" s="36">
        <f t="shared" si="5"/>
        <v>0</v>
      </c>
      <c r="L366" s="77">
        <f t="shared" si="6"/>
        <v>425</v>
      </c>
      <c r="M366" s="37">
        <f t="shared" si="7"/>
        <v>2525</v>
      </c>
      <c r="N366" s="2"/>
      <c r="O366" s="3"/>
      <c r="P366" s="3"/>
      <c r="Q366" s="4"/>
      <c r="R366" s="5" t="str">
        <f t="shared" ca="1" si="8"/>
        <v xml:space="preserve"> </v>
      </c>
      <c r="S366" s="13" t="str">
        <f t="shared" si="9"/>
        <v xml:space="preserve"> </v>
      </c>
      <c r="T366" s="6"/>
      <c r="U366" s="7"/>
      <c r="V366" s="7"/>
      <c r="W366" s="8"/>
      <c r="X366" s="8"/>
      <c r="Y366" s="39"/>
      <c r="Z366" s="73"/>
      <c r="AA366" s="1"/>
      <c r="AB366" s="10"/>
      <c r="AC366" s="10"/>
      <c r="AD366" s="11">
        <f t="shared" si="10"/>
        <v>0</v>
      </c>
      <c r="AE366" s="10"/>
      <c r="AF366" s="10"/>
      <c r="AG366" s="10"/>
      <c r="AH366" s="10"/>
      <c r="AI366" s="10"/>
      <c r="AJ366" s="10"/>
      <c r="AK366" s="10"/>
      <c r="AL366" s="10"/>
      <c r="AM366" s="10"/>
      <c r="AN366" s="10"/>
      <c r="AO366" s="78">
        <f t="shared" ref="AO366:AO371" si="12">SUM(AD366:AN366)</f>
        <v>0</v>
      </c>
      <c r="AP366" s="12"/>
      <c r="AQ366" s="44"/>
    </row>
    <row r="367" spans="1:43" ht="14.45" customHeight="1">
      <c r="A367" s="76">
        <f t="shared" si="11"/>
        <v>13</v>
      </c>
      <c r="B367" s="152" t="s">
        <v>107</v>
      </c>
      <c r="C367" s="152"/>
      <c r="D367" s="87">
        <f>+Julio!M367</f>
        <v>411</v>
      </c>
      <c r="E367" s="72"/>
      <c r="F367" s="35"/>
      <c r="G367" s="35"/>
      <c r="H367" s="14"/>
      <c r="I367" s="14"/>
      <c r="J367" s="74">
        <f t="shared" si="4"/>
        <v>0</v>
      </c>
      <c r="K367" s="36">
        <f t="shared" si="5"/>
        <v>0</v>
      </c>
      <c r="L367" s="77">
        <f t="shared" si="6"/>
        <v>0</v>
      </c>
      <c r="M367" s="37">
        <f t="shared" si="7"/>
        <v>411</v>
      </c>
      <c r="N367" s="2"/>
      <c r="O367" s="3"/>
      <c r="P367" s="3"/>
      <c r="Q367" s="4"/>
      <c r="R367" s="5" t="str">
        <f t="shared" ca="1" si="8"/>
        <v xml:space="preserve"> </v>
      </c>
      <c r="S367" s="13" t="str">
        <f t="shared" si="9"/>
        <v xml:space="preserve"> </v>
      </c>
      <c r="T367" s="6"/>
      <c r="U367" s="7"/>
      <c r="V367" s="7"/>
      <c r="W367" s="8"/>
      <c r="X367" s="8"/>
      <c r="Y367" s="39"/>
      <c r="Z367" s="73"/>
      <c r="AA367" s="1"/>
      <c r="AB367" s="10"/>
      <c r="AC367" s="10"/>
      <c r="AD367" s="11">
        <f t="shared" si="10"/>
        <v>0</v>
      </c>
      <c r="AE367" s="10"/>
      <c r="AF367" s="10"/>
      <c r="AG367" s="10"/>
      <c r="AH367" s="10"/>
      <c r="AI367" s="10"/>
      <c r="AJ367" s="10"/>
      <c r="AK367" s="10"/>
      <c r="AL367" s="10"/>
      <c r="AM367" s="10"/>
      <c r="AN367" s="10"/>
      <c r="AO367" s="78">
        <f t="shared" si="12"/>
        <v>0</v>
      </c>
      <c r="AP367" s="12"/>
      <c r="AQ367" s="44"/>
    </row>
    <row r="368" spans="1:43" ht="14.45" customHeight="1">
      <c r="A368" s="76">
        <f t="shared" si="11"/>
        <v>14</v>
      </c>
      <c r="B368" s="152" t="s">
        <v>108</v>
      </c>
      <c r="C368" s="152"/>
      <c r="D368" s="87">
        <f>+Julio!M368</f>
        <v>142</v>
      </c>
      <c r="E368" s="72">
        <v>50</v>
      </c>
      <c r="F368" s="35">
        <v>32</v>
      </c>
      <c r="G368" s="35"/>
      <c r="H368" s="14"/>
      <c r="I368" s="14"/>
      <c r="J368" s="74">
        <f t="shared" si="4"/>
        <v>32</v>
      </c>
      <c r="K368" s="36">
        <f t="shared" si="5"/>
        <v>0</v>
      </c>
      <c r="L368" s="77">
        <f t="shared" si="6"/>
        <v>32</v>
      </c>
      <c r="M368" s="37">
        <f t="shared" si="7"/>
        <v>160</v>
      </c>
      <c r="N368" s="2"/>
      <c r="O368" s="3"/>
      <c r="P368" s="3"/>
      <c r="Q368" s="4"/>
      <c r="R368" s="5" t="str">
        <f t="shared" ca="1" si="8"/>
        <v xml:space="preserve"> </v>
      </c>
      <c r="S368" s="13" t="str">
        <f t="shared" si="9"/>
        <v xml:space="preserve"> </v>
      </c>
      <c r="T368" s="6"/>
      <c r="U368" s="7"/>
      <c r="V368" s="7"/>
      <c r="W368" s="8"/>
      <c r="X368" s="8"/>
      <c r="Y368" s="39"/>
      <c r="Z368" s="73"/>
      <c r="AA368" s="1"/>
      <c r="AB368" s="10"/>
      <c r="AC368" s="10"/>
      <c r="AD368" s="11">
        <f t="shared" si="10"/>
        <v>0</v>
      </c>
      <c r="AE368" s="10"/>
      <c r="AF368" s="10"/>
      <c r="AG368" s="10"/>
      <c r="AH368" s="10"/>
      <c r="AI368" s="10"/>
      <c r="AJ368" s="10"/>
      <c r="AK368" s="10"/>
      <c r="AL368" s="10"/>
      <c r="AM368" s="10"/>
      <c r="AN368" s="10"/>
      <c r="AO368" s="78">
        <f t="shared" si="12"/>
        <v>0</v>
      </c>
      <c r="AP368" s="12"/>
      <c r="AQ368" s="44"/>
    </row>
    <row r="369" spans="1:43" ht="14.45" customHeight="1">
      <c r="A369" s="76">
        <f t="shared" si="11"/>
        <v>15</v>
      </c>
      <c r="B369" s="152" t="s">
        <v>109</v>
      </c>
      <c r="C369" s="152"/>
      <c r="D369" s="87">
        <f>+Julio!M369</f>
        <v>0</v>
      </c>
      <c r="E369" s="72"/>
      <c r="F369" s="35"/>
      <c r="G369" s="35"/>
      <c r="H369" s="14"/>
      <c r="I369" s="14"/>
      <c r="J369" s="74">
        <f t="shared" si="4"/>
        <v>0</v>
      </c>
      <c r="K369" s="36">
        <f t="shared" si="5"/>
        <v>0</v>
      </c>
      <c r="L369" s="77">
        <f t="shared" si="6"/>
        <v>0</v>
      </c>
      <c r="M369" s="37">
        <f t="shared" si="7"/>
        <v>0</v>
      </c>
      <c r="N369" s="2"/>
      <c r="O369" s="3"/>
      <c r="P369" s="3"/>
      <c r="Q369" s="4"/>
      <c r="R369" s="5" t="str">
        <f t="shared" ca="1" si="8"/>
        <v xml:space="preserve"> </v>
      </c>
      <c r="S369" s="13" t="str">
        <f t="shared" si="9"/>
        <v xml:space="preserve"> </v>
      </c>
      <c r="T369" s="6"/>
      <c r="U369" s="7"/>
      <c r="V369" s="7"/>
      <c r="W369" s="8"/>
      <c r="X369" s="8"/>
      <c r="Y369" s="39"/>
      <c r="Z369" s="73"/>
      <c r="AA369" s="1"/>
      <c r="AB369" s="10"/>
      <c r="AC369" s="10"/>
      <c r="AD369" s="11">
        <f t="shared" si="10"/>
        <v>0</v>
      </c>
      <c r="AE369" s="10"/>
      <c r="AF369" s="10"/>
      <c r="AG369" s="10"/>
      <c r="AH369" s="10"/>
      <c r="AI369" s="10"/>
      <c r="AJ369" s="10"/>
      <c r="AK369" s="10"/>
      <c r="AL369" s="10"/>
      <c r="AM369" s="10"/>
      <c r="AN369" s="10"/>
      <c r="AO369" s="78">
        <f t="shared" si="12"/>
        <v>0</v>
      </c>
      <c r="AP369" s="12"/>
      <c r="AQ369" s="44"/>
    </row>
    <row r="370" spans="1:43" ht="16.5">
      <c r="A370" s="76">
        <f t="shared" si="11"/>
        <v>16</v>
      </c>
      <c r="B370" s="152" t="s">
        <v>110</v>
      </c>
      <c r="C370" s="152"/>
      <c r="D370" s="87">
        <f>+Julio!M370</f>
        <v>0</v>
      </c>
      <c r="E370" s="72"/>
      <c r="F370" s="35"/>
      <c r="G370" s="35"/>
      <c r="H370" s="14"/>
      <c r="I370" s="14"/>
      <c r="J370" s="74">
        <f t="shared" si="4"/>
        <v>0</v>
      </c>
      <c r="K370" s="36">
        <f t="shared" si="5"/>
        <v>0</v>
      </c>
      <c r="L370" s="77">
        <f t="shared" si="6"/>
        <v>0</v>
      </c>
      <c r="M370" s="37">
        <f t="shared" si="7"/>
        <v>0</v>
      </c>
      <c r="N370" s="2"/>
      <c r="O370" s="3"/>
      <c r="P370" s="3"/>
      <c r="Q370" s="4"/>
      <c r="R370" s="5" t="str">
        <f t="shared" ca="1" si="8"/>
        <v xml:space="preserve"> </v>
      </c>
      <c r="S370" s="13" t="str">
        <f t="shared" si="9"/>
        <v xml:space="preserve"> </v>
      </c>
      <c r="T370" s="6"/>
      <c r="U370" s="7"/>
      <c r="V370" s="7"/>
      <c r="W370" s="8"/>
      <c r="X370" s="8"/>
      <c r="Y370" s="39"/>
      <c r="Z370" s="73"/>
      <c r="AA370" s="1"/>
      <c r="AB370" s="10"/>
      <c r="AC370" s="10"/>
      <c r="AD370" s="11">
        <f t="shared" si="10"/>
        <v>0</v>
      </c>
      <c r="AE370" s="10"/>
      <c r="AF370" s="10"/>
      <c r="AG370" s="10"/>
      <c r="AH370" s="10"/>
      <c r="AI370" s="10"/>
      <c r="AJ370" s="10"/>
      <c r="AK370" s="10"/>
      <c r="AL370" s="10"/>
      <c r="AM370" s="10"/>
      <c r="AN370" s="10"/>
      <c r="AO370" s="78">
        <f t="shared" si="12"/>
        <v>0</v>
      </c>
      <c r="AP370" s="12"/>
      <c r="AQ370" s="44"/>
    </row>
    <row r="371" spans="1:43" ht="16.5">
      <c r="A371" s="76">
        <f t="shared" si="11"/>
        <v>17</v>
      </c>
      <c r="B371" s="152" t="s">
        <v>111</v>
      </c>
      <c r="C371" s="152"/>
      <c r="D371" s="87">
        <f>+Julio!M371</f>
        <v>0</v>
      </c>
      <c r="E371" s="72"/>
      <c r="F371" s="35"/>
      <c r="G371" s="35"/>
      <c r="H371" s="14"/>
      <c r="I371" s="14"/>
      <c r="J371" s="74">
        <f t="shared" si="4"/>
        <v>0</v>
      </c>
      <c r="K371" s="36">
        <f t="shared" si="5"/>
        <v>0</v>
      </c>
      <c r="L371" s="77">
        <f t="shared" si="6"/>
        <v>0</v>
      </c>
      <c r="M371" s="37">
        <f t="shared" si="7"/>
        <v>0</v>
      </c>
      <c r="N371" s="2"/>
      <c r="O371" s="3"/>
      <c r="P371" s="3"/>
      <c r="Q371" s="4"/>
      <c r="R371" s="5" t="str">
        <f t="shared" ca="1" si="8"/>
        <v xml:space="preserve"> </v>
      </c>
      <c r="S371" s="13" t="str">
        <f t="shared" si="9"/>
        <v xml:space="preserve"> </v>
      </c>
      <c r="T371" s="6"/>
      <c r="U371" s="7"/>
      <c r="V371" s="7"/>
      <c r="W371" s="8"/>
      <c r="X371" s="8"/>
      <c r="Y371" s="39"/>
      <c r="Z371" s="73"/>
      <c r="AA371" s="1"/>
      <c r="AB371" s="10"/>
      <c r="AC371" s="10"/>
      <c r="AD371" s="11">
        <f t="shared" si="10"/>
        <v>0</v>
      </c>
      <c r="AE371" s="10"/>
      <c r="AF371" s="10"/>
      <c r="AG371" s="10"/>
      <c r="AH371" s="10"/>
      <c r="AI371" s="10"/>
      <c r="AJ371" s="10"/>
      <c r="AK371" s="10"/>
      <c r="AL371" s="10"/>
      <c r="AM371" s="10"/>
      <c r="AN371" s="10"/>
      <c r="AO371" s="78">
        <f t="shared" si="12"/>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+Julio!M377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+Julio!M379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+Julio!M380</f>
        <v>0</v>
      </c>
      <c r="E380" s="72"/>
      <c r="F380" s="40"/>
      <c r="G380" s="40"/>
      <c r="H380" s="25"/>
      <c r="I380" s="25"/>
      <c r="J380" s="74">
        <f t="shared" ref="J380:J381" si="13">SUM(F380,G380)</f>
        <v>0</v>
      </c>
      <c r="K380" s="36">
        <f t="shared" ref="K380:K381" si="14">+AQ380</f>
        <v>0</v>
      </c>
      <c r="L380" s="77">
        <f t="shared" ref="L380:L381" si="15">+J380+K380</f>
        <v>0</v>
      </c>
      <c r="M380" s="37">
        <f t="shared" ref="M380:M381" si="16">+(D380+E380)-(L380)+H380-I380</f>
        <v>0</v>
      </c>
      <c r="N380" s="41">
        <f t="shared" ref="N380:N381" si="17">+AS380</f>
        <v>0</v>
      </c>
      <c r="O380" s="7"/>
      <c r="P380" s="7"/>
      <c r="Q380" s="7"/>
      <c r="R380" s="7"/>
      <c r="S380" s="8"/>
      <c r="T380" s="8"/>
      <c r="U380" s="42"/>
      <c r="V380" s="42"/>
      <c r="W380" s="42"/>
      <c r="X380" s="42"/>
      <c r="Y380" s="41">
        <f t="shared" ref="Y380:Y381" si="18">+AS380</f>
        <v>0</v>
      </c>
      <c r="Z380" s="9"/>
      <c r="AA380" s="1"/>
      <c r="AB380" s="43"/>
      <c r="AC380" s="43"/>
      <c r="AD380" s="43"/>
      <c r="AE380" s="43"/>
      <c r="AF380" s="43"/>
      <c r="AG380" s="43"/>
      <c r="AH380" s="43"/>
      <c r="AI380" s="43"/>
      <c r="AJ380" s="43"/>
      <c r="AK380" s="43"/>
      <c r="AL380" s="43"/>
      <c r="AM380" s="43"/>
      <c r="AN380" s="43"/>
      <c r="AO380" s="43"/>
      <c r="AP380" s="43"/>
      <c r="AQ380" s="79">
        <f t="shared" ref="AQ380:AQ381" si="19">SUM(AB380:AP380)</f>
        <v>0</v>
      </c>
    </row>
    <row r="381" spans="1:43" ht="16.5">
      <c r="A381" s="76">
        <f>A380+1</f>
        <v>5</v>
      </c>
      <c r="B381" s="99" t="s">
        <v>192</v>
      </c>
      <c r="C381" s="100"/>
      <c r="D381" s="87">
        <f>+Julio!M381</f>
        <v>0</v>
      </c>
      <c r="E381" s="72"/>
      <c r="F381" s="40"/>
      <c r="G381" s="40"/>
      <c r="H381" s="25"/>
      <c r="I381" s="25"/>
      <c r="J381" s="74">
        <f t="shared" si="13"/>
        <v>0</v>
      </c>
      <c r="K381" s="36">
        <f t="shared" si="14"/>
        <v>0</v>
      </c>
      <c r="L381" s="77">
        <f t="shared" si="15"/>
        <v>0</v>
      </c>
      <c r="M381" s="37">
        <f t="shared" si="16"/>
        <v>0</v>
      </c>
      <c r="N381" s="41">
        <f t="shared" si="17"/>
        <v>0</v>
      </c>
      <c r="O381" s="7"/>
      <c r="P381" s="7"/>
      <c r="Q381" s="7"/>
      <c r="R381" s="7"/>
      <c r="S381" s="8"/>
      <c r="T381" s="8"/>
      <c r="U381" s="42"/>
      <c r="V381" s="42"/>
      <c r="W381" s="42"/>
      <c r="X381" s="42"/>
      <c r="Y381" s="41">
        <f t="shared" si="18"/>
        <v>0</v>
      </c>
      <c r="Z381" s="9"/>
      <c r="AA381" s="1"/>
      <c r="AB381" s="43"/>
      <c r="AC381" s="43"/>
      <c r="AD381" s="43"/>
      <c r="AE381" s="43"/>
      <c r="AF381" s="43"/>
      <c r="AG381" s="43"/>
      <c r="AH381" s="43"/>
      <c r="AI381" s="43"/>
      <c r="AJ381" s="43"/>
      <c r="AK381" s="43"/>
      <c r="AL381" s="43"/>
      <c r="AM381" s="43"/>
      <c r="AN381" s="43"/>
      <c r="AO381" s="43"/>
      <c r="AP381" s="43"/>
      <c r="AQ381" s="79">
        <f t="shared" si="19"/>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R5:R9">
    <cfRule type="containsText" dxfId="988" priority="230" operator="containsText" text="ROJO">
      <formula>NOT(ISERROR(SEARCH("ROJO",R5)))</formula>
    </cfRule>
    <cfRule type="containsText" dxfId="987" priority="227" operator="containsText" text="VENCIDO">
      <formula>NOT(ISERROR(SEARCH("VENCIDO",R5)))</formula>
    </cfRule>
    <cfRule type="containsText" dxfId="986" priority="228" operator="containsText" text="VERDE">
      <formula>NOT(ISERROR(SEARCH("VERDE",R5)))</formula>
    </cfRule>
    <cfRule type="containsText" dxfId="985" priority="229" stopIfTrue="1" operator="containsText" text="AMARILLO">
      <formula>NOT(ISERROR(SEARCH("AMARILLO",R5)))</formula>
    </cfRule>
  </conditionalFormatting>
  <conditionalFormatting sqref="R11:R15">
    <cfRule type="containsText" dxfId="984" priority="224" operator="containsText" text="ROJO">
      <formula>NOT(ISERROR(SEARCH("ROJO",R11)))</formula>
    </cfRule>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onditionalFormatting>
  <conditionalFormatting sqref="R17:R21">
    <cfRule type="containsText" dxfId="980" priority="218" operator="containsText" text="VERDE">
      <formula>NOT(ISERROR(SEARCH("VERDE",R17)))</formula>
    </cfRule>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onditionalFormatting>
  <conditionalFormatting sqref="R23:R27">
    <cfRule type="containsText" dxfId="976" priority="211" operator="containsText" text="VENCIDO">
      <formula>NOT(ISERROR(SEARCH("VENCIDO",R23)))</formula>
    </cfRule>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2" operator="containsText" text="VERDE">
      <formula>NOT(ISERROR(SEARCH("VERDE",R23)))</formula>
    </cfRule>
  </conditionalFormatting>
  <conditionalFormatting sqref="R29:R33">
    <cfRule type="containsText" dxfId="972" priority="210" operator="containsText" text="ROJO">
      <formula>NOT(ISERROR(SEARCH("ROJO",R29)))</formula>
    </cfRule>
    <cfRule type="containsText" dxfId="971" priority="207" operator="containsText" text="VENCIDO">
      <formula>NOT(ISERROR(SEARCH("VENCIDO",R29)))</formula>
    </cfRule>
    <cfRule type="containsText" dxfId="970" priority="208" operator="containsText" text="VERDE">
      <formula>NOT(ISERROR(SEARCH("VERDE",R29)))</formula>
    </cfRule>
    <cfRule type="containsText" dxfId="969" priority="209" stopIfTrue="1" operator="containsText" text="AMARILLO">
      <formula>NOT(ISERROR(SEARCH("AMARILLO",R29)))</formula>
    </cfRule>
  </conditionalFormatting>
  <conditionalFormatting sqref="R35:R39">
    <cfRule type="containsText" dxfId="968" priority="204" operator="containsText" text="ROJO">
      <formula>NOT(ISERROR(SEARCH("ROJO",R35)))</formula>
    </cfRule>
    <cfRule type="containsText" dxfId="967" priority="201" operator="containsText" text="VENCIDO">
      <formula>NOT(ISERROR(SEARCH("VENCIDO",R35)))</formula>
    </cfRule>
    <cfRule type="containsText" dxfId="966" priority="202" operator="containsText" text="VERDE">
      <formula>NOT(ISERROR(SEARCH("VERDE",R35)))</formula>
    </cfRule>
    <cfRule type="containsText" dxfId="965" priority="203" stopIfTrue="1" operator="containsText" text="AMARILLO">
      <formula>NOT(ISERROR(SEARCH("AMARILLO",R35)))</formula>
    </cfRule>
  </conditionalFormatting>
  <conditionalFormatting sqref="R41:R45">
    <cfRule type="containsText" dxfId="964" priority="200" operator="containsText" text="ROJO">
      <formula>NOT(ISERROR(SEARCH("ROJO",R41)))</formula>
    </cfRule>
    <cfRule type="containsText" dxfId="963" priority="199" stopIfTrue="1" operator="containsText" text="AMARILLO">
      <formula>NOT(ISERROR(SEARCH("AMARILLO",R41)))</formula>
    </cfRule>
    <cfRule type="containsText" dxfId="962" priority="198" operator="containsText" text="VERDE">
      <formula>NOT(ISERROR(SEARCH("VERDE",R41)))</formula>
    </cfRule>
    <cfRule type="containsText" dxfId="96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0" priority="195" operator="containsText" text="ROJO">
      <formula>NOT(ISERROR(SEARCH("ROJO",R47)))</formula>
    </cfRule>
    <cfRule type="containsText" dxfId="959" priority="194" stopIfTrue="1" operator="containsText" text="AMARILLO">
      <formula>NOT(ISERROR(SEARCH("AMARILLO",R47)))</formula>
    </cfRule>
    <cfRule type="containsText" dxfId="958" priority="193" operator="containsText" text="VERDE">
      <formula>NOT(ISERROR(SEARCH("VERDE",R47)))</formula>
    </cfRule>
    <cfRule type="containsText" dxfId="957" priority="192" operator="containsText" text="VENCIDO">
      <formula>NOT(ISERROR(SEARCH("VENCIDO",R47)))</formula>
    </cfRule>
  </conditionalFormatting>
  <conditionalFormatting sqref="R83:R87 R89:R93">
    <cfRule type="containsText" dxfId="956" priority="189" stopIfTrue="1" operator="containsText" text="AMARILLO">
      <formula>NOT(ISERROR(SEARCH("AMARILLO",R83)))</formula>
    </cfRule>
    <cfRule type="containsText" dxfId="955" priority="190" operator="containsText" text="ROJO">
      <formula>NOT(ISERROR(SEARCH("ROJO",R83)))</formula>
    </cfRule>
    <cfRule type="containsText" dxfId="954" priority="187" operator="containsText" text="VENCIDO">
      <formula>NOT(ISERROR(SEARCH("VENCIDO",R83)))</formula>
    </cfRule>
    <cfRule type="containsText" dxfId="953" priority="188" operator="containsText" text="VERDE">
      <formula>NOT(ISERROR(SEARCH("VERDE",R83)))</formula>
    </cfRule>
  </conditionalFormatting>
  <conditionalFormatting sqref="R101:R105">
    <cfRule type="containsText" dxfId="952" priority="184" stopIfTrue="1" operator="containsText" text="AMARILLO">
      <formula>NOT(ISERROR(SEARCH("AMARILLO",R101)))</formula>
    </cfRule>
    <cfRule type="containsText" dxfId="951" priority="185" operator="containsText" text="ROJO">
      <formula>NOT(ISERROR(SEARCH("ROJO",R101)))</formula>
    </cfRule>
    <cfRule type="containsText" dxfId="950" priority="182" operator="containsText" text="VENCIDO">
      <formula>NOT(ISERROR(SEARCH("VENCIDO",R101)))</formula>
    </cfRule>
    <cfRule type="containsText" dxfId="949" priority="183" operator="containsText" text="VERDE">
      <formula>NOT(ISERROR(SEARCH("VERDE",R101)))</formula>
    </cfRule>
  </conditionalFormatting>
  <conditionalFormatting sqref="R149:R153">
    <cfRule type="containsText" dxfId="948" priority="178" operator="containsText" text="VERDE">
      <formula>NOT(ISERROR(SEARCH("VERDE",R149)))</formula>
    </cfRule>
    <cfRule type="containsText" dxfId="947" priority="177" operator="containsText" text="VENCIDO">
      <formula>NOT(ISERROR(SEARCH("VENCIDO",R149)))</formula>
    </cfRule>
    <cfRule type="containsText" dxfId="946" priority="179" stopIfTrue="1" operator="containsText" text="AMARILLO">
      <formula>NOT(ISERROR(SEARCH("AMARILLO",R149)))</formula>
    </cfRule>
    <cfRule type="containsText" dxfId="945" priority="180" operator="containsText" text="ROJO">
      <formula>NOT(ISERROR(SEARCH("ROJO",R149)))</formula>
    </cfRule>
  </conditionalFormatting>
  <conditionalFormatting sqref="R155:R159">
    <cfRule type="containsText" dxfId="944" priority="176" operator="containsText" text="ROJO">
      <formula>NOT(ISERROR(SEARCH("ROJO",R155)))</formula>
    </cfRule>
    <cfRule type="containsText" dxfId="943" priority="174" operator="containsText" text="VERDE">
      <formula>NOT(ISERROR(SEARCH("VERDE",R155)))</formula>
    </cfRule>
    <cfRule type="containsText" dxfId="942" priority="175" stopIfTrue="1" operator="containsText" text="AMARILLO">
      <formula>NOT(ISERROR(SEARCH("AMARILLO",R155)))</formula>
    </cfRule>
    <cfRule type="containsText" dxfId="941" priority="173" operator="containsText" text="VENCIDO">
      <formula>NOT(ISERROR(SEARCH("VENCIDO",R155)))</formula>
    </cfRule>
  </conditionalFormatting>
  <conditionalFormatting sqref="R161:R165">
    <cfRule type="containsText" dxfId="940" priority="170" operator="containsText" text="VERDE">
      <formula>NOT(ISERROR(SEARCH("VERDE",R161)))</formula>
    </cfRule>
    <cfRule type="containsText" dxfId="939" priority="169" operator="containsText" text="VENCIDO">
      <formula>NOT(ISERROR(SEARCH("VENCIDO",R161)))</formula>
    </cfRule>
    <cfRule type="containsText" dxfId="938" priority="171" stopIfTrue="1" operator="containsText" text="AMARILLO">
      <formula>NOT(ISERROR(SEARCH("AMARILLO",R161)))</formula>
    </cfRule>
    <cfRule type="containsText" dxfId="937" priority="172" operator="containsText" text="ROJO">
      <formula>NOT(ISERROR(SEARCH("ROJO",R161)))</formula>
    </cfRule>
  </conditionalFormatting>
  <conditionalFormatting sqref="R167:R171">
    <cfRule type="containsText" dxfId="936" priority="164" operator="containsText" text="VENCIDO">
      <formula>NOT(ISERROR(SEARCH("VENCIDO",R167)))</formula>
    </cfRule>
    <cfRule type="containsText" dxfId="935" priority="166" stopIfTrue="1" operator="containsText" text="AMARILLO">
      <formula>NOT(ISERROR(SEARCH("AMARILLO",R167)))</formula>
    </cfRule>
    <cfRule type="containsText" dxfId="934" priority="167" operator="containsText" text="ROJO">
      <formula>NOT(ISERROR(SEARCH("ROJO",R167)))</formula>
    </cfRule>
    <cfRule type="containsText" dxfId="933" priority="165" operator="containsText" text="VERDE">
      <formula>NOT(ISERROR(SEARCH("VERDE",R167)))</formula>
    </cfRule>
  </conditionalFormatting>
  <conditionalFormatting sqref="R173:R177">
    <cfRule type="containsText" dxfId="932" priority="160" operator="containsText" text="VERDE">
      <formula>NOT(ISERROR(SEARCH("VERDE",R173)))</formula>
    </cfRule>
    <cfRule type="containsText" dxfId="931" priority="161" stopIfTrue="1" operator="containsText" text="AMARILLO">
      <formula>NOT(ISERROR(SEARCH("AMARILLO",R173)))</formula>
    </cfRule>
    <cfRule type="containsText" dxfId="930" priority="162" operator="containsText" text="ROJO">
      <formula>NOT(ISERROR(SEARCH("ROJO",R173)))</formula>
    </cfRule>
    <cfRule type="containsText" dxfId="929" priority="159" operator="containsText" text="VENCIDO">
      <formula>NOT(ISERROR(SEARCH("VENCIDO",R173)))</formula>
    </cfRule>
  </conditionalFormatting>
  <conditionalFormatting sqref="R179:R183">
    <cfRule type="containsText" dxfId="928" priority="157" operator="containsText" text="ROJO">
      <formula>NOT(ISERROR(SEARCH("ROJO",R179)))</formula>
    </cfRule>
    <cfRule type="containsText" dxfId="927" priority="156" stopIfTrue="1" operator="containsText" text="AMARILLO">
      <formula>NOT(ISERROR(SEARCH("AMARILLO",R179)))</formula>
    </cfRule>
    <cfRule type="containsText" dxfId="926" priority="154" operator="containsText" text="VENCIDO">
      <formula>NOT(ISERROR(SEARCH("VENCIDO",R179)))</formula>
    </cfRule>
    <cfRule type="containsText" dxfId="925" priority="155" operator="containsText" text="VERDE">
      <formula>NOT(ISERROR(SEARCH("VERDE",R179)))</formula>
    </cfRule>
  </conditionalFormatting>
  <conditionalFormatting sqref="R185:R189 R191:R195">
    <cfRule type="containsText" dxfId="924" priority="151" stopIfTrue="1" operator="containsText" text="AMARILLO">
      <formula>NOT(ISERROR(SEARCH("AMARILLO",R185)))</formula>
    </cfRule>
    <cfRule type="containsText" dxfId="923" priority="150" operator="containsText" text="VERDE">
      <formula>NOT(ISERROR(SEARCH("VERDE",R185)))</formula>
    </cfRule>
    <cfRule type="containsText" dxfId="922" priority="149" operator="containsText" text="VENCIDO">
      <formula>NOT(ISERROR(SEARCH("VENCIDO",R185)))</formula>
    </cfRule>
    <cfRule type="containsText" dxfId="921" priority="152" operator="containsText" text="ROJO">
      <formula>NOT(ISERROR(SEARCH("ROJO",R185)))</formula>
    </cfRule>
  </conditionalFormatting>
  <conditionalFormatting sqref="R197:R201 R203:R207 R209:R213 R215:R219">
    <cfRule type="containsText" dxfId="920" priority="146" stopIfTrue="1" operator="containsText" text="AMARILLO">
      <formula>NOT(ISERROR(SEARCH("AMARILLO",R197)))</formula>
    </cfRule>
    <cfRule type="containsText" dxfId="919" priority="147" operator="containsText" text="ROJO">
      <formula>NOT(ISERROR(SEARCH("ROJO",R197)))</formula>
    </cfRule>
    <cfRule type="containsText" dxfId="918" priority="144" operator="containsText" text="VENCIDO">
      <formula>NOT(ISERROR(SEARCH("VENCIDO",R197)))</formula>
    </cfRule>
    <cfRule type="containsText" dxfId="917" priority="145" operator="containsText" text="VERDE">
      <formula>NOT(ISERROR(SEARCH("VERDE",R197)))</formula>
    </cfRule>
  </conditionalFormatting>
  <conditionalFormatting sqref="R222:R226">
    <cfRule type="containsText" dxfId="916" priority="141" operator="containsText" text="ROJO">
      <formula>NOT(ISERROR(SEARCH("ROJO",R222)))</formula>
    </cfRule>
    <cfRule type="containsText" dxfId="915" priority="140" stopIfTrue="1" operator="containsText" text="AMARILLO">
      <formula>NOT(ISERROR(SEARCH("AMARILLO",R222)))</formula>
    </cfRule>
    <cfRule type="containsText" dxfId="914" priority="139" operator="containsText" text="VERDE">
      <formula>NOT(ISERROR(SEARCH("VERDE",R222)))</formula>
    </cfRule>
    <cfRule type="containsText" dxfId="913" priority="138" operator="containsText" text="VENCIDO">
      <formula>NOT(ISERROR(SEARCH("VENCIDO",R222)))</formula>
    </cfRule>
  </conditionalFormatting>
  <conditionalFormatting sqref="R228:R232 R234:R238 R240:R244">
    <cfRule type="containsText" dxfId="912" priority="133" operator="containsText" text="VENCIDO">
      <formula>NOT(ISERROR(SEARCH("VENCIDO",R228)))</formula>
    </cfRule>
    <cfRule type="containsText" dxfId="911" priority="134" operator="containsText" text="VERDE">
      <formula>NOT(ISERROR(SEARCH("VERDE",R228)))</formula>
    </cfRule>
    <cfRule type="containsText" dxfId="910" priority="135" stopIfTrue="1" operator="containsText" text="AMARILLO">
      <formula>NOT(ISERROR(SEARCH("AMARILLO",R228)))</formula>
    </cfRule>
    <cfRule type="containsText" dxfId="909" priority="136" operator="containsText" text="ROJO">
      <formula>NOT(ISERROR(SEARCH("ROJO",R228)))</formula>
    </cfRule>
  </conditionalFormatting>
  <conditionalFormatting sqref="R246:R250">
    <cfRule type="containsText" dxfId="908" priority="128" operator="containsText" text="VENCIDO">
      <formula>NOT(ISERROR(SEARCH("VENCIDO",R246)))</formula>
    </cfRule>
    <cfRule type="containsText" dxfId="907" priority="129" operator="containsText" text="VERDE">
      <formula>NOT(ISERROR(SEARCH("VERDE",R246)))</formula>
    </cfRule>
    <cfRule type="containsText" dxfId="906" priority="130" stopIfTrue="1" operator="containsText" text="AMARILLO">
      <formula>NOT(ISERROR(SEARCH("AMARILLO",R246)))</formula>
    </cfRule>
    <cfRule type="containsText" dxfId="905" priority="131" operator="containsText" text="ROJO">
      <formula>NOT(ISERROR(SEARCH("ROJO",R246)))</formula>
    </cfRule>
  </conditionalFormatting>
  <conditionalFormatting sqref="R252:R256">
    <cfRule type="containsText" dxfId="904" priority="123" operator="containsText" text="VENCIDO">
      <formula>NOT(ISERROR(SEARCH("VENCIDO",R252)))</formula>
    </cfRule>
    <cfRule type="containsText" dxfId="903" priority="124" operator="containsText" text="VERDE">
      <formula>NOT(ISERROR(SEARCH("VERDE",R252)))</formula>
    </cfRule>
    <cfRule type="containsText" dxfId="902" priority="125" stopIfTrue="1" operator="containsText" text="AMARILLO">
      <formula>NOT(ISERROR(SEARCH("AMARILLO",R252)))</formula>
    </cfRule>
    <cfRule type="containsText" dxfId="901" priority="126" operator="containsText" text="ROJO">
      <formula>NOT(ISERROR(SEARCH("ROJO",R252)))</formula>
    </cfRule>
  </conditionalFormatting>
  <conditionalFormatting sqref="R258:R262 R264:R268">
    <cfRule type="containsText" dxfId="900" priority="121" operator="containsText" text="ROJO">
      <formula>NOT(ISERROR(SEARCH("ROJO",R258)))</formula>
    </cfRule>
    <cfRule type="containsText" dxfId="899" priority="120" stopIfTrue="1" operator="containsText" text="AMARILLO">
      <formula>NOT(ISERROR(SEARCH("AMARILLO",R258)))</formula>
    </cfRule>
    <cfRule type="containsText" dxfId="898" priority="118" operator="containsText" text="VENCIDO">
      <formula>NOT(ISERROR(SEARCH("VENCIDO",R258)))</formula>
    </cfRule>
    <cfRule type="containsText" dxfId="897" priority="119" operator="containsText" text="VERDE">
      <formula>NOT(ISERROR(SEARCH("VERDE",R258)))</formula>
    </cfRule>
  </conditionalFormatting>
  <conditionalFormatting sqref="R270:R274 R276:R280 R282:R286 R288:R292">
    <cfRule type="containsText" dxfId="896" priority="113" operator="containsText" text="VENCIDO">
      <formula>NOT(ISERROR(SEARCH("VENCIDO",R270)))</formula>
    </cfRule>
    <cfRule type="containsText" dxfId="895" priority="114" operator="containsText" text="VERDE">
      <formula>NOT(ISERROR(SEARCH("VERDE",R270)))</formula>
    </cfRule>
    <cfRule type="containsText" dxfId="894" priority="115" stopIfTrue="1" operator="containsText" text="AMARILLO">
      <formula>NOT(ISERROR(SEARCH("AMARILLO",R270)))</formula>
    </cfRule>
    <cfRule type="containsText" dxfId="893" priority="116" operator="containsText" text="ROJO">
      <formula>NOT(ISERROR(SEARCH("ROJO",R270)))</formula>
    </cfRule>
  </conditionalFormatting>
  <conditionalFormatting sqref="R295:R300">
    <cfRule type="containsText" dxfId="892" priority="108" operator="containsText" text="VERDE">
      <formula>NOT(ISERROR(SEARCH("VERDE",R295)))</formula>
    </cfRule>
    <cfRule type="containsText" dxfId="891" priority="109" stopIfTrue="1" operator="containsText" text="AMARILLO">
      <formula>NOT(ISERROR(SEARCH("AMARILLO",R295)))</formula>
    </cfRule>
    <cfRule type="containsText" dxfId="890" priority="110" operator="containsText" text="ROJO">
      <formula>NOT(ISERROR(SEARCH("ROJO",R295)))</formula>
    </cfRule>
    <cfRule type="containsText" dxfId="889" priority="107" operator="containsText" text="VENCIDO">
      <formula>NOT(ISERROR(SEARCH("VENCIDO",R295)))</formula>
    </cfRule>
  </conditionalFormatting>
  <conditionalFormatting sqref="R302:R307 R309:R314">
    <cfRule type="containsText" dxfId="888" priority="103" stopIfTrue="1" operator="containsText" text="AMARILLO">
      <formula>NOT(ISERROR(SEARCH("AMARILLO",R302)))</formula>
    </cfRule>
    <cfRule type="containsText" dxfId="887" priority="102" operator="containsText" text="VERDE">
      <formula>NOT(ISERROR(SEARCH("VERDE",R302)))</formula>
    </cfRule>
    <cfRule type="containsText" dxfId="886" priority="101" operator="containsText" text="VENCIDO">
      <formula>NOT(ISERROR(SEARCH("VENCIDO",R302)))</formula>
    </cfRule>
    <cfRule type="containsText" dxfId="885" priority="104" operator="containsText" text="ROJO">
      <formula>NOT(ISERROR(SEARCH("ROJO",R302)))</formula>
    </cfRule>
  </conditionalFormatting>
  <conditionalFormatting sqref="R316:R321 R323:R328 R330:R335">
    <cfRule type="containsText" dxfId="884" priority="98" operator="containsText" text="ROJO">
      <formula>NOT(ISERROR(SEARCH("ROJO",R316)))</formula>
    </cfRule>
    <cfRule type="containsText" dxfId="883" priority="97" stopIfTrue="1" operator="containsText" text="AMARILLO">
      <formula>NOT(ISERROR(SEARCH("AMARILLO",R316)))</formula>
    </cfRule>
    <cfRule type="containsText" dxfId="882" priority="96" operator="containsText" text="VERDE">
      <formula>NOT(ISERROR(SEARCH("VERDE",R316)))</formula>
    </cfRule>
    <cfRule type="containsText" dxfId="881" priority="95" operator="containsText" text="VENCIDO">
      <formula>NOT(ISERROR(SEARCH("VENCIDO",R316)))</formula>
    </cfRule>
  </conditionalFormatting>
  <conditionalFormatting sqref="R337:R342 R344:R349">
    <cfRule type="containsText" dxfId="880" priority="91" stopIfTrue="1" operator="containsText" text="AMARILLO">
      <formula>NOT(ISERROR(SEARCH("AMARILLO",R337)))</formula>
    </cfRule>
    <cfRule type="containsText" dxfId="879" priority="90" operator="containsText" text="VERDE">
      <formula>NOT(ISERROR(SEARCH("VERDE",R337)))</formula>
    </cfRule>
    <cfRule type="containsText" dxfId="878" priority="89" operator="containsText" text="VENCIDO">
      <formula>NOT(ISERROR(SEARCH("VENCIDO",R337)))</formula>
    </cfRule>
    <cfRule type="containsText" dxfId="877" priority="92" operator="containsText" text="ROJO">
      <formula>NOT(ISERROR(SEARCH("ROJO",R337)))</formula>
    </cfRule>
  </conditionalFormatting>
  <conditionalFormatting sqref="R351:R356">
    <cfRule type="containsText" dxfId="876" priority="86" operator="containsText" text="ROJO">
      <formula>NOT(ISERROR(SEARCH("ROJO",R351)))</formula>
    </cfRule>
    <cfRule type="containsText" dxfId="875" priority="85" stopIfTrue="1" operator="containsText" text="AMARILLO">
      <formula>NOT(ISERROR(SEARCH("AMARILLO",R351)))</formula>
    </cfRule>
    <cfRule type="containsText" dxfId="874" priority="84" operator="containsText" text="VERDE">
      <formula>NOT(ISERROR(SEARCH("VERDE",R351)))</formula>
    </cfRule>
    <cfRule type="containsText" dxfId="873" priority="83" operator="containsText" text="VENCIDO">
      <formula>NOT(ISERROR(SEARCH("VENCIDO",R351)))</formula>
    </cfRule>
  </conditionalFormatting>
  <conditionalFormatting sqref="R358:R363">
    <cfRule type="containsText" dxfId="872" priority="79" stopIfTrue="1" operator="containsText" text="AMARILLO">
      <formula>NOT(ISERROR(SEARCH("AMARILLO",R358)))</formula>
    </cfRule>
    <cfRule type="containsText" dxfId="871" priority="78" operator="containsText" text="VERDE">
      <formula>NOT(ISERROR(SEARCH("VERDE",R358)))</formula>
    </cfRule>
    <cfRule type="containsText" dxfId="870" priority="77" operator="containsText" text="VENCIDO">
      <formula>NOT(ISERROR(SEARCH("VENCIDO",R358)))</formula>
    </cfRule>
    <cfRule type="containsText" dxfId="869" priority="80" operator="containsText" text="ROJO">
      <formula>NOT(ISERROR(SEARCH("ROJO",R358)))</formula>
    </cfRule>
  </conditionalFormatting>
  <conditionalFormatting sqref="R365:R371">
    <cfRule type="containsText" dxfId="868" priority="76" operator="containsText" text="ROJO">
      <formula>NOT(ISERROR(SEARCH("ROJO",R365)))</formula>
    </cfRule>
    <cfRule type="containsText" dxfId="867" priority="75" stopIfTrue="1" operator="containsText" text="AMARILLO">
      <formula>NOT(ISERROR(SEARCH("AMARILLO",R365)))</formula>
    </cfRule>
    <cfRule type="containsText" dxfId="866" priority="73" operator="containsText" text="VENCIDO">
      <formula>NOT(ISERROR(SEARCH("VENCIDO",R365)))</formula>
    </cfRule>
    <cfRule type="containsText" dxfId="865" priority="74" operator="containsText" text="VERDE">
      <formula>NOT(ISERROR(SEARCH("VERDE",R365)))</formula>
    </cfRule>
  </conditionalFormatting>
  <conditionalFormatting sqref="M377:M381">
    <cfRule type="cellIs" dxfId="86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abSelected="1" zoomScale="60" zoomScaleNormal="60" workbookViewId="0">
      <selection activeCell="H17" sqref="H17:H2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+Agosto!M5</f>
        <v>100</v>
      </c>
      <c r="E5" s="125">
        <v>90</v>
      </c>
      <c r="F5" s="122">
        <v>11</v>
      </c>
      <c r="G5" s="122"/>
      <c r="H5" s="122"/>
      <c r="I5" s="122"/>
      <c r="J5" s="140">
        <f>+F5+G5</f>
        <v>11</v>
      </c>
      <c r="K5" s="143">
        <f>+AO5</f>
        <v>79</v>
      </c>
      <c r="L5" s="153">
        <f>+J5+K5</f>
        <v>90</v>
      </c>
      <c r="M5" s="156">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7">
        <v>79</v>
      </c>
      <c r="AC5" s="167"/>
      <c r="AD5" s="168">
        <f>+AB5+AC5</f>
        <v>79</v>
      </c>
      <c r="AE5" s="116"/>
      <c r="AF5" s="116"/>
      <c r="AG5" s="116"/>
      <c r="AH5" s="116"/>
      <c r="AI5" s="116"/>
      <c r="AJ5" s="116"/>
      <c r="AK5" s="116"/>
      <c r="AL5" s="116"/>
      <c r="AM5" s="116"/>
      <c r="AN5" s="116"/>
      <c r="AO5" s="119">
        <f>SUM(AD5:AN9)</f>
        <v>79</v>
      </c>
      <c r="AP5" s="12"/>
      <c r="AQ5" s="44"/>
    </row>
    <row r="6" spans="1:43" ht="16.5">
      <c r="A6" s="173"/>
      <c r="B6" s="194"/>
      <c r="C6" s="195"/>
      <c r="D6" s="214"/>
      <c r="E6" s="126"/>
      <c r="F6" s="123"/>
      <c r="G6" s="123"/>
      <c r="H6" s="123"/>
      <c r="I6" s="123"/>
      <c r="J6" s="141"/>
      <c r="K6" s="144"/>
      <c r="L6" s="154"/>
      <c r="M6" s="157"/>
      <c r="N6" s="2">
        <v>100</v>
      </c>
      <c r="O6" s="3" t="s">
        <v>319</v>
      </c>
      <c r="P6" s="3" t="s">
        <v>193</v>
      </c>
      <c r="Q6" s="4">
        <v>46568</v>
      </c>
      <c r="R6" s="5" t="str">
        <f ca="1">IF(Q6=0," ",IFERROR(IF(DATEDIF(TODAY(),Q6,"M")&lt;=5,"ROJO",IF(DATEDIF(TODAY(),Q6,"M")&gt;=12,"VERDE",IF(AND(DATEDIF(TODAY(),Q6,"M")&gt;=6,DATEDIF(TODAY(),Q6,"M")&lt;=11),"AMARILLO"))),S6))</f>
        <v>AMARILLO</v>
      </c>
      <c r="S6" s="13" t="str">
        <f>IF(Q6=0," ",IF(Q6&lt;=$N$4,"VENCIDO","NO VENCIDO"))</f>
        <v>NO VENCIDO</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1</v>
      </c>
      <c r="N10" s="75">
        <f>SUM(N5:N9)</f>
        <v>100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+Agosto!M11</f>
        <v>9</v>
      </c>
      <c r="E11" s="125">
        <v>9</v>
      </c>
      <c r="F11" s="122">
        <v>8</v>
      </c>
      <c r="G11" s="122"/>
      <c r="H11" s="122">
        <v>5</v>
      </c>
      <c r="I11" s="122"/>
      <c r="J11" s="140">
        <f>+F11+G11</f>
        <v>8</v>
      </c>
      <c r="K11" s="143">
        <f>+AO11</f>
        <v>0</v>
      </c>
      <c r="L11" s="153">
        <f>+J11+K11</f>
        <v>8</v>
      </c>
      <c r="M11" s="156">
        <f>+(D11+E11)-(L11)+H11-I11</f>
        <v>15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v>14</v>
      </c>
      <c r="O12" s="3" t="s">
        <v>320</v>
      </c>
      <c r="P12" s="3" t="s">
        <v>193</v>
      </c>
      <c r="Q12" s="4">
        <v>46843</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v>1</v>
      </c>
      <c r="O13" s="3" t="s">
        <v>197</v>
      </c>
      <c r="P13" s="3" t="s">
        <v>199</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1</v>
      </c>
      <c r="N16" s="75">
        <f>SUM(N11:N15)</f>
        <v>15</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+Agosto!M17</f>
        <v>16</v>
      </c>
      <c r="E17" s="125"/>
      <c r="F17" s="122">
        <v>10</v>
      </c>
      <c r="G17" s="122">
        <v>1</v>
      </c>
      <c r="H17" s="122"/>
      <c r="I17" s="122"/>
      <c r="J17" s="140">
        <f>+F17+G17</f>
        <v>11</v>
      </c>
      <c r="K17" s="143">
        <f>+AO17</f>
        <v>0</v>
      </c>
      <c r="L17" s="153">
        <f>+J17+K17</f>
        <v>11</v>
      </c>
      <c r="M17" s="156">
        <f>+(D17+E17)-(L17)+H17-I17</f>
        <v>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v>5</v>
      </c>
      <c r="O18" s="3" t="s">
        <v>302</v>
      </c>
      <c r="P18" s="3" t="s">
        <v>193</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1</v>
      </c>
      <c r="N22" s="75">
        <f>SUM(N17:N21)</f>
        <v>5</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+Agosto!M23</f>
        <v>345</v>
      </c>
      <c r="E23" s="125">
        <v>130</v>
      </c>
      <c r="F23" s="122">
        <v>215</v>
      </c>
      <c r="G23" s="122">
        <v>2</v>
      </c>
      <c r="H23" s="122"/>
      <c r="I23" s="122"/>
      <c r="J23" s="140">
        <f>+F23+G23</f>
        <v>217</v>
      </c>
      <c r="K23" s="143">
        <f>+AO23</f>
        <v>0</v>
      </c>
      <c r="L23" s="153">
        <f>+J23+K23</f>
        <v>217</v>
      </c>
      <c r="M23" s="156">
        <f>+(D23+E23)-(L23)+H23-I23</f>
        <v>258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v>175</v>
      </c>
      <c r="O24" s="3" t="s">
        <v>337</v>
      </c>
      <c r="P24" s="3" t="s">
        <v>218</v>
      </c>
      <c r="Q24" s="4">
        <v>46785</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v>28</v>
      </c>
      <c r="O25" s="3" t="s">
        <v>303</v>
      </c>
      <c r="P25" s="3" t="s">
        <v>342</v>
      </c>
      <c r="Q25" s="4" t="s">
        <v>343</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v>50</v>
      </c>
      <c r="O26" s="3" t="s">
        <v>271</v>
      </c>
      <c r="P26" s="3" t="s">
        <v>342</v>
      </c>
      <c r="Q26" s="4" t="s">
        <v>344</v>
      </c>
      <c r="R26" s="5" t="str">
        <f ca="1">IF(Q26=0," ",IFERROR(IF(DATEDIF(TODAY(),Q26,"M")&lt;=5,"ROJO",IF(DATEDIF(TODAY(),Q26,"M")&gt;=12,"VERDE",IF(AND(DATEDIF(TODAY(),Q26,"M")&gt;=6,DATEDIF(TODAY(),Q26,"M")&lt;=11),"AMARILLO"))),S26))</f>
        <v>VERDE</v>
      </c>
      <c r="S26" s="13" t="str">
        <f>IF(Q26=0," ",IF(Q26&lt;=$N$4,"VENCIDO","NO VENCIDO"))</f>
        <v>NO VENCIDO</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v>5</v>
      </c>
      <c r="O27" s="3" t="s">
        <v>368</v>
      </c>
      <c r="P27" s="3" t="s">
        <v>342</v>
      </c>
      <c r="Q27" s="4">
        <v>46521</v>
      </c>
      <c r="R27" s="5" t="str">
        <f ca="1">IF(Q27=0," ",IFERROR(IF(DATEDIF(TODAY(),Q27,"M")&lt;=5,"ROJO",IF(DATEDIF(TODAY(),Q27,"M")&gt;=12,"VERDE",IF(AND(DATEDIF(TODAY(),Q27,"M")&gt;=6,DATEDIF(TODAY(),Q27,"M")&lt;=11),"AMARILLO"))),S27))</f>
        <v>AMARILLO</v>
      </c>
      <c r="S27" s="13" t="str">
        <f>IF(Q27=0," ",IF(Q27&lt;=$N$4,"VENCIDO","NO VENCIDO"))</f>
        <v>NO VENCIDO</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1</v>
      </c>
      <c r="N28" s="75">
        <f>SUM(N23:N27)</f>
        <v>258</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+Agosto!M29</f>
        <v>268</v>
      </c>
      <c r="E29" s="125"/>
      <c r="F29" s="122">
        <v>151</v>
      </c>
      <c r="G29" s="122"/>
      <c r="H29" s="122"/>
      <c r="I29" s="122"/>
      <c r="J29" s="140">
        <f>+F29+G29</f>
        <v>151</v>
      </c>
      <c r="K29" s="143">
        <f>+AO29</f>
        <v>0</v>
      </c>
      <c r="L29" s="153">
        <f>+J29+K29</f>
        <v>151</v>
      </c>
      <c r="M29" s="156">
        <f>+(D29+E29)-(L29)+H29-I29</f>
        <v>117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v>15</v>
      </c>
      <c r="O31" s="3" t="s">
        <v>291</v>
      </c>
      <c r="P31" s="3" t="s">
        <v>199</v>
      </c>
      <c r="Q31" s="4" t="s">
        <v>345</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v>102</v>
      </c>
      <c r="O32" s="3" t="s">
        <v>346</v>
      </c>
      <c r="P32" s="3" t="s">
        <v>199</v>
      </c>
      <c r="Q32" s="4" t="s">
        <v>347</v>
      </c>
      <c r="R32" s="5" t="str">
        <f ca="1">IF(Q32=0," ",IFERROR(IF(DATEDIF(TODAY(),Q32,"M")&lt;=5,"ROJO",IF(DATEDIF(TODAY(),Q32,"M")&gt;=12,"VERDE",IF(AND(DATEDIF(TODAY(),Q32,"M")&gt;=6,DATEDIF(TODAY(),Q32,"M")&lt;=11),"AMARILLO"))),S32))</f>
        <v>AMARILLO</v>
      </c>
      <c r="S32" s="13" t="str">
        <f>IF(Q32=0," ",IF(Q32&lt;=$N$4,"VENCIDO","NO VENCIDO"))</f>
        <v>NO VENCIDO</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1</v>
      </c>
      <c r="N34" s="75">
        <f>SUM(N29:N33)</f>
        <v>117</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+Agosto!M35</f>
        <v>5</v>
      </c>
      <c r="E35" s="125"/>
      <c r="F35" s="122">
        <v>3</v>
      </c>
      <c r="G35" s="122"/>
      <c r="H35" s="122"/>
      <c r="I35" s="122"/>
      <c r="J35" s="140">
        <f>+F35+G35</f>
        <v>3</v>
      </c>
      <c r="K35" s="143">
        <f>+AO35</f>
        <v>0</v>
      </c>
      <c r="L35" s="153">
        <f>+J35+K35</f>
        <v>3</v>
      </c>
      <c r="M35" s="156">
        <f>+(D35+E35)-(L35)+H35-I35</f>
        <v>2</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v>2</v>
      </c>
      <c r="O36" s="3" t="s">
        <v>205</v>
      </c>
      <c r="P36" s="3" t="s">
        <v>224</v>
      </c>
      <c r="Q36" s="4">
        <v>46812</v>
      </c>
      <c r="R36" s="5" t="str">
        <f ca="1">IF(Q36=0," ",IFERROR(IF(DATEDIF(TODAY(),Q36,"M")&lt;=5,"ROJO",IF(DATEDIF(TODAY(),Q36,"M")&gt;=12,"VERDE",IF(AND(DATEDIF(TODAY(),Q36,"M")&gt;=6,DATEDIF(TODAY(),Q36,"M")&lt;=11),"AMARILLO"))),S36))</f>
        <v>VERDE</v>
      </c>
      <c r="S36" s="13" t="str">
        <f>IF(Q36=0," ",IF(Q36&lt;=$N$4,"VENCIDO","NO VENCIDO"))</f>
        <v>NO VENCIDO</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1</v>
      </c>
      <c r="N40" s="75">
        <f>SUM(N35:N39)</f>
        <v>2</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+Agosto!M41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+Agosto!M47</f>
        <v>141</v>
      </c>
      <c r="E47" s="125">
        <v>10</v>
      </c>
      <c r="F47" s="122">
        <v>56</v>
      </c>
      <c r="G47" s="122">
        <v>2</v>
      </c>
      <c r="H47" s="122"/>
      <c r="I47" s="122"/>
      <c r="J47" s="140">
        <f>+F47+G47</f>
        <v>58</v>
      </c>
      <c r="K47" s="143">
        <f>+AO47</f>
        <v>2</v>
      </c>
      <c r="L47" s="153">
        <f>+J47+K47</f>
        <v>60</v>
      </c>
      <c r="M47" s="156">
        <f>+(D47+E47)-(L47)+H47-I47</f>
        <v>91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7">
        <v>2</v>
      </c>
      <c r="AC47" s="167"/>
      <c r="AD47" s="168">
        <f>+AB47+AC47</f>
        <v>2</v>
      </c>
      <c r="AE47" s="167"/>
      <c r="AF47" s="167"/>
      <c r="AG47" s="167"/>
      <c r="AH47" s="167"/>
      <c r="AI47" s="167"/>
      <c r="AJ47" s="167"/>
      <c r="AK47" s="167"/>
      <c r="AL47" s="167"/>
      <c r="AM47" s="167"/>
      <c r="AN47" s="167"/>
      <c r="AO47" s="119">
        <f>SUM(AD47:AN51)</f>
        <v>2</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v>20</v>
      </c>
      <c r="O49" s="3" t="s">
        <v>292</v>
      </c>
      <c r="P49" s="3" t="s">
        <v>199</v>
      </c>
      <c r="Q49" s="4" t="s">
        <v>211</v>
      </c>
      <c r="R49" s="5" t="str">
        <f ca="1">IF(Q49=0," ",IFERROR(IF(DATEDIF(TODAY(),Q49,"M")&lt;=5,"ROJO",IF(DATEDIF(TODAY(),Q49,"M")&gt;=12,"VERDE",IF(AND(DATEDIF(TODAY(),Q49,"M")&gt;=6,DATEDIF(TODAY(),Q49,"M")&lt;=11),"AMARILLO"))),S49))</f>
        <v>ROJO</v>
      </c>
      <c r="S49" s="13" t="str">
        <f>IF(Q49=0," ",IF(Q49&lt;=$N$4,"VENCIDO","NO VENCIDO"))</f>
        <v>NO VENCIDO</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v>71</v>
      </c>
      <c r="O50" s="3" t="s">
        <v>322</v>
      </c>
      <c r="P50" s="3" t="s">
        <v>199</v>
      </c>
      <c r="Q50" s="4" t="s">
        <v>225</v>
      </c>
      <c r="R50" s="5" t="str">
        <f ca="1">IF(Q50=0," ",IFERROR(IF(DATEDIF(TODAY(),Q50,"M")&lt;=5,"ROJO",IF(DATEDIF(TODAY(),Q50,"M")&gt;=12,"VERDE",IF(AND(DATEDIF(TODAY(),Q50,"M")&gt;=6,DATEDIF(TODAY(),Q50,"M")&lt;=11),"AMARILLO"))),S50))</f>
        <v>AMARILLO</v>
      </c>
      <c r="S50" s="13" t="str">
        <f>IF(Q50=0," ",IF(Q50&lt;=$N$4,"VENCIDO","NO VENCIDO"))</f>
        <v>NO VENCIDO</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1</v>
      </c>
      <c r="N52" s="75">
        <f>SUM(N47:N51)</f>
        <v>91</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+Agosto!M53</f>
        <v>7</v>
      </c>
      <c r="E53" s="125"/>
      <c r="F53" s="122">
        <v>7</v>
      </c>
      <c r="G53" s="122"/>
      <c r="H53" s="122"/>
      <c r="I53" s="122"/>
      <c r="J53" s="140">
        <f>+F53+G53</f>
        <v>7</v>
      </c>
      <c r="K53" s="143">
        <f>+AO53</f>
        <v>0</v>
      </c>
      <c r="L53" s="153">
        <f>+J53+K53</f>
        <v>7</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+Agosto!M59</f>
        <v>126</v>
      </c>
      <c r="E59" s="125">
        <v>10</v>
      </c>
      <c r="F59" s="122">
        <v>81</v>
      </c>
      <c r="G59" s="122"/>
      <c r="H59" s="122">
        <v>100</v>
      </c>
      <c r="I59" s="122"/>
      <c r="J59" s="140">
        <f>+F59+G59</f>
        <v>81</v>
      </c>
      <c r="K59" s="143">
        <f>+AO59</f>
        <v>1</v>
      </c>
      <c r="L59" s="153">
        <f>+J59+K59</f>
        <v>82</v>
      </c>
      <c r="M59" s="156">
        <f>+(D59+E59)-(L59)+H59-I59</f>
        <v>154</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7"/>
      <c r="AC59" s="167"/>
      <c r="AD59" s="168">
        <f>+AB59+AC59</f>
        <v>0</v>
      </c>
      <c r="AE59" s="167"/>
      <c r="AF59" s="167"/>
      <c r="AG59" s="167"/>
      <c r="AH59" s="167"/>
      <c r="AI59" s="167"/>
      <c r="AJ59" s="167"/>
      <c r="AK59" s="167">
        <v>1</v>
      </c>
      <c r="AL59" s="167"/>
      <c r="AM59" s="167"/>
      <c r="AN59" s="167"/>
      <c r="AO59" s="119">
        <f>SUM(AD59:AN63)</f>
        <v>1</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v>114</v>
      </c>
      <c r="O61" s="3" t="s">
        <v>314</v>
      </c>
      <c r="P61" s="3" t="s">
        <v>210</v>
      </c>
      <c r="Q61" s="4">
        <v>46783</v>
      </c>
      <c r="R61" s="5" t="str">
        <f ca="1">IF(Q61=0," ",IFERROR(IF(DATEDIF(TODAY(),Q61,"M")&lt;=5,"ROJO",IF(DATEDIF(TODAY(),Q61,"M")&gt;=12,"VERDE",IF(AND(DATEDIF(TODAY(),Q61,"M")&gt;=6,DATEDIF(TODAY(),Q61,"M")&lt;=11),"AMARILLO"))),S61))</f>
        <v>VERDE</v>
      </c>
      <c r="S61" s="13" t="str">
        <f>IF(Q61=0," ",IF(Q61&lt;=$N$4,"VENCIDO","NO VENCIDO"))</f>
        <v>NO VENCIDO</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v>40</v>
      </c>
      <c r="O62" s="3" t="s">
        <v>273</v>
      </c>
      <c r="P62" s="3" t="s">
        <v>348</v>
      </c>
      <c r="Q62" s="4" t="s">
        <v>225</v>
      </c>
      <c r="R62" s="5" t="str">
        <f ca="1">IF(Q62=0," ",IFERROR(IF(DATEDIF(TODAY(),Q62,"M")&lt;=5,"ROJO",IF(DATEDIF(TODAY(),Q62,"M")&gt;=12,"VERDE",IF(AND(DATEDIF(TODAY(),Q62,"M")&gt;=6,DATEDIF(TODAY(),Q62,"M")&lt;=11),"AMARILLO"))),S62))</f>
        <v>AMARILLO</v>
      </c>
      <c r="S62" s="13" t="str">
        <f>IF(Q62=0," ",IF(Q62&lt;=$N$4,"VENCIDO","NO VENCIDO"))</f>
        <v>NO VENCIDO</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1</v>
      </c>
      <c r="N64" s="75">
        <f>SUM(N59:N63)</f>
        <v>154</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+Agosto!M65</f>
        <v>180</v>
      </c>
      <c r="E65" s="125">
        <v>150</v>
      </c>
      <c r="F65" s="122">
        <v>132</v>
      </c>
      <c r="G65" s="122"/>
      <c r="H65" s="122"/>
      <c r="I65" s="122"/>
      <c r="J65" s="140">
        <f>+F65+G65</f>
        <v>132</v>
      </c>
      <c r="K65" s="143">
        <f>+AO65</f>
        <v>0</v>
      </c>
      <c r="L65" s="153">
        <f>+J65+K65</f>
        <v>132</v>
      </c>
      <c r="M65" s="156">
        <f>+(D65+E65)-(L65)+H65-I65</f>
        <v>198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v>163</v>
      </c>
      <c r="O66" s="3" t="s">
        <v>369</v>
      </c>
      <c r="P66" s="3" t="s">
        <v>231</v>
      </c>
      <c r="Q66" s="4">
        <v>46996</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v>14</v>
      </c>
      <c r="O67" s="3" t="s">
        <v>293</v>
      </c>
      <c r="P67" s="3" t="s">
        <v>231</v>
      </c>
      <c r="Q67" s="4" t="s">
        <v>349</v>
      </c>
      <c r="R67" s="5" t="str">
        <f ca="1">IF(Q67=0," ",IFERROR(IF(DATEDIF(TODAY(),Q67,"M")&lt;=5,"ROJO",IF(DATEDIF(TODAY(),Q67,"M")&gt;=12,"VERDE",IF(AND(DATEDIF(TODAY(),Q67,"M")&gt;=6,DATEDIF(TODAY(),Q67,"M")&lt;=11),"AMARILLO"))),S67))</f>
        <v>AMARILLO</v>
      </c>
      <c r="S67" s="13" t="str">
        <f>IF(Q67=0," ",IF(Q67&lt;=$N$4,"VENCIDO","NO VENCIDO"))</f>
        <v>NO VENCIDO</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v>21</v>
      </c>
      <c r="O68" s="3" t="s">
        <v>274</v>
      </c>
      <c r="P68" s="3" t="s">
        <v>231</v>
      </c>
      <c r="Q68" s="4" t="s">
        <v>225</v>
      </c>
      <c r="R68" s="5" t="str">
        <f ca="1">IF(Q68=0," ",IFERROR(IF(DATEDIF(TODAY(),Q68,"M")&lt;=5,"ROJO",IF(DATEDIF(TODAY(),Q68,"M")&gt;=12,"VERDE",IF(AND(DATEDIF(TODAY(),Q68,"M")&gt;=6,DATEDIF(TODAY(),Q68,"M")&lt;=11),"AMARILLO"))),S68))</f>
        <v>AMARILLO</v>
      </c>
      <c r="S68" s="13" t="str">
        <f>IF(Q68=0," ",IF(Q68&lt;=$N$4,"VENCIDO","NO VENCIDO"))</f>
        <v>NO VENCIDO</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1</v>
      </c>
      <c r="N70" s="75">
        <f>SUM(N65:N69)</f>
        <v>198</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+Agosto!M71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+Agosto!M77</f>
        <v>267</v>
      </c>
      <c r="E77" s="125">
        <v>150</v>
      </c>
      <c r="F77" s="122">
        <v>114</v>
      </c>
      <c r="G77" s="122">
        <v>1</v>
      </c>
      <c r="H77" s="122"/>
      <c r="I77" s="122"/>
      <c r="J77" s="140">
        <f>+F77+G77</f>
        <v>115</v>
      </c>
      <c r="K77" s="143">
        <f>+AO77</f>
        <v>0</v>
      </c>
      <c r="L77" s="153">
        <f>+J77+K77</f>
        <v>115</v>
      </c>
      <c r="M77" s="156">
        <f>+(D77+E77)-(L77)+H77-I77</f>
        <v>302</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v>150</v>
      </c>
      <c r="O78" s="3" t="s">
        <v>370</v>
      </c>
      <c r="P78" s="3" t="s">
        <v>193</v>
      </c>
      <c r="Q78" s="4">
        <v>46752</v>
      </c>
      <c r="R78" s="5" t="str">
        <f ca="1">IF(Q78=0," ",IFERROR(IF(DATEDIF(TODAY(),Q78,"M")&lt;=5,"ROJO",IF(DATEDIF(TODAY(),Q78,"M")&gt;=12,"VERDE",IF(AND(DATEDIF(TODAY(),Q78,"M")&gt;=6,DATEDIF(TODAY(),Q78,"M")&lt;=11),"AMARILLO"))),S78))</f>
        <v>VERDE</v>
      </c>
      <c r="S78" s="13" t="str">
        <f>IF(Q78=0," ",IF(Q78&lt;=$N$4,"VENCIDO","NO VENCIDO"))</f>
        <v>NO VENCIDO</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v>72</v>
      </c>
      <c r="O79" s="3" t="s">
        <v>275</v>
      </c>
      <c r="P79" s="3" t="s">
        <v>199</v>
      </c>
      <c r="Q79" s="4" t="s">
        <v>350</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v>80</v>
      </c>
      <c r="O80" s="3" t="s">
        <v>324</v>
      </c>
      <c r="P80" s="3" t="s">
        <v>199</v>
      </c>
      <c r="Q80" s="4" t="s">
        <v>350</v>
      </c>
      <c r="R80" s="5" t="str">
        <f ca="1">IF(Q80=0," ",IFERROR(IF(DATEDIF(TODAY(),Q80,"M")&lt;=5,"ROJO",IF(DATEDIF(TODAY(),Q80,"M")&gt;=12,"VERDE",IF(AND(DATEDIF(TODAY(),Q80,"M")&gt;=6,DATEDIF(TODAY(),Q80,"M")&lt;=11),"AMARILLO"))),S80))</f>
        <v>AMARILLO</v>
      </c>
      <c r="S80" s="13" t="str">
        <f>IF(Q80=0," ",IF(Q80&lt;=$N$4,"VENCIDO","NO VENCIDO"))</f>
        <v>NO VENCIDO</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1</v>
      </c>
      <c r="N82" s="75">
        <f>SUM(N77:N81)</f>
        <v>302</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+Agosto!M83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+Agosto!M89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+Agosto!M95</f>
        <v>0</v>
      </c>
      <c r="E95" s="125">
        <v>162</v>
      </c>
      <c r="F95" s="122"/>
      <c r="G95" s="122"/>
      <c r="H95" s="122"/>
      <c r="I95" s="122"/>
      <c r="J95" s="140">
        <f>+F95+G95</f>
        <v>0</v>
      </c>
      <c r="K95" s="143">
        <f>+AO95</f>
        <v>0</v>
      </c>
      <c r="L95" s="153">
        <f>+J95+K95</f>
        <v>0</v>
      </c>
      <c r="M95" s="156">
        <f>+(D95+E95)-(L95)+H95-I95</f>
        <v>162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v>162</v>
      </c>
      <c r="O96" s="3" t="s">
        <v>371</v>
      </c>
      <c r="P96" s="3" t="s">
        <v>193</v>
      </c>
      <c r="Q96" s="4">
        <v>46996</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1</v>
      </c>
      <c r="N100" s="75">
        <f>SUM(N95:N99)</f>
        <v>162</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+Agosto!M101</f>
        <v>360</v>
      </c>
      <c r="E101" s="125">
        <v>500</v>
      </c>
      <c r="F101" s="122">
        <v>257</v>
      </c>
      <c r="G101" s="122">
        <v>8</v>
      </c>
      <c r="H101" s="122"/>
      <c r="I101" s="122"/>
      <c r="J101" s="140">
        <f>+F101+G101</f>
        <v>265</v>
      </c>
      <c r="K101" s="143">
        <f>+AO101</f>
        <v>155</v>
      </c>
      <c r="L101" s="153">
        <f>+J101+K101</f>
        <v>420</v>
      </c>
      <c r="M101" s="156">
        <f>+(D101+E101)-(L101)+H101-I101</f>
        <v>440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v>155</v>
      </c>
      <c r="AC101" s="167"/>
      <c r="AD101" s="168">
        <f>+AB101+AC101</f>
        <v>155</v>
      </c>
      <c r="AE101" s="167"/>
      <c r="AF101" s="167"/>
      <c r="AG101" s="167"/>
      <c r="AH101" s="167"/>
      <c r="AI101" s="167"/>
      <c r="AJ101" s="167"/>
      <c r="AK101" s="167"/>
      <c r="AL101" s="167"/>
      <c r="AM101" s="167"/>
      <c r="AN101" s="167"/>
      <c r="AO101" s="119">
        <f>SUM(AD101:AN105)</f>
        <v>155</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v>440</v>
      </c>
      <c r="O103" s="3" t="s">
        <v>304</v>
      </c>
      <c r="P103" s="3" t="s">
        <v>199</v>
      </c>
      <c r="Q103" s="4" t="s">
        <v>351</v>
      </c>
      <c r="R103" s="5" t="str">
        <f ca="1">IF(Q103=0," ",IFERROR(IF(DATEDIF(TODAY(),Q103,"M")&lt;=5,"ROJO",IF(DATEDIF(TODAY(),Q103,"M")&gt;=12,"VERDE",IF(AND(DATEDIF(TODAY(),Q103,"M")&gt;=6,DATEDIF(TODAY(),Q103,"M")&lt;=11),"AMARILLO"))),S103))</f>
        <v>VERDE</v>
      </c>
      <c r="S103" s="13" t="str">
        <f>IF(Q103=0," ",IF(Q103&lt;=$N$4,"VENCIDO","NO VENCIDO"))</f>
        <v>NO VENCIDO</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1</v>
      </c>
      <c r="N106" s="75">
        <f>SUM(N101:N105)</f>
        <v>440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+Agosto!M107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+Agosto!M113</f>
        <v>340</v>
      </c>
      <c r="E113" s="125"/>
      <c r="F113" s="122">
        <v>223</v>
      </c>
      <c r="G113" s="122">
        <v>5</v>
      </c>
      <c r="H113" s="122"/>
      <c r="I113" s="122"/>
      <c r="J113" s="140">
        <f>+F113+G113</f>
        <v>228</v>
      </c>
      <c r="K113" s="143">
        <f>+AO113</f>
        <v>102</v>
      </c>
      <c r="L113" s="153">
        <f>+J113+K113</f>
        <v>330</v>
      </c>
      <c r="M113" s="156">
        <f>+(D113+E113)-(L113)+H113-I113</f>
        <v>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7">
        <v>102</v>
      </c>
      <c r="AC113" s="167"/>
      <c r="AD113" s="168">
        <f>+AB113+AC113</f>
        <v>102</v>
      </c>
      <c r="AE113" s="167"/>
      <c r="AF113" s="167"/>
      <c r="AG113" s="167"/>
      <c r="AH113" s="167"/>
      <c r="AI113" s="167"/>
      <c r="AJ113" s="167"/>
      <c r="AK113" s="167"/>
      <c r="AL113" s="167"/>
      <c r="AM113" s="167"/>
      <c r="AN113" s="167"/>
      <c r="AO113" s="119">
        <f>SUM(AD113:AN117)</f>
        <v>102</v>
      </c>
      <c r="AP113" s="12"/>
      <c r="AQ113" s="44"/>
    </row>
    <row r="114" spans="1:43" ht="14.45" customHeight="1">
      <c r="A114" s="173"/>
      <c r="B114" s="194"/>
      <c r="C114" s="195"/>
      <c r="D114" s="214"/>
      <c r="E114" s="126"/>
      <c r="F114" s="123"/>
      <c r="G114" s="123"/>
      <c r="H114" s="123"/>
      <c r="I114" s="123"/>
      <c r="J114" s="141"/>
      <c r="K114" s="144"/>
      <c r="L114" s="154"/>
      <c r="M114" s="157"/>
      <c r="N114" s="2">
        <v>10</v>
      </c>
      <c r="O114" s="3" t="s">
        <v>325</v>
      </c>
      <c r="P114" s="3" t="s">
        <v>224</v>
      </c>
      <c r="Q114" s="4">
        <v>46630</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1</v>
      </c>
      <c r="N118" s="75">
        <f>SUM(N113:N117)</f>
        <v>10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+Agosto!M119</f>
        <v>98</v>
      </c>
      <c r="E119" s="125"/>
      <c r="F119" s="122">
        <v>50</v>
      </c>
      <c r="G119" s="122"/>
      <c r="H119" s="122">
        <v>50</v>
      </c>
      <c r="I119" s="122"/>
      <c r="J119" s="140">
        <f>+F119+G119</f>
        <v>50</v>
      </c>
      <c r="K119" s="143">
        <f>+AO119</f>
        <v>0</v>
      </c>
      <c r="L119" s="153">
        <f>+J119+K119</f>
        <v>50</v>
      </c>
      <c r="M119" s="156">
        <f>+(D119+E119)-(L119)+H119-I119</f>
        <v>98</v>
      </c>
      <c r="N119" s="2">
        <v>7</v>
      </c>
      <c r="O119" s="3" t="s">
        <v>326</v>
      </c>
      <c r="P119" s="3" t="s">
        <v>352</v>
      </c>
      <c r="Q119" s="4">
        <v>46868</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v>50</v>
      </c>
      <c r="O120" s="3" t="s">
        <v>372</v>
      </c>
      <c r="P120" s="3" t="s">
        <v>352</v>
      </c>
      <c r="Q120" s="4">
        <v>46876</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v>10</v>
      </c>
      <c r="O121" s="3" t="s">
        <v>217</v>
      </c>
      <c r="P121" s="3" t="s">
        <v>352</v>
      </c>
      <c r="Q121" s="4" t="s">
        <v>353</v>
      </c>
      <c r="R121" s="5" t="str">
        <f ca="1">IF(Q121=0," ",IFERROR(IF(DATEDIF(TODAY(),Q121,"M")&lt;=5,"ROJO",IF(DATEDIF(TODAY(),Q121,"M")&gt;=12,"VERDE",IF(AND(DATEDIF(TODAY(),Q121,"M")&gt;=6,DATEDIF(TODAY(),Q121,"M")&lt;=11),"AMARILLO"))),S121))</f>
        <v>AMARILLO</v>
      </c>
      <c r="S121" s="13" t="str">
        <f>IF(Q121=0," ",IF(Q121&lt;=$N$4,"VENCIDO","NO VENCIDO"))</f>
        <v>NO VENCIDO</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v>31</v>
      </c>
      <c r="O122" s="3" t="s">
        <v>276</v>
      </c>
      <c r="P122" s="3" t="s">
        <v>352</v>
      </c>
      <c r="Q122" s="4" t="s">
        <v>353</v>
      </c>
      <c r="R122" s="5" t="str">
        <f ca="1">IF(Q122=0," ",IFERROR(IF(DATEDIF(TODAY(),Q122,"M")&lt;=5,"ROJO",IF(DATEDIF(TODAY(),Q122,"M")&gt;=12,"VERDE",IF(AND(DATEDIF(TODAY(),Q122,"M")&gt;=6,DATEDIF(TODAY(),Q122,"M")&lt;=11),"AMARILLO"))),S122))</f>
        <v>AMARILLO</v>
      </c>
      <c r="S122" s="13" t="str">
        <f>IF(Q122=0," ",IF(Q122&lt;=$N$4,"VENCIDO","NO VENCIDO"))</f>
        <v>NO VENCIDO</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1</v>
      </c>
      <c r="N124" s="75">
        <f>SUM(N119:N123)</f>
        <v>98</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+Agosto!M125</f>
        <v>126</v>
      </c>
      <c r="E125" s="125">
        <v>70</v>
      </c>
      <c r="F125" s="122">
        <v>110</v>
      </c>
      <c r="G125" s="122">
        <v>2</v>
      </c>
      <c r="H125" s="122"/>
      <c r="I125" s="122"/>
      <c r="J125" s="140">
        <f>+F125+G125</f>
        <v>112</v>
      </c>
      <c r="K125" s="143">
        <f>+AO125</f>
        <v>0</v>
      </c>
      <c r="L125" s="153">
        <f>+J125+K125</f>
        <v>112</v>
      </c>
      <c r="M125" s="156">
        <f>+(D125+E125)-(L125)+H125-I125</f>
        <v>84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v>53</v>
      </c>
      <c r="O127" s="3" t="s">
        <v>373</v>
      </c>
      <c r="P127" s="3" t="s">
        <v>374</v>
      </c>
      <c r="Q127" s="4">
        <v>46653</v>
      </c>
      <c r="R127" s="5" t="str">
        <f ca="1">IF(Q127=0," ",IFERROR(IF(DATEDIF(TODAY(),Q127,"M")&lt;=5,"ROJO",IF(DATEDIF(TODAY(),Q127,"M")&gt;=12,"VERDE",IF(AND(DATEDIF(TODAY(),Q127,"M")&gt;=6,DATEDIF(TODAY(),Q127,"M")&lt;=11),"AMARILLO"))),S127))</f>
        <v>AMARILLO</v>
      </c>
      <c r="S127" s="13" t="str">
        <f>IF(Q127=0," ",IF(Q127&lt;=$N$4,"VENCIDO","NO VENCIDO"))</f>
        <v>NO VENCIDO</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v>21</v>
      </c>
      <c r="O128" s="3" t="s">
        <v>219</v>
      </c>
      <c r="P128" s="3" t="s">
        <v>352</v>
      </c>
      <c r="Q128" s="4" t="s">
        <v>354</v>
      </c>
      <c r="R128" s="5" t="str">
        <f ca="1">IF(Q128=0," ",IFERROR(IF(DATEDIF(TODAY(),Q128,"M")&lt;=5,"ROJO",IF(DATEDIF(TODAY(),Q128,"M")&gt;=12,"VERDE",IF(AND(DATEDIF(TODAY(),Q128,"M")&gt;=6,DATEDIF(TODAY(),Q128,"M")&lt;=11),"AMARILLO"))),S128))</f>
        <v>AMARILLO</v>
      </c>
      <c r="S128" s="13" t="str">
        <f>IF(Q128=0," ",IF(Q128&lt;=$N$4,"VENCIDO","NO VENCIDO"))</f>
        <v>NO VENCIDO</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v>10</v>
      </c>
      <c r="O129" s="3" t="s">
        <v>278</v>
      </c>
      <c r="P129" s="3" t="s">
        <v>352</v>
      </c>
      <c r="Q129" s="4" t="s">
        <v>355</v>
      </c>
      <c r="R129" s="5" t="str">
        <f ca="1">IF(Q129=0," ",IFERROR(IF(DATEDIF(TODAY(),Q129,"M")&lt;=5,"ROJO",IF(DATEDIF(TODAY(),Q129,"M")&gt;=12,"VERDE",IF(AND(DATEDIF(TODAY(),Q129,"M")&gt;=6,DATEDIF(TODAY(),Q129,"M")&lt;=11),"AMARILLO"))),S129))</f>
        <v>AMARILLO</v>
      </c>
      <c r="S129" s="13" t="str">
        <f>IF(Q129=0," ",IF(Q129&lt;=$N$4,"VENCIDO","NO VENCIDO"))</f>
        <v>NO VENCIDO</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1</v>
      </c>
      <c r="N130" s="75">
        <f>SUM(N125:N129)</f>
        <v>84</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+Agosto!M131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+Agosto!M137</f>
        <v>179</v>
      </c>
      <c r="E137" s="125">
        <v>290</v>
      </c>
      <c r="F137" s="122">
        <v>169</v>
      </c>
      <c r="G137" s="122">
        <v>3</v>
      </c>
      <c r="H137" s="122"/>
      <c r="I137" s="122"/>
      <c r="J137" s="140">
        <f>+F137+G137</f>
        <v>172</v>
      </c>
      <c r="K137" s="143">
        <f>+AO137</f>
        <v>4</v>
      </c>
      <c r="L137" s="153">
        <f>+J137+K137</f>
        <v>176</v>
      </c>
      <c r="M137" s="156">
        <f>+(D137+E137)-(L137)+H137-I137</f>
        <v>293</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7">
        <v>4</v>
      </c>
      <c r="AC137" s="167"/>
      <c r="AD137" s="168">
        <f>+AB137+AC137</f>
        <v>4</v>
      </c>
      <c r="AE137" s="167"/>
      <c r="AF137" s="167"/>
      <c r="AG137" s="167"/>
      <c r="AH137" s="167"/>
      <c r="AI137" s="167"/>
      <c r="AJ137" s="167"/>
      <c r="AK137" s="167"/>
      <c r="AL137" s="167"/>
      <c r="AM137" s="167"/>
      <c r="AN137" s="167"/>
      <c r="AO137" s="119">
        <f>SUM(AD137:AN141)</f>
        <v>4</v>
      </c>
      <c r="AP137" s="12"/>
      <c r="AQ137" s="44"/>
    </row>
    <row r="138" spans="1:43" ht="14.45" customHeight="1">
      <c r="A138" s="173"/>
      <c r="B138" s="194"/>
      <c r="C138" s="195"/>
      <c r="D138" s="214"/>
      <c r="E138" s="126"/>
      <c r="F138" s="123"/>
      <c r="G138" s="123"/>
      <c r="H138" s="123"/>
      <c r="I138" s="123"/>
      <c r="J138" s="141"/>
      <c r="K138" s="144"/>
      <c r="L138" s="154"/>
      <c r="M138" s="157"/>
      <c r="N138" s="2">
        <v>293</v>
      </c>
      <c r="O138" s="3" t="s">
        <v>317</v>
      </c>
      <c r="P138" s="3" t="s">
        <v>199</v>
      </c>
      <c r="Q138" s="4" t="s">
        <v>356</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1</v>
      </c>
      <c r="N142" s="75">
        <f>SUM(N137:N141)</f>
        <v>293</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+Agosto!M143</f>
        <v>104</v>
      </c>
      <c r="E143" s="125">
        <v>22</v>
      </c>
      <c r="F143" s="122">
        <v>40</v>
      </c>
      <c r="G143" s="122">
        <v>3</v>
      </c>
      <c r="H143" s="122"/>
      <c r="I143" s="122"/>
      <c r="J143" s="140">
        <f>+F143+G143</f>
        <v>43</v>
      </c>
      <c r="K143" s="143">
        <f>+AO143</f>
        <v>0</v>
      </c>
      <c r="L143" s="153">
        <f>+J143+K143</f>
        <v>43</v>
      </c>
      <c r="M143" s="156">
        <f>+(D143+E143)-(L143)+H143-I143</f>
        <v>83</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v>16</v>
      </c>
      <c r="O144" s="3" t="s">
        <v>279</v>
      </c>
      <c r="P144" s="3" t="s">
        <v>224</v>
      </c>
      <c r="Q144" s="4" t="s">
        <v>357</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v>32</v>
      </c>
      <c r="O145" s="3" t="s">
        <v>327</v>
      </c>
      <c r="P145" s="3" t="s">
        <v>348</v>
      </c>
      <c r="Q145" s="4" t="s">
        <v>358</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v>35</v>
      </c>
      <c r="O146" s="3" t="s">
        <v>328</v>
      </c>
      <c r="P146" s="3" t="s">
        <v>348</v>
      </c>
      <c r="Q146" s="4">
        <v>47361</v>
      </c>
      <c r="R146" s="5" t="str">
        <f ca="1">IF(Q146=0," ",IFERROR(IF(DATEDIF(TODAY(),Q146,"M")&lt;=5,"ROJO",IF(DATEDIF(TODAY(),Q146,"M")&gt;=12,"VERDE",IF(AND(DATEDIF(TODAY(),Q146,"M")&gt;=6,DATEDIF(TODAY(),Q146,"M")&lt;=11),"AMARILLO"))),S146))</f>
        <v>VERDE</v>
      </c>
      <c r="S146" s="13" t="str">
        <f>IF(Q146=0," ",IF(Q146&lt;=$N$4,"VENCIDO","NO VENCIDO"))</f>
        <v>NO VENCIDO</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1</v>
      </c>
      <c r="N148" s="75">
        <f>SUM(N143:N147)</f>
        <v>83</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+Agosto!M149</f>
        <v>241</v>
      </c>
      <c r="E149" s="177"/>
      <c r="F149" s="122">
        <v>143</v>
      </c>
      <c r="G149" s="122">
        <v>1</v>
      </c>
      <c r="H149" s="122"/>
      <c r="I149" s="122"/>
      <c r="J149" s="140">
        <f>+F149+G149</f>
        <v>144</v>
      </c>
      <c r="K149" s="143">
        <f>+AO149</f>
        <v>0</v>
      </c>
      <c r="L149" s="153">
        <f>+J149+K149</f>
        <v>144</v>
      </c>
      <c r="M149" s="156">
        <f>+(D149+E149)-(L149)+H149-I149</f>
        <v>97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v>97</v>
      </c>
      <c r="O150" s="3" t="s">
        <v>339</v>
      </c>
      <c r="P150" s="3" t="s">
        <v>281</v>
      </c>
      <c r="Q150" s="4" t="s">
        <v>222</v>
      </c>
      <c r="R150" s="5" t="str">
        <f ca="1">IF(Q150=0," ",IFERROR(IF(DATEDIF(TODAY(),Q150,"M")&lt;=5,"ROJO",IF(DATEDIF(TODAY(),Q150,"M")&gt;=12,"VERDE",IF(AND(DATEDIF(TODAY(),Q150,"M")&gt;=6,DATEDIF(TODAY(),Q150,"M")&lt;=11),"AMARILLO"))),S150))</f>
        <v>ROJO</v>
      </c>
      <c r="S150" s="13" t="str">
        <f>IF(Q150=0," ",IF(Q150&lt;=$N$4,"VENCIDO","NO VENCIDO"))</f>
        <v>NO VENCIDO</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97</v>
      </c>
      <c r="E154" s="179"/>
      <c r="F154" s="124"/>
      <c r="G154" s="124"/>
      <c r="H154" s="124"/>
      <c r="I154" s="124"/>
      <c r="J154" s="142"/>
      <c r="K154" s="145"/>
      <c r="L154" s="155"/>
      <c r="M154" s="15" t="b">
        <f>M149=N154</f>
        <v>1</v>
      </c>
      <c r="N154" s="75">
        <f>SUM(N149:N153)</f>
        <v>97</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+Agosto!M155</f>
        <v>1994</v>
      </c>
      <c r="E155" s="177"/>
      <c r="F155" s="122">
        <v>805</v>
      </c>
      <c r="G155" s="122">
        <v>9</v>
      </c>
      <c r="H155" s="122"/>
      <c r="I155" s="122"/>
      <c r="J155" s="140">
        <f>+F155+G155</f>
        <v>814</v>
      </c>
      <c r="K155" s="143">
        <f>+AO155</f>
        <v>2</v>
      </c>
      <c r="L155" s="153">
        <f>+J155+K155</f>
        <v>816</v>
      </c>
      <c r="M155" s="156">
        <f>+(D155+E155)-(L155)+H155-I155</f>
        <v>1178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v>2</v>
      </c>
      <c r="AC155" s="167"/>
      <c r="AD155" s="168">
        <f>+AB155+AC155</f>
        <v>2</v>
      </c>
      <c r="AE155" s="167"/>
      <c r="AF155" s="167"/>
      <c r="AG155" s="167"/>
      <c r="AH155" s="167"/>
      <c r="AI155" s="167"/>
      <c r="AJ155" s="167"/>
      <c r="AK155" s="167"/>
      <c r="AL155" s="167"/>
      <c r="AM155" s="167"/>
      <c r="AN155" s="167"/>
      <c r="AO155" s="119">
        <f>SUM(AD155:AN159)</f>
        <v>2</v>
      </c>
      <c r="AP155" s="12"/>
      <c r="AQ155" s="44"/>
    </row>
    <row r="156" spans="1:43" ht="14.45" customHeight="1">
      <c r="A156" s="165"/>
      <c r="B156" s="176"/>
      <c r="C156" s="176"/>
      <c r="D156" s="214"/>
      <c r="E156" s="178"/>
      <c r="F156" s="123"/>
      <c r="G156" s="123"/>
      <c r="H156" s="123"/>
      <c r="I156" s="123"/>
      <c r="J156" s="141"/>
      <c r="K156" s="144"/>
      <c r="L156" s="154"/>
      <c r="M156" s="157"/>
      <c r="N156" s="2">
        <v>163</v>
      </c>
      <c r="O156" s="3" t="s">
        <v>339</v>
      </c>
      <c r="P156" s="3" t="s">
        <v>281</v>
      </c>
      <c r="Q156" s="4" t="s">
        <v>222</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v>29</v>
      </c>
      <c r="O157" s="3" t="s">
        <v>282</v>
      </c>
      <c r="P157" s="3" t="s">
        <v>229</v>
      </c>
      <c r="Q157" s="4" t="s">
        <v>359</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v>986</v>
      </c>
      <c r="O158" s="3" t="s">
        <v>360</v>
      </c>
      <c r="P158" s="3" t="s">
        <v>229</v>
      </c>
      <c r="Q158" s="4" t="s">
        <v>361</v>
      </c>
      <c r="R158" s="5" t="str">
        <f ca="1">IF(Q158=0," ",IFERROR(IF(DATEDIF(TODAY(),Q158,"M")&lt;=5,"ROJO",IF(DATEDIF(TODAY(),Q158,"M")&gt;=12,"VERDE",IF(AND(DATEDIF(TODAY(),Q158,"M")&gt;=6,DATEDIF(TODAY(),Q158,"M")&lt;=11),"AMARILLO"))),S158))</f>
        <v>ROJO</v>
      </c>
      <c r="S158" s="13" t="str">
        <f>IF(Q158=0," ",IF(Q158&lt;=$N$4,"VENCIDO","NO VENCIDO"))</f>
        <v>NO VENCIDO</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1178</v>
      </c>
      <c r="E160" s="179"/>
      <c r="F160" s="124"/>
      <c r="G160" s="124"/>
      <c r="H160" s="124"/>
      <c r="I160" s="124"/>
      <c r="J160" s="142"/>
      <c r="K160" s="145"/>
      <c r="L160" s="155"/>
      <c r="M160" s="15" t="b">
        <f>M155=N160</f>
        <v>1</v>
      </c>
      <c r="N160" s="75">
        <f>SUM(N155:N159)</f>
        <v>1178</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+Agosto!M161</f>
        <v>0</v>
      </c>
      <c r="E161" s="125">
        <v>110</v>
      </c>
      <c r="F161" s="122">
        <v>32</v>
      </c>
      <c r="G161" s="122">
        <v>3</v>
      </c>
      <c r="H161" s="122"/>
      <c r="I161" s="122"/>
      <c r="J161" s="140">
        <f>+F161+G161</f>
        <v>35</v>
      </c>
      <c r="K161" s="143">
        <f>+AO161</f>
        <v>0</v>
      </c>
      <c r="L161" s="153">
        <f>+J161+K161</f>
        <v>35</v>
      </c>
      <c r="M161" s="156">
        <f>+(D161+E161)-(L161)+H161-I161</f>
        <v>75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v>75</v>
      </c>
      <c r="O163" s="3" t="s">
        <v>362</v>
      </c>
      <c r="P163" s="3" t="s">
        <v>231</v>
      </c>
      <c r="Q163" s="4">
        <v>47207</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1</v>
      </c>
      <c r="N166" s="75">
        <f>SUM(N161:N165)</f>
        <v>75</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+Agosto!M167</f>
        <v>208</v>
      </c>
      <c r="E167" s="125">
        <v>10</v>
      </c>
      <c r="F167" s="122">
        <v>74</v>
      </c>
      <c r="G167" s="122">
        <v>8</v>
      </c>
      <c r="H167" s="122"/>
      <c r="I167" s="122"/>
      <c r="J167" s="140">
        <f>+F167+G167</f>
        <v>82</v>
      </c>
      <c r="K167" s="143">
        <f>+AO167</f>
        <v>0</v>
      </c>
      <c r="L167" s="153">
        <f>+J167+K167</f>
        <v>82</v>
      </c>
      <c r="M167" s="156">
        <f>+(D167+E167)-(L167)+H167-I167</f>
        <v>136</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v>25</v>
      </c>
      <c r="O169" s="3" t="s">
        <v>232</v>
      </c>
      <c r="P169" s="3" t="s">
        <v>363</v>
      </c>
      <c r="Q169" s="4" t="s">
        <v>349</v>
      </c>
      <c r="R169" s="5" t="str">
        <f ca="1">IF(Q169=0," ",IFERROR(IF(DATEDIF(TODAY(),Q169,"M")&lt;=5,"ROJO",IF(DATEDIF(TODAY(),Q169,"M")&gt;=12,"VERDE",IF(AND(DATEDIF(TODAY(),Q169,"M")&gt;=6,DATEDIF(TODAY(),Q169,"M")&lt;=11),"AMARILLO"))),S169))</f>
        <v>AMARILLO</v>
      </c>
      <c r="S169" s="13" t="str">
        <f>IF(Q169=0," ",IF(Q169&lt;=$N$4,"VENCIDO","NO VENCIDO"))</f>
        <v>NO VENCIDO</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v>111</v>
      </c>
      <c r="O170" s="3" t="s">
        <v>329</v>
      </c>
      <c r="P170" s="3" t="s">
        <v>233</v>
      </c>
      <c r="Q170" s="4" t="s">
        <v>364</v>
      </c>
      <c r="R170" s="5" t="str">
        <f ca="1">IF(Q170=0," ",IFERROR(IF(DATEDIF(TODAY(),Q170,"M")&lt;=5,"ROJO",IF(DATEDIF(TODAY(),Q170,"M")&gt;=12,"VERDE",IF(AND(DATEDIF(TODAY(),Q170,"M")&gt;=6,DATEDIF(TODAY(),Q170,"M")&lt;=11),"AMARILLO"))),S170))</f>
        <v>AMARILLO</v>
      </c>
      <c r="S170" s="13" t="str">
        <f>IF(Q170=0," ",IF(Q170&lt;=$N$4,"VENCIDO","NO VENCIDO"))</f>
        <v>NO VENCIDO</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1</v>
      </c>
      <c r="N172" s="75">
        <f>SUM(N167:N171)</f>
        <v>136</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+Agosto!M173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+Agosto!M179</f>
        <v>77</v>
      </c>
      <c r="E179" s="125"/>
      <c r="F179" s="122">
        <v>40</v>
      </c>
      <c r="G179" s="122">
        <v>1</v>
      </c>
      <c r="H179" s="122"/>
      <c r="I179" s="122"/>
      <c r="J179" s="140">
        <f>+F179+G179</f>
        <v>41</v>
      </c>
      <c r="K179" s="143">
        <f>+AO179</f>
        <v>0</v>
      </c>
      <c r="L179" s="153">
        <f>+J179+K179</f>
        <v>41</v>
      </c>
      <c r="M179" s="156">
        <f>+(D179+E179)-(L179)+H179-I179</f>
        <v>36</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v>36</v>
      </c>
      <c r="O181" s="3" t="s">
        <v>340</v>
      </c>
      <c r="P181" s="3" t="s">
        <v>199</v>
      </c>
      <c r="Q181" s="4" t="s">
        <v>365</v>
      </c>
      <c r="R181" s="5" t="str">
        <f ca="1">IF(Q181=0," ",IFERROR(IF(DATEDIF(TODAY(),Q181,"M")&lt;=5,"ROJO",IF(DATEDIF(TODAY(),Q181,"M")&gt;=12,"VERDE",IF(AND(DATEDIF(TODAY(),Q181,"M")&gt;=6,DATEDIF(TODAY(),Q181,"M")&lt;=11),"AMARILLO"))),S181))</f>
        <v>VERDE</v>
      </c>
      <c r="S181" s="13" t="str">
        <f>IF(Q181=0," ",IF(Q181&lt;=$N$4,"VENCIDO","NO VENCIDO"))</f>
        <v>NO VENCIDO</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1</v>
      </c>
      <c r="N184" s="75">
        <f>SUM(N179:N183)</f>
        <v>36</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+Agosto!M185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+Agosto!M191</f>
        <v>32</v>
      </c>
      <c r="E191" s="125">
        <v>4</v>
      </c>
      <c r="F191" s="122">
        <v>7</v>
      </c>
      <c r="G191" s="122"/>
      <c r="H191" s="122"/>
      <c r="I191" s="122"/>
      <c r="J191" s="140">
        <f>+F191+G191</f>
        <v>7</v>
      </c>
      <c r="K191" s="143">
        <f>+AO191</f>
        <v>0</v>
      </c>
      <c r="L191" s="153">
        <f>+J191+K191</f>
        <v>7</v>
      </c>
      <c r="M191" s="156">
        <f>+(D191+E191)-(L191)+H191-I191</f>
        <v>29</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v>4</v>
      </c>
      <c r="O192" s="3" t="s">
        <v>375</v>
      </c>
      <c r="P192" s="3" t="s">
        <v>366</v>
      </c>
      <c r="Q192" s="4">
        <v>46836</v>
      </c>
      <c r="R192" s="5" t="str">
        <f ca="1">IF(Q192=0," ",IFERROR(IF(DATEDIF(TODAY(),Q192,"M")&lt;=5,"ROJO",IF(DATEDIF(TODAY(),Q192,"M")&gt;=12,"VERDE",IF(AND(DATEDIF(TODAY(),Q192,"M")&gt;=6,DATEDIF(TODAY(),Q192,"M")&lt;=11),"AMARILLO"))),S192))</f>
        <v>VERDE</v>
      </c>
      <c r="S192" s="13" t="str">
        <f>IF(Q192=0," ",IF(Q192&lt;=$N$4,"VENCIDO","NO VENCIDO"))</f>
        <v>NO VENCIDO</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v>1</v>
      </c>
      <c r="O193" s="3" t="s">
        <v>341</v>
      </c>
      <c r="P193" s="3" t="s">
        <v>366</v>
      </c>
      <c r="Q193" s="4" t="s">
        <v>367</v>
      </c>
      <c r="R193" s="5" t="str">
        <f ca="1">IF(Q193=0," ",IFERROR(IF(DATEDIF(TODAY(),Q193,"M")&lt;=5,"ROJO",IF(DATEDIF(TODAY(),Q193,"M")&gt;=12,"VERDE",IF(AND(DATEDIF(TODAY(),Q193,"M")&gt;=6,DATEDIF(TODAY(),Q193,"M")&lt;=11),"AMARILLO"))),S193))</f>
        <v>VERDE</v>
      </c>
      <c r="S193" s="13" t="str">
        <f>IF(Q193=0," ",IF(Q193&lt;=$N$4,"VENCIDO","NO VENCIDO"))</f>
        <v>NO VENCIDO</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v>24</v>
      </c>
      <c r="O194" s="3" t="s">
        <v>330</v>
      </c>
      <c r="P194" s="3" t="s">
        <v>236</v>
      </c>
      <c r="Q194" s="4">
        <v>46599</v>
      </c>
      <c r="R194" s="5" t="str">
        <f ca="1">IF(Q194=0," ",IFERROR(IF(DATEDIF(TODAY(),Q194,"M")&lt;=5,"ROJO",IF(DATEDIF(TODAY(),Q194,"M")&gt;=12,"VERDE",IF(AND(DATEDIF(TODAY(),Q194,"M")&gt;=6,DATEDIF(TODAY(),Q194,"M")&lt;=11),"AMARILLO"))),S194))</f>
        <v>AMARILLO</v>
      </c>
      <c r="S194" s="13" t="str">
        <f>IF(Q194=0," ",IF(Q194&lt;=$N$4,"VENCIDO","NO VENCIDO"))</f>
        <v>NO VENCIDO</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1</v>
      </c>
      <c r="N196" s="75">
        <f>SUM(N191:N195)</f>
        <v>29</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+Agosto!M197</f>
        <v>4</v>
      </c>
      <c r="E197" s="125"/>
      <c r="F197" s="122"/>
      <c r="G197" s="122"/>
      <c r="H197" s="122"/>
      <c r="I197" s="122"/>
      <c r="J197" s="140">
        <f>+F197+G197</f>
        <v>0</v>
      </c>
      <c r="K197" s="143">
        <f>+AO197</f>
        <v>0</v>
      </c>
      <c r="L197" s="153">
        <f>+J197+K197</f>
        <v>0</v>
      </c>
      <c r="M197" s="156">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v>4</v>
      </c>
      <c r="O198" s="3" t="s">
        <v>341</v>
      </c>
      <c r="P198" s="3" t="s">
        <v>366</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1</v>
      </c>
      <c r="N202" s="75">
        <f>SUM(N197:N201)</f>
        <v>4</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+Agosto!M203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+Agosto!M209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+Agosto!M215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+Agosto!M222</f>
        <v>100</v>
      </c>
      <c r="E222" s="125">
        <v>90</v>
      </c>
      <c r="F222" s="122">
        <v>11</v>
      </c>
      <c r="G222" s="122"/>
      <c r="H222" s="122"/>
      <c r="I222" s="122"/>
      <c r="J222" s="140">
        <f>+F222+G222</f>
        <v>11</v>
      </c>
      <c r="K222" s="143">
        <f>+AO222</f>
        <v>79</v>
      </c>
      <c r="L222" s="153">
        <f>+J222+K222</f>
        <v>90</v>
      </c>
      <c r="M222" s="156">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7">
        <v>79</v>
      </c>
      <c r="AC222" s="167"/>
      <c r="AD222" s="168">
        <f>+AB222+AC222</f>
        <v>79</v>
      </c>
      <c r="AE222" s="116"/>
      <c r="AF222" s="116"/>
      <c r="AG222" s="116"/>
      <c r="AH222" s="116"/>
      <c r="AI222" s="116"/>
      <c r="AJ222" s="116"/>
      <c r="AK222" s="116"/>
      <c r="AL222" s="116"/>
      <c r="AM222" s="116"/>
      <c r="AN222" s="116"/>
      <c r="AO222" s="119">
        <f>SUM(AD222:AN226)</f>
        <v>79</v>
      </c>
      <c r="AP222" s="12"/>
      <c r="AQ222" s="44"/>
    </row>
    <row r="223" spans="1:43" ht="14.45" customHeight="1">
      <c r="A223" s="165"/>
      <c r="B223" s="166"/>
      <c r="C223" s="166"/>
      <c r="D223" s="214"/>
      <c r="E223" s="126"/>
      <c r="F223" s="123"/>
      <c r="G223" s="123"/>
      <c r="H223" s="123"/>
      <c r="I223" s="123"/>
      <c r="J223" s="141"/>
      <c r="K223" s="144"/>
      <c r="L223" s="154"/>
      <c r="M223" s="157"/>
      <c r="N223" s="2">
        <v>100</v>
      </c>
      <c r="O223" s="3" t="s">
        <v>332</v>
      </c>
      <c r="P223" s="3" t="s">
        <v>193</v>
      </c>
      <c r="Q223" s="4">
        <v>47026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1</v>
      </c>
      <c r="N227" s="75">
        <f>SUM(N222:N226)</f>
        <v>100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+Agosto!M228</f>
        <v>267</v>
      </c>
      <c r="E228" s="125">
        <v>150</v>
      </c>
      <c r="F228" s="122">
        <v>114</v>
      </c>
      <c r="G228" s="122">
        <v>1</v>
      </c>
      <c r="H228" s="122"/>
      <c r="I228" s="122"/>
      <c r="J228" s="140">
        <f>+F228+G228</f>
        <v>115</v>
      </c>
      <c r="K228" s="143">
        <f>+AO228</f>
        <v>0</v>
      </c>
      <c r="L228" s="153">
        <f>+J228+K228</f>
        <v>115</v>
      </c>
      <c r="M228" s="156">
        <f>+(D228+E228)-(L228)+H228-I228</f>
        <v>302</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v>152</v>
      </c>
      <c r="O229" s="3" t="s">
        <v>377</v>
      </c>
      <c r="P229" s="3" t="s">
        <v>193</v>
      </c>
      <c r="Q229" s="4">
        <v>47299</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v>150</v>
      </c>
      <c r="O230" s="3" t="s">
        <v>376</v>
      </c>
      <c r="P230" s="3" t="s">
        <v>193</v>
      </c>
      <c r="Q230" s="4">
        <v>47361</v>
      </c>
      <c r="R230" s="5" t="str">
        <f ca="1">IF(Q230=0," ",IFERROR(IF(DATEDIF(TODAY(),Q230,"M")&lt;=5,"ROJO",IF(DATEDIF(TODAY(),Q230,"M")&gt;=12,"VERDE",IF(AND(DATEDIF(TODAY(),Q230,"M")&gt;=6,DATEDIF(TODAY(),Q230,"M")&lt;=11),"AMARILLO"))),S230))</f>
        <v>VERDE</v>
      </c>
      <c r="S230" s="13" t="str">
        <f>IF(Q230=0," ",IF(Q230&lt;=$N$4,"VENCIDO","NO VENCIDO"))</f>
        <v>NO VENCIDO</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1</v>
      </c>
      <c r="N233" s="75">
        <f>SUM(N228:N232)</f>
        <v>302</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+Agosto!M234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+Agosto!M240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+Agosto!M246</f>
        <v>0</v>
      </c>
      <c r="E246" s="125">
        <v>162</v>
      </c>
      <c r="F246" s="122"/>
      <c r="G246" s="122"/>
      <c r="H246" s="122"/>
      <c r="I246" s="122"/>
      <c r="J246" s="140">
        <f>+F246+G246</f>
        <v>0</v>
      </c>
      <c r="K246" s="143">
        <f>+AO246</f>
        <v>0</v>
      </c>
      <c r="L246" s="153">
        <f>+J246+K246</f>
        <v>0</v>
      </c>
      <c r="M246" s="156">
        <f>+(D246+E246)-(L246)+H246-I246</f>
        <v>162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v>162</v>
      </c>
      <c r="O247" s="3" t="s">
        <v>378</v>
      </c>
      <c r="P247" s="3" t="s">
        <v>193</v>
      </c>
      <c r="Q247" s="4">
        <v>47421</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1</v>
      </c>
      <c r="N251" s="75">
        <f>SUM(N246:N250)</f>
        <v>162</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+Agosto!M252</f>
        <v>360</v>
      </c>
      <c r="E252" s="125">
        <v>500</v>
      </c>
      <c r="F252" s="122">
        <v>257</v>
      </c>
      <c r="G252" s="122">
        <v>8</v>
      </c>
      <c r="H252" s="122"/>
      <c r="I252" s="122"/>
      <c r="J252" s="140">
        <f>+F252+G252</f>
        <v>265</v>
      </c>
      <c r="K252" s="143">
        <f>+AO252</f>
        <v>155</v>
      </c>
      <c r="L252" s="153">
        <f>+J252+K252</f>
        <v>420</v>
      </c>
      <c r="M252" s="156">
        <f>+(D252+E252)-(L252)+H252-I252</f>
        <v>440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v>155</v>
      </c>
      <c r="AC252" s="167"/>
      <c r="AD252" s="168">
        <f>+AB252+AC252</f>
        <v>155</v>
      </c>
      <c r="AE252" s="167"/>
      <c r="AF252" s="167"/>
      <c r="AG252" s="167"/>
      <c r="AH252" s="167"/>
      <c r="AI252" s="167"/>
      <c r="AJ252" s="167"/>
      <c r="AK252" s="167"/>
      <c r="AL252" s="167"/>
      <c r="AM252" s="167"/>
      <c r="AN252" s="167"/>
      <c r="AO252" s="119">
        <f>SUM(AD252:AN256)</f>
        <v>155</v>
      </c>
      <c r="AP252" s="12"/>
      <c r="AQ252" s="44"/>
    </row>
    <row r="253" spans="1:43" ht="14.45" customHeight="1">
      <c r="A253" s="165"/>
      <c r="B253" s="166"/>
      <c r="C253" s="166"/>
      <c r="D253" s="214"/>
      <c r="E253" s="126"/>
      <c r="F253" s="123"/>
      <c r="G253" s="123"/>
      <c r="H253" s="123"/>
      <c r="I253" s="123"/>
      <c r="J253" s="141"/>
      <c r="K253" s="144"/>
      <c r="L253" s="154"/>
      <c r="M253" s="157"/>
      <c r="N253" s="2">
        <v>440</v>
      </c>
      <c r="O253" s="3" t="s">
        <v>306</v>
      </c>
      <c r="P253" s="3" t="s">
        <v>193</v>
      </c>
      <c r="Q253" s="4">
        <v>47817</v>
      </c>
      <c r="R253" s="5" t="str">
        <f ca="1">IF(Q253=0," ",IFERROR(IF(DATEDIF(TODAY(),Q253,"M")&lt;=5,"ROJO",IF(DATEDIF(TODAY(),Q253,"M")&gt;=12,"VERDE",IF(AND(DATEDIF(TODAY(),Q253,"M")&gt;=6,DATEDIF(TODAY(),Q253,"M")&lt;=11),"AMARILLO"))),S253))</f>
        <v>VERDE</v>
      </c>
      <c r="S253" s="13" t="str">
        <f>IF(Q253=0," ",IF(Q253&lt;=$N$4,"VENCIDO","NO VENCIDO"))</f>
        <v>NO VENCIDO</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1</v>
      </c>
      <c r="N257" s="75">
        <f>SUM(N252:N256)</f>
        <v>440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+Agosto!M258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+Agosto!M264</f>
        <v>340</v>
      </c>
      <c r="E264" s="125"/>
      <c r="F264" s="122">
        <v>223</v>
      </c>
      <c r="G264" s="122">
        <v>5</v>
      </c>
      <c r="H264" s="122"/>
      <c r="I264" s="122"/>
      <c r="J264" s="140">
        <f>+F264+G264</f>
        <v>228</v>
      </c>
      <c r="K264" s="143">
        <f>+AO264</f>
        <v>102</v>
      </c>
      <c r="L264" s="153">
        <f>+J264+K264</f>
        <v>330</v>
      </c>
      <c r="M264" s="156">
        <f>+(D264+E264)-(L264)+H264-I264</f>
        <v>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7">
        <v>102</v>
      </c>
      <c r="AC264" s="167"/>
      <c r="AD264" s="168">
        <f>+AB264+AC264</f>
        <v>102</v>
      </c>
      <c r="AE264" s="167"/>
      <c r="AF264" s="167"/>
      <c r="AG264" s="167"/>
      <c r="AH264" s="167"/>
      <c r="AI264" s="167"/>
      <c r="AJ264" s="167"/>
      <c r="AK264" s="167"/>
      <c r="AL264" s="167"/>
      <c r="AM264" s="167"/>
      <c r="AN264" s="167"/>
      <c r="AO264" s="119">
        <f>SUM(AD264:AN268)</f>
        <v>102</v>
      </c>
      <c r="AP264" s="12"/>
      <c r="AQ264" s="44"/>
    </row>
    <row r="265" spans="1:43" ht="14.45" customHeight="1">
      <c r="A265" s="165"/>
      <c r="B265" s="166"/>
      <c r="C265" s="166"/>
      <c r="D265" s="214"/>
      <c r="E265" s="126"/>
      <c r="F265" s="123"/>
      <c r="G265" s="123"/>
      <c r="H265" s="123"/>
      <c r="I265" s="123"/>
      <c r="J265" s="141"/>
      <c r="K265" s="144"/>
      <c r="L265" s="154"/>
      <c r="M265" s="157"/>
      <c r="N265" s="2">
        <v>10</v>
      </c>
      <c r="O265" s="3" t="s">
        <v>336</v>
      </c>
      <c r="P265" s="3" t="s">
        <v>206</v>
      </c>
      <c r="Q265" s="4">
        <v>46630</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1</v>
      </c>
      <c r="N269" s="75">
        <f>SUM(N264:N268)</f>
        <v>10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+Agosto!M270</f>
        <v>126</v>
      </c>
      <c r="E270" s="125">
        <v>70</v>
      </c>
      <c r="F270" s="122">
        <v>110</v>
      </c>
      <c r="G270" s="122">
        <v>2</v>
      </c>
      <c r="H270" s="122"/>
      <c r="I270" s="122"/>
      <c r="J270" s="140">
        <f>+F270+G270</f>
        <v>112</v>
      </c>
      <c r="K270" s="143">
        <f>+AO270</f>
        <v>0</v>
      </c>
      <c r="L270" s="153">
        <f>+J270+K270</f>
        <v>112</v>
      </c>
      <c r="M270" s="156">
        <f>+(D270+E270)-(L270)+H270-I270</f>
        <v>84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v>53</v>
      </c>
      <c r="O271" s="3" t="s">
        <v>379</v>
      </c>
      <c r="P271" s="3" t="s">
        <v>374</v>
      </c>
      <c r="Q271" s="4">
        <v>47066</v>
      </c>
      <c r="R271" s="5" t="str">
        <f ca="1">IF(Q271=0," ",IFERROR(IF(DATEDIF(TODAY(),Q271,"M")&lt;=5,"ROJO",IF(DATEDIF(TODAY(),Q271,"M")&gt;=12,"VERDE",IF(AND(DATEDIF(TODAY(),Q271,"M")&gt;=6,DATEDIF(TODAY(),Q271,"M")&lt;=11),"AMARILLO"))),S271))</f>
        <v>VERDE</v>
      </c>
      <c r="S271" s="13" t="str">
        <f>IF(Q271=0," ",IF(Q271&lt;=$N$4,"VENCIDO","NO VENCIDO"))</f>
        <v>NO VENCIDO</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v>31</v>
      </c>
      <c r="O272" s="3" t="s">
        <v>243</v>
      </c>
      <c r="P272" s="3" t="s">
        <v>352</v>
      </c>
      <c r="Q272" s="4" t="s">
        <v>386</v>
      </c>
      <c r="R272" s="5" t="str">
        <f ca="1">IF(Q272=0," ",IFERROR(IF(DATEDIF(TODAY(),Q272,"M")&lt;=5,"ROJO",IF(DATEDIF(TODAY(),Q272,"M")&gt;=12,"VERDE",IF(AND(DATEDIF(TODAY(),Q272,"M")&gt;=6,DATEDIF(TODAY(),Q272,"M")&lt;=11),"AMARILLO"))),S272))</f>
        <v>VERDE</v>
      </c>
      <c r="S272" s="13" t="str">
        <f>IF(Q272=0," ",IF(Q272&lt;=$N$4,"VENCIDO","NO VENCIDO"))</f>
        <v>NO VENCIDO</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1</v>
      </c>
      <c r="N275" s="75">
        <f>SUM(N270:N274)</f>
        <v>84</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+Agosto!M276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+Agosto!M282</f>
        <v>77</v>
      </c>
      <c r="E282" s="125"/>
      <c r="F282" s="122">
        <v>40</v>
      </c>
      <c r="G282" s="122">
        <v>1</v>
      </c>
      <c r="H282" s="122"/>
      <c r="I282" s="122"/>
      <c r="J282" s="140">
        <f>+F282+G282</f>
        <v>41</v>
      </c>
      <c r="K282" s="143">
        <f>+AO282</f>
        <v>0</v>
      </c>
      <c r="L282" s="153">
        <f>+J282+K282</f>
        <v>41</v>
      </c>
      <c r="M282" s="156">
        <f>+(D282+E282)-(L282)+H282-I282</f>
        <v>36</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v>29</v>
      </c>
      <c r="O283" s="3" t="s">
        <v>333</v>
      </c>
      <c r="P283" s="3" t="s">
        <v>193</v>
      </c>
      <c r="Q283" s="4">
        <v>47361</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v>7</v>
      </c>
      <c r="O284" s="3" t="s">
        <v>263</v>
      </c>
      <c r="P284" s="3" t="s">
        <v>199</v>
      </c>
      <c r="Q284" s="4" t="s">
        <v>387</v>
      </c>
      <c r="R284" s="5" t="str">
        <f ca="1">IF(Q284=0," ",IFERROR(IF(DATEDIF(TODAY(),Q284,"M")&lt;=5,"ROJO",IF(DATEDIF(TODAY(),Q284,"M")&gt;=12,"VERDE",IF(AND(DATEDIF(TODAY(),Q284,"M")&gt;=6,DATEDIF(TODAY(),Q284,"M")&lt;=11),"AMARILLO"))),S284))</f>
        <v>VERDE</v>
      </c>
      <c r="S284" s="13" t="str">
        <f>IF(Q284=0," ",IF(Q284&lt;=$N$4,"VENCIDO","NO VENCIDO"))</f>
        <v>NO VENCIDO</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1</v>
      </c>
      <c r="N287" s="75">
        <f>SUM(N282:N286)</f>
        <v>36</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+Agosto!M288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+Agosto!M295</f>
        <v>863</v>
      </c>
      <c r="E295" s="125">
        <v>298</v>
      </c>
      <c r="F295" s="122">
        <v>818</v>
      </c>
      <c r="G295" s="122"/>
      <c r="H295" s="122">
        <v>200</v>
      </c>
      <c r="I295" s="122"/>
      <c r="J295" s="140">
        <f>+F295+G295</f>
        <v>818</v>
      </c>
      <c r="K295" s="143">
        <f>+AO295</f>
        <v>0</v>
      </c>
      <c r="L295" s="153">
        <f>+J295+K295</f>
        <v>818</v>
      </c>
      <c r="M295" s="156">
        <f>+(D295+E295)-L295+H295-I295</f>
        <v>543</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v>543</v>
      </c>
      <c r="O296" s="3" t="s">
        <v>307</v>
      </c>
      <c r="P296" s="3" t="s">
        <v>380</v>
      </c>
      <c r="Q296" s="4">
        <v>47328</v>
      </c>
      <c r="R296" s="5" t="str">
        <f ca="1">IF(Q296=0," ",IFERROR(IF(DATEDIF(TODAY(),Q296,"M")&lt;=5,"ROJO",IF(DATEDIF(TODAY(),Q296,"M")&gt;=12,"VERDE",IF(AND(DATEDIF(TODAY(),Q296,"M")&gt;=6,DATEDIF(TODAY(),Q296,"M")&lt;=11),"AMARILLO"))),S296))</f>
        <v>VERDE</v>
      </c>
      <c r="S296" s="13" t="str">
        <f t="shared" si="0"/>
        <v>NO VENCIDO</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1</v>
      </c>
      <c r="N301" s="75">
        <f>SUM(N295:N300)</f>
        <v>543</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+Agosto!M302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+Agosto!M309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+Agosto!M316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+Agosto!M323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+Agosto!M330</f>
        <v>1035</v>
      </c>
      <c r="E330" s="125">
        <v>500</v>
      </c>
      <c r="F330" s="122">
        <v>981</v>
      </c>
      <c r="G330" s="122"/>
      <c r="H330" s="122"/>
      <c r="I330" s="122"/>
      <c r="J330" s="140">
        <f>+F330+G330</f>
        <v>981</v>
      </c>
      <c r="K330" s="143">
        <f>+AO330</f>
        <v>0</v>
      </c>
      <c r="L330" s="153">
        <f>+J330+K330</f>
        <v>981</v>
      </c>
      <c r="M330" s="156">
        <f>+(D330+E330)-L330+H330-I330</f>
        <v>554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v>554</v>
      </c>
      <c r="O331" s="3" t="s">
        <v>381</v>
      </c>
      <c r="P331" s="3" t="s">
        <v>382</v>
      </c>
      <c r="Q331" s="4">
        <v>46446</v>
      </c>
      <c r="R331" s="5" t="str">
        <f ca="1">IF(Q331=0," ",IFERROR(IF(DATEDIF(TODAY(),Q331,"M")&lt;=5,"ROJO",IF(DATEDIF(TODAY(),Q331,"M")&gt;=12,"VERDE",IF(AND(DATEDIF(TODAY(),Q331,"M")&gt;=6,DATEDIF(TODAY(),Q331,"M")&lt;=11),"AMARILLO"))),S331))</f>
        <v>ROJO</v>
      </c>
      <c r="S331" s="13" t="str">
        <f>IF(Q331=0," ",IF(Q331&lt;=$N$4,"VENCIDO","NO VENCIDO"))</f>
        <v>NO VENCIDO</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1</v>
      </c>
      <c r="N336" s="75">
        <f>SUM(N330:N335)</f>
        <v>554</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+Agosto!M337</f>
        <v>1450</v>
      </c>
      <c r="E337" s="125">
        <v>1500</v>
      </c>
      <c r="F337" s="122">
        <v>743</v>
      </c>
      <c r="G337" s="122"/>
      <c r="H337" s="122"/>
      <c r="I337" s="122"/>
      <c r="J337" s="140">
        <f>+F337+G337</f>
        <v>743</v>
      </c>
      <c r="K337" s="143">
        <f>+AO337</f>
        <v>0</v>
      </c>
      <c r="L337" s="153">
        <f>+J337+K337</f>
        <v>743</v>
      </c>
      <c r="M337" s="156">
        <f>+(D337+E337)-L337+H337-I337</f>
        <v>2207</v>
      </c>
      <c r="N337" s="2"/>
      <c r="O337" s="3"/>
      <c r="P337" s="3"/>
      <c r="Q337" s="4"/>
      <c r="R337" s="5" t="str">
        <f t="shared" ref="R337:R342" ca="1" si="3">IF(Q337=0," ",IFERROR(IF(DATEDIF(TODAY(),Q337,"M")&lt;=5,"ROJO",IF(DATEDIF(TODAY(),Q337,"M")&gt;=12,"VERDE",IF(AND(DATEDIF(TODAY(),Q337,"M")&gt;=6,DATEDIF(TODAY(),Q337,"M")&lt;=11),"AMARILLO"))),S337))</f>
        <v xml:space="preserve"> </v>
      </c>
      <c r="S337" s="5" t="str">
        <f t="shared" ref="S337:S342" si="4">IF(Q337=0," ",IF(Q337&lt;=$N$4,"VENCIDO","NO VENCIDO"))</f>
        <v xml:space="preserve"> </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v>707</v>
      </c>
      <c r="O338" s="3" t="s">
        <v>384</v>
      </c>
      <c r="P338" s="3" t="s">
        <v>385</v>
      </c>
      <c r="Q338" s="4">
        <v>47927</v>
      </c>
      <c r="R338" s="5" t="str">
        <f t="shared" ca="1" si="3"/>
        <v>VERDE</v>
      </c>
      <c r="S338" s="13" t="str">
        <f t="shared" si="4"/>
        <v>NO VENCIDO</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v>1500</v>
      </c>
      <c r="O339" s="3" t="s">
        <v>250</v>
      </c>
      <c r="P339" s="3" t="s">
        <v>383</v>
      </c>
      <c r="Q339" s="4">
        <v>47728</v>
      </c>
      <c r="R339" s="67" t="str">
        <f t="shared" ca="1" si="3"/>
        <v>VERDE</v>
      </c>
      <c r="S339" s="68" t="str">
        <f t="shared" si="4"/>
        <v>NO VENCIDO</v>
      </c>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t="shared" ca="1" si="3"/>
        <v xml:space="preserve"> </v>
      </c>
      <c r="S340" s="13" t="str">
        <f t="shared" si="4"/>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t="shared" ca="1" si="3"/>
        <v xml:space="preserve"> </v>
      </c>
      <c r="S341" s="13" t="str">
        <f t="shared" si="4"/>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t="shared" ca="1" si="3"/>
        <v xml:space="preserve"> </v>
      </c>
      <c r="S342" s="13" t="str">
        <f t="shared" si="4"/>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1</v>
      </c>
      <c r="N343" s="75">
        <f>SUM(N337:N342)</f>
        <v>2207</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+Agosto!M344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+Agosto!M351</f>
        <v>50</v>
      </c>
      <c r="E351" s="125"/>
      <c r="F351" s="122">
        <v>11</v>
      </c>
      <c r="G351" s="122"/>
      <c r="H351" s="122"/>
      <c r="I351" s="122"/>
      <c r="J351" s="140">
        <f>+F351+G351</f>
        <v>11</v>
      </c>
      <c r="K351" s="143">
        <f>+AO351</f>
        <v>1</v>
      </c>
      <c r="L351" s="153">
        <f>+J351+K351</f>
        <v>12</v>
      </c>
      <c r="M351" s="156">
        <f>+(D351+E351)-L351+H351-I351</f>
        <v>38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16">
        <v>1</v>
      </c>
      <c r="AC351" s="116"/>
      <c r="AD351" s="162">
        <f>+AB351+AC351</f>
        <v>1</v>
      </c>
      <c r="AE351" s="116"/>
      <c r="AF351" s="116"/>
      <c r="AG351" s="116"/>
      <c r="AH351" s="116"/>
      <c r="AI351" s="116"/>
      <c r="AJ351" s="116"/>
      <c r="AK351" s="116"/>
      <c r="AL351" s="116"/>
      <c r="AM351" s="116"/>
      <c r="AN351" s="116"/>
      <c r="AO351" s="119">
        <f>SUM(AD351:AN356)</f>
        <v>1</v>
      </c>
      <c r="AP351" s="12"/>
      <c r="AQ351" s="44"/>
    </row>
    <row r="352" spans="1:43" ht="14.45" customHeight="1">
      <c r="A352" s="165"/>
      <c r="B352" s="166"/>
      <c r="C352" s="166"/>
      <c r="D352" s="214"/>
      <c r="E352" s="126"/>
      <c r="F352" s="123"/>
      <c r="G352" s="123"/>
      <c r="H352" s="123"/>
      <c r="I352" s="123"/>
      <c r="J352" s="141"/>
      <c r="K352" s="144"/>
      <c r="L352" s="154"/>
      <c r="M352" s="157"/>
      <c r="N352" s="2">
        <v>38</v>
      </c>
      <c r="O352" s="3" t="s">
        <v>252</v>
      </c>
      <c r="P352" s="3" t="s">
        <v>374</v>
      </c>
      <c r="Q352" s="4">
        <v>46446</v>
      </c>
      <c r="R352" s="5" t="str">
        <f ca="1">IF(Q352=0," ",IFERROR(IF(DATEDIF(TODAY(),Q352,"M")&lt;=5,"ROJO",IF(DATEDIF(TODAY(),Q352,"M")&gt;=12,"VERDE",IF(AND(DATEDIF(TODAY(),Q352,"M")&gt;=6,DATEDIF(TODAY(),Q352,"M")&lt;=11),"AMARILLO"))),S352))</f>
        <v>ROJO</v>
      </c>
      <c r="S352" s="13" t="str">
        <f>IF(Q352=0," ",IF(Q352&lt;=$N$4,"VENCIDO","NO VENCIDO"))</f>
        <v>NO VENCIDO</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1</v>
      </c>
      <c r="N357" s="75">
        <f>SUM(N351:N356)</f>
        <v>38</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+Agosto!M358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+Agosto!M365</f>
        <v>288</v>
      </c>
      <c r="E365" s="72">
        <v>150</v>
      </c>
      <c r="F365" s="35">
        <v>58</v>
      </c>
      <c r="G365" s="35"/>
      <c r="H365" s="14"/>
      <c r="I365" s="14"/>
      <c r="J365" s="74">
        <f t="shared" ref="J365:J371" si="5">+F365+G365</f>
        <v>58</v>
      </c>
      <c r="K365" s="36">
        <f t="shared" ref="K365:K371" si="6">+AO365</f>
        <v>0</v>
      </c>
      <c r="L365" s="77">
        <f t="shared" ref="L365:L371" si="7">+J365+K365</f>
        <v>58</v>
      </c>
      <c r="M365" s="37">
        <f t="shared" ref="M365:M371" si="8">+(D365+E365)-(L365)+H365-I365</f>
        <v>380</v>
      </c>
      <c r="N365" s="2"/>
      <c r="O365" s="3"/>
      <c r="P365" s="3"/>
      <c r="Q365" s="4"/>
      <c r="R365" s="5" t="str">
        <f t="shared" ref="R365:R371" ca="1" si="9">IF(Q365=0," ",IFERROR(IF(DATEDIF(TODAY(),Q365,"M")&lt;=5,"ROJO",IF(DATEDIF(TODAY(),Q365,"M")&gt;=12,"VERDE",IF(AND(DATEDIF(TODAY(),Q365,"M")&gt;=6,DATEDIF(TODAY(),Q365,"M")&lt;=11),"AMARILLO"))),S365))</f>
        <v xml:space="preserve"> </v>
      </c>
      <c r="S365" s="13" t="str">
        <f t="shared" ref="S365:S371" si="10">IF(Q365=0," ",IF(Q365&lt;=$N$4,"VENCIDO","NO VENCIDO"))</f>
        <v xml:space="preserve"> </v>
      </c>
      <c r="T365" s="6"/>
      <c r="U365" s="7"/>
      <c r="V365" s="7"/>
      <c r="W365" s="8"/>
      <c r="X365" s="8"/>
      <c r="Y365" s="38"/>
      <c r="Z365" s="73"/>
      <c r="AA365" s="1"/>
      <c r="AB365" s="10"/>
      <c r="AC365" s="10"/>
      <c r="AD365" s="11">
        <f t="shared" ref="AD365:AD371" si="11">+AB365+AC365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2">A365+1</f>
        <v>12</v>
      </c>
      <c r="B366" s="152" t="s">
        <v>106</v>
      </c>
      <c r="C366" s="152"/>
      <c r="D366" s="87">
        <f>+Agosto!M366</f>
        <v>2525</v>
      </c>
      <c r="E366" s="72">
        <v>210</v>
      </c>
      <c r="F366" s="35">
        <v>305</v>
      </c>
      <c r="G366" s="35"/>
      <c r="H366" s="14"/>
      <c r="I366" s="14"/>
      <c r="J366" s="74">
        <f t="shared" si="5"/>
        <v>305</v>
      </c>
      <c r="K366" s="36">
        <f t="shared" si="6"/>
        <v>0</v>
      </c>
      <c r="L366" s="77">
        <f t="shared" si="7"/>
        <v>305</v>
      </c>
      <c r="M366" s="37">
        <f t="shared" si="8"/>
        <v>2430</v>
      </c>
      <c r="N366" s="2"/>
      <c r="O366" s="3"/>
      <c r="P366" s="3"/>
      <c r="Q366" s="4"/>
      <c r="R366" s="5" t="str">
        <f t="shared" ca="1" si="9"/>
        <v xml:space="preserve"> </v>
      </c>
      <c r="S366" s="13" t="str">
        <f t="shared" si="10"/>
        <v xml:space="preserve"> </v>
      </c>
      <c r="T366" s="6"/>
      <c r="U366" s="7"/>
      <c r="V366" s="7"/>
      <c r="W366" s="8"/>
      <c r="X366" s="8"/>
      <c r="Y366" s="39"/>
      <c r="Z366" s="73"/>
      <c r="AA366" s="1"/>
      <c r="AB366" s="10"/>
      <c r="AC366" s="10"/>
      <c r="AD366" s="11">
        <f t="shared" si="11"/>
        <v>0</v>
      </c>
      <c r="AE366" s="10"/>
      <c r="AF366" s="10"/>
      <c r="AG366" s="10"/>
      <c r="AH366" s="10"/>
      <c r="AI366" s="10"/>
      <c r="AJ366" s="10"/>
      <c r="AK366" s="10"/>
      <c r="AL366" s="10"/>
      <c r="AM366" s="10"/>
      <c r="AN366" s="10"/>
      <c r="AO366" s="78">
        <f t="shared" ref="AO366:AO371" si="13">SUM(AD366:AN366)</f>
        <v>0</v>
      </c>
      <c r="AP366" s="12"/>
      <c r="AQ366" s="44"/>
    </row>
    <row r="367" spans="1:43" ht="14.45" customHeight="1">
      <c r="A367" s="76">
        <f t="shared" si="12"/>
        <v>13</v>
      </c>
      <c r="B367" s="152" t="s">
        <v>107</v>
      </c>
      <c r="C367" s="152"/>
      <c r="D367" s="87">
        <f>+Agosto!M367</f>
        <v>411</v>
      </c>
      <c r="E367" s="72"/>
      <c r="F367" s="35"/>
      <c r="G367" s="35"/>
      <c r="H367" s="14"/>
      <c r="I367" s="14"/>
      <c r="J367" s="74">
        <f t="shared" si="5"/>
        <v>0</v>
      </c>
      <c r="K367" s="36">
        <f t="shared" si="6"/>
        <v>0</v>
      </c>
      <c r="L367" s="77">
        <f t="shared" si="7"/>
        <v>0</v>
      </c>
      <c r="M367" s="37">
        <f t="shared" si="8"/>
        <v>411</v>
      </c>
      <c r="N367" s="2"/>
      <c r="O367" s="3"/>
      <c r="P367" s="3"/>
      <c r="Q367" s="4"/>
      <c r="R367" s="5" t="str">
        <f t="shared" ca="1" si="9"/>
        <v xml:space="preserve"> </v>
      </c>
      <c r="S367" s="13" t="str">
        <f t="shared" si="10"/>
        <v xml:space="preserve"> </v>
      </c>
      <c r="T367" s="6"/>
      <c r="U367" s="7"/>
      <c r="V367" s="7"/>
      <c r="W367" s="8"/>
      <c r="X367" s="8"/>
      <c r="Y367" s="39"/>
      <c r="Z367" s="73"/>
      <c r="AA367" s="1"/>
      <c r="AB367" s="10"/>
      <c r="AC367" s="10"/>
      <c r="AD367" s="11">
        <f t="shared" si="11"/>
        <v>0</v>
      </c>
      <c r="AE367" s="10"/>
      <c r="AF367" s="10"/>
      <c r="AG367" s="10"/>
      <c r="AH367" s="10"/>
      <c r="AI367" s="10"/>
      <c r="AJ367" s="10"/>
      <c r="AK367" s="10"/>
      <c r="AL367" s="10"/>
      <c r="AM367" s="10"/>
      <c r="AN367" s="10"/>
      <c r="AO367" s="78">
        <f t="shared" si="13"/>
        <v>0</v>
      </c>
      <c r="AP367" s="12"/>
      <c r="AQ367" s="44"/>
    </row>
    <row r="368" spans="1:43" ht="14.45" customHeight="1">
      <c r="A368" s="76">
        <f t="shared" si="12"/>
        <v>14</v>
      </c>
      <c r="B368" s="152" t="s">
        <v>108</v>
      </c>
      <c r="C368" s="152"/>
      <c r="D368" s="87">
        <f>+Agosto!M368</f>
        <v>160</v>
      </c>
      <c r="E368" s="72">
        <v>80</v>
      </c>
      <c r="F368" s="35">
        <v>17</v>
      </c>
      <c r="G368" s="35"/>
      <c r="H368" s="14"/>
      <c r="I368" s="14"/>
      <c r="J368" s="74">
        <f t="shared" si="5"/>
        <v>17</v>
      </c>
      <c r="K368" s="36">
        <f t="shared" si="6"/>
        <v>0</v>
      </c>
      <c r="L368" s="77">
        <f t="shared" si="7"/>
        <v>17</v>
      </c>
      <c r="M368" s="37">
        <f t="shared" si="8"/>
        <v>223</v>
      </c>
      <c r="N368" s="2"/>
      <c r="O368" s="3"/>
      <c r="P368" s="3"/>
      <c r="Q368" s="4"/>
      <c r="R368" s="5" t="str">
        <f t="shared" ca="1" si="9"/>
        <v xml:space="preserve"> </v>
      </c>
      <c r="S368" s="13" t="str">
        <f t="shared" si="10"/>
        <v xml:space="preserve"> </v>
      </c>
      <c r="T368" s="6"/>
      <c r="U368" s="7"/>
      <c r="V368" s="7"/>
      <c r="W368" s="8"/>
      <c r="X368" s="8"/>
      <c r="Y368" s="39"/>
      <c r="Z368" s="73"/>
      <c r="AA368" s="1"/>
      <c r="AB368" s="10"/>
      <c r="AC368" s="10"/>
      <c r="AD368" s="11">
        <f t="shared" si="11"/>
        <v>0</v>
      </c>
      <c r="AE368" s="10"/>
      <c r="AF368" s="10"/>
      <c r="AG368" s="10"/>
      <c r="AH368" s="10"/>
      <c r="AI368" s="10"/>
      <c r="AJ368" s="10"/>
      <c r="AK368" s="10"/>
      <c r="AL368" s="10"/>
      <c r="AM368" s="10"/>
      <c r="AN368" s="10"/>
      <c r="AO368" s="78">
        <f t="shared" si="13"/>
        <v>0</v>
      </c>
      <c r="AP368" s="12"/>
      <c r="AQ368" s="44"/>
    </row>
    <row r="369" spans="1:43" ht="14.45" customHeight="1">
      <c r="A369" s="76">
        <f t="shared" si="12"/>
        <v>15</v>
      </c>
      <c r="B369" s="152" t="s">
        <v>109</v>
      </c>
      <c r="C369" s="152"/>
      <c r="D369" s="87">
        <f>+Agosto!M369</f>
        <v>0</v>
      </c>
      <c r="E369" s="72"/>
      <c r="F369" s="35"/>
      <c r="G369" s="35"/>
      <c r="H369" s="14"/>
      <c r="I369" s="14"/>
      <c r="J369" s="74">
        <f t="shared" si="5"/>
        <v>0</v>
      </c>
      <c r="K369" s="36">
        <f t="shared" si="6"/>
        <v>0</v>
      </c>
      <c r="L369" s="77">
        <f t="shared" si="7"/>
        <v>0</v>
      </c>
      <c r="M369" s="37">
        <f t="shared" si="8"/>
        <v>0</v>
      </c>
      <c r="N369" s="2"/>
      <c r="O369" s="3"/>
      <c r="P369" s="3"/>
      <c r="Q369" s="4"/>
      <c r="R369" s="5" t="str">
        <f t="shared" ca="1" si="9"/>
        <v xml:space="preserve"> </v>
      </c>
      <c r="S369" s="13" t="str">
        <f t="shared" si="10"/>
        <v xml:space="preserve"> </v>
      </c>
      <c r="T369" s="6"/>
      <c r="U369" s="7"/>
      <c r="V369" s="7"/>
      <c r="W369" s="8"/>
      <c r="X369" s="8"/>
      <c r="Y369" s="39"/>
      <c r="Z369" s="73"/>
      <c r="AA369" s="1"/>
      <c r="AB369" s="10"/>
      <c r="AC369" s="10"/>
      <c r="AD369" s="11">
        <f t="shared" si="11"/>
        <v>0</v>
      </c>
      <c r="AE369" s="10"/>
      <c r="AF369" s="10"/>
      <c r="AG369" s="10"/>
      <c r="AH369" s="10"/>
      <c r="AI369" s="10"/>
      <c r="AJ369" s="10"/>
      <c r="AK369" s="10"/>
      <c r="AL369" s="10"/>
      <c r="AM369" s="10"/>
      <c r="AN369" s="10"/>
      <c r="AO369" s="78">
        <f t="shared" si="13"/>
        <v>0</v>
      </c>
      <c r="AP369" s="12"/>
      <c r="AQ369" s="44"/>
    </row>
    <row r="370" spans="1:43" ht="16.5">
      <c r="A370" s="76">
        <f t="shared" si="12"/>
        <v>16</v>
      </c>
      <c r="B370" s="152" t="s">
        <v>110</v>
      </c>
      <c r="C370" s="152"/>
      <c r="D370" s="87">
        <f>+Agosto!M370</f>
        <v>0</v>
      </c>
      <c r="E370" s="72"/>
      <c r="F370" s="35"/>
      <c r="G370" s="35"/>
      <c r="H370" s="14"/>
      <c r="I370" s="14"/>
      <c r="J370" s="74">
        <f t="shared" si="5"/>
        <v>0</v>
      </c>
      <c r="K370" s="36">
        <f t="shared" si="6"/>
        <v>0</v>
      </c>
      <c r="L370" s="77">
        <f t="shared" si="7"/>
        <v>0</v>
      </c>
      <c r="M370" s="37">
        <f t="shared" si="8"/>
        <v>0</v>
      </c>
      <c r="N370" s="2"/>
      <c r="O370" s="3"/>
      <c r="P370" s="3"/>
      <c r="Q370" s="4"/>
      <c r="R370" s="5" t="str">
        <f t="shared" ca="1" si="9"/>
        <v xml:space="preserve"> </v>
      </c>
      <c r="S370" s="13" t="str">
        <f t="shared" si="10"/>
        <v xml:space="preserve"> </v>
      </c>
      <c r="T370" s="6"/>
      <c r="U370" s="7"/>
      <c r="V370" s="7"/>
      <c r="W370" s="8"/>
      <c r="X370" s="8"/>
      <c r="Y370" s="39"/>
      <c r="Z370" s="73"/>
      <c r="AA370" s="1"/>
      <c r="AB370" s="10"/>
      <c r="AC370" s="10"/>
      <c r="AD370" s="11">
        <f t="shared" si="11"/>
        <v>0</v>
      </c>
      <c r="AE370" s="10"/>
      <c r="AF370" s="10"/>
      <c r="AG370" s="10"/>
      <c r="AH370" s="10"/>
      <c r="AI370" s="10"/>
      <c r="AJ370" s="10"/>
      <c r="AK370" s="10"/>
      <c r="AL370" s="10"/>
      <c r="AM370" s="10"/>
      <c r="AN370" s="10"/>
      <c r="AO370" s="78">
        <f t="shared" si="13"/>
        <v>0</v>
      </c>
      <c r="AP370" s="12"/>
      <c r="AQ370" s="44"/>
    </row>
    <row r="371" spans="1:43" ht="16.5">
      <c r="A371" s="76">
        <f t="shared" si="12"/>
        <v>17</v>
      </c>
      <c r="B371" s="152" t="s">
        <v>111</v>
      </c>
      <c r="C371" s="152"/>
      <c r="D371" s="87">
        <f>+Agosto!M371</f>
        <v>0</v>
      </c>
      <c r="E371" s="72"/>
      <c r="F371" s="35"/>
      <c r="G371" s="35"/>
      <c r="H371" s="14"/>
      <c r="I371" s="14"/>
      <c r="J371" s="74">
        <f t="shared" si="5"/>
        <v>0</v>
      </c>
      <c r="K371" s="36">
        <f t="shared" si="6"/>
        <v>0</v>
      </c>
      <c r="L371" s="77">
        <f t="shared" si="7"/>
        <v>0</v>
      </c>
      <c r="M371" s="37">
        <f t="shared" si="8"/>
        <v>0</v>
      </c>
      <c r="N371" s="2"/>
      <c r="O371" s="3"/>
      <c r="P371" s="3"/>
      <c r="Q371" s="4"/>
      <c r="R371" s="5" t="str">
        <f t="shared" ca="1" si="9"/>
        <v xml:space="preserve"> </v>
      </c>
      <c r="S371" s="13" t="str">
        <f t="shared" si="10"/>
        <v xml:space="preserve"> </v>
      </c>
      <c r="T371" s="6"/>
      <c r="U371" s="7"/>
      <c r="V371" s="7"/>
      <c r="W371" s="8"/>
      <c r="X371" s="8"/>
      <c r="Y371" s="39"/>
      <c r="Z371" s="73"/>
      <c r="AA371" s="1"/>
      <c r="AB371" s="10"/>
      <c r="AC371" s="10"/>
      <c r="AD371" s="11">
        <f t="shared" si="11"/>
        <v>0</v>
      </c>
      <c r="AE371" s="10"/>
      <c r="AF371" s="10"/>
      <c r="AG371" s="10"/>
      <c r="AH371" s="10"/>
      <c r="AI371" s="10"/>
      <c r="AJ371" s="10"/>
      <c r="AK371" s="10"/>
      <c r="AL371" s="10"/>
      <c r="AM371" s="10"/>
      <c r="AN371" s="10"/>
      <c r="AO371" s="78">
        <f t="shared" si="13"/>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+Agosto!M379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+Agosto!M380</f>
        <v>0</v>
      </c>
      <c r="E380" s="72"/>
      <c r="F380" s="40"/>
      <c r="G380" s="40"/>
      <c r="H380" s="25"/>
      <c r="I380" s="25"/>
      <c r="J380" s="74">
        <f t="shared" ref="J380:J381" si="14">SUM(F380,G380)</f>
        <v>0</v>
      </c>
      <c r="K380" s="36">
        <f t="shared" ref="K380:K381" si="15">+AQ380</f>
        <v>0</v>
      </c>
      <c r="L380" s="77">
        <f t="shared" ref="L380:L381" si="16">+J380+K380</f>
        <v>0</v>
      </c>
      <c r="M380" s="37">
        <f t="shared" ref="M380:M381" si="17">+(D380+E380)-(L380)+H380-I380</f>
        <v>0</v>
      </c>
      <c r="N380" s="41">
        <f t="shared" ref="N380:N381" si="18">+AS380</f>
        <v>0</v>
      </c>
      <c r="O380" s="7"/>
      <c r="P380" s="7"/>
      <c r="Q380" s="7"/>
      <c r="R380" s="7"/>
      <c r="S380" s="8"/>
      <c r="T380" s="8"/>
      <c r="U380" s="42"/>
      <c r="V380" s="42"/>
      <c r="W380" s="42"/>
      <c r="X380" s="42"/>
      <c r="Y380" s="41">
        <f t="shared" ref="Y380:Y381" si="19">+AS380</f>
        <v>0</v>
      </c>
      <c r="Z380" s="9"/>
      <c r="AA380" s="1"/>
      <c r="AB380" s="43"/>
      <c r="AC380" s="43"/>
      <c r="AD380" s="43"/>
      <c r="AE380" s="43"/>
      <c r="AF380" s="43"/>
      <c r="AG380" s="43"/>
      <c r="AH380" s="43"/>
      <c r="AI380" s="43"/>
      <c r="AJ380" s="43"/>
      <c r="AK380" s="43"/>
      <c r="AL380" s="43"/>
      <c r="AM380" s="43"/>
      <c r="AN380" s="43"/>
      <c r="AO380" s="43"/>
      <c r="AP380" s="43"/>
      <c r="AQ380" s="79">
        <f t="shared" ref="AQ380:AQ381" si="20">SUM(AB380:AP380)</f>
        <v>0</v>
      </c>
    </row>
    <row r="381" spans="1:43" ht="16.5">
      <c r="A381" s="76">
        <f>A380+1</f>
        <v>5</v>
      </c>
      <c r="B381" s="99" t="s">
        <v>192</v>
      </c>
      <c r="C381" s="100"/>
      <c r="D381" s="87">
        <f>+Agosto!M381</f>
        <v>0</v>
      </c>
      <c r="E381" s="72"/>
      <c r="F381" s="40"/>
      <c r="G381" s="40"/>
      <c r="H381" s="25"/>
      <c r="I381" s="25"/>
      <c r="J381" s="74">
        <f t="shared" si="14"/>
        <v>0</v>
      </c>
      <c r="K381" s="36">
        <f t="shared" si="15"/>
        <v>0</v>
      </c>
      <c r="L381" s="77">
        <f t="shared" si="16"/>
        <v>0</v>
      </c>
      <c r="M381" s="37">
        <f t="shared" si="17"/>
        <v>0</v>
      </c>
      <c r="N381" s="41">
        <f t="shared" si="18"/>
        <v>0</v>
      </c>
      <c r="O381" s="7"/>
      <c r="P381" s="7"/>
      <c r="Q381" s="7"/>
      <c r="R381" s="7"/>
      <c r="S381" s="8"/>
      <c r="T381" s="8"/>
      <c r="U381" s="42"/>
      <c r="V381" s="42"/>
      <c r="W381" s="42"/>
      <c r="X381" s="42"/>
      <c r="Y381" s="41">
        <f t="shared" si="19"/>
        <v>0</v>
      </c>
      <c r="Z381" s="9"/>
      <c r="AA381" s="1"/>
      <c r="AB381" s="43"/>
      <c r="AC381" s="43"/>
      <c r="AD381" s="43"/>
      <c r="AE381" s="43"/>
      <c r="AF381" s="43"/>
      <c r="AG381" s="43"/>
      <c r="AH381" s="43"/>
      <c r="AI381" s="43"/>
      <c r="AJ381" s="43"/>
      <c r="AK381" s="43"/>
      <c r="AL381" s="43"/>
      <c r="AM381" s="43"/>
      <c r="AN381" s="43"/>
      <c r="AO381" s="43"/>
      <c r="AP381" s="43"/>
      <c r="AQ381" s="79">
        <f t="shared" si="20"/>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R5:R9">
    <cfRule type="containsText" dxfId="772" priority="230" operator="containsText" text="ROJO">
      <formula>NOT(ISERROR(SEARCH("ROJO",R5)))</formula>
    </cfRule>
    <cfRule type="containsText" dxfId="771" priority="227" operator="containsText" text="VENCIDO">
      <formula>NOT(ISERROR(SEARCH("VENCIDO",R5)))</formula>
    </cfRule>
    <cfRule type="containsText" dxfId="770" priority="228" operator="containsText" text="VERDE">
      <formula>NOT(ISERROR(SEARCH("VERDE",R5)))</formula>
    </cfRule>
    <cfRule type="containsText" dxfId="769" priority="229" stopIfTrue="1" operator="containsText" text="AMARILLO">
      <formula>NOT(ISERROR(SEARCH("AMARILLO",R5)))</formula>
    </cfRule>
  </conditionalFormatting>
  <conditionalFormatting sqref="R11:R15">
    <cfRule type="containsText" dxfId="768" priority="224" operator="containsText" text="ROJO">
      <formula>NOT(ISERROR(SEARCH("ROJO",R11)))</formula>
    </cfRule>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onditionalFormatting>
  <conditionalFormatting sqref="R17:R21">
    <cfRule type="containsText" dxfId="764" priority="218" operator="containsText" text="VERDE">
      <formula>NOT(ISERROR(SEARCH("VERDE",R17)))</formula>
    </cfRule>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onditionalFormatting>
  <conditionalFormatting sqref="R23:R27">
    <cfRule type="containsText" dxfId="760" priority="211" operator="containsText" text="VENCIDO">
      <formula>NOT(ISERROR(SEARCH("VENCIDO",R23)))</formula>
    </cfRule>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2" operator="containsText" text="VERDE">
      <formula>NOT(ISERROR(SEARCH("VERDE",R23)))</formula>
    </cfRule>
  </conditionalFormatting>
  <conditionalFormatting sqref="R29:R33">
    <cfRule type="containsText" dxfId="756" priority="210" operator="containsText" text="ROJO">
      <formula>NOT(ISERROR(SEARCH("ROJO",R29)))</formula>
    </cfRule>
    <cfRule type="containsText" dxfId="755" priority="207" operator="containsText" text="VENCIDO">
      <formula>NOT(ISERROR(SEARCH("VENCIDO",R29)))</formula>
    </cfRule>
    <cfRule type="containsText" dxfId="754" priority="208" operator="containsText" text="VERDE">
      <formula>NOT(ISERROR(SEARCH("VERDE",R29)))</formula>
    </cfRule>
    <cfRule type="containsText" dxfId="753" priority="209" stopIfTrue="1" operator="containsText" text="AMARILLO">
      <formula>NOT(ISERROR(SEARCH("AMARILLO",R29)))</formula>
    </cfRule>
  </conditionalFormatting>
  <conditionalFormatting sqref="R35:R39">
    <cfRule type="containsText" dxfId="752" priority="204" operator="containsText" text="ROJO">
      <formula>NOT(ISERROR(SEARCH("ROJO",R35)))</formula>
    </cfRule>
    <cfRule type="containsText" dxfId="751" priority="201" operator="containsText" text="VENCIDO">
      <formula>NOT(ISERROR(SEARCH("VENCIDO",R35)))</formula>
    </cfRule>
    <cfRule type="containsText" dxfId="750" priority="202" operator="containsText" text="VERDE">
      <formula>NOT(ISERROR(SEARCH("VERDE",R35)))</formula>
    </cfRule>
    <cfRule type="containsText" dxfId="749" priority="203" stopIfTrue="1" operator="containsText" text="AMARILLO">
      <formula>NOT(ISERROR(SEARCH("AMARILLO",R35)))</formula>
    </cfRule>
  </conditionalFormatting>
  <conditionalFormatting sqref="R41:R45">
    <cfRule type="containsText" dxfId="748" priority="200" operator="containsText" text="ROJO">
      <formula>NOT(ISERROR(SEARCH("ROJO",R41)))</formula>
    </cfRule>
    <cfRule type="containsText" dxfId="747" priority="199" stopIfTrue="1" operator="containsText" text="AMARILLO">
      <formula>NOT(ISERROR(SEARCH("AMARILLO",R41)))</formula>
    </cfRule>
    <cfRule type="containsText" dxfId="746" priority="198" operator="containsText" text="VERDE">
      <formula>NOT(ISERROR(SEARCH("VERDE",R41)))</formula>
    </cfRule>
    <cfRule type="containsText" dxfId="74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4" priority="195" operator="containsText" text="ROJO">
      <formula>NOT(ISERROR(SEARCH("ROJO",R47)))</formula>
    </cfRule>
    <cfRule type="containsText" dxfId="743" priority="194" stopIfTrue="1" operator="containsText" text="AMARILLO">
      <formula>NOT(ISERROR(SEARCH("AMARILLO",R47)))</formula>
    </cfRule>
    <cfRule type="containsText" dxfId="742" priority="193" operator="containsText" text="VERDE">
      <formula>NOT(ISERROR(SEARCH("VERDE",R47)))</formula>
    </cfRule>
    <cfRule type="containsText" dxfId="741" priority="192" operator="containsText" text="VENCIDO">
      <formula>NOT(ISERROR(SEARCH("VENCIDO",R47)))</formula>
    </cfRule>
  </conditionalFormatting>
  <conditionalFormatting sqref="R83:R87 R89:R93">
    <cfRule type="containsText" dxfId="740" priority="189" stopIfTrue="1" operator="containsText" text="AMARILLO">
      <formula>NOT(ISERROR(SEARCH("AMARILLO",R83)))</formula>
    </cfRule>
    <cfRule type="containsText" dxfId="739" priority="190" operator="containsText" text="ROJO">
      <formula>NOT(ISERROR(SEARCH("ROJO",R83)))</formula>
    </cfRule>
    <cfRule type="containsText" dxfId="738" priority="187" operator="containsText" text="VENCIDO">
      <formula>NOT(ISERROR(SEARCH("VENCIDO",R83)))</formula>
    </cfRule>
    <cfRule type="containsText" dxfId="737" priority="188" operator="containsText" text="VERDE">
      <formula>NOT(ISERROR(SEARCH("VERDE",R83)))</formula>
    </cfRule>
  </conditionalFormatting>
  <conditionalFormatting sqref="R101:R105">
    <cfRule type="containsText" dxfId="736" priority="184" stopIfTrue="1" operator="containsText" text="AMARILLO">
      <formula>NOT(ISERROR(SEARCH("AMARILLO",R101)))</formula>
    </cfRule>
    <cfRule type="containsText" dxfId="735" priority="185" operator="containsText" text="ROJO">
      <formula>NOT(ISERROR(SEARCH("ROJO",R101)))</formula>
    </cfRule>
    <cfRule type="containsText" dxfId="734" priority="182" operator="containsText" text="VENCIDO">
      <formula>NOT(ISERROR(SEARCH("VENCIDO",R101)))</formula>
    </cfRule>
    <cfRule type="containsText" dxfId="733" priority="183" operator="containsText" text="VERDE">
      <formula>NOT(ISERROR(SEARCH("VERDE",R101)))</formula>
    </cfRule>
  </conditionalFormatting>
  <conditionalFormatting sqref="R149:R153">
    <cfRule type="containsText" dxfId="732" priority="178" operator="containsText" text="VERDE">
      <formula>NOT(ISERROR(SEARCH("VERDE",R149)))</formula>
    </cfRule>
    <cfRule type="containsText" dxfId="731" priority="177" operator="containsText" text="VENCIDO">
      <formula>NOT(ISERROR(SEARCH("VENCIDO",R149)))</formula>
    </cfRule>
    <cfRule type="containsText" dxfId="730" priority="179" stopIfTrue="1" operator="containsText" text="AMARILLO">
      <formula>NOT(ISERROR(SEARCH("AMARILLO",R149)))</formula>
    </cfRule>
    <cfRule type="containsText" dxfId="729" priority="180" operator="containsText" text="ROJO">
      <formula>NOT(ISERROR(SEARCH("ROJO",R149)))</formula>
    </cfRule>
  </conditionalFormatting>
  <conditionalFormatting sqref="R155:R159">
    <cfRule type="containsText" dxfId="728" priority="176" operator="containsText" text="ROJO">
      <formula>NOT(ISERROR(SEARCH("ROJO",R155)))</formula>
    </cfRule>
    <cfRule type="containsText" dxfId="727" priority="174" operator="containsText" text="VERDE">
      <formula>NOT(ISERROR(SEARCH("VERDE",R155)))</formula>
    </cfRule>
    <cfRule type="containsText" dxfId="726" priority="175" stopIfTrue="1" operator="containsText" text="AMARILLO">
      <formula>NOT(ISERROR(SEARCH("AMARILLO",R155)))</formula>
    </cfRule>
    <cfRule type="containsText" dxfId="725" priority="173" operator="containsText" text="VENCIDO">
      <formula>NOT(ISERROR(SEARCH("VENCIDO",R155)))</formula>
    </cfRule>
  </conditionalFormatting>
  <conditionalFormatting sqref="R161:R165">
    <cfRule type="containsText" dxfId="724" priority="170" operator="containsText" text="VERDE">
      <formula>NOT(ISERROR(SEARCH("VERDE",R161)))</formula>
    </cfRule>
    <cfRule type="containsText" dxfId="723" priority="169" operator="containsText" text="VENCIDO">
      <formula>NOT(ISERROR(SEARCH("VENCIDO",R161)))</formula>
    </cfRule>
    <cfRule type="containsText" dxfId="722" priority="171" stopIfTrue="1" operator="containsText" text="AMARILLO">
      <formula>NOT(ISERROR(SEARCH("AMARILLO",R161)))</formula>
    </cfRule>
    <cfRule type="containsText" dxfId="721" priority="172" operator="containsText" text="ROJO">
      <formula>NOT(ISERROR(SEARCH("ROJO",R161)))</formula>
    </cfRule>
  </conditionalFormatting>
  <conditionalFormatting sqref="R167:R171">
    <cfRule type="containsText" dxfId="720" priority="164" operator="containsText" text="VENCIDO">
      <formula>NOT(ISERROR(SEARCH("VENCIDO",R167)))</formula>
    </cfRule>
    <cfRule type="containsText" dxfId="719" priority="166" stopIfTrue="1" operator="containsText" text="AMARILLO">
      <formula>NOT(ISERROR(SEARCH("AMARILLO",R167)))</formula>
    </cfRule>
    <cfRule type="containsText" dxfId="718" priority="167" operator="containsText" text="ROJO">
      <formula>NOT(ISERROR(SEARCH("ROJO",R167)))</formula>
    </cfRule>
    <cfRule type="containsText" dxfId="717" priority="165" operator="containsText" text="VERDE">
      <formula>NOT(ISERROR(SEARCH("VERDE",R167)))</formula>
    </cfRule>
  </conditionalFormatting>
  <conditionalFormatting sqref="R173:R177">
    <cfRule type="containsText" dxfId="716" priority="160" operator="containsText" text="VERDE">
      <formula>NOT(ISERROR(SEARCH("VERDE",R173)))</formula>
    </cfRule>
    <cfRule type="containsText" dxfId="715" priority="161" stopIfTrue="1" operator="containsText" text="AMARILLO">
      <formula>NOT(ISERROR(SEARCH("AMARILLO",R173)))</formula>
    </cfRule>
    <cfRule type="containsText" dxfId="714" priority="162" operator="containsText" text="ROJO">
      <formula>NOT(ISERROR(SEARCH("ROJO",R173)))</formula>
    </cfRule>
    <cfRule type="containsText" dxfId="713" priority="159" operator="containsText" text="VENCIDO">
      <formula>NOT(ISERROR(SEARCH("VENCIDO",R173)))</formula>
    </cfRule>
  </conditionalFormatting>
  <conditionalFormatting sqref="R179:R183">
    <cfRule type="containsText" dxfId="712" priority="157" operator="containsText" text="ROJO">
      <formula>NOT(ISERROR(SEARCH("ROJO",R179)))</formula>
    </cfRule>
    <cfRule type="containsText" dxfId="711" priority="156" stopIfTrue="1" operator="containsText" text="AMARILLO">
      <formula>NOT(ISERROR(SEARCH("AMARILLO",R179)))</formula>
    </cfRule>
    <cfRule type="containsText" dxfId="710" priority="154" operator="containsText" text="VENCIDO">
      <formula>NOT(ISERROR(SEARCH("VENCIDO",R179)))</formula>
    </cfRule>
    <cfRule type="containsText" dxfId="709" priority="155" operator="containsText" text="VERDE">
      <formula>NOT(ISERROR(SEARCH("VERDE",R179)))</formula>
    </cfRule>
  </conditionalFormatting>
  <conditionalFormatting sqref="R185:R189 R191:R195">
    <cfRule type="containsText" dxfId="708" priority="151" stopIfTrue="1" operator="containsText" text="AMARILLO">
      <formula>NOT(ISERROR(SEARCH("AMARILLO",R185)))</formula>
    </cfRule>
    <cfRule type="containsText" dxfId="707" priority="150" operator="containsText" text="VERDE">
      <formula>NOT(ISERROR(SEARCH("VERDE",R185)))</formula>
    </cfRule>
    <cfRule type="containsText" dxfId="706" priority="149" operator="containsText" text="VENCIDO">
      <formula>NOT(ISERROR(SEARCH("VENCIDO",R185)))</formula>
    </cfRule>
    <cfRule type="containsText" dxfId="705" priority="152" operator="containsText" text="ROJO">
      <formula>NOT(ISERROR(SEARCH("ROJO",R185)))</formula>
    </cfRule>
  </conditionalFormatting>
  <conditionalFormatting sqref="R197:R201 R203:R207 R209:R213 R215:R219">
    <cfRule type="containsText" dxfId="704" priority="146" stopIfTrue="1" operator="containsText" text="AMARILLO">
      <formula>NOT(ISERROR(SEARCH("AMARILLO",R197)))</formula>
    </cfRule>
    <cfRule type="containsText" dxfId="703" priority="147" operator="containsText" text="ROJO">
      <formula>NOT(ISERROR(SEARCH("ROJO",R197)))</formula>
    </cfRule>
    <cfRule type="containsText" dxfId="702" priority="144" operator="containsText" text="VENCIDO">
      <formula>NOT(ISERROR(SEARCH("VENCIDO",R197)))</formula>
    </cfRule>
    <cfRule type="containsText" dxfId="701" priority="145" operator="containsText" text="VERDE">
      <formula>NOT(ISERROR(SEARCH("VERDE",R197)))</formula>
    </cfRule>
  </conditionalFormatting>
  <conditionalFormatting sqref="R222:R226">
    <cfRule type="containsText" dxfId="700" priority="141" operator="containsText" text="ROJO">
      <formula>NOT(ISERROR(SEARCH("ROJO",R222)))</formula>
    </cfRule>
    <cfRule type="containsText" dxfId="699" priority="140" stopIfTrue="1" operator="containsText" text="AMARILLO">
      <formula>NOT(ISERROR(SEARCH("AMARILLO",R222)))</formula>
    </cfRule>
    <cfRule type="containsText" dxfId="698" priority="139" operator="containsText" text="VERDE">
      <formula>NOT(ISERROR(SEARCH("VERDE",R222)))</formula>
    </cfRule>
    <cfRule type="containsText" dxfId="697" priority="138" operator="containsText" text="VENCIDO">
      <formula>NOT(ISERROR(SEARCH("VENCIDO",R222)))</formula>
    </cfRule>
  </conditionalFormatting>
  <conditionalFormatting sqref="R228:R232 R234:R238 R240:R244">
    <cfRule type="containsText" dxfId="696" priority="133" operator="containsText" text="VENCIDO">
      <formula>NOT(ISERROR(SEARCH("VENCIDO",R228)))</formula>
    </cfRule>
    <cfRule type="containsText" dxfId="695" priority="134" operator="containsText" text="VERDE">
      <formula>NOT(ISERROR(SEARCH("VERDE",R228)))</formula>
    </cfRule>
    <cfRule type="containsText" dxfId="694" priority="135" stopIfTrue="1" operator="containsText" text="AMARILLO">
      <formula>NOT(ISERROR(SEARCH("AMARILLO",R228)))</formula>
    </cfRule>
    <cfRule type="containsText" dxfId="693" priority="136" operator="containsText" text="ROJO">
      <formula>NOT(ISERROR(SEARCH("ROJO",R228)))</formula>
    </cfRule>
  </conditionalFormatting>
  <conditionalFormatting sqref="R246:R250">
    <cfRule type="containsText" dxfId="692" priority="128" operator="containsText" text="VENCIDO">
      <formula>NOT(ISERROR(SEARCH("VENCIDO",R246)))</formula>
    </cfRule>
    <cfRule type="containsText" dxfId="691" priority="129" operator="containsText" text="VERDE">
      <formula>NOT(ISERROR(SEARCH("VERDE",R246)))</formula>
    </cfRule>
    <cfRule type="containsText" dxfId="690" priority="130" stopIfTrue="1" operator="containsText" text="AMARILLO">
      <formula>NOT(ISERROR(SEARCH("AMARILLO",R246)))</formula>
    </cfRule>
    <cfRule type="containsText" dxfId="689" priority="131" operator="containsText" text="ROJO">
      <formula>NOT(ISERROR(SEARCH("ROJO",R246)))</formula>
    </cfRule>
  </conditionalFormatting>
  <conditionalFormatting sqref="R252:R256">
    <cfRule type="containsText" dxfId="688" priority="123" operator="containsText" text="VENCIDO">
      <formula>NOT(ISERROR(SEARCH("VENCIDO",R252)))</formula>
    </cfRule>
    <cfRule type="containsText" dxfId="687" priority="124" operator="containsText" text="VERDE">
      <formula>NOT(ISERROR(SEARCH("VERDE",R252)))</formula>
    </cfRule>
    <cfRule type="containsText" dxfId="686" priority="125" stopIfTrue="1" operator="containsText" text="AMARILLO">
      <formula>NOT(ISERROR(SEARCH("AMARILLO",R252)))</formula>
    </cfRule>
    <cfRule type="containsText" dxfId="685" priority="126" operator="containsText" text="ROJO">
      <formula>NOT(ISERROR(SEARCH("ROJO",R252)))</formula>
    </cfRule>
  </conditionalFormatting>
  <conditionalFormatting sqref="R258:R262 R264:R268">
    <cfRule type="containsText" dxfId="684" priority="121" operator="containsText" text="ROJO">
      <formula>NOT(ISERROR(SEARCH("ROJO",R258)))</formula>
    </cfRule>
    <cfRule type="containsText" dxfId="683" priority="120" stopIfTrue="1" operator="containsText" text="AMARILLO">
      <formula>NOT(ISERROR(SEARCH("AMARILLO",R258)))</formula>
    </cfRule>
    <cfRule type="containsText" dxfId="682" priority="118" operator="containsText" text="VENCIDO">
      <formula>NOT(ISERROR(SEARCH("VENCIDO",R258)))</formula>
    </cfRule>
    <cfRule type="containsText" dxfId="681" priority="119" operator="containsText" text="VERDE">
      <formula>NOT(ISERROR(SEARCH("VERDE",R258)))</formula>
    </cfRule>
  </conditionalFormatting>
  <conditionalFormatting sqref="R270:R274 R276:R280 R282:R286 R288:R292">
    <cfRule type="containsText" dxfId="680" priority="113" operator="containsText" text="VENCIDO">
      <formula>NOT(ISERROR(SEARCH("VENCIDO",R270)))</formula>
    </cfRule>
    <cfRule type="containsText" dxfId="679" priority="114" operator="containsText" text="VERDE">
      <formula>NOT(ISERROR(SEARCH("VERDE",R270)))</formula>
    </cfRule>
    <cfRule type="containsText" dxfId="678" priority="115" stopIfTrue="1" operator="containsText" text="AMARILLO">
      <formula>NOT(ISERROR(SEARCH("AMARILLO",R270)))</formula>
    </cfRule>
    <cfRule type="containsText" dxfId="677" priority="116" operator="containsText" text="ROJO">
      <formula>NOT(ISERROR(SEARCH("ROJO",R270)))</formula>
    </cfRule>
  </conditionalFormatting>
  <conditionalFormatting sqref="R295:R300">
    <cfRule type="containsText" dxfId="676" priority="108" operator="containsText" text="VERDE">
      <formula>NOT(ISERROR(SEARCH("VERDE",R295)))</formula>
    </cfRule>
    <cfRule type="containsText" dxfId="675" priority="109" stopIfTrue="1" operator="containsText" text="AMARILLO">
      <formula>NOT(ISERROR(SEARCH("AMARILLO",R295)))</formula>
    </cfRule>
    <cfRule type="containsText" dxfId="674" priority="110" operator="containsText" text="ROJO">
      <formula>NOT(ISERROR(SEARCH("ROJO",R295)))</formula>
    </cfRule>
    <cfRule type="containsText" dxfId="673" priority="107" operator="containsText" text="VENCIDO">
      <formula>NOT(ISERROR(SEARCH("VENCIDO",R295)))</formula>
    </cfRule>
  </conditionalFormatting>
  <conditionalFormatting sqref="R302:R307 R309:R314">
    <cfRule type="containsText" dxfId="672" priority="103" stopIfTrue="1" operator="containsText" text="AMARILLO">
      <formula>NOT(ISERROR(SEARCH("AMARILLO",R302)))</formula>
    </cfRule>
    <cfRule type="containsText" dxfId="671" priority="102" operator="containsText" text="VERDE">
      <formula>NOT(ISERROR(SEARCH("VERDE",R302)))</formula>
    </cfRule>
    <cfRule type="containsText" dxfId="670" priority="101" operator="containsText" text="VENCIDO">
      <formula>NOT(ISERROR(SEARCH("VENCIDO",R302)))</formula>
    </cfRule>
    <cfRule type="containsText" dxfId="669" priority="104" operator="containsText" text="ROJO">
      <formula>NOT(ISERROR(SEARCH("ROJO",R302)))</formula>
    </cfRule>
  </conditionalFormatting>
  <conditionalFormatting sqref="R316:R321 R323:R328 R330:R335">
    <cfRule type="containsText" dxfId="668" priority="98" operator="containsText" text="ROJO">
      <formula>NOT(ISERROR(SEARCH("ROJO",R316)))</formula>
    </cfRule>
    <cfRule type="containsText" dxfId="667" priority="97" stopIfTrue="1" operator="containsText" text="AMARILLO">
      <formula>NOT(ISERROR(SEARCH("AMARILLO",R316)))</formula>
    </cfRule>
    <cfRule type="containsText" dxfId="666" priority="96" operator="containsText" text="VERDE">
      <formula>NOT(ISERROR(SEARCH("VERDE",R316)))</formula>
    </cfRule>
    <cfRule type="containsText" dxfId="665" priority="95" operator="containsText" text="VENCIDO">
      <formula>NOT(ISERROR(SEARCH("VENCIDO",R316)))</formula>
    </cfRule>
  </conditionalFormatting>
  <conditionalFormatting sqref="R337:R342 R344:R349">
    <cfRule type="containsText" dxfId="664" priority="91" stopIfTrue="1" operator="containsText" text="AMARILLO">
      <formula>NOT(ISERROR(SEARCH("AMARILLO",R337)))</formula>
    </cfRule>
    <cfRule type="containsText" dxfId="663" priority="90" operator="containsText" text="VERDE">
      <formula>NOT(ISERROR(SEARCH("VERDE",R337)))</formula>
    </cfRule>
    <cfRule type="containsText" dxfId="662" priority="89" operator="containsText" text="VENCIDO">
      <formula>NOT(ISERROR(SEARCH("VENCIDO",R337)))</formula>
    </cfRule>
    <cfRule type="containsText" dxfId="661" priority="92" operator="containsText" text="ROJO">
      <formula>NOT(ISERROR(SEARCH("ROJO",R337)))</formula>
    </cfRule>
  </conditionalFormatting>
  <conditionalFormatting sqref="R351:R356">
    <cfRule type="containsText" dxfId="660" priority="86" operator="containsText" text="ROJO">
      <formula>NOT(ISERROR(SEARCH("ROJO",R351)))</formula>
    </cfRule>
    <cfRule type="containsText" dxfId="659" priority="85" stopIfTrue="1" operator="containsText" text="AMARILLO">
      <formula>NOT(ISERROR(SEARCH("AMARILLO",R351)))</formula>
    </cfRule>
    <cfRule type="containsText" dxfId="658" priority="84" operator="containsText" text="VERDE">
      <formula>NOT(ISERROR(SEARCH("VERDE",R351)))</formula>
    </cfRule>
    <cfRule type="containsText" dxfId="657" priority="83" operator="containsText" text="VENCIDO">
      <formula>NOT(ISERROR(SEARCH("VENCIDO",R351)))</formula>
    </cfRule>
  </conditionalFormatting>
  <conditionalFormatting sqref="R358:R363">
    <cfRule type="containsText" dxfId="656" priority="79" stopIfTrue="1" operator="containsText" text="AMARILLO">
      <formula>NOT(ISERROR(SEARCH("AMARILLO",R358)))</formula>
    </cfRule>
    <cfRule type="containsText" dxfId="655" priority="78" operator="containsText" text="VERDE">
      <formula>NOT(ISERROR(SEARCH("VERDE",R358)))</formula>
    </cfRule>
    <cfRule type="containsText" dxfId="654" priority="77" operator="containsText" text="VENCIDO">
      <formula>NOT(ISERROR(SEARCH("VENCIDO",R358)))</formula>
    </cfRule>
    <cfRule type="containsText" dxfId="653" priority="80" operator="containsText" text="ROJO">
      <formula>NOT(ISERROR(SEARCH("ROJO",R358)))</formula>
    </cfRule>
  </conditionalFormatting>
  <conditionalFormatting sqref="R365:R371">
    <cfRule type="containsText" dxfId="652" priority="76" operator="containsText" text="ROJO">
      <formula>NOT(ISERROR(SEARCH("ROJO",R365)))</formula>
    </cfRule>
    <cfRule type="containsText" dxfId="651" priority="75" stopIfTrue="1" operator="containsText" text="AMARILLO">
      <formula>NOT(ISERROR(SEARCH("AMARILLO",R365)))</formula>
    </cfRule>
    <cfRule type="containsText" dxfId="650" priority="73" operator="containsText" text="VENCIDO">
      <formula>NOT(ISERROR(SEARCH("VENCIDO",R365)))</formula>
    </cfRule>
    <cfRule type="containsText" dxfId="649" priority="74" operator="containsText" text="VERDE">
      <formula>NOT(ISERROR(SEARCH("VERDE",R365)))</formula>
    </cfRule>
  </conditionalFormatting>
  <conditionalFormatting sqref="M377:M381">
    <cfRule type="cellIs" dxfId="64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06" zoomScale="60" zoomScaleNormal="60" workbookViewId="0">
      <selection activeCell="D107" sqref="D107:D1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+Septiembre!M5</f>
        <v>100</v>
      </c>
      <c r="E5" s="125"/>
      <c r="F5" s="122"/>
      <c r="G5" s="122"/>
      <c r="H5" s="122"/>
      <c r="I5" s="122"/>
      <c r="J5" s="140">
        <f>+F5+G5</f>
        <v>0</v>
      </c>
      <c r="K5" s="143">
        <f>+AO5</f>
        <v>0</v>
      </c>
      <c r="L5" s="153">
        <f>+J5+K5</f>
        <v>0</v>
      </c>
      <c r="M5" s="156">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7"/>
      <c r="AC5" s="167"/>
      <c r="AD5" s="168">
        <f>+AB5+AC5</f>
        <v>0</v>
      </c>
      <c r="AE5" s="116"/>
      <c r="AF5" s="116"/>
      <c r="AG5" s="116"/>
      <c r="AH5" s="116"/>
      <c r="AI5" s="116"/>
      <c r="AJ5" s="116"/>
      <c r="AK5" s="116"/>
      <c r="AL5" s="116"/>
      <c r="AM5" s="116"/>
      <c r="AN5" s="116"/>
      <c r="AO5" s="119">
        <f>SUM(AD5:AN9)</f>
        <v>0</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0</v>
      </c>
      <c r="N10" s="75">
        <f>SUM(N5:N9)</f>
        <v>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+Septiembre!M11</f>
        <v>15</v>
      </c>
      <c r="E11" s="125"/>
      <c r="F11" s="122"/>
      <c r="G11" s="122"/>
      <c r="H11" s="122"/>
      <c r="I11" s="122"/>
      <c r="J11" s="140">
        <f>+F11+G11</f>
        <v>0</v>
      </c>
      <c r="K11" s="143">
        <f>+AO11</f>
        <v>0</v>
      </c>
      <c r="L11" s="153">
        <f>+J11+K11</f>
        <v>0</v>
      </c>
      <c r="M11" s="156">
        <f>+(D11+E11)-(L11)+H11-I11</f>
        <v>15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0</v>
      </c>
      <c r="N16" s="75">
        <f>SUM(N11:N15)</f>
        <v>0</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+Septiembre!M17</f>
        <v>5</v>
      </c>
      <c r="E17" s="125"/>
      <c r="F17" s="122"/>
      <c r="G17" s="122"/>
      <c r="H17" s="122"/>
      <c r="I17" s="122"/>
      <c r="J17" s="140">
        <f>+F17+G17</f>
        <v>0</v>
      </c>
      <c r="K17" s="143">
        <f>+AO17</f>
        <v>0</v>
      </c>
      <c r="L17" s="153">
        <f>+J17+K17</f>
        <v>0</v>
      </c>
      <c r="M17" s="156">
        <f>+(D17+E17)-(L17)+H17-I17</f>
        <v>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0</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+Septiembre!M23</f>
        <v>258</v>
      </c>
      <c r="E23" s="125"/>
      <c r="F23" s="122"/>
      <c r="G23" s="122"/>
      <c r="H23" s="122"/>
      <c r="I23" s="122"/>
      <c r="J23" s="140">
        <f>+F23+G23</f>
        <v>0</v>
      </c>
      <c r="K23" s="143">
        <f>+AO23</f>
        <v>0</v>
      </c>
      <c r="L23" s="153">
        <f>+J23+K23</f>
        <v>0</v>
      </c>
      <c r="M23" s="156">
        <f>+(D23+E23)-(L23)+H23-I23</f>
        <v>258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0</v>
      </c>
      <c r="N28" s="75">
        <f>SUM(N23:N27)</f>
        <v>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+Septiembre!M29</f>
        <v>117</v>
      </c>
      <c r="E29" s="125"/>
      <c r="F29" s="122"/>
      <c r="G29" s="122"/>
      <c r="H29" s="122"/>
      <c r="I29" s="122"/>
      <c r="J29" s="140">
        <f>+F29+G29</f>
        <v>0</v>
      </c>
      <c r="K29" s="143">
        <f>+AO29</f>
        <v>0</v>
      </c>
      <c r="L29" s="153">
        <f>+J29+K29</f>
        <v>0</v>
      </c>
      <c r="M29" s="156">
        <f>+(D29+E29)-(L29)+H29-I29</f>
        <v>117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0</v>
      </c>
      <c r="N34" s="75">
        <f>SUM(N29:N33)</f>
        <v>0</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+Septiembre!M35</f>
        <v>2</v>
      </c>
      <c r="E35" s="125"/>
      <c r="F35" s="122"/>
      <c r="G35" s="122"/>
      <c r="H35" s="122"/>
      <c r="I35" s="122"/>
      <c r="J35" s="140">
        <f>+F35+G35</f>
        <v>0</v>
      </c>
      <c r="K35" s="143">
        <f>+AO35</f>
        <v>0</v>
      </c>
      <c r="L35" s="153">
        <f>+J35+K35</f>
        <v>0</v>
      </c>
      <c r="M35" s="156">
        <f>+(D35+E35)-(L35)+H35-I35</f>
        <v>2</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0</v>
      </c>
      <c r="N40" s="75">
        <f>SUM(N35:N39)</f>
        <v>0</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+Septiembre!M41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+Septiembre!M47</f>
        <v>91</v>
      </c>
      <c r="E47" s="125"/>
      <c r="F47" s="122"/>
      <c r="G47" s="122"/>
      <c r="H47" s="122"/>
      <c r="I47" s="122"/>
      <c r="J47" s="140">
        <f>+F47+G47</f>
        <v>0</v>
      </c>
      <c r="K47" s="143">
        <f>+AO47</f>
        <v>0</v>
      </c>
      <c r="L47" s="153">
        <f>+J47+K47</f>
        <v>0</v>
      </c>
      <c r="M47" s="156">
        <f>+(D47+E47)-(L47)+H47-I47</f>
        <v>91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0</v>
      </c>
      <c r="N52" s="75">
        <f>SUM(N47:N51)</f>
        <v>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+Septiembre!M53</f>
        <v>0</v>
      </c>
      <c r="E53" s="125"/>
      <c r="F53" s="122"/>
      <c r="G53" s="122"/>
      <c r="H53" s="122"/>
      <c r="I53" s="122"/>
      <c r="J53" s="140">
        <f>+F53+G53</f>
        <v>0</v>
      </c>
      <c r="K53" s="143">
        <f>+AO53</f>
        <v>0</v>
      </c>
      <c r="L53" s="153">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+Septiembre!M59</f>
        <v>154</v>
      </c>
      <c r="E59" s="125"/>
      <c r="F59" s="122"/>
      <c r="G59" s="122"/>
      <c r="H59" s="122"/>
      <c r="I59" s="122"/>
      <c r="J59" s="140">
        <f>+F59+G59</f>
        <v>0</v>
      </c>
      <c r="K59" s="143">
        <f>+AO59</f>
        <v>0</v>
      </c>
      <c r="L59" s="153">
        <f>+J59+K59</f>
        <v>0</v>
      </c>
      <c r="M59" s="156">
        <f>+(D59+E59)-(L59)+H59-I59</f>
        <v>154</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0</v>
      </c>
      <c r="N64" s="75">
        <f>SUM(N59:N63)</f>
        <v>0</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+Septiembre!M65</f>
        <v>198</v>
      </c>
      <c r="E65" s="125"/>
      <c r="F65" s="122"/>
      <c r="G65" s="122"/>
      <c r="H65" s="122"/>
      <c r="I65" s="122"/>
      <c r="J65" s="140">
        <f>+F65+G65</f>
        <v>0</v>
      </c>
      <c r="K65" s="143">
        <f>+AO65</f>
        <v>0</v>
      </c>
      <c r="L65" s="153">
        <f>+J65+K65</f>
        <v>0</v>
      </c>
      <c r="M65" s="156">
        <f>+(D65+E65)-(L65)+H65-I65</f>
        <v>198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0</v>
      </c>
      <c r="N70" s="75">
        <f>SUM(N65:N69)</f>
        <v>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+Septiembre!M71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+Septiembre!M77</f>
        <v>302</v>
      </c>
      <c r="E77" s="125"/>
      <c r="F77" s="122"/>
      <c r="G77" s="122"/>
      <c r="H77" s="122"/>
      <c r="I77" s="122"/>
      <c r="J77" s="140">
        <f>+F77+G77</f>
        <v>0</v>
      </c>
      <c r="K77" s="143">
        <f>+AO77</f>
        <v>0</v>
      </c>
      <c r="L77" s="153">
        <f>+J77+K77</f>
        <v>0</v>
      </c>
      <c r="M77" s="156">
        <f>+(D77+E77)-(L77)+H77-I77</f>
        <v>302</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0</v>
      </c>
      <c r="N82" s="75">
        <f>SUM(N77:N81)</f>
        <v>0</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+Septiembre!M83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+Septiembre!M89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+Septiembre!M95</f>
        <v>162</v>
      </c>
      <c r="E95" s="125"/>
      <c r="F95" s="122"/>
      <c r="G95" s="122"/>
      <c r="H95" s="122"/>
      <c r="I95" s="122"/>
      <c r="J95" s="140">
        <f>+F95+G95</f>
        <v>0</v>
      </c>
      <c r="K95" s="143">
        <f>+AO95</f>
        <v>0</v>
      </c>
      <c r="L95" s="153">
        <f>+J95+K95</f>
        <v>0</v>
      </c>
      <c r="M95" s="156">
        <f>+(D95+E95)-(L95)+H95-I95</f>
        <v>162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0</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+Septiembre!M101</f>
        <v>440</v>
      </c>
      <c r="E101" s="125"/>
      <c r="F101" s="122"/>
      <c r="G101" s="122"/>
      <c r="H101" s="122"/>
      <c r="I101" s="122"/>
      <c r="J101" s="140">
        <f>+F101+G101</f>
        <v>0</v>
      </c>
      <c r="K101" s="143">
        <f>+AO101</f>
        <v>0</v>
      </c>
      <c r="L101" s="153">
        <f>+J101+K101</f>
        <v>0</v>
      </c>
      <c r="M101" s="156">
        <f>+(D101+E101)-(L101)+H101-I101</f>
        <v>440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0</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+Septiembre!M107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+Septiembre!M113</f>
        <v>10</v>
      </c>
      <c r="E113" s="125"/>
      <c r="F113" s="122"/>
      <c r="G113" s="122"/>
      <c r="H113" s="122"/>
      <c r="I113" s="122"/>
      <c r="J113" s="140">
        <f>+F113+G113</f>
        <v>0</v>
      </c>
      <c r="K113" s="143">
        <f>+AO113</f>
        <v>0</v>
      </c>
      <c r="L113" s="153">
        <f>+J113+K113</f>
        <v>0</v>
      </c>
      <c r="M113" s="156">
        <f>+(D113+E113)-(L113)+H113-I113</f>
        <v>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7"/>
      <c r="AC113" s="167"/>
      <c r="AD113" s="168">
        <f>+AB113+AC113</f>
        <v>0</v>
      </c>
      <c r="AE113" s="167"/>
      <c r="AF113" s="167"/>
      <c r="AG113" s="167"/>
      <c r="AH113" s="167"/>
      <c r="AI113" s="167"/>
      <c r="AJ113" s="167"/>
      <c r="AK113" s="167"/>
      <c r="AL113" s="167"/>
      <c r="AM113" s="167"/>
      <c r="AN113" s="167"/>
      <c r="AO113" s="119">
        <f>SUM(AD113:AN117)</f>
        <v>0</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0</v>
      </c>
      <c r="N118" s="75">
        <f>SUM(N113:N117)</f>
        <v>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+Septiembre!M119</f>
        <v>98</v>
      </c>
      <c r="E119" s="125"/>
      <c r="F119" s="122"/>
      <c r="G119" s="122"/>
      <c r="H119" s="122"/>
      <c r="I119" s="122"/>
      <c r="J119" s="140">
        <f>+F119+G119</f>
        <v>0</v>
      </c>
      <c r="K119" s="143">
        <f>+AO119</f>
        <v>0</v>
      </c>
      <c r="L119" s="153">
        <f>+J119+K119</f>
        <v>0</v>
      </c>
      <c r="M119" s="156">
        <f>+(D119+E119)-(L119)+H119-I119</f>
        <v>98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0</v>
      </c>
      <c r="N124" s="75">
        <f>SUM(N119:N123)</f>
        <v>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+Septiembre!M125</f>
        <v>84</v>
      </c>
      <c r="E125" s="125"/>
      <c r="F125" s="122"/>
      <c r="G125" s="122"/>
      <c r="H125" s="122"/>
      <c r="I125" s="122"/>
      <c r="J125" s="140">
        <f>+F125+G125</f>
        <v>0</v>
      </c>
      <c r="K125" s="143">
        <f>+AO125</f>
        <v>0</v>
      </c>
      <c r="L125" s="153">
        <f>+J125+K125</f>
        <v>0</v>
      </c>
      <c r="M125" s="156">
        <f>+(D125+E125)-(L125)+H125-I125</f>
        <v>84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0</v>
      </c>
      <c r="N130" s="75">
        <f>SUM(N125:N129)</f>
        <v>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+Septiembre!M131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+Septiembre!M137</f>
        <v>293</v>
      </c>
      <c r="E137" s="125"/>
      <c r="F137" s="122"/>
      <c r="G137" s="122"/>
      <c r="H137" s="122"/>
      <c r="I137" s="122"/>
      <c r="J137" s="140">
        <f>+F137+G137</f>
        <v>0</v>
      </c>
      <c r="K137" s="143">
        <f>+AO137</f>
        <v>0</v>
      </c>
      <c r="L137" s="153">
        <f>+J137+K137</f>
        <v>0</v>
      </c>
      <c r="M137" s="156">
        <f>+(D137+E137)-(L137)+H137-I137</f>
        <v>293</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0</v>
      </c>
      <c r="N142" s="75">
        <f>SUM(N137:N141)</f>
        <v>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+Septiembre!M143</f>
        <v>83</v>
      </c>
      <c r="E143" s="125"/>
      <c r="F143" s="122"/>
      <c r="G143" s="122"/>
      <c r="H143" s="122"/>
      <c r="I143" s="122"/>
      <c r="J143" s="140">
        <f>+F143+G143</f>
        <v>0</v>
      </c>
      <c r="K143" s="143">
        <f>+AO143</f>
        <v>0</v>
      </c>
      <c r="L143" s="153">
        <f>+J143+K143</f>
        <v>0</v>
      </c>
      <c r="M143" s="156">
        <f>+(D143+E143)-(L143)+H143-I143</f>
        <v>83</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0</v>
      </c>
      <c r="N148" s="75">
        <f>SUM(N143:N147)</f>
        <v>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+Septiembre!M149</f>
        <v>97</v>
      </c>
      <c r="E149" s="177"/>
      <c r="F149" s="122"/>
      <c r="G149" s="122"/>
      <c r="H149" s="122"/>
      <c r="I149" s="122"/>
      <c r="J149" s="140">
        <f>+F149+G149</f>
        <v>0</v>
      </c>
      <c r="K149" s="143">
        <f>+AO149</f>
        <v>0</v>
      </c>
      <c r="L149" s="153">
        <f>+J149+K149</f>
        <v>0</v>
      </c>
      <c r="M149" s="156">
        <f>+(D149+E149)-(L149)+H149-I149</f>
        <v>97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97</v>
      </c>
      <c r="E154" s="179"/>
      <c r="F154" s="124"/>
      <c r="G154" s="124"/>
      <c r="H154" s="124"/>
      <c r="I154" s="124"/>
      <c r="J154" s="142"/>
      <c r="K154" s="145"/>
      <c r="L154" s="155"/>
      <c r="M154" s="15" t="b">
        <f>M149=N154</f>
        <v>0</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+Septiembre!M155</f>
        <v>1178</v>
      </c>
      <c r="E155" s="177"/>
      <c r="F155" s="122"/>
      <c r="G155" s="122"/>
      <c r="H155" s="122"/>
      <c r="I155" s="122"/>
      <c r="J155" s="140">
        <f>+F155+G155</f>
        <v>0</v>
      </c>
      <c r="K155" s="143">
        <f>+AO155</f>
        <v>0</v>
      </c>
      <c r="L155" s="153">
        <f>+J155+K155</f>
        <v>0</v>
      </c>
      <c r="M155" s="156">
        <f>+(D155+E155)-(L155)+H155-I155</f>
        <v>1178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1178</v>
      </c>
      <c r="E160" s="179"/>
      <c r="F160" s="124"/>
      <c r="G160" s="124"/>
      <c r="H160" s="124"/>
      <c r="I160" s="124"/>
      <c r="J160" s="142"/>
      <c r="K160" s="145"/>
      <c r="L160" s="155"/>
      <c r="M160" s="15" t="b">
        <f>M155=N160</f>
        <v>0</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+Septiembre!M161</f>
        <v>75</v>
      </c>
      <c r="E161" s="125"/>
      <c r="F161" s="122"/>
      <c r="G161" s="122"/>
      <c r="H161" s="122"/>
      <c r="I161" s="122"/>
      <c r="J161" s="140">
        <f>+F161+G161</f>
        <v>0</v>
      </c>
      <c r="K161" s="143">
        <f>+AO161</f>
        <v>0</v>
      </c>
      <c r="L161" s="153">
        <f>+J161+K161</f>
        <v>0</v>
      </c>
      <c r="M161" s="156">
        <f>+(D161+E161)-(L161)+H161-I161</f>
        <v>75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0</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+Septiembre!M167</f>
        <v>136</v>
      </c>
      <c r="E167" s="125"/>
      <c r="F167" s="122"/>
      <c r="G167" s="122"/>
      <c r="H167" s="122"/>
      <c r="I167" s="122"/>
      <c r="J167" s="140">
        <f>+F167+G167</f>
        <v>0</v>
      </c>
      <c r="K167" s="143">
        <f>+AO167</f>
        <v>0</v>
      </c>
      <c r="L167" s="153">
        <f>+J167+K167</f>
        <v>0</v>
      </c>
      <c r="M167" s="156">
        <f>+(D167+E167)-(L167)+H167-I167</f>
        <v>136</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0</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+Septiembre!M173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+Septiembre!M179</f>
        <v>36</v>
      </c>
      <c r="E179" s="125"/>
      <c r="F179" s="122"/>
      <c r="G179" s="122"/>
      <c r="H179" s="122"/>
      <c r="I179" s="122"/>
      <c r="J179" s="140">
        <f>+F179+G179</f>
        <v>0</v>
      </c>
      <c r="K179" s="143">
        <f>+AO179</f>
        <v>0</v>
      </c>
      <c r="L179" s="153">
        <f>+J179+K179</f>
        <v>0</v>
      </c>
      <c r="M179" s="156">
        <f>+(D179+E179)-(L179)+H179-I179</f>
        <v>36</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0</v>
      </c>
      <c r="N184" s="75">
        <f>SUM(N179:N183)</f>
        <v>0</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+Septiembre!M185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+Septiembre!M191</f>
        <v>29</v>
      </c>
      <c r="E191" s="125"/>
      <c r="F191" s="122"/>
      <c r="G191" s="122"/>
      <c r="H191" s="122"/>
      <c r="I191" s="122"/>
      <c r="J191" s="140">
        <f>+F191+G191</f>
        <v>0</v>
      </c>
      <c r="K191" s="143">
        <f>+AO191</f>
        <v>0</v>
      </c>
      <c r="L191" s="153">
        <f>+J191+K191</f>
        <v>0</v>
      </c>
      <c r="M191" s="156">
        <f>+(D191+E191)-(L191)+H191-I191</f>
        <v>29</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0</v>
      </c>
      <c r="N196" s="75">
        <f>SUM(N191:N195)</f>
        <v>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+Septiembre!M197</f>
        <v>4</v>
      </c>
      <c r="E197" s="125"/>
      <c r="F197" s="122"/>
      <c r="G197" s="122"/>
      <c r="H197" s="122"/>
      <c r="I197" s="122"/>
      <c r="J197" s="140">
        <f>+F197+G197</f>
        <v>0</v>
      </c>
      <c r="K197" s="143">
        <f>+AO197</f>
        <v>0</v>
      </c>
      <c r="L197" s="153">
        <f>+J197+K197</f>
        <v>0</v>
      </c>
      <c r="M197" s="156">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0</v>
      </c>
      <c r="N202" s="75">
        <f>SUM(N197:N201)</f>
        <v>0</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+Septiembre!M203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+Septiembre!M209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+Septiembre!M215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+Septiembre!M222</f>
        <v>100</v>
      </c>
      <c r="E222" s="125"/>
      <c r="F222" s="122"/>
      <c r="G222" s="122"/>
      <c r="H222" s="122"/>
      <c r="I222" s="122"/>
      <c r="J222" s="140">
        <f>+F222+G222</f>
        <v>0</v>
      </c>
      <c r="K222" s="143">
        <f>+AO222</f>
        <v>0</v>
      </c>
      <c r="L222" s="153">
        <f>+J222+K222</f>
        <v>0</v>
      </c>
      <c r="M222" s="156">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7"/>
      <c r="AC222" s="167"/>
      <c r="AD222" s="168">
        <f>+AB222+AC222</f>
        <v>0</v>
      </c>
      <c r="AE222" s="116"/>
      <c r="AF222" s="116"/>
      <c r="AG222" s="116"/>
      <c r="AH222" s="116"/>
      <c r="AI222" s="116"/>
      <c r="AJ222" s="116"/>
      <c r="AK222" s="116"/>
      <c r="AL222" s="116"/>
      <c r="AM222" s="116"/>
      <c r="AN222" s="116"/>
      <c r="AO222" s="119">
        <f>SUM(AD222:AN226)</f>
        <v>0</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0</v>
      </c>
      <c r="N227" s="75">
        <f>SUM(N222:N226)</f>
        <v>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+Septiembre!M228</f>
        <v>302</v>
      </c>
      <c r="E228" s="125"/>
      <c r="F228" s="122"/>
      <c r="G228" s="122"/>
      <c r="H228" s="122"/>
      <c r="I228" s="122"/>
      <c r="J228" s="140">
        <f>+F228+G228</f>
        <v>0</v>
      </c>
      <c r="K228" s="143">
        <f>+AO228</f>
        <v>0</v>
      </c>
      <c r="L228" s="153">
        <f>+J228+K228</f>
        <v>0</v>
      </c>
      <c r="M228" s="156">
        <f>+(D228+E228)-(L228)+H228-I228</f>
        <v>302</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0</v>
      </c>
      <c r="N233" s="75">
        <f>SUM(N228:N232)</f>
        <v>0</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+Septiembre!M234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+Septiembre!M240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+Septiembre!M246</f>
        <v>162</v>
      </c>
      <c r="E246" s="125"/>
      <c r="F246" s="122"/>
      <c r="G246" s="122"/>
      <c r="H246" s="122"/>
      <c r="I246" s="122"/>
      <c r="J246" s="140">
        <f>+F246+G246</f>
        <v>0</v>
      </c>
      <c r="K246" s="143">
        <f>+AO246</f>
        <v>0</v>
      </c>
      <c r="L246" s="153">
        <f>+J246+K246</f>
        <v>0</v>
      </c>
      <c r="M246" s="156">
        <f>+(D246+E246)-(L246)+H246-I246</f>
        <v>162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0</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+Septiembre!M252</f>
        <v>440</v>
      </c>
      <c r="E252" s="125"/>
      <c r="F252" s="122"/>
      <c r="G252" s="122"/>
      <c r="H252" s="122"/>
      <c r="I252" s="122"/>
      <c r="J252" s="140">
        <f>+F252+G252</f>
        <v>0</v>
      </c>
      <c r="K252" s="143">
        <f>+AO252</f>
        <v>0</v>
      </c>
      <c r="L252" s="153">
        <f>+J252+K252</f>
        <v>0</v>
      </c>
      <c r="M252" s="156">
        <f>+(D252+E252)-(L252)+H252-I252</f>
        <v>440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0</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+Septiembre!M258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+Septiembre!M264</f>
        <v>10</v>
      </c>
      <c r="E264" s="125"/>
      <c r="F264" s="122"/>
      <c r="G264" s="122"/>
      <c r="H264" s="122"/>
      <c r="I264" s="122"/>
      <c r="J264" s="140">
        <f>+F264+G264</f>
        <v>0</v>
      </c>
      <c r="K264" s="143">
        <f>+AO264</f>
        <v>0</v>
      </c>
      <c r="L264" s="153">
        <f>+J264+K264</f>
        <v>0</v>
      </c>
      <c r="M264" s="156">
        <f>+(D264+E264)-(L264)+H264-I264</f>
        <v>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7"/>
      <c r="AC264" s="167"/>
      <c r="AD264" s="168">
        <f>+AB264+AC264</f>
        <v>0</v>
      </c>
      <c r="AE264" s="167"/>
      <c r="AF264" s="167"/>
      <c r="AG264" s="167"/>
      <c r="AH264" s="167"/>
      <c r="AI264" s="167"/>
      <c r="AJ264" s="167"/>
      <c r="AK264" s="167"/>
      <c r="AL264" s="167"/>
      <c r="AM264" s="167"/>
      <c r="AN264" s="167"/>
      <c r="AO264" s="119">
        <f>SUM(AD264:AN268)</f>
        <v>0</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0</v>
      </c>
      <c r="N269" s="75">
        <f>SUM(N264:N268)</f>
        <v>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+Septiembre!M270</f>
        <v>84</v>
      </c>
      <c r="E270" s="125"/>
      <c r="F270" s="122"/>
      <c r="G270" s="122"/>
      <c r="H270" s="122"/>
      <c r="I270" s="122"/>
      <c r="J270" s="140">
        <f>+F270+G270</f>
        <v>0</v>
      </c>
      <c r="K270" s="143">
        <f>+AO270</f>
        <v>0</v>
      </c>
      <c r="L270" s="153">
        <f>+J270+K270</f>
        <v>0</v>
      </c>
      <c r="M270" s="156">
        <f>+(D270+E270)-(L270)+H270-I270</f>
        <v>84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0</v>
      </c>
      <c r="N275" s="75">
        <f>SUM(N270:N274)</f>
        <v>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+Septiembre!M276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+Septiembre!M282</f>
        <v>36</v>
      </c>
      <c r="E282" s="125"/>
      <c r="F282" s="122"/>
      <c r="G282" s="122"/>
      <c r="H282" s="122"/>
      <c r="I282" s="122"/>
      <c r="J282" s="140">
        <f>+F282+G282</f>
        <v>0</v>
      </c>
      <c r="K282" s="143">
        <f>+AO282</f>
        <v>0</v>
      </c>
      <c r="L282" s="153">
        <f>+J282+K282</f>
        <v>0</v>
      </c>
      <c r="M282" s="156">
        <f>+(D282+E282)-(L282)+H282-I282</f>
        <v>36</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0</v>
      </c>
      <c r="N287" s="75">
        <f>SUM(N282:N286)</f>
        <v>0</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+Septiembre!M288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+Septiembre!M295</f>
        <v>543</v>
      </c>
      <c r="E295" s="125"/>
      <c r="F295" s="122"/>
      <c r="G295" s="122"/>
      <c r="H295" s="122"/>
      <c r="I295" s="122"/>
      <c r="J295" s="140">
        <f>+F295+G295</f>
        <v>0</v>
      </c>
      <c r="K295" s="143">
        <f>+AO295</f>
        <v>0</v>
      </c>
      <c r="L295" s="153">
        <f>+J295+K295</f>
        <v>0</v>
      </c>
      <c r="M295" s="156">
        <f>+(D295+E295)-L295+H295-I295</f>
        <v>543</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0</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+Septiembre!M302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+Septiembre!M309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+Septiembre!M316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+Septiembre!M323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+Septiembre!M330</f>
        <v>554</v>
      </c>
      <c r="E330" s="125"/>
      <c r="F330" s="122"/>
      <c r="G330" s="122"/>
      <c r="H330" s="122"/>
      <c r="I330" s="122"/>
      <c r="J330" s="140">
        <f>+F330+G330</f>
        <v>0</v>
      </c>
      <c r="K330" s="143">
        <f>+AO330</f>
        <v>0</v>
      </c>
      <c r="L330" s="153">
        <f>+J330+K330</f>
        <v>0</v>
      </c>
      <c r="M330" s="156">
        <f>+(D330+E330)-L330+H330-I330</f>
        <v>554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0</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+Septiembre!M337</f>
        <v>2207</v>
      </c>
      <c r="E337" s="125"/>
      <c r="F337" s="122"/>
      <c r="G337" s="122"/>
      <c r="H337" s="122"/>
      <c r="I337" s="122"/>
      <c r="J337" s="140">
        <f>+F337+G337</f>
        <v>0</v>
      </c>
      <c r="K337" s="143">
        <f>+AO337</f>
        <v>0</v>
      </c>
      <c r="L337" s="153">
        <f>+J337+K337</f>
        <v>0</v>
      </c>
      <c r="M337" s="156">
        <f>+(D337+E337)-L337+H337-I337</f>
        <v>2207</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0</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+Septiembre!M344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+Septiembre!M351</f>
        <v>38</v>
      </c>
      <c r="E351" s="125"/>
      <c r="F351" s="122"/>
      <c r="G351" s="122"/>
      <c r="H351" s="122"/>
      <c r="I351" s="122"/>
      <c r="J351" s="140">
        <f>+F351+G351</f>
        <v>0</v>
      </c>
      <c r="K351" s="143">
        <f>+AO351</f>
        <v>0</v>
      </c>
      <c r="L351" s="153">
        <f>+J351+K351</f>
        <v>0</v>
      </c>
      <c r="M351" s="156">
        <f>+(D351+E351)-L351+H351-I351</f>
        <v>38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0</v>
      </c>
      <c r="N357" s="75">
        <f>SUM(N351:N356)</f>
        <v>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+Septiembre!M358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+Septiembre!M365</f>
        <v>380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380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+Septiembre!M366</f>
        <v>2430</v>
      </c>
      <c r="E366" s="72"/>
      <c r="F366" s="35"/>
      <c r="G366" s="35"/>
      <c r="H366" s="14"/>
      <c r="I366" s="14"/>
      <c r="J366" s="74">
        <f t="shared" si="3"/>
        <v>0</v>
      </c>
      <c r="K366" s="36">
        <f t="shared" si="4"/>
        <v>0</v>
      </c>
      <c r="L366" s="77">
        <f t="shared" si="5"/>
        <v>0</v>
      </c>
      <c r="M366" s="37">
        <f t="shared" si="6"/>
        <v>2430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+Septiembre!M367</f>
        <v>411</v>
      </c>
      <c r="E367" s="72"/>
      <c r="F367" s="35"/>
      <c r="G367" s="35"/>
      <c r="H367" s="14"/>
      <c r="I367" s="14"/>
      <c r="J367" s="74">
        <f t="shared" si="3"/>
        <v>0</v>
      </c>
      <c r="K367" s="36">
        <f t="shared" si="4"/>
        <v>0</v>
      </c>
      <c r="L367" s="77">
        <f t="shared" si="5"/>
        <v>0</v>
      </c>
      <c r="M367" s="37">
        <f t="shared" si="6"/>
        <v>411</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+Septiembre!M368</f>
        <v>223</v>
      </c>
      <c r="E368" s="72"/>
      <c r="F368" s="35"/>
      <c r="G368" s="35"/>
      <c r="H368" s="14"/>
      <c r="I368" s="14"/>
      <c r="J368" s="74">
        <f t="shared" si="3"/>
        <v>0</v>
      </c>
      <c r="K368" s="36">
        <f t="shared" si="4"/>
        <v>0</v>
      </c>
      <c r="L368" s="77">
        <f t="shared" si="5"/>
        <v>0</v>
      </c>
      <c r="M368" s="37">
        <f t="shared" si="6"/>
        <v>223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+Septiembre!M370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+Septiembre!M379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9" t="s">
        <v>192</v>
      </c>
      <c r="C381" s="100"/>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R5:R9">
    <cfRule type="containsText" dxfId="556" priority="230" operator="containsText" text="ROJO">
      <formula>NOT(ISERROR(SEARCH("ROJO",R5)))</formula>
    </cfRule>
    <cfRule type="containsText" dxfId="555" priority="227" operator="containsText" text="VENCIDO">
      <formula>NOT(ISERROR(SEARCH("VENCIDO",R5)))</formula>
    </cfRule>
    <cfRule type="containsText" dxfId="554" priority="228" operator="containsText" text="VERDE">
      <formula>NOT(ISERROR(SEARCH("VERDE",R5)))</formula>
    </cfRule>
    <cfRule type="containsText" dxfId="553" priority="229" stopIfTrue="1" operator="containsText" text="AMARILLO">
      <formula>NOT(ISERROR(SEARCH("AMARILLO",R5)))</formula>
    </cfRule>
  </conditionalFormatting>
  <conditionalFormatting sqref="R11:R15">
    <cfRule type="containsText" dxfId="552" priority="224" operator="containsText" text="ROJO">
      <formula>NOT(ISERROR(SEARCH("ROJO",R11)))</formula>
    </cfRule>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onditionalFormatting>
  <conditionalFormatting sqref="R17:R21">
    <cfRule type="containsText" dxfId="548" priority="218" operator="containsText" text="VERDE">
      <formula>NOT(ISERROR(SEARCH("VERDE",R17)))</formula>
    </cfRule>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onditionalFormatting>
  <conditionalFormatting sqref="R23:R27">
    <cfRule type="containsText" dxfId="544" priority="211" operator="containsText" text="VENCIDO">
      <formula>NOT(ISERROR(SEARCH("VENCIDO",R23)))</formula>
    </cfRule>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2" operator="containsText" text="VERDE">
      <formula>NOT(ISERROR(SEARCH("VERDE",R23)))</formula>
    </cfRule>
  </conditionalFormatting>
  <conditionalFormatting sqref="R29:R33">
    <cfRule type="containsText" dxfId="540" priority="210" operator="containsText" text="ROJO">
      <formula>NOT(ISERROR(SEARCH("ROJO",R29)))</formula>
    </cfRule>
    <cfRule type="containsText" dxfId="539" priority="207" operator="containsText" text="VENCIDO">
      <formula>NOT(ISERROR(SEARCH("VENCIDO",R29)))</formula>
    </cfRule>
    <cfRule type="containsText" dxfId="538" priority="208" operator="containsText" text="VERDE">
      <formula>NOT(ISERROR(SEARCH("VERDE",R29)))</formula>
    </cfRule>
    <cfRule type="containsText" dxfId="537" priority="209" stopIfTrue="1" operator="containsText" text="AMARILLO">
      <formula>NOT(ISERROR(SEARCH("AMARILLO",R29)))</formula>
    </cfRule>
  </conditionalFormatting>
  <conditionalFormatting sqref="R35:R39">
    <cfRule type="containsText" dxfId="536" priority="204" operator="containsText" text="ROJO">
      <formula>NOT(ISERROR(SEARCH("ROJO",R35)))</formula>
    </cfRule>
    <cfRule type="containsText" dxfId="535" priority="201" operator="containsText" text="VENCIDO">
      <formula>NOT(ISERROR(SEARCH("VENCIDO",R35)))</formula>
    </cfRule>
    <cfRule type="containsText" dxfId="534" priority="202" operator="containsText" text="VERDE">
      <formula>NOT(ISERROR(SEARCH("VERDE",R35)))</formula>
    </cfRule>
    <cfRule type="containsText" dxfId="533" priority="203" stopIfTrue="1" operator="containsText" text="AMARILLO">
      <formula>NOT(ISERROR(SEARCH("AMARILLO",R35)))</formula>
    </cfRule>
  </conditionalFormatting>
  <conditionalFormatting sqref="R41:R45">
    <cfRule type="containsText" dxfId="532" priority="200" operator="containsText" text="ROJO">
      <formula>NOT(ISERROR(SEARCH("ROJO",R41)))</formula>
    </cfRule>
    <cfRule type="containsText" dxfId="531" priority="199" stopIfTrue="1" operator="containsText" text="AMARILLO">
      <formula>NOT(ISERROR(SEARCH("AMARILLO",R41)))</formula>
    </cfRule>
    <cfRule type="containsText" dxfId="530" priority="198" operator="containsText" text="VERDE">
      <formula>NOT(ISERROR(SEARCH("VERDE",R41)))</formula>
    </cfRule>
    <cfRule type="containsText" dxfId="52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8" priority="195" operator="containsText" text="ROJO">
      <formula>NOT(ISERROR(SEARCH("ROJO",R47)))</formula>
    </cfRule>
    <cfRule type="containsText" dxfId="527" priority="194" stopIfTrue="1" operator="containsText" text="AMARILLO">
      <formula>NOT(ISERROR(SEARCH("AMARILLO",R47)))</formula>
    </cfRule>
    <cfRule type="containsText" dxfId="526" priority="193" operator="containsText" text="VERDE">
      <formula>NOT(ISERROR(SEARCH("VERDE",R47)))</formula>
    </cfRule>
    <cfRule type="containsText" dxfId="525" priority="192" operator="containsText" text="VENCIDO">
      <formula>NOT(ISERROR(SEARCH("VENCIDO",R47)))</formula>
    </cfRule>
  </conditionalFormatting>
  <conditionalFormatting sqref="R83:R87 R89:R93">
    <cfRule type="containsText" dxfId="524" priority="189" stopIfTrue="1" operator="containsText" text="AMARILLO">
      <formula>NOT(ISERROR(SEARCH("AMARILLO",R83)))</formula>
    </cfRule>
    <cfRule type="containsText" dxfId="523" priority="190" operator="containsText" text="ROJO">
      <formula>NOT(ISERROR(SEARCH("ROJO",R83)))</formula>
    </cfRule>
    <cfRule type="containsText" dxfId="522" priority="187" operator="containsText" text="VENCIDO">
      <formula>NOT(ISERROR(SEARCH("VENCIDO",R83)))</formula>
    </cfRule>
    <cfRule type="containsText" dxfId="521" priority="188" operator="containsText" text="VERDE">
      <formula>NOT(ISERROR(SEARCH("VERDE",R83)))</formula>
    </cfRule>
  </conditionalFormatting>
  <conditionalFormatting sqref="R101:R105">
    <cfRule type="containsText" dxfId="520" priority="184" stopIfTrue="1" operator="containsText" text="AMARILLO">
      <formula>NOT(ISERROR(SEARCH("AMARILLO",R101)))</formula>
    </cfRule>
    <cfRule type="containsText" dxfId="519" priority="185" operator="containsText" text="ROJO">
      <formula>NOT(ISERROR(SEARCH("ROJO",R101)))</formula>
    </cfRule>
    <cfRule type="containsText" dxfId="518" priority="182" operator="containsText" text="VENCIDO">
      <formula>NOT(ISERROR(SEARCH("VENCIDO",R101)))</formula>
    </cfRule>
    <cfRule type="containsText" dxfId="517" priority="183" operator="containsText" text="VERDE">
      <formula>NOT(ISERROR(SEARCH("VERDE",R101)))</formula>
    </cfRule>
  </conditionalFormatting>
  <conditionalFormatting sqref="R149:R153">
    <cfRule type="containsText" dxfId="516" priority="178" operator="containsText" text="VERDE">
      <formula>NOT(ISERROR(SEARCH("VERDE",R149)))</formula>
    </cfRule>
    <cfRule type="containsText" dxfId="515" priority="177" operator="containsText" text="VENCIDO">
      <formula>NOT(ISERROR(SEARCH("VENCIDO",R149)))</formula>
    </cfRule>
    <cfRule type="containsText" dxfId="514" priority="179" stopIfTrue="1" operator="containsText" text="AMARILLO">
      <formula>NOT(ISERROR(SEARCH("AMARILLO",R149)))</formula>
    </cfRule>
    <cfRule type="containsText" dxfId="513" priority="180" operator="containsText" text="ROJO">
      <formula>NOT(ISERROR(SEARCH("ROJO",R149)))</formula>
    </cfRule>
  </conditionalFormatting>
  <conditionalFormatting sqref="R155:R159">
    <cfRule type="containsText" dxfId="512" priority="176" operator="containsText" text="ROJO">
      <formula>NOT(ISERROR(SEARCH("ROJO",R155)))</formula>
    </cfRule>
    <cfRule type="containsText" dxfId="511" priority="174" operator="containsText" text="VERDE">
      <formula>NOT(ISERROR(SEARCH("VERDE",R155)))</formula>
    </cfRule>
    <cfRule type="containsText" dxfId="510" priority="175" stopIfTrue="1" operator="containsText" text="AMARILLO">
      <formula>NOT(ISERROR(SEARCH("AMARILLO",R155)))</formula>
    </cfRule>
    <cfRule type="containsText" dxfId="509" priority="173" operator="containsText" text="VENCIDO">
      <formula>NOT(ISERROR(SEARCH("VENCIDO",R155)))</formula>
    </cfRule>
  </conditionalFormatting>
  <conditionalFormatting sqref="R161:R165">
    <cfRule type="containsText" dxfId="508" priority="170" operator="containsText" text="VERDE">
      <formula>NOT(ISERROR(SEARCH("VERDE",R161)))</formula>
    </cfRule>
    <cfRule type="containsText" dxfId="507" priority="169" operator="containsText" text="VENCIDO">
      <formula>NOT(ISERROR(SEARCH("VENCIDO",R161)))</formula>
    </cfRule>
    <cfRule type="containsText" dxfId="506" priority="171" stopIfTrue="1" operator="containsText" text="AMARILLO">
      <formula>NOT(ISERROR(SEARCH("AMARILLO",R161)))</formula>
    </cfRule>
    <cfRule type="containsText" dxfId="505" priority="172" operator="containsText" text="ROJO">
      <formula>NOT(ISERROR(SEARCH("ROJO",R161)))</formula>
    </cfRule>
  </conditionalFormatting>
  <conditionalFormatting sqref="R167:R171">
    <cfRule type="containsText" dxfId="504" priority="164" operator="containsText" text="VENCIDO">
      <formula>NOT(ISERROR(SEARCH("VENCIDO",R167)))</formula>
    </cfRule>
    <cfRule type="containsText" dxfId="503" priority="166" stopIfTrue="1" operator="containsText" text="AMARILLO">
      <formula>NOT(ISERROR(SEARCH("AMARILLO",R167)))</formula>
    </cfRule>
    <cfRule type="containsText" dxfId="502" priority="167" operator="containsText" text="ROJO">
      <formula>NOT(ISERROR(SEARCH("ROJO",R167)))</formula>
    </cfRule>
    <cfRule type="containsText" dxfId="501" priority="165" operator="containsText" text="VERDE">
      <formula>NOT(ISERROR(SEARCH("VERDE",R167)))</formula>
    </cfRule>
  </conditionalFormatting>
  <conditionalFormatting sqref="R173:R177">
    <cfRule type="containsText" dxfId="500" priority="160" operator="containsText" text="VERDE">
      <formula>NOT(ISERROR(SEARCH("VERDE",R173)))</formula>
    </cfRule>
    <cfRule type="containsText" dxfId="499" priority="161" stopIfTrue="1" operator="containsText" text="AMARILLO">
      <formula>NOT(ISERROR(SEARCH("AMARILLO",R173)))</formula>
    </cfRule>
    <cfRule type="containsText" dxfId="498" priority="162" operator="containsText" text="ROJO">
      <formula>NOT(ISERROR(SEARCH("ROJO",R173)))</formula>
    </cfRule>
    <cfRule type="containsText" dxfId="497" priority="159" operator="containsText" text="VENCIDO">
      <formula>NOT(ISERROR(SEARCH("VENCIDO",R173)))</formula>
    </cfRule>
  </conditionalFormatting>
  <conditionalFormatting sqref="R179:R183">
    <cfRule type="containsText" dxfId="496" priority="157" operator="containsText" text="ROJO">
      <formula>NOT(ISERROR(SEARCH("ROJO",R179)))</formula>
    </cfRule>
    <cfRule type="containsText" dxfId="495" priority="156" stopIfTrue="1" operator="containsText" text="AMARILLO">
      <formula>NOT(ISERROR(SEARCH("AMARILLO",R179)))</formula>
    </cfRule>
    <cfRule type="containsText" dxfId="494" priority="154" operator="containsText" text="VENCIDO">
      <formula>NOT(ISERROR(SEARCH("VENCIDO",R179)))</formula>
    </cfRule>
    <cfRule type="containsText" dxfId="493" priority="155" operator="containsText" text="VERDE">
      <formula>NOT(ISERROR(SEARCH("VERDE",R179)))</formula>
    </cfRule>
  </conditionalFormatting>
  <conditionalFormatting sqref="R185:R189 R191:R195">
    <cfRule type="containsText" dxfId="492" priority="151" stopIfTrue="1" operator="containsText" text="AMARILLO">
      <formula>NOT(ISERROR(SEARCH("AMARILLO",R185)))</formula>
    </cfRule>
    <cfRule type="containsText" dxfId="491" priority="150" operator="containsText" text="VERDE">
      <formula>NOT(ISERROR(SEARCH("VERDE",R185)))</formula>
    </cfRule>
    <cfRule type="containsText" dxfId="490" priority="149" operator="containsText" text="VENCIDO">
      <formula>NOT(ISERROR(SEARCH("VENCIDO",R185)))</formula>
    </cfRule>
    <cfRule type="containsText" dxfId="489" priority="152" operator="containsText" text="ROJO">
      <formula>NOT(ISERROR(SEARCH("ROJO",R185)))</formula>
    </cfRule>
  </conditionalFormatting>
  <conditionalFormatting sqref="R197:R201 R203:R207 R209:R213 R215:R219">
    <cfRule type="containsText" dxfId="488" priority="146" stopIfTrue="1" operator="containsText" text="AMARILLO">
      <formula>NOT(ISERROR(SEARCH("AMARILLO",R197)))</formula>
    </cfRule>
    <cfRule type="containsText" dxfId="487" priority="147" operator="containsText" text="ROJO">
      <formula>NOT(ISERROR(SEARCH("ROJO",R197)))</formula>
    </cfRule>
    <cfRule type="containsText" dxfId="486" priority="144" operator="containsText" text="VENCIDO">
      <formula>NOT(ISERROR(SEARCH("VENCIDO",R197)))</formula>
    </cfRule>
    <cfRule type="containsText" dxfId="485" priority="145" operator="containsText" text="VERDE">
      <formula>NOT(ISERROR(SEARCH("VERDE",R197)))</formula>
    </cfRule>
  </conditionalFormatting>
  <conditionalFormatting sqref="R222:R226">
    <cfRule type="containsText" dxfId="484" priority="141" operator="containsText" text="ROJO">
      <formula>NOT(ISERROR(SEARCH("ROJO",R222)))</formula>
    </cfRule>
    <cfRule type="containsText" dxfId="483" priority="140" stopIfTrue="1" operator="containsText" text="AMARILLO">
      <formula>NOT(ISERROR(SEARCH("AMARILLO",R222)))</formula>
    </cfRule>
    <cfRule type="containsText" dxfId="482" priority="139" operator="containsText" text="VERDE">
      <formula>NOT(ISERROR(SEARCH("VERDE",R222)))</formula>
    </cfRule>
    <cfRule type="containsText" dxfId="481" priority="138" operator="containsText" text="VENCIDO">
      <formula>NOT(ISERROR(SEARCH("VENCIDO",R222)))</formula>
    </cfRule>
  </conditionalFormatting>
  <conditionalFormatting sqref="R228:R232 R234:R238 R240:R244">
    <cfRule type="containsText" dxfId="480" priority="133" operator="containsText" text="VENCIDO">
      <formula>NOT(ISERROR(SEARCH("VENCIDO",R228)))</formula>
    </cfRule>
    <cfRule type="containsText" dxfId="479" priority="134" operator="containsText" text="VERDE">
      <formula>NOT(ISERROR(SEARCH("VERDE",R228)))</formula>
    </cfRule>
    <cfRule type="containsText" dxfId="478" priority="135" stopIfTrue="1" operator="containsText" text="AMARILLO">
      <formula>NOT(ISERROR(SEARCH("AMARILLO",R228)))</formula>
    </cfRule>
    <cfRule type="containsText" dxfId="477" priority="136" operator="containsText" text="ROJO">
      <formula>NOT(ISERROR(SEARCH("ROJO",R228)))</formula>
    </cfRule>
  </conditionalFormatting>
  <conditionalFormatting sqref="R246:R250">
    <cfRule type="containsText" dxfId="476" priority="128" operator="containsText" text="VENCIDO">
      <formula>NOT(ISERROR(SEARCH("VENCIDO",R246)))</formula>
    </cfRule>
    <cfRule type="containsText" dxfId="475" priority="129" operator="containsText" text="VERDE">
      <formula>NOT(ISERROR(SEARCH("VERDE",R246)))</formula>
    </cfRule>
    <cfRule type="containsText" dxfId="474" priority="130" stopIfTrue="1" operator="containsText" text="AMARILLO">
      <formula>NOT(ISERROR(SEARCH("AMARILLO",R246)))</formula>
    </cfRule>
    <cfRule type="containsText" dxfId="473" priority="131" operator="containsText" text="ROJO">
      <formula>NOT(ISERROR(SEARCH("ROJO",R246)))</formula>
    </cfRule>
  </conditionalFormatting>
  <conditionalFormatting sqref="R252:R256">
    <cfRule type="containsText" dxfId="472" priority="123" operator="containsText" text="VENCIDO">
      <formula>NOT(ISERROR(SEARCH("VENCIDO",R252)))</formula>
    </cfRule>
    <cfRule type="containsText" dxfId="471" priority="124" operator="containsText" text="VERDE">
      <formula>NOT(ISERROR(SEARCH("VERDE",R252)))</formula>
    </cfRule>
    <cfRule type="containsText" dxfId="470" priority="125" stopIfTrue="1" operator="containsText" text="AMARILLO">
      <formula>NOT(ISERROR(SEARCH("AMARILLO",R252)))</formula>
    </cfRule>
    <cfRule type="containsText" dxfId="469" priority="126" operator="containsText" text="ROJO">
      <formula>NOT(ISERROR(SEARCH("ROJO",R252)))</formula>
    </cfRule>
  </conditionalFormatting>
  <conditionalFormatting sqref="R258:R262 R264:R268">
    <cfRule type="containsText" dxfId="468" priority="121" operator="containsText" text="ROJO">
      <formula>NOT(ISERROR(SEARCH("ROJO",R258)))</formula>
    </cfRule>
    <cfRule type="containsText" dxfId="467" priority="120" stopIfTrue="1" operator="containsText" text="AMARILLO">
      <formula>NOT(ISERROR(SEARCH("AMARILLO",R258)))</formula>
    </cfRule>
    <cfRule type="containsText" dxfId="466" priority="118" operator="containsText" text="VENCIDO">
      <formula>NOT(ISERROR(SEARCH("VENCIDO",R258)))</formula>
    </cfRule>
    <cfRule type="containsText" dxfId="465" priority="119" operator="containsText" text="VERDE">
      <formula>NOT(ISERROR(SEARCH("VERDE",R258)))</formula>
    </cfRule>
  </conditionalFormatting>
  <conditionalFormatting sqref="R270:R274 R276:R280 R282:R286 R288:R292">
    <cfRule type="containsText" dxfId="464" priority="113" operator="containsText" text="VENCIDO">
      <formula>NOT(ISERROR(SEARCH("VENCIDO",R270)))</formula>
    </cfRule>
    <cfRule type="containsText" dxfId="463" priority="114" operator="containsText" text="VERDE">
      <formula>NOT(ISERROR(SEARCH("VERDE",R270)))</formula>
    </cfRule>
    <cfRule type="containsText" dxfId="462" priority="115" stopIfTrue="1" operator="containsText" text="AMARILLO">
      <formula>NOT(ISERROR(SEARCH("AMARILLO",R270)))</formula>
    </cfRule>
    <cfRule type="containsText" dxfId="461" priority="116" operator="containsText" text="ROJO">
      <formula>NOT(ISERROR(SEARCH("ROJO",R270)))</formula>
    </cfRule>
  </conditionalFormatting>
  <conditionalFormatting sqref="R295:R300">
    <cfRule type="containsText" dxfId="460" priority="108" operator="containsText" text="VERDE">
      <formula>NOT(ISERROR(SEARCH("VERDE",R295)))</formula>
    </cfRule>
    <cfRule type="containsText" dxfId="459" priority="109" stopIfTrue="1" operator="containsText" text="AMARILLO">
      <formula>NOT(ISERROR(SEARCH("AMARILLO",R295)))</formula>
    </cfRule>
    <cfRule type="containsText" dxfId="458" priority="110" operator="containsText" text="ROJO">
      <formula>NOT(ISERROR(SEARCH("ROJO",R295)))</formula>
    </cfRule>
    <cfRule type="containsText" dxfId="457" priority="107" operator="containsText" text="VENCIDO">
      <formula>NOT(ISERROR(SEARCH("VENCIDO",R295)))</formula>
    </cfRule>
  </conditionalFormatting>
  <conditionalFormatting sqref="R302:R307 R309:R314">
    <cfRule type="containsText" dxfId="456" priority="103" stopIfTrue="1" operator="containsText" text="AMARILLO">
      <formula>NOT(ISERROR(SEARCH("AMARILLO",R302)))</formula>
    </cfRule>
    <cfRule type="containsText" dxfId="455" priority="102" operator="containsText" text="VERDE">
      <formula>NOT(ISERROR(SEARCH("VERDE",R302)))</formula>
    </cfRule>
    <cfRule type="containsText" dxfId="454" priority="101" operator="containsText" text="VENCIDO">
      <formula>NOT(ISERROR(SEARCH("VENCIDO",R302)))</formula>
    </cfRule>
    <cfRule type="containsText" dxfId="453" priority="104" operator="containsText" text="ROJO">
      <formula>NOT(ISERROR(SEARCH("ROJO",R302)))</formula>
    </cfRule>
  </conditionalFormatting>
  <conditionalFormatting sqref="R316:R321 R323:R328 R330:R335">
    <cfRule type="containsText" dxfId="452" priority="98" operator="containsText" text="ROJO">
      <formula>NOT(ISERROR(SEARCH("ROJO",R316)))</formula>
    </cfRule>
    <cfRule type="containsText" dxfId="451" priority="97" stopIfTrue="1" operator="containsText" text="AMARILLO">
      <formula>NOT(ISERROR(SEARCH("AMARILLO",R316)))</formula>
    </cfRule>
    <cfRule type="containsText" dxfId="450" priority="96" operator="containsText" text="VERDE">
      <formula>NOT(ISERROR(SEARCH("VERDE",R316)))</formula>
    </cfRule>
    <cfRule type="containsText" dxfId="449" priority="95" operator="containsText" text="VENCIDO">
      <formula>NOT(ISERROR(SEARCH("VENCIDO",R316)))</formula>
    </cfRule>
  </conditionalFormatting>
  <conditionalFormatting sqref="R337:R342 R344:R349">
    <cfRule type="containsText" dxfId="448" priority="91" stopIfTrue="1" operator="containsText" text="AMARILLO">
      <formula>NOT(ISERROR(SEARCH("AMARILLO",R337)))</formula>
    </cfRule>
    <cfRule type="containsText" dxfId="447" priority="90" operator="containsText" text="VERDE">
      <formula>NOT(ISERROR(SEARCH("VERDE",R337)))</formula>
    </cfRule>
    <cfRule type="containsText" dxfId="446" priority="89" operator="containsText" text="VENCIDO">
      <formula>NOT(ISERROR(SEARCH("VENCIDO",R337)))</formula>
    </cfRule>
    <cfRule type="containsText" dxfId="445" priority="92" operator="containsText" text="ROJO">
      <formula>NOT(ISERROR(SEARCH("ROJO",R337)))</formula>
    </cfRule>
  </conditionalFormatting>
  <conditionalFormatting sqref="R351:R356">
    <cfRule type="containsText" dxfId="444" priority="86" operator="containsText" text="ROJO">
      <formula>NOT(ISERROR(SEARCH("ROJO",R351)))</formula>
    </cfRule>
    <cfRule type="containsText" dxfId="443" priority="85" stopIfTrue="1" operator="containsText" text="AMARILLO">
      <formula>NOT(ISERROR(SEARCH("AMARILLO",R351)))</formula>
    </cfRule>
    <cfRule type="containsText" dxfId="442" priority="84" operator="containsText" text="VERDE">
      <formula>NOT(ISERROR(SEARCH("VERDE",R351)))</formula>
    </cfRule>
    <cfRule type="containsText" dxfId="441" priority="83" operator="containsText" text="VENCIDO">
      <formula>NOT(ISERROR(SEARCH("VENCIDO",R351)))</formula>
    </cfRule>
  </conditionalFormatting>
  <conditionalFormatting sqref="R358:R363">
    <cfRule type="containsText" dxfId="440" priority="79" stopIfTrue="1" operator="containsText" text="AMARILLO">
      <formula>NOT(ISERROR(SEARCH("AMARILLO",R358)))</formula>
    </cfRule>
    <cfRule type="containsText" dxfId="439" priority="78" operator="containsText" text="VERDE">
      <formula>NOT(ISERROR(SEARCH("VERDE",R358)))</formula>
    </cfRule>
    <cfRule type="containsText" dxfId="438" priority="77" operator="containsText" text="VENCIDO">
      <formula>NOT(ISERROR(SEARCH("VENCIDO",R358)))</formula>
    </cfRule>
    <cfRule type="containsText" dxfId="437" priority="80" operator="containsText" text="ROJO">
      <formula>NOT(ISERROR(SEARCH("ROJO",R358)))</formula>
    </cfRule>
  </conditionalFormatting>
  <conditionalFormatting sqref="R365:R371">
    <cfRule type="containsText" dxfId="436" priority="76" operator="containsText" text="ROJO">
      <formula>NOT(ISERROR(SEARCH("ROJO",R365)))</formula>
    </cfRule>
    <cfRule type="containsText" dxfId="435" priority="75" stopIfTrue="1" operator="containsText" text="AMARILLO">
      <formula>NOT(ISERROR(SEARCH("AMARILLO",R365)))</formula>
    </cfRule>
    <cfRule type="containsText" dxfId="434" priority="73" operator="containsText" text="VENCIDO">
      <formula>NOT(ISERROR(SEARCH("VENCIDO",R365)))</formula>
    </cfRule>
    <cfRule type="containsText" dxfId="433" priority="74" operator="containsText" text="VERDE">
      <formula>NOT(ISERROR(SEARCH("VERDE",R365)))</formula>
    </cfRule>
  </conditionalFormatting>
  <conditionalFormatting sqref="M377:M381">
    <cfRule type="cellIs" dxfId="43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5" sqref="D5:D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+Octubre!M5</f>
        <v>100</v>
      </c>
      <c r="E5" s="125"/>
      <c r="F5" s="122"/>
      <c r="G5" s="122"/>
      <c r="H5" s="122"/>
      <c r="I5" s="122"/>
      <c r="J5" s="140">
        <f>+F5+G5</f>
        <v>0</v>
      </c>
      <c r="K5" s="143">
        <f>+AO5</f>
        <v>0</v>
      </c>
      <c r="L5" s="153">
        <f>+J5+K5</f>
        <v>0</v>
      </c>
      <c r="M5" s="156">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7"/>
      <c r="AC5" s="167"/>
      <c r="AD5" s="168">
        <f>+AB5+AC5</f>
        <v>0</v>
      </c>
      <c r="AE5" s="116"/>
      <c r="AF5" s="116"/>
      <c r="AG5" s="116"/>
      <c r="AH5" s="116"/>
      <c r="AI5" s="116"/>
      <c r="AJ5" s="116"/>
      <c r="AK5" s="116"/>
      <c r="AL5" s="116"/>
      <c r="AM5" s="116"/>
      <c r="AN5" s="116"/>
      <c r="AO5" s="119">
        <f>SUM(AD5:AN9)</f>
        <v>0</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0</v>
      </c>
      <c r="N10" s="75">
        <f>SUM(N5:N9)</f>
        <v>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+Octubre!M11</f>
        <v>15</v>
      </c>
      <c r="E11" s="125"/>
      <c r="F11" s="122"/>
      <c r="G11" s="122"/>
      <c r="H11" s="122"/>
      <c r="I11" s="122"/>
      <c r="J11" s="140">
        <f>+F11+G11</f>
        <v>0</v>
      </c>
      <c r="K11" s="143">
        <f>+AO11</f>
        <v>0</v>
      </c>
      <c r="L11" s="153">
        <f>+J11+K11</f>
        <v>0</v>
      </c>
      <c r="M11" s="156">
        <f>+(D11+E11)-(L11)+H11-I11</f>
        <v>15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0</v>
      </c>
      <c r="N16" s="75">
        <f>SUM(N11:N15)</f>
        <v>0</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+Octubre!M17</f>
        <v>5</v>
      </c>
      <c r="E17" s="125"/>
      <c r="F17" s="122"/>
      <c r="G17" s="122"/>
      <c r="H17" s="122"/>
      <c r="I17" s="122"/>
      <c r="J17" s="140">
        <f>+F17+G17</f>
        <v>0</v>
      </c>
      <c r="K17" s="143">
        <f>+AO17</f>
        <v>0</v>
      </c>
      <c r="L17" s="153">
        <f>+J17+K17</f>
        <v>0</v>
      </c>
      <c r="M17" s="156">
        <f>+(D17+E17)-(L17)+H17-I17</f>
        <v>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0</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+Octubre!M23</f>
        <v>258</v>
      </c>
      <c r="E23" s="125"/>
      <c r="F23" s="122"/>
      <c r="G23" s="122"/>
      <c r="H23" s="122"/>
      <c r="I23" s="122"/>
      <c r="J23" s="140">
        <f>+F23+G23</f>
        <v>0</v>
      </c>
      <c r="K23" s="143">
        <f>+AO23</f>
        <v>0</v>
      </c>
      <c r="L23" s="153">
        <f>+J23+K23</f>
        <v>0</v>
      </c>
      <c r="M23" s="156">
        <f>+(D23+E23)-(L23)+H23-I23</f>
        <v>258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0</v>
      </c>
      <c r="N28" s="75">
        <f>SUM(N23:N27)</f>
        <v>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+Octubre!M29</f>
        <v>117</v>
      </c>
      <c r="E29" s="125"/>
      <c r="F29" s="122"/>
      <c r="G29" s="122"/>
      <c r="H29" s="122"/>
      <c r="I29" s="122"/>
      <c r="J29" s="140">
        <f>+F29+G29</f>
        <v>0</v>
      </c>
      <c r="K29" s="143">
        <f>+AO29</f>
        <v>0</v>
      </c>
      <c r="L29" s="153">
        <f>+J29+K29</f>
        <v>0</v>
      </c>
      <c r="M29" s="156">
        <f>+(D29+E29)-(L29)+H29-I29</f>
        <v>117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0</v>
      </c>
      <c r="N34" s="75">
        <f>SUM(N29:N33)</f>
        <v>0</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+Octubre!M35</f>
        <v>2</v>
      </c>
      <c r="E35" s="125"/>
      <c r="F35" s="122"/>
      <c r="G35" s="122"/>
      <c r="H35" s="122"/>
      <c r="I35" s="122"/>
      <c r="J35" s="140">
        <f>+F35+G35</f>
        <v>0</v>
      </c>
      <c r="K35" s="143">
        <f>+AO35</f>
        <v>0</v>
      </c>
      <c r="L35" s="153">
        <f>+J35+K35</f>
        <v>0</v>
      </c>
      <c r="M35" s="156">
        <f>+(D35+E35)-(L35)+H35-I35</f>
        <v>2</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0</v>
      </c>
      <c r="N40" s="75">
        <f>SUM(N35:N39)</f>
        <v>0</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+Octubre!M41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+Octubre!M47</f>
        <v>91</v>
      </c>
      <c r="E47" s="125"/>
      <c r="F47" s="122"/>
      <c r="G47" s="122"/>
      <c r="H47" s="122"/>
      <c r="I47" s="122"/>
      <c r="J47" s="140">
        <f>+F47+G47</f>
        <v>0</v>
      </c>
      <c r="K47" s="143">
        <f>+AO47</f>
        <v>0</v>
      </c>
      <c r="L47" s="153">
        <f>+J47+K47</f>
        <v>0</v>
      </c>
      <c r="M47" s="156">
        <f>+(D47+E47)-(L47)+H47-I47</f>
        <v>91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0</v>
      </c>
      <c r="N52" s="75">
        <f>SUM(N47:N51)</f>
        <v>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+Octubre!M53</f>
        <v>0</v>
      </c>
      <c r="E53" s="125"/>
      <c r="F53" s="122"/>
      <c r="G53" s="122"/>
      <c r="H53" s="122"/>
      <c r="I53" s="122"/>
      <c r="J53" s="140">
        <f>+F53+G53</f>
        <v>0</v>
      </c>
      <c r="K53" s="143">
        <f>+AO53</f>
        <v>0</v>
      </c>
      <c r="L53" s="153">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+Octubre!M59</f>
        <v>154</v>
      </c>
      <c r="E59" s="125"/>
      <c r="F59" s="122"/>
      <c r="G59" s="122"/>
      <c r="H59" s="122"/>
      <c r="I59" s="122"/>
      <c r="J59" s="140">
        <f>+F59+G59</f>
        <v>0</v>
      </c>
      <c r="K59" s="143">
        <f>+AO59</f>
        <v>0</v>
      </c>
      <c r="L59" s="153">
        <f>+J59+K59</f>
        <v>0</v>
      </c>
      <c r="M59" s="156">
        <f>+(D59+E59)-(L59)+H59-I59</f>
        <v>154</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0</v>
      </c>
      <c r="N64" s="75">
        <f>SUM(N59:N63)</f>
        <v>0</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+Octubre!M65</f>
        <v>198</v>
      </c>
      <c r="E65" s="125"/>
      <c r="F65" s="122"/>
      <c r="G65" s="122"/>
      <c r="H65" s="122"/>
      <c r="I65" s="122"/>
      <c r="J65" s="140">
        <f>+F65+G65</f>
        <v>0</v>
      </c>
      <c r="K65" s="143">
        <f>+AO65</f>
        <v>0</v>
      </c>
      <c r="L65" s="153">
        <f>+J65+K65</f>
        <v>0</v>
      </c>
      <c r="M65" s="156">
        <f>+(D65+E65)-(L65)+H65-I65</f>
        <v>198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0</v>
      </c>
      <c r="N70" s="75">
        <f>SUM(N65:N69)</f>
        <v>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+Octubre!M71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+Octubre!M77</f>
        <v>302</v>
      </c>
      <c r="E77" s="125"/>
      <c r="F77" s="122"/>
      <c r="G77" s="122"/>
      <c r="H77" s="122"/>
      <c r="I77" s="122"/>
      <c r="J77" s="140">
        <f>+F77+G77</f>
        <v>0</v>
      </c>
      <c r="K77" s="143">
        <f>+AO77</f>
        <v>0</v>
      </c>
      <c r="L77" s="153">
        <f>+J77+K77</f>
        <v>0</v>
      </c>
      <c r="M77" s="156">
        <f>+(D77+E77)-(L77)+H77-I77</f>
        <v>302</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0</v>
      </c>
      <c r="N82" s="75">
        <f>SUM(N77:N81)</f>
        <v>0</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+Octubre!M83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+Octubre!M89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+Octubre!M95</f>
        <v>162</v>
      </c>
      <c r="E95" s="125"/>
      <c r="F95" s="122"/>
      <c r="G95" s="122"/>
      <c r="H95" s="122"/>
      <c r="I95" s="122"/>
      <c r="J95" s="140">
        <f>+F95+G95</f>
        <v>0</v>
      </c>
      <c r="K95" s="143">
        <f>+AO95</f>
        <v>0</v>
      </c>
      <c r="L95" s="153">
        <f>+J95+K95</f>
        <v>0</v>
      </c>
      <c r="M95" s="156">
        <f>+(D95+E95)-(L95)+H95-I95</f>
        <v>162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0</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+Octubre!M101</f>
        <v>440</v>
      </c>
      <c r="E101" s="125"/>
      <c r="F101" s="122"/>
      <c r="G101" s="122"/>
      <c r="H101" s="122"/>
      <c r="I101" s="122"/>
      <c r="J101" s="140">
        <f>+F101+G101</f>
        <v>0</v>
      </c>
      <c r="K101" s="143">
        <f>+AO101</f>
        <v>0</v>
      </c>
      <c r="L101" s="153">
        <f>+J101+K101</f>
        <v>0</v>
      </c>
      <c r="M101" s="156">
        <f>+(D101+E101)-(L101)+H101-I101</f>
        <v>440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0</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+Octubre!M107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+Octubre!M113</f>
        <v>10</v>
      </c>
      <c r="E113" s="125"/>
      <c r="F113" s="122"/>
      <c r="G113" s="122"/>
      <c r="H113" s="122"/>
      <c r="I113" s="122"/>
      <c r="J113" s="140">
        <f>+F113+G113</f>
        <v>0</v>
      </c>
      <c r="K113" s="143">
        <f>+AO113</f>
        <v>0</v>
      </c>
      <c r="L113" s="153">
        <f>+J113+K113</f>
        <v>0</v>
      </c>
      <c r="M113" s="156">
        <f>+(D113+E113)-(L113)+H113-I113</f>
        <v>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7"/>
      <c r="AC113" s="167"/>
      <c r="AD113" s="168">
        <f>+AB113+AC113</f>
        <v>0</v>
      </c>
      <c r="AE113" s="167"/>
      <c r="AF113" s="167"/>
      <c r="AG113" s="167"/>
      <c r="AH113" s="167"/>
      <c r="AI113" s="167"/>
      <c r="AJ113" s="167"/>
      <c r="AK113" s="167"/>
      <c r="AL113" s="167"/>
      <c r="AM113" s="167"/>
      <c r="AN113" s="167"/>
      <c r="AO113" s="119">
        <f>SUM(AD113:AN117)</f>
        <v>0</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0</v>
      </c>
      <c r="N118" s="75">
        <f>SUM(N113:N117)</f>
        <v>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+Octubre!M119</f>
        <v>98</v>
      </c>
      <c r="E119" s="125"/>
      <c r="F119" s="122"/>
      <c r="G119" s="122"/>
      <c r="H119" s="122"/>
      <c r="I119" s="122"/>
      <c r="J119" s="140">
        <f>+F119+G119</f>
        <v>0</v>
      </c>
      <c r="K119" s="143">
        <f>+AO119</f>
        <v>0</v>
      </c>
      <c r="L119" s="153">
        <f>+J119+K119</f>
        <v>0</v>
      </c>
      <c r="M119" s="156">
        <f>+(D119+E119)-(L119)+H119-I119</f>
        <v>98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0</v>
      </c>
      <c r="N124" s="75">
        <f>SUM(N119:N123)</f>
        <v>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+Octubre!M125</f>
        <v>84</v>
      </c>
      <c r="E125" s="125"/>
      <c r="F125" s="122"/>
      <c r="G125" s="122"/>
      <c r="H125" s="122"/>
      <c r="I125" s="122"/>
      <c r="J125" s="140">
        <f>+F125+G125</f>
        <v>0</v>
      </c>
      <c r="K125" s="143">
        <f>+AO125</f>
        <v>0</v>
      </c>
      <c r="L125" s="153">
        <f>+J125+K125</f>
        <v>0</v>
      </c>
      <c r="M125" s="156">
        <f>+(D125+E125)-(L125)+H125-I125</f>
        <v>84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0</v>
      </c>
      <c r="N130" s="75">
        <f>SUM(N125:N129)</f>
        <v>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+Octubre!M131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+Octubre!M137</f>
        <v>293</v>
      </c>
      <c r="E137" s="125"/>
      <c r="F137" s="122"/>
      <c r="G137" s="122"/>
      <c r="H137" s="122"/>
      <c r="I137" s="122"/>
      <c r="J137" s="140">
        <f>+F137+G137</f>
        <v>0</v>
      </c>
      <c r="K137" s="143">
        <f>+AO137</f>
        <v>0</v>
      </c>
      <c r="L137" s="153">
        <f>+J137+K137</f>
        <v>0</v>
      </c>
      <c r="M137" s="156">
        <f>+(D137+E137)-(L137)+H137-I137</f>
        <v>293</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0</v>
      </c>
      <c r="N142" s="75">
        <f>SUM(N137:N141)</f>
        <v>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+Octubre!M143</f>
        <v>83</v>
      </c>
      <c r="E143" s="125"/>
      <c r="F143" s="122"/>
      <c r="G143" s="122"/>
      <c r="H143" s="122"/>
      <c r="I143" s="122"/>
      <c r="J143" s="140">
        <f>+F143+G143</f>
        <v>0</v>
      </c>
      <c r="K143" s="143">
        <f>+AO143</f>
        <v>0</v>
      </c>
      <c r="L143" s="153">
        <f>+J143+K143</f>
        <v>0</v>
      </c>
      <c r="M143" s="156">
        <f>+(D143+E143)-(L143)+H143-I143</f>
        <v>83</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0</v>
      </c>
      <c r="N148" s="75">
        <f>SUM(N143:N147)</f>
        <v>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+Octubre!M149</f>
        <v>97</v>
      </c>
      <c r="E149" s="177"/>
      <c r="F149" s="122"/>
      <c r="G149" s="122"/>
      <c r="H149" s="122"/>
      <c r="I149" s="122"/>
      <c r="J149" s="140">
        <f>+F149+G149</f>
        <v>0</v>
      </c>
      <c r="K149" s="143">
        <f>+AO149</f>
        <v>0</v>
      </c>
      <c r="L149" s="153">
        <f>+J149+K149</f>
        <v>0</v>
      </c>
      <c r="M149" s="156">
        <f>+(D149+E149)-(L149)+H149-I149</f>
        <v>97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97</v>
      </c>
      <c r="E154" s="179"/>
      <c r="F154" s="124"/>
      <c r="G154" s="124"/>
      <c r="H154" s="124"/>
      <c r="I154" s="124"/>
      <c r="J154" s="142"/>
      <c r="K154" s="145"/>
      <c r="L154" s="155"/>
      <c r="M154" s="15" t="b">
        <f>M149=N154</f>
        <v>0</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+Octubre!M155</f>
        <v>1178</v>
      </c>
      <c r="E155" s="177"/>
      <c r="F155" s="122"/>
      <c r="G155" s="122"/>
      <c r="H155" s="122"/>
      <c r="I155" s="122"/>
      <c r="J155" s="140">
        <f>+F155+G155</f>
        <v>0</v>
      </c>
      <c r="K155" s="143">
        <f>+AO155</f>
        <v>0</v>
      </c>
      <c r="L155" s="153">
        <f>+J155+K155</f>
        <v>0</v>
      </c>
      <c r="M155" s="156">
        <f>+(D155+E155)-(L155)+H155-I155</f>
        <v>1178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1178</v>
      </c>
      <c r="E160" s="179"/>
      <c r="F160" s="124"/>
      <c r="G160" s="124"/>
      <c r="H160" s="124"/>
      <c r="I160" s="124"/>
      <c r="J160" s="142"/>
      <c r="K160" s="145"/>
      <c r="L160" s="155"/>
      <c r="M160" s="15" t="b">
        <f>M155=N160</f>
        <v>0</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+Octubre!M161</f>
        <v>75</v>
      </c>
      <c r="E161" s="125"/>
      <c r="F161" s="122"/>
      <c r="G161" s="122"/>
      <c r="H161" s="122"/>
      <c r="I161" s="122"/>
      <c r="J161" s="140">
        <f>+F161+G161</f>
        <v>0</v>
      </c>
      <c r="K161" s="143">
        <f>+AO161</f>
        <v>0</v>
      </c>
      <c r="L161" s="153">
        <f>+J161+K161</f>
        <v>0</v>
      </c>
      <c r="M161" s="156">
        <f>+(D161+E161)-(L161)+H161-I161</f>
        <v>75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0</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+Octubre!M167</f>
        <v>136</v>
      </c>
      <c r="E167" s="125"/>
      <c r="F167" s="122"/>
      <c r="G167" s="122"/>
      <c r="H167" s="122"/>
      <c r="I167" s="122"/>
      <c r="J167" s="140">
        <f>+F167+G167</f>
        <v>0</v>
      </c>
      <c r="K167" s="143">
        <f>+AO167</f>
        <v>0</v>
      </c>
      <c r="L167" s="153">
        <f>+J167+K167</f>
        <v>0</v>
      </c>
      <c r="M167" s="156">
        <f>+(D167+E167)-(L167)+H167-I167</f>
        <v>136</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0</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+Octubre!M173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+Octubre!M179</f>
        <v>36</v>
      </c>
      <c r="E179" s="125"/>
      <c r="F179" s="122"/>
      <c r="G179" s="122"/>
      <c r="H179" s="122"/>
      <c r="I179" s="122"/>
      <c r="J179" s="140">
        <f>+F179+G179</f>
        <v>0</v>
      </c>
      <c r="K179" s="143">
        <f>+AO179</f>
        <v>0</v>
      </c>
      <c r="L179" s="153">
        <f>+J179+K179</f>
        <v>0</v>
      </c>
      <c r="M179" s="156">
        <f>+(D179+E179)-(L179)+H179-I179</f>
        <v>36</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0</v>
      </c>
      <c r="N184" s="75">
        <f>SUM(N179:N183)</f>
        <v>0</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+Octubre!M185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+Octubre!M191</f>
        <v>29</v>
      </c>
      <c r="E191" s="125"/>
      <c r="F191" s="122"/>
      <c r="G191" s="122"/>
      <c r="H191" s="122"/>
      <c r="I191" s="122"/>
      <c r="J191" s="140">
        <f>+F191+G191</f>
        <v>0</v>
      </c>
      <c r="K191" s="143">
        <f>+AO191</f>
        <v>0</v>
      </c>
      <c r="L191" s="153">
        <f>+J191+K191</f>
        <v>0</v>
      </c>
      <c r="M191" s="156">
        <f>+(D191+E191)-(L191)+H191-I191</f>
        <v>29</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0</v>
      </c>
      <c r="N196" s="75">
        <f>SUM(N191:N195)</f>
        <v>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+Octubre!M197</f>
        <v>4</v>
      </c>
      <c r="E197" s="125"/>
      <c r="F197" s="122"/>
      <c r="G197" s="122"/>
      <c r="H197" s="122"/>
      <c r="I197" s="122"/>
      <c r="J197" s="140">
        <f>+F197+G197</f>
        <v>0</v>
      </c>
      <c r="K197" s="143">
        <f>+AO197</f>
        <v>0</v>
      </c>
      <c r="L197" s="153">
        <f>+J197+K197</f>
        <v>0</v>
      </c>
      <c r="M197" s="156">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0</v>
      </c>
      <c r="N202" s="75">
        <f>SUM(N197:N201)</f>
        <v>0</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+Octubre!M203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+Octubre!M209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+Octubre!M215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+Octubre!M222</f>
        <v>100</v>
      </c>
      <c r="E222" s="125"/>
      <c r="F222" s="122"/>
      <c r="G222" s="122"/>
      <c r="H222" s="122"/>
      <c r="I222" s="122"/>
      <c r="J222" s="140">
        <f>+F222+G222</f>
        <v>0</v>
      </c>
      <c r="K222" s="143">
        <f>+AO222</f>
        <v>0</v>
      </c>
      <c r="L222" s="153">
        <f>+J222+K222</f>
        <v>0</v>
      </c>
      <c r="M222" s="156">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7"/>
      <c r="AC222" s="167"/>
      <c r="AD222" s="168">
        <f>+AB222+AC222</f>
        <v>0</v>
      </c>
      <c r="AE222" s="116"/>
      <c r="AF222" s="116"/>
      <c r="AG222" s="116"/>
      <c r="AH222" s="116"/>
      <c r="AI222" s="116"/>
      <c r="AJ222" s="116"/>
      <c r="AK222" s="116"/>
      <c r="AL222" s="116"/>
      <c r="AM222" s="116"/>
      <c r="AN222" s="116"/>
      <c r="AO222" s="119">
        <f>SUM(AD222:AN226)</f>
        <v>0</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0</v>
      </c>
      <c r="N227" s="75">
        <f>SUM(N222:N226)</f>
        <v>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+Octubre!M228</f>
        <v>302</v>
      </c>
      <c r="E228" s="125"/>
      <c r="F228" s="122"/>
      <c r="G228" s="122"/>
      <c r="H228" s="122"/>
      <c r="I228" s="122"/>
      <c r="J228" s="140">
        <f>+F228+G228</f>
        <v>0</v>
      </c>
      <c r="K228" s="143">
        <f>+AO228</f>
        <v>0</v>
      </c>
      <c r="L228" s="153">
        <f>+J228+K228</f>
        <v>0</v>
      </c>
      <c r="M228" s="156">
        <f>+(D228+E228)-(L228)+H228-I228</f>
        <v>302</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0</v>
      </c>
      <c r="N233" s="75">
        <f>SUM(N228:N232)</f>
        <v>0</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+Octubre!M234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+Octubre!M240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+Octubre!M246</f>
        <v>162</v>
      </c>
      <c r="E246" s="125"/>
      <c r="F246" s="122"/>
      <c r="G246" s="122"/>
      <c r="H246" s="122"/>
      <c r="I246" s="122"/>
      <c r="J246" s="140">
        <f>+F246+G246</f>
        <v>0</v>
      </c>
      <c r="K246" s="143">
        <f>+AO246</f>
        <v>0</v>
      </c>
      <c r="L246" s="153">
        <f>+J246+K246</f>
        <v>0</v>
      </c>
      <c r="M246" s="156">
        <f>+(D246+E246)-(L246)+H246-I246</f>
        <v>162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0</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+Octubre!M252</f>
        <v>440</v>
      </c>
      <c r="E252" s="125"/>
      <c r="F252" s="122"/>
      <c r="G252" s="122"/>
      <c r="H252" s="122"/>
      <c r="I252" s="122"/>
      <c r="J252" s="140">
        <f>+F252+G252</f>
        <v>0</v>
      </c>
      <c r="K252" s="143">
        <f>+AO252</f>
        <v>0</v>
      </c>
      <c r="L252" s="153">
        <f>+J252+K252</f>
        <v>0</v>
      </c>
      <c r="M252" s="156">
        <f>+(D252+E252)-(L252)+H252-I252</f>
        <v>440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0</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+Octubre!M258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+Octubre!M264</f>
        <v>10</v>
      </c>
      <c r="E264" s="125"/>
      <c r="F264" s="122"/>
      <c r="G264" s="122"/>
      <c r="H264" s="122"/>
      <c r="I264" s="122"/>
      <c r="J264" s="140">
        <f>+F264+G264</f>
        <v>0</v>
      </c>
      <c r="K264" s="143">
        <f>+AO264</f>
        <v>0</v>
      </c>
      <c r="L264" s="153">
        <f>+J264+K264</f>
        <v>0</v>
      </c>
      <c r="M264" s="156">
        <f>+(D264+E264)-(L264)+H264-I264</f>
        <v>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7"/>
      <c r="AC264" s="167"/>
      <c r="AD264" s="168">
        <f>+AB264+AC264</f>
        <v>0</v>
      </c>
      <c r="AE264" s="167"/>
      <c r="AF264" s="167"/>
      <c r="AG264" s="167"/>
      <c r="AH264" s="167"/>
      <c r="AI264" s="167"/>
      <c r="AJ264" s="167"/>
      <c r="AK264" s="167"/>
      <c r="AL264" s="167"/>
      <c r="AM264" s="167"/>
      <c r="AN264" s="167"/>
      <c r="AO264" s="119">
        <f>SUM(AD264:AN268)</f>
        <v>0</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0</v>
      </c>
      <c r="N269" s="75">
        <f>SUM(N264:N268)</f>
        <v>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+Octubre!M270</f>
        <v>84</v>
      </c>
      <c r="E270" s="125"/>
      <c r="F270" s="122"/>
      <c r="G270" s="122"/>
      <c r="H270" s="122"/>
      <c r="I270" s="122"/>
      <c r="J270" s="140">
        <f>+F270+G270</f>
        <v>0</v>
      </c>
      <c r="K270" s="143">
        <f>+AO270</f>
        <v>0</v>
      </c>
      <c r="L270" s="153">
        <f>+J270+K270</f>
        <v>0</v>
      </c>
      <c r="M270" s="156">
        <f>+(D270+E270)-(L270)+H270-I270</f>
        <v>84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0</v>
      </c>
      <c r="N275" s="75">
        <f>SUM(N270:N274)</f>
        <v>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+Octubre!M276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+Octubre!M282</f>
        <v>36</v>
      </c>
      <c r="E282" s="125"/>
      <c r="F282" s="122"/>
      <c r="G282" s="122"/>
      <c r="H282" s="122"/>
      <c r="I282" s="122"/>
      <c r="J282" s="140">
        <f>+F282+G282</f>
        <v>0</v>
      </c>
      <c r="K282" s="143">
        <f>+AO282</f>
        <v>0</v>
      </c>
      <c r="L282" s="153">
        <f>+J282+K282</f>
        <v>0</v>
      </c>
      <c r="M282" s="156">
        <f>+(D282+E282)-(L282)+H282-I282</f>
        <v>36</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0</v>
      </c>
      <c r="N287" s="75">
        <f>SUM(N282:N286)</f>
        <v>0</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+Octubre!M288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+Octubre!M295</f>
        <v>543</v>
      </c>
      <c r="E295" s="125"/>
      <c r="F295" s="122"/>
      <c r="G295" s="122"/>
      <c r="H295" s="122"/>
      <c r="I295" s="122"/>
      <c r="J295" s="140">
        <f>+F295+G295</f>
        <v>0</v>
      </c>
      <c r="K295" s="143">
        <f>+AO295</f>
        <v>0</v>
      </c>
      <c r="L295" s="153">
        <f>+J295+K295</f>
        <v>0</v>
      </c>
      <c r="M295" s="156">
        <f>+(D295+E295)-L295+H295-I295</f>
        <v>543</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0</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+Octubre!M302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+Octubre!M309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+Octubre!M316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+Octubre!M323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+Octubre!M330</f>
        <v>554</v>
      </c>
      <c r="E330" s="125"/>
      <c r="F330" s="122"/>
      <c r="G330" s="122"/>
      <c r="H330" s="122"/>
      <c r="I330" s="122"/>
      <c r="J330" s="140">
        <f>+F330+G330</f>
        <v>0</v>
      </c>
      <c r="K330" s="143">
        <f>+AO330</f>
        <v>0</v>
      </c>
      <c r="L330" s="153">
        <f>+J330+K330</f>
        <v>0</v>
      </c>
      <c r="M330" s="156">
        <f>+(D330+E330)-L330+H330-I330</f>
        <v>554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0</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+Octubre!M337</f>
        <v>2207</v>
      </c>
      <c r="E337" s="125"/>
      <c r="F337" s="122"/>
      <c r="G337" s="122"/>
      <c r="H337" s="122"/>
      <c r="I337" s="122"/>
      <c r="J337" s="140">
        <f>+F337+G337</f>
        <v>0</v>
      </c>
      <c r="K337" s="143">
        <f>+AO337</f>
        <v>0</v>
      </c>
      <c r="L337" s="153">
        <f>+J337+K337</f>
        <v>0</v>
      </c>
      <c r="M337" s="156">
        <f>+(D337+E337)-L337+H337-I337</f>
        <v>2207</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0</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+Octubre!M344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+Octubre!M351</f>
        <v>38</v>
      </c>
      <c r="E351" s="125"/>
      <c r="F351" s="122"/>
      <c r="G351" s="122"/>
      <c r="H351" s="122"/>
      <c r="I351" s="122"/>
      <c r="J351" s="140">
        <f>+F351+G351</f>
        <v>0</v>
      </c>
      <c r="K351" s="143">
        <f>+AO351</f>
        <v>0</v>
      </c>
      <c r="L351" s="153">
        <f>+J351+K351</f>
        <v>0</v>
      </c>
      <c r="M351" s="156">
        <f>+(D351+E351)-L351+H351-I351</f>
        <v>38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0</v>
      </c>
      <c r="N357" s="75">
        <f>SUM(N351:N356)</f>
        <v>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+Octubre!M358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+Octubre!M365</f>
        <v>380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380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+Octubre!M366</f>
        <v>2430</v>
      </c>
      <c r="E366" s="72"/>
      <c r="F366" s="35"/>
      <c r="G366" s="35"/>
      <c r="H366" s="14"/>
      <c r="I366" s="14"/>
      <c r="J366" s="74">
        <f t="shared" si="3"/>
        <v>0</v>
      </c>
      <c r="K366" s="36">
        <f t="shared" si="4"/>
        <v>0</v>
      </c>
      <c r="L366" s="77">
        <f t="shared" si="5"/>
        <v>0</v>
      </c>
      <c r="M366" s="37">
        <f t="shared" si="6"/>
        <v>2430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+Octubre!M367</f>
        <v>411</v>
      </c>
      <c r="E367" s="72"/>
      <c r="F367" s="35"/>
      <c r="G367" s="35"/>
      <c r="H367" s="14"/>
      <c r="I367" s="14"/>
      <c r="J367" s="74">
        <f t="shared" si="3"/>
        <v>0</v>
      </c>
      <c r="K367" s="36">
        <f t="shared" si="4"/>
        <v>0</v>
      </c>
      <c r="L367" s="77">
        <f t="shared" si="5"/>
        <v>0</v>
      </c>
      <c r="M367" s="37">
        <f t="shared" si="6"/>
        <v>411</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+Octubre!M368</f>
        <v>223</v>
      </c>
      <c r="E368" s="72"/>
      <c r="F368" s="35"/>
      <c r="G368" s="35"/>
      <c r="H368" s="14"/>
      <c r="I368" s="14"/>
      <c r="J368" s="74">
        <f t="shared" si="3"/>
        <v>0</v>
      </c>
      <c r="K368" s="36">
        <f t="shared" si="4"/>
        <v>0</v>
      </c>
      <c r="L368" s="77">
        <f t="shared" si="5"/>
        <v>0</v>
      </c>
      <c r="M368" s="37">
        <f t="shared" si="6"/>
        <v>223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+Octubre!M370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+Octubre!M379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9" t="s">
        <v>192</v>
      </c>
      <c r="C381" s="100"/>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R5:R9">
    <cfRule type="containsText" dxfId="340" priority="230" operator="containsText" text="ROJO">
      <formula>NOT(ISERROR(SEARCH("ROJO",R5)))</formula>
    </cfRule>
    <cfRule type="containsText" dxfId="339" priority="227" operator="containsText" text="VENCIDO">
      <formula>NOT(ISERROR(SEARCH("VENCIDO",R5)))</formula>
    </cfRule>
    <cfRule type="containsText" dxfId="338" priority="228" operator="containsText" text="VERDE">
      <formula>NOT(ISERROR(SEARCH("VERDE",R5)))</formula>
    </cfRule>
    <cfRule type="containsText" dxfId="337" priority="229" stopIfTrue="1" operator="containsText" text="AMARILLO">
      <formula>NOT(ISERROR(SEARCH("AMARILLO",R5)))</formula>
    </cfRule>
  </conditionalFormatting>
  <conditionalFormatting sqref="R11:R15">
    <cfRule type="containsText" dxfId="336" priority="224" operator="containsText" text="ROJO">
      <formula>NOT(ISERROR(SEARCH("ROJO",R11)))</formula>
    </cfRule>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onditionalFormatting>
  <conditionalFormatting sqref="R17:R21">
    <cfRule type="containsText" dxfId="332" priority="218" operator="containsText" text="VERDE">
      <formula>NOT(ISERROR(SEARCH("VERDE",R17)))</formula>
    </cfRule>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onditionalFormatting>
  <conditionalFormatting sqref="R23:R27">
    <cfRule type="containsText" dxfId="328" priority="211" operator="containsText" text="VENCIDO">
      <formula>NOT(ISERROR(SEARCH("VENCIDO",R23)))</formula>
    </cfRule>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2" operator="containsText" text="VERDE">
      <formula>NOT(ISERROR(SEARCH("VERDE",R23)))</formula>
    </cfRule>
  </conditionalFormatting>
  <conditionalFormatting sqref="R29:R33">
    <cfRule type="containsText" dxfId="324" priority="210" operator="containsText" text="ROJO">
      <formula>NOT(ISERROR(SEARCH("ROJO",R29)))</formula>
    </cfRule>
    <cfRule type="containsText" dxfId="323" priority="207" operator="containsText" text="VENCIDO">
      <formula>NOT(ISERROR(SEARCH("VENCIDO",R29)))</formula>
    </cfRule>
    <cfRule type="containsText" dxfId="322" priority="208" operator="containsText" text="VERDE">
      <formula>NOT(ISERROR(SEARCH("VERDE",R29)))</formula>
    </cfRule>
    <cfRule type="containsText" dxfId="321" priority="209" stopIfTrue="1" operator="containsText" text="AMARILLO">
      <formula>NOT(ISERROR(SEARCH("AMARILLO",R29)))</formula>
    </cfRule>
  </conditionalFormatting>
  <conditionalFormatting sqref="R35:R39">
    <cfRule type="containsText" dxfId="320" priority="204" operator="containsText" text="ROJO">
      <formula>NOT(ISERROR(SEARCH("ROJO",R35)))</formula>
    </cfRule>
    <cfRule type="containsText" dxfId="319" priority="201" operator="containsText" text="VENCIDO">
      <formula>NOT(ISERROR(SEARCH("VENCIDO",R35)))</formula>
    </cfRule>
    <cfRule type="containsText" dxfId="318" priority="202" operator="containsText" text="VERDE">
      <formula>NOT(ISERROR(SEARCH("VERDE",R35)))</formula>
    </cfRule>
    <cfRule type="containsText" dxfId="317" priority="203" stopIfTrue="1" operator="containsText" text="AMARILLO">
      <formula>NOT(ISERROR(SEARCH("AMARILLO",R35)))</formula>
    </cfRule>
  </conditionalFormatting>
  <conditionalFormatting sqref="R41:R45">
    <cfRule type="containsText" dxfId="316" priority="200" operator="containsText" text="ROJO">
      <formula>NOT(ISERROR(SEARCH("ROJO",R41)))</formula>
    </cfRule>
    <cfRule type="containsText" dxfId="315" priority="199" stopIfTrue="1" operator="containsText" text="AMARILLO">
      <formula>NOT(ISERROR(SEARCH("AMARILLO",R41)))</formula>
    </cfRule>
    <cfRule type="containsText" dxfId="314" priority="198" operator="containsText" text="VERDE">
      <formula>NOT(ISERROR(SEARCH("VERDE",R41)))</formula>
    </cfRule>
    <cfRule type="containsText" dxfId="31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2" priority="195" operator="containsText" text="ROJO">
      <formula>NOT(ISERROR(SEARCH("ROJO",R47)))</formula>
    </cfRule>
    <cfRule type="containsText" dxfId="311" priority="194" stopIfTrue="1" operator="containsText" text="AMARILLO">
      <formula>NOT(ISERROR(SEARCH("AMARILLO",R47)))</formula>
    </cfRule>
    <cfRule type="containsText" dxfId="310" priority="193" operator="containsText" text="VERDE">
      <formula>NOT(ISERROR(SEARCH("VERDE",R47)))</formula>
    </cfRule>
    <cfRule type="containsText" dxfId="309" priority="192" operator="containsText" text="VENCIDO">
      <formula>NOT(ISERROR(SEARCH("VENCIDO",R47)))</formula>
    </cfRule>
  </conditionalFormatting>
  <conditionalFormatting sqref="R83:R87 R89:R93">
    <cfRule type="containsText" dxfId="308" priority="189" stopIfTrue="1" operator="containsText" text="AMARILLO">
      <formula>NOT(ISERROR(SEARCH("AMARILLO",R83)))</formula>
    </cfRule>
    <cfRule type="containsText" dxfId="307" priority="190" operator="containsText" text="ROJO">
      <formula>NOT(ISERROR(SEARCH("ROJO",R83)))</formula>
    </cfRule>
    <cfRule type="containsText" dxfId="306" priority="187" operator="containsText" text="VENCIDO">
      <formula>NOT(ISERROR(SEARCH("VENCIDO",R83)))</formula>
    </cfRule>
    <cfRule type="containsText" dxfId="305" priority="188" operator="containsText" text="VERDE">
      <formula>NOT(ISERROR(SEARCH("VERDE",R83)))</formula>
    </cfRule>
  </conditionalFormatting>
  <conditionalFormatting sqref="R101:R105">
    <cfRule type="containsText" dxfId="304" priority="184" stopIfTrue="1" operator="containsText" text="AMARILLO">
      <formula>NOT(ISERROR(SEARCH("AMARILLO",R101)))</formula>
    </cfRule>
    <cfRule type="containsText" dxfId="303" priority="185" operator="containsText" text="ROJO">
      <formula>NOT(ISERROR(SEARCH("ROJO",R101)))</formula>
    </cfRule>
    <cfRule type="containsText" dxfId="302" priority="182" operator="containsText" text="VENCIDO">
      <formula>NOT(ISERROR(SEARCH("VENCIDO",R101)))</formula>
    </cfRule>
    <cfRule type="containsText" dxfId="301" priority="183" operator="containsText" text="VERDE">
      <formula>NOT(ISERROR(SEARCH("VERDE",R101)))</formula>
    </cfRule>
  </conditionalFormatting>
  <conditionalFormatting sqref="R149:R153">
    <cfRule type="containsText" dxfId="300" priority="178" operator="containsText" text="VERDE">
      <formula>NOT(ISERROR(SEARCH("VERDE",R149)))</formula>
    </cfRule>
    <cfRule type="containsText" dxfId="299" priority="177" operator="containsText" text="VENCIDO">
      <formula>NOT(ISERROR(SEARCH("VENCIDO",R149)))</formula>
    </cfRule>
    <cfRule type="containsText" dxfId="298" priority="179" stopIfTrue="1" operator="containsText" text="AMARILLO">
      <formula>NOT(ISERROR(SEARCH("AMARILLO",R149)))</formula>
    </cfRule>
    <cfRule type="containsText" dxfId="297" priority="180" operator="containsText" text="ROJO">
      <formula>NOT(ISERROR(SEARCH("ROJO",R149)))</formula>
    </cfRule>
  </conditionalFormatting>
  <conditionalFormatting sqref="R155:R159">
    <cfRule type="containsText" dxfId="296" priority="176" operator="containsText" text="ROJO">
      <formula>NOT(ISERROR(SEARCH("ROJO",R155)))</formula>
    </cfRule>
    <cfRule type="containsText" dxfId="295" priority="174" operator="containsText" text="VERDE">
      <formula>NOT(ISERROR(SEARCH("VERDE",R155)))</formula>
    </cfRule>
    <cfRule type="containsText" dxfId="294" priority="175" stopIfTrue="1" operator="containsText" text="AMARILLO">
      <formula>NOT(ISERROR(SEARCH("AMARILLO",R155)))</formula>
    </cfRule>
    <cfRule type="containsText" dxfId="293" priority="173" operator="containsText" text="VENCIDO">
      <formula>NOT(ISERROR(SEARCH("VENCIDO",R155)))</formula>
    </cfRule>
  </conditionalFormatting>
  <conditionalFormatting sqref="R161:R165">
    <cfRule type="containsText" dxfId="292" priority="170" operator="containsText" text="VERDE">
      <formula>NOT(ISERROR(SEARCH("VERDE",R161)))</formula>
    </cfRule>
    <cfRule type="containsText" dxfId="291" priority="169" operator="containsText" text="VENCIDO">
      <formula>NOT(ISERROR(SEARCH("VENCIDO",R161)))</formula>
    </cfRule>
    <cfRule type="containsText" dxfId="290" priority="171" stopIfTrue="1" operator="containsText" text="AMARILLO">
      <formula>NOT(ISERROR(SEARCH("AMARILLO",R161)))</formula>
    </cfRule>
    <cfRule type="containsText" dxfId="289" priority="172" operator="containsText" text="ROJO">
      <formula>NOT(ISERROR(SEARCH("ROJO",R161)))</formula>
    </cfRule>
  </conditionalFormatting>
  <conditionalFormatting sqref="R167:R171">
    <cfRule type="containsText" dxfId="288" priority="164" operator="containsText" text="VENCIDO">
      <formula>NOT(ISERROR(SEARCH("VENCIDO",R167)))</formula>
    </cfRule>
    <cfRule type="containsText" dxfId="287" priority="166" stopIfTrue="1" operator="containsText" text="AMARILLO">
      <formula>NOT(ISERROR(SEARCH("AMARILLO",R167)))</formula>
    </cfRule>
    <cfRule type="containsText" dxfId="286" priority="167" operator="containsText" text="ROJO">
      <formula>NOT(ISERROR(SEARCH("ROJO",R167)))</formula>
    </cfRule>
    <cfRule type="containsText" dxfId="285" priority="165" operator="containsText" text="VERDE">
      <formula>NOT(ISERROR(SEARCH("VERDE",R167)))</formula>
    </cfRule>
  </conditionalFormatting>
  <conditionalFormatting sqref="R173:R177">
    <cfRule type="containsText" dxfId="284" priority="160" operator="containsText" text="VERDE">
      <formula>NOT(ISERROR(SEARCH("VERDE",R173)))</formula>
    </cfRule>
    <cfRule type="containsText" dxfId="283" priority="161" stopIfTrue="1" operator="containsText" text="AMARILLO">
      <formula>NOT(ISERROR(SEARCH("AMARILLO",R173)))</formula>
    </cfRule>
    <cfRule type="containsText" dxfId="282" priority="162" operator="containsText" text="ROJO">
      <formula>NOT(ISERROR(SEARCH("ROJO",R173)))</formula>
    </cfRule>
    <cfRule type="containsText" dxfId="281" priority="159" operator="containsText" text="VENCIDO">
      <formula>NOT(ISERROR(SEARCH("VENCIDO",R173)))</formula>
    </cfRule>
  </conditionalFormatting>
  <conditionalFormatting sqref="R179:R183">
    <cfRule type="containsText" dxfId="280" priority="157" operator="containsText" text="ROJO">
      <formula>NOT(ISERROR(SEARCH("ROJO",R179)))</formula>
    </cfRule>
    <cfRule type="containsText" dxfId="279" priority="156" stopIfTrue="1" operator="containsText" text="AMARILLO">
      <formula>NOT(ISERROR(SEARCH("AMARILLO",R179)))</formula>
    </cfRule>
    <cfRule type="containsText" dxfId="278" priority="154" operator="containsText" text="VENCIDO">
      <formula>NOT(ISERROR(SEARCH("VENCIDO",R179)))</formula>
    </cfRule>
    <cfRule type="containsText" dxfId="277" priority="155" operator="containsText" text="VERDE">
      <formula>NOT(ISERROR(SEARCH("VERDE",R179)))</formula>
    </cfRule>
  </conditionalFormatting>
  <conditionalFormatting sqref="R185:R189 R191:R195">
    <cfRule type="containsText" dxfId="276" priority="151" stopIfTrue="1" operator="containsText" text="AMARILLO">
      <formula>NOT(ISERROR(SEARCH("AMARILLO",R185)))</formula>
    </cfRule>
    <cfRule type="containsText" dxfId="275" priority="150" operator="containsText" text="VERDE">
      <formula>NOT(ISERROR(SEARCH("VERDE",R185)))</formula>
    </cfRule>
    <cfRule type="containsText" dxfId="274" priority="149" operator="containsText" text="VENCIDO">
      <formula>NOT(ISERROR(SEARCH("VENCIDO",R185)))</formula>
    </cfRule>
    <cfRule type="containsText" dxfId="273" priority="152" operator="containsText" text="ROJO">
      <formula>NOT(ISERROR(SEARCH("ROJO",R185)))</formula>
    </cfRule>
  </conditionalFormatting>
  <conditionalFormatting sqref="R197:R201 R203:R207 R209:R213 R215:R219">
    <cfRule type="containsText" dxfId="272" priority="146" stopIfTrue="1" operator="containsText" text="AMARILLO">
      <formula>NOT(ISERROR(SEARCH("AMARILLO",R197)))</formula>
    </cfRule>
    <cfRule type="containsText" dxfId="271" priority="147" operator="containsText" text="ROJO">
      <formula>NOT(ISERROR(SEARCH("ROJO",R197)))</formula>
    </cfRule>
    <cfRule type="containsText" dxfId="270" priority="144" operator="containsText" text="VENCIDO">
      <formula>NOT(ISERROR(SEARCH("VENCIDO",R197)))</formula>
    </cfRule>
    <cfRule type="containsText" dxfId="269" priority="145" operator="containsText" text="VERDE">
      <formula>NOT(ISERROR(SEARCH("VERDE",R197)))</formula>
    </cfRule>
  </conditionalFormatting>
  <conditionalFormatting sqref="R222:R226">
    <cfRule type="containsText" dxfId="268" priority="141" operator="containsText" text="ROJO">
      <formula>NOT(ISERROR(SEARCH("ROJO",R222)))</formula>
    </cfRule>
    <cfRule type="containsText" dxfId="267" priority="140" stopIfTrue="1" operator="containsText" text="AMARILLO">
      <formula>NOT(ISERROR(SEARCH("AMARILLO",R222)))</formula>
    </cfRule>
    <cfRule type="containsText" dxfId="266" priority="139" operator="containsText" text="VERDE">
      <formula>NOT(ISERROR(SEARCH("VERDE",R222)))</formula>
    </cfRule>
    <cfRule type="containsText" dxfId="265" priority="138" operator="containsText" text="VENCIDO">
      <formula>NOT(ISERROR(SEARCH("VENCIDO",R222)))</formula>
    </cfRule>
  </conditionalFormatting>
  <conditionalFormatting sqref="R228:R232 R234:R238 R240:R244">
    <cfRule type="containsText" dxfId="264" priority="133" operator="containsText" text="VENCIDO">
      <formula>NOT(ISERROR(SEARCH("VENCIDO",R228)))</formula>
    </cfRule>
    <cfRule type="containsText" dxfId="263" priority="134" operator="containsText" text="VERDE">
      <formula>NOT(ISERROR(SEARCH("VERDE",R228)))</formula>
    </cfRule>
    <cfRule type="containsText" dxfId="262" priority="135" stopIfTrue="1" operator="containsText" text="AMARILLO">
      <formula>NOT(ISERROR(SEARCH("AMARILLO",R228)))</formula>
    </cfRule>
    <cfRule type="containsText" dxfId="261" priority="136" operator="containsText" text="ROJO">
      <formula>NOT(ISERROR(SEARCH("ROJO",R228)))</formula>
    </cfRule>
  </conditionalFormatting>
  <conditionalFormatting sqref="R246:R250">
    <cfRule type="containsText" dxfId="260" priority="128" operator="containsText" text="VENCIDO">
      <formula>NOT(ISERROR(SEARCH("VENCIDO",R246)))</formula>
    </cfRule>
    <cfRule type="containsText" dxfId="259" priority="129" operator="containsText" text="VERDE">
      <formula>NOT(ISERROR(SEARCH("VERDE",R246)))</formula>
    </cfRule>
    <cfRule type="containsText" dxfId="258" priority="130" stopIfTrue="1" operator="containsText" text="AMARILLO">
      <formula>NOT(ISERROR(SEARCH("AMARILLO",R246)))</formula>
    </cfRule>
    <cfRule type="containsText" dxfId="257" priority="131" operator="containsText" text="ROJO">
      <formula>NOT(ISERROR(SEARCH("ROJO",R246)))</formula>
    </cfRule>
  </conditionalFormatting>
  <conditionalFormatting sqref="R252:R256">
    <cfRule type="containsText" dxfId="256" priority="123" operator="containsText" text="VENCIDO">
      <formula>NOT(ISERROR(SEARCH("VENCIDO",R252)))</formula>
    </cfRule>
    <cfRule type="containsText" dxfId="255" priority="124" operator="containsText" text="VERDE">
      <formula>NOT(ISERROR(SEARCH("VERDE",R252)))</formula>
    </cfRule>
    <cfRule type="containsText" dxfId="254" priority="125" stopIfTrue="1" operator="containsText" text="AMARILLO">
      <formula>NOT(ISERROR(SEARCH("AMARILLO",R252)))</formula>
    </cfRule>
    <cfRule type="containsText" dxfId="253" priority="126" operator="containsText" text="ROJO">
      <formula>NOT(ISERROR(SEARCH("ROJO",R252)))</formula>
    </cfRule>
  </conditionalFormatting>
  <conditionalFormatting sqref="R258:R262 R264:R268">
    <cfRule type="containsText" dxfId="252" priority="121" operator="containsText" text="ROJO">
      <formula>NOT(ISERROR(SEARCH("ROJO",R258)))</formula>
    </cfRule>
    <cfRule type="containsText" dxfId="251" priority="120" stopIfTrue="1" operator="containsText" text="AMARILLO">
      <formula>NOT(ISERROR(SEARCH("AMARILLO",R258)))</formula>
    </cfRule>
    <cfRule type="containsText" dxfId="250" priority="118" operator="containsText" text="VENCIDO">
      <formula>NOT(ISERROR(SEARCH("VENCIDO",R258)))</formula>
    </cfRule>
    <cfRule type="containsText" dxfId="249" priority="119" operator="containsText" text="VERDE">
      <formula>NOT(ISERROR(SEARCH("VERDE",R258)))</formula>
    </cfRule>
  </conditionalFormatting>
  <conditionalFormatting sqref="R270:R274 R276:R280 R282:R286 R288:R292">
    <cfRule type="containsText" dxfId="248" priority="113" operator="containsText" text="VENCIDO">
      <formula>NOT(ISERROR(SEARCH("VENCIDO",R270)))</formula>
    </cfRule>
    <cfRule type="containsText" dxfId="247" priority="114" operator="containsText" text="VERDE">
      <formula>NOT(ISERROR(SEARCH("VERDE",R270)))</formula>
    </cfRule>
    <cfRule type="containsText" dxfId="246" priority="115" stopIfTrue="1" operator="containsText" text="AMARILLO">
      <formula>NOT(ISERROR(SEARCH("AMARILLO",R270)))</formula>
    </cfRule>
    <cfRule type="containsText" dxfId="245" priority="116" operator="containsText" text="ROJO">
      <formula>NOT(ISERROR(SEARCH("ROJO",R270)))</formula>
    </cfRule>
  </conditionalFormatting>
  <conditionalFormatting sqref="R295:R300">
    <cfRule type="containsText" dxfId="244" priority="108" operator="containsText" text="VERDE">
      <formula>NOT(ISERROR(SEARCH("VERDE",R295)))</formula>
    </cfRule>
    <cfRule type="containsText" dxfId="243" priority="109" stopIfTrue="1" operator="containsText" text="AMARILLO">
      <formula>NOT(ISERROR(SEARCH("AMARILLO",R295)))</formula>
    </cfRule>
    <cfRule type="containsText" dxfId="242" priority="110" operator="containsText" text="ROJO">
      <formula>NOT(ISERROR(SEARCH("ROJO",R295)))</formula>
    </cfRule>
    <cfRule type="containsText" dxfId="241" priority="107" operator="containsText" text="VENCIDO">
      <formula>NOT(ISERROR(SEARCH("VENCIDO",R295)))</formula>
    </cfRule>
  </conditionalFormatting>
  <conditionalFormatting sqref="R302:R307 R309:R314">
    <cfRule type="containsText" dxfId="240" priority="103" stopIfTrue="1" operator="containsText" text="AMARILLO">
      <formula>NOT(ISERROR(SEARCH("AMARILLO",R302)))</formula>
    </cfRule>
    <cfRule type="containsText" dxfId="239" priority="102" operator="containsText" text="VERDE">
      <formula>NOT(ISERROR(SEARCH("VERDE",R302)))</formula>
    </cfRule>
    <cfRule type="containsText" dxfId="238" priority="101" operator="containsText" text="VENCIDO">
      <formula>NOT(ISERROR(SEARCH("VENCIDO",R302)))</formula>
    </cfRule>
    <cfRule type="containsText" dxfId="237" priority="104" operator="containsText" text="ROJO">
      <formula>NOT(ISERROR(SEARCH("ROJO",R302)))</formula>
    </cfRule>
  </conditionalFormatting>
  <conditionalFormatting sqref="R316:R321 R323:R328 R330:R335">
    <cfRule type="containsText" dxfId="236" priority="98" operator="containsText" text="ROJO">
      <formula>NOT(ISERROR(SEARCH("ROJO",R316)))</formula>
    </cfRule>
    <cfRule type="containsText" dxfId="235" priority="97" stopIfTrue="1" operator="containsText" text="AMARILLO">
      <formula>NOT(ISERROR(SEARCH("AMARILLO",R316)))</formula>
    </cfRule>
    <cfRule type="containsText" dxfId="234" priority="96" operator="containsText" text="VERDE">
      <formula>NOT(ISERROR(SEARCH("VERDE",R316)))</formula>
    </cfRule>
    <cfRule type="containsText" dxfId="233" priority="95" operator="containsText" text="VENCIDO">
      <formula>NOT(ISERROR(SEARCH("VENCIDO",R316)))</formula>
    </cfRule>
  </conditionalFormatting>
  <conditionalFormatting sqref="R337:R342 R344:R349">
    <cfRule type="containsText" dxfId="232" priority="91" stopIfTrue="1" operator="containsText" text="AMARILLO">
      <formula>NOT(ISERROR(SEARCH("AMARILLO",R337)))</formula>
    </cfRule>
    <cfRule type="containsText" dxfId="231" priority="90" operator="containsText" text="VERDE">
      <formula>NOT(ISERROR(SEARCH("VERDE",R337)))</formula>
    </cfRule>
    <cfRule type="containsText" dxfId="230" priority="89" operator="containsText" text="VENCIDO">
      <formula>NOT(ISERROR(SEARCH("VENCIDO",R337)))</formula>
    </cfRule>
    <cfRule type="containsText" dxfId="229" priority="92" operator="containsText" text="ROJO">
      <formula>NOT(ISERROR(SEARCH("ROJO",R337)))</formula>
    </cfRule>
  </conditionalFormatting>
  <conditionalFormatting sqref="R351:R356">
    <cfRule type="containsText" dxfId="228" priority="86" operator="containsText" text="ROJO">
      <formula>NOT(ISERROR(SEARCH("ROJO",R351)))</formula>
    </cfRule>
    <cfRule type="containsText" dxfId="227" priority="85" stopIfTrue="1" operator="containsText" text="AMARILLO">
      <formula>NOT(ISERROR(SEARCH("AMARILLO",R351)))</formula>
    </cfRule>
    <cfRule type="containsText" dxfId="226" priority="84" operator="containsText" text="VERDE">
      <formula>NOT(ISERROR(SEARCH("VERDE",R351)))</formula>
    </cfRule>
    <cfRule type="containsText" dxfId="225" priority="83" operator="containsText" text="VENCIDO">
      <formula>NOT(ISERROR(SEARCH("VENCIDO",R351)))</formula>
    </cfRule>
  </conditionalFormatting>
  <conditionalFormatting sqref="R358:R363">
    <cfRule type="containsText" dxfId="224" priority="79" stopIfTrue="1" operator="containsText" text="AMARILLO">
      <formula>NOT(ISERROR(SEARCH("AMARILLO",R358)))</formula>
    </cfRule>
    <cfRule type="containsText" dxfId="223" priority="78" operator="containsText" text="VERDE">
      <formula>NOT(ISERROR(SEARCH("VERDE",R358)))</formula>
    </cfRule>
    <cfRule type="containsText" dxfId="222" priority="77" operator="containsText" text="VENCIDO">
      <formula>NOT(ISERROR(SEARCH("VENCIDO",R358)))</formula>
    </cfRule>
    <cfRule type="containsText" dxfId="221" priority="80" operator="containsText" text="ROJO">
      <formula>NOT(ISERROR(SEARCH("ROJO",R358)))</formula>
    </cfRule>
  </conditionalFormatting>
  <conditionalFormatting sqref="R365:R371">
    <cfRule type="containsText" dxfId="220" priority="76" operator="containsText" text="ROJO">
      <formula>NOT(ISERROR(SEARCH("ROJO",R365)))</formula>
    </cfRule>
    <cfRule type="containsText" dxfId="219" priority="75" stopIfTrue="1" operator="containsText" text="AMARILLO">
      <formula>NOT(ISERROR(SEARCH("AMARILLO",R365)))</formula>
    </cfRule>
    <cfRule type="containsText" dxfId="218" priority="73" operator="containsText" text="VENCIDO">
      <formula>NOT(ISERROR(SEARCH("VENCIDO",R365)))</formula>
    </cfRule>
    <cfRule type="containsText" dxfId="217" priority="74" operator="containsText" text="VERDE">
      <formula>NOT(ISERROR(SEARCH("VERDE",R365)))</formula>
    </cfRule>
  </conditionalFormatting>
  <conditionalFormatting sqref="M377:M381">
    <cfRule type="cellIs" dxfId="21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61" zoomScale="60" zoomScaleNormal="60" workbookViewId="0">
      <selection activeCell="D351" sqref="D351:D357"/>
    </sheetView>
  </sheetViews>
  <sheetFormatPr baseColWidth="10" defaultColWidth="10.875" defaultRowHeight="14.25"/>
  <cols>
    <col min="1" max="12" width="10.875" style="62"/>
    <col min="13" max="13" width="16.125" style="62" customWidth="1"/>
    <col min="14" max="16384" width="10.875" style="62"/>
  </cols>
  <sheetData>
    <row r="1" spans="1:43" ht="14.45" customHeight="1">
      <c r="A1" s="111" t="s">
        <v>0</v>
      </c>
      <c r="B1" s="199" t="s">
        <v>1</v>
      </c>
      <c r="C1" s="200"/>
      <c r="D1" s="129" t="s">
        <v>2</v>
      </c>
      <c r="E1" s="111" t="s">
        <v>3</v>
      </c>
      <c r="F1" s="150" t="s">
        <v>4</v>
      </c>
      <c r="G1" s="151"/>
      <c r="H1" s="80" t="s">
        <v>131</v>
      </c>
      <c r="I1" s="81" t="s">
        <v>132</v>
      </c>
      <c r="J1" s="137" t="s">
        <v>5</v>
      </c>
      <c r="K1" s="111" t="s">
        <v>6</v>
      </c>
      <c r="L1" s="129" t="s">
        <v>7</v>
      </c>
      <c r="M1" s="136" t="s">
        <v>8</v>
      </c>
      <c r="N1" s="136" t="s">
        <v>9</v>
      </c>
      <c r="O1" s="136" t="s">
        <v>10</v>
      </c>
      <c r="P1" s="210" t="s">
        <v>11</v>
      </c>
      <c r="Q1" s="136" t="s">
        <v>12</v>
      </c>
      <c r="R1" s="133" t="s">
        <v>13</v>
      </c>
      <c r="S1" s="133" t="s">
        <v>14</v>
      </c>
      <c r="T1" s="114" t="s">
        <v>15</v>
      </c>
      <c r="U1" s="114" t="s">
        <v>11</v>
      </c>
      <c r="V1" s="114" t="s">
        <v>16</v>
      </c>
      <c r="W1" s="114" t="s">
        <v>17</v>
      </c>
      <c r="X1" s="114" t="s">
        <v>18</v>
      </c>
      <c r="Y1" s="111" t="s">
        <v>19</v>
      </c>
      <c r="Z1" s="111" t="s">
        <v>20</v>
      </c>
      <c r="AA1" s="1"/>
      <c r="AB1" s="82" t="s">
        <v>21</v>
      </c>
      <c r="AC1" s="63"/>
      <c r="AD1" s="63"/>
      <c r="AE1" s="63"/>
      <c r="AF1" s="63"/>
      <c r="AG1" s="63"/>
      <c r="AH1" s="63"/>
      <c r="AI1" s="63"/>
      <c r="AJ1" s="63"/>
      <c r="AK1" s="63"/>
      <c r="AL1" s="63"/>
      <c r="AM1" s="63"/>
      <c r="AN1" s="63"/>
      <c r="AO1" s="205" t="s">
        <v>22</v>
      </c>
      <c r="AP1" s="64"/>
      <c r="AQ1" s="44"/>
    </row>
    <row r="2" spans="1:43" ht="16.5">
      <c r="A2" s="112"/>
      <c r="B2" s="201"/>
      <c r="C2" s="202"/>
      <c r="D2" s="130"/>
      <c r="E2" s="112"/>
      <c r="F2" s="129" t="s">
        <v>23</v>
      </c>
      <c r="G2" s="129" t="s">
        <v>24</v>
      </c>
      <c r="H2" s="101" t="s">
        <v>133</v>
      </c>
      <c r="I2" s="104" t="s">
        <v>134</v>
      </c>
      <c r="J2" s="138"/>
      <c r="K2" s="112"/>
      <c r="L2" s="130"/>
      <c r="M2" s="136"/>
      <c r="N2" s="136"/>
      <c r="O2" s="136"/>
      <c r="P2" s="211"/>
      <c r="Q2" s="136"/>
      <c r="R2" s="134"/>
      <c r="S2" s="134"/>
      <c r="T2" s="114"/>
      <c r="U2" s="114"/>
      <c r="V2" s="114"/>
      <c r="W2" s="114"/>
      <c r="X2" s="114"/>
      <c r="Y2" s="112"/>
      <c r="Z2" s="112"/>
      <c r="AA2" s="1"/>
      <c r="AB2" s="132">
        <v>1</v>
      </c>
      <c r="AC2" s="132"/>
      <c r="AD2" s="132"/>
      <c r="AE2" s="84">
        <v>2</v>
      </c>
      <c r="AF2" s="85">
        <v>3</v>
      </c>
      <c r="AG2" s="83">
        <v>4</v>
      </c>
      <c r="AH2" s="85">
        <v>5</v>
      </c>
      <c r="AI2" s="83">
        <v>6</v>
      </c>
      <c r="AJ2" s="85">
        <v>7</v>
      </c>
      <c r="AK2" s="83">
        <v>8</v>
      </c>
      <c r="AL2" s="83">
        <v>9</v>
      </c>
      <c r="AM2" s="83">
        <v>10</v>
      </c>
      <c r="AN2" s="85">
        <v>11</v>
      </c>
      <c r="AO2" s="206"/>
      <c r="AP2" s="65"/>
      <c r="AQ2" s="44"/>
    </row>
    <row r="3" spans="1:43" ht="16.5">
      <c r="A3" s="112"/>
      <c r="B3" s="201"/>
      <c r="C3" s="202"/>
      <c r="D3" s="130"/>
      <c r="E3" s="112"/>
      <c r="F3" s="130"/>
      <c r="G3" s="130"/>
      <c r="H3" s="102"/>
      <c r="I3" s="105"/>
      <c r="J3" s="138"/>
      <c r="K3" s="112"/>
      <c r="L3" s="130"/>
      <c r="M3" s="136"/>
      <c r="N3" s="136"/>
      <c r="O3" s="136"/>
      <c r="P3" s="211"/>
      <c r="Q3" s="136"/>
      <c r="R3" s="134"/>
      <c r="S3" s="134"/>
      <c r="T3" s="114"/>
      <c r="U3" s="114"/>
      <c r="V3" s="114"/>
      <c r="W3" s="114"/>
      <c r="X3" s="114"/>
      <c r="Y3" s="112"/>
      <c r="Z3" s="112"/>
      <c r="AA3" s="1"/>
      <c r="AB3" s="132" t="s">
        <v>25</v>
      </c>
      <c r="AC3" s="132"/>
      <c r="AD3" s="132"/>
      <c r="AE3" s="208" t="s">
        <v>26</v>
      </c>
      <c r="AF3" s="198" t="s">
        <v>27</v>
      </c>
      <c r="AG3" s="132" t="s">
        <v>28</v>
      </c>
      <c r="AH3" s="198" t="s">
        <v>29</v>
      </c>
      <c r="AI3" s="132" t="s">
        <v>30</v>
      </c>
      <c r="AJ3" s="198" t="s">
        <v>31</v>
      </c>
      <c r="AK3" s="132" t="s">
        <v>32</v>
      </c>
      <c r="AL3" s="132" t="s">
        <v>33</v>
      </c>
      <c r="AM3" s="132" t="s">
        <v>34</v>
      </c>
      <c r="AN3" s="198" t="s">
        <v>35</v>
      </c>
      <c r="AO3" s="206"/>
      <c r="AP3" s="66"/>
      <c r="AQ3" s="44"/>
    </row>
    <row r="4" spans="1:43" ht="25.5">
      <c r="A4" s="113"/>
      <c r="B4" s="203"/>
      <c r="C4" s="204"/>
      <c r="D4" s="131"/>
      <c r="E4" s="113"/>
      <c r="F4" s="131"/>
      <c r="G4" s="131"/>
      <c r="H4" s="103"/>
      <c r="I4" s="106"/>
      <c r="J4" s="139"/>
      <c r="K4" s="113"/>
      <c r="L4" s="131"/>
      <c r="M4" s="136"/>
      <c r="N4" s="136"/>
      <c r="O4" s="136"/>
      <c r="P4" s="212"/>
      <c r="Q4" s="136"/>
      <c r="R4" s="135"/>
      <c r="S4" s="135"/>
      <c r="T4" s="114"/>
      <c r="U4" s="114"/>
      <c r="V4" s="114"/>
      <c r="W4" s="114"/>
      <c r="X4" s="114"/>
      <c r="Y4" s="113"/>
      <c r="Z4" s="113"/>
      <c r="AA4" s="1"/>
      <c r="AB4" s="83" t="s">
        <v>36</v>
      </c>
      <c r="AC4" s="83" t="s">
        <v>37</v>
      </c>
      <c r="AD4" s="83" t="s">
        <v>38</v>
      </c>
      <c r="AE4" s="209"/>
      <c r="AF4" s="198"/>
      <c r="AG4" s="132"/>
      <c r="AH4" s="198"/>
      <c r="AI4" s="132"/>
      <c r="AJ4" s="198"/>
      <c r="AK4" s="132"/>
      <c r="AL4" s="132"/>
      <c r="AM4" s="132"/>
      <c r="AN4" s="198"/>
      <c r="AO4" s="207"/>
      <c r="AP4" s="66"/>
      <c r="AQ4" s="44"/>
    </row>
    <row r="5" spans="1:43" ht="16.5">
      <c r="A5" s="172">
        <v>1</v>
      </c>
      <c r="B5" s="192" t="s">
        <v>39</v>
      </c>
      <c r="C5" s="193"/>
      <c r="D5" s="213">
        <f>+Noviembre!M5</f>
        <v>100</v>
      </c>
      <c r="E5" s="125"/>
      <c r="F5" s="122"/>
      <c r="G5" s="122"/>
      <c r="H5" s="122"/>
      <c r="I5" s="122"/>
      <c r="J5" s="140">
        <f>+F5+G5</f>
        <v>0</v>
      </c>
      <c r="K5" s="143">
        <f>+AO5</f>
        <v>0</v>
      </c>
      <c r="L5" s="153">
        <f>+J5+K5</f>
        <v>0</v>
      </c>
      <c r="M5" s="156">
        <f>+(D5+E5)-(L5)+H5-I5</f>
        <v>100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7"/>
      <c r="AC5" s="167"/>
      <c r="AD5" s="168">
        <f>+AB5+AC5</f>
        <v>0</v>
      </c>
      <c r="AE5" s="116"/>
      <c r="AF5" s="116"/>
      <c r="AG5" s="116"/>
      <c r="AH5" s="116"/>
      <c r="AI5" s="116"/>
      <c r="AJ5" s="116"/>
      <c r="AK5" s="116"/>
      <c r="AL5" s="116"/>
      <c r="AM5" s="116"/>
      <c r="AN5" s="116"/>
      <c r="AO5" s="119">
        <f>SUM(AD5:AN9)</f>
        <v>0</v>
      </c>
      <c r="AP5" s="12"/>
      <c r="AQ5" s="44"/>
    </row>
    <row r="6" spans="1:43" ht="16.5">
      <c r="A6" s="173"/>
      <c r="B6" s="194"/>
      <c r="C6" s="195"/>
      <c r="D6" s="214"/>
      <c r="E6" s="126"/>
      <c r="F6" s="123"/>
      <c r="G6" s="123"/>
      <c r="H6" s="123"/>
      <c r="I6" s="123"/>
      <c r="J6" s="141"/>
      <c r="K6" s="144"/>
      <c r="L6" s="154"/>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7"/>
      <c r="AC6" s="167"/>
      <c r="AD6" s="168"/>
      <c r="AE6" s="117"/>
      <c r="AF6" s="117"/>
      <c r="AG6" s="117"/>
      <c r="AH6" s="117"/>
      <c r="AI6" s="117"/>
      <c r="AJ6" s="117"/>
      <c r="AK6" s="117"/>
      <c r="AL6" s="117"/>
      <c r="AM6" s="117"/>
      <c r="AN6" s="117"/>
      <c r="AO6" s="120"/>
      <c r="AP6" s="12"/>
      <c r="AQ6" s="44"/>
    </row>
    <row r="7" spans="1:43" ht="16.5">
      <c r="A7" s="173"/>
      <c r="B7" s="194"/>
      <c r="C7" s="195"/>
      <c r="D7" s="214"/>
      <c r="E7" s="126"/>
      <c r="F7" s="123"/>
      <c r="G7" s="123"/>
      <c r="H7" s="123"/>
      <c r="I7" s="123"/>
      <c r="J7" s="141"/>
      <c r="K7" s="144"/>
      <c r="L7" s="154"/>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7"/>
      <c r="AC7" s="167"/>
      <c r="AD7" s="168"/>
      <c r="AE7" s="117"/>
      <c r="AF7" s="117"/>
      <c r="AG7" s="117"/>
      <c r="AH7" s="117"/>
      <c r="AI7" s="117"/>
      <c r="AJ7" s="117"/>
      <c r="AK7" s="117"/>
      <c r="AL7" s="117"/>
      <c r="AM7" s="117"/>
      <c r="AN7" s="117"/>
      <c r="AO7" s="120"/>
      <c r="AP7" s="12"/>
      <c r="AQ7" s="44"/>
    </row>
    <row r="8" spans="1:43" ht="16.5">
      <c r="A8" s="173"/>
      <c r="B8" s="194"/>
      <c r="C8" s="195"/>
      <c r="D8" s="214"/>
      <c r="E8" s="126"/>
      <c r="F8" s="123"/>
      <c r="G8" s="123"/>
      <c r="H8" s="123"/>
      <c r="I8" s="123"/>
      <c r="J8" s="141"/>
      <c r="K8" s="144"/>
      <c r="L8" s="154"/>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7"/>
      <c r="AC8" s="167"/>
      <c r="AD8" s="168"/>
      <c r="AE8" s="117"/>
      <c r="AF8" s="117"/>
      <c r="AG8" s="117"/>
      <c r="AH8" s="117"/>
      <c r="AI8" s="117"/>
      <c r="AJ8" s="117"/>
      <c r="AK8" s="117"/>
      <c r="AL8" s="117"/>
      <c r="AM8" s="117"/>
      <c r="AN8" s="117"/>
      <c r="AO8" s="120"/>
      <c r="AP8" s="12"/>
      <c r="AQ8" s="44"/>
    </row>
    <row r="9" spans="1:43" ht="16.5">
      <c r="A9" s="173"/>
      <c r="B9" s="194"/>
      <c r="C9" s="195"/>
      <c r="D9" s="214"/>
      <c r="E9" s="126"/>
      <c r="F9" s="123"/>
      <c r="G9" s="123"/>
      <c r="H9" s="123"/>
      <c r="I9" s="123"/>
      <c r="J9" s="141"/>
      <c r="K9" s="144"/>
      <c r="L9" s="154"/>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7"/>
      <c r="AC9" s="167"/>
      <c r="AD9" s="168"/>
      <c r="AE9" s="118"/>
      <c r="AF9" s="118"/>
      <c r="AG9" s="118"/>
      <c r="AH9" s="118"/>
      <c r="AI9" s="118"/>
      <c r="AJ9" s="118"/>
      <c r="AK9" s="118"/>
      <c r="AL9" s="118"/>
      <c r="AM9" s="118"/>
      <c r="AN9" s="118"/>
      <c r="AO9" s="121"/>
      <c r="AP9" s="12"/>
      <c r="AQ9" s="44"/>
    </row>
    <row r="10" spans="1:43" ht="16.5">
      <c r="A10" s="174"/>
      <c r="B10" s="196"/>
      <c r="C10" s="197"/>
      <c r="D10" s="215"/>
      <c r="E10" s="127"/>
      <c r="F10" s="124"/>
      <c r="G10" s="124"/>
      <c r="H10" s="124"/>
      <c r="I10" s="124"/>
      <c r="J10" s="142"/>
      <c r="K10" s="145"/>
      <c r="L10" s="155"/>
      <c r="M10" s="15" t="b">
        <f>M5=N10</f>
        <v>0</v>
      </c>
      <c r="N10" s="75">
        <f>SUM(N5:N9)</f>
        <v>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72">
        <f>A5+1</f>
        <v>2</v>
      </c>
      <c r="B11" s="192" t="s">
        <v>41</v>
      </c>
      <c r="C11" s="193"/>
      <c r="D11" s="213">
        <f>+Noviembre!M11</f>
        <v>15</v>
      </c>
      <c r="E11" s="125"/>
      <c r="F11" s="122"/>
      <c r="G11" s="122"/>
      <c r="H11" s="122"/>
      <c r="I11" s="122"/>
      <c r="J11" s="140">
        <f>+F11+G11</f>
        <v>0</v>
      </c>
      <c r="K11" s="143">
        <f>+AO11</f>
        <v>0</v>
      </c>
      <c r="L11" s="153">
        <f>+J11+K11</f>
        <v>0</v>
      </c>
      <c r="M11" s="156">
        <f>+(D11+E11)-(L11)+H11-I11</f>
        <v>15</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7"/>
      <c r="AC11" s="167"/>
      <c r="AD11" s="168">
        <f>+AB11+AC11</f>
        <v>0</v>
      </c>
      <c r="AE11" s="116"/>
      <c r="AF11" s="167"/>
      <c r="AG11" s="167"/>
      <c r="AH11" s="167"/>
      <c r="AI11" s="167"/>
      <c r="AJ11" s="167"/>
      <c r="AK11" s="167"/>
      <c r="AL11" s="167"/>
      <c r="AM11" s="167"/>
      <c r="AN11" s="167"/>
      <c r="AO11" s="119">
        <f>SUM(AD11:AN15)</f>
        <v>0</v>
      </c>
      <c r="AP11" s="12"/>
      <c r="AQ11" s="44"/>
    </row>
    <row r="12" spans="1:43" ht="14.45" customHeight="1">
      <c r="A12" s="173"/>
      <c r="B12" s="194"/>
      <c r="C12" s="195"/>
      <c r="D12" s="214"/>
      <c r="E12" s="126"/>
      <c r="F12" s="123"/>
      <c r="G12" s="123"/>
      <c r="H12" s="123"/>
      <c r="I12" s="123"/>
      <c r="J12" s="141"/>
      <c r="K12" s="144"/>
      <c r="L12" s="154"/>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7"/>
      <c r="AC12" s="167"/>
      <c r="AD12" s="168"/>
      <c r="AE12" s="117"/>
      <c r="AF12" s="167"/>
      <c r="AG12" s="167"/>
      <c r="AH12" s="167"/>
      <c r="AI12" s="167"/>
      <c r="AJ12" s="167"/>
      <c r="AK12" s="167"/>
      <c r="AL12" s="167"/>
      <c r="AM12" s="167"/>
      <c r="AN12" s="167"/>
      <c r="AO12" s="120"/>
      <c r="AP12" s="12"/>
      <c r="AQ12" s="44"/>
    </row>
    <row r="13" spans="1:43" ht="14.45" customHeight="1">
      <c r="A13" s="173"/>
      <c r="B13" s="194"/>
      <c r="C13" s="195"/>
      <c r="D13" s="214"/>
      <c r="E13" s="126"/>
      <c r="F13" s="123"/>
      <c r="G13" s="123"/>
      <c r="H13" s="123"/>
      <c r="I13" s="123"/>
      <c r="J13" s="141"/>
      <c r="K13" s="144"/>
      <c r="L13" s="154"/>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7"/>
      <c r="AC13" s="167"/>
      <c r="AD13" s="168"/>
      <c r="AE13" s="117"/>
      <c r="AF13" s="167"/>
      <c r="AG13" s="167"/>
      <c r="AH13" s="167"/>
      <c r="AI13" s="167"/>
      <c r="AJ13" s="167"/>
      <c r="AK13" s="167"/>
      <c r="AL13" s="167"/>
      <c r="AM13" s="167"/>
      <c r="AN13" s="167"/>
      <c r="AO13" s="120"/>
      <c r="AP13" s="12"/>
      <c r="AQ13" s="44"/>
    </row>
    <row r="14" spans="1:43" ht="14.45" customHeight="1">
      <c r="A14" s="173"/>
      <c r="B14" s="194"/>
      <c r="C14" s="195"/>
      <c r="D14" s="214"/>
      <c r="E14" s="126"/>
      <c r="F14" s="123"/>
      <c r="G14" s="123"/>
      <c r="H14" s="123"/>
      <c r="I14" s="123"/>
      <c r="J14" s="141"/>
      <c r="K14" s="144"/>
      <c r="L14" s="154"/>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7"/>
      <c r="AC14" s="167"/>
      <c r="AD14" s="168"/>
      <c r="AE14" s="117"/>
      <c r="AF14" s="167"/>
      <c r="AG14" s="167"/>
      <c r="AH14" s="167"/>
      <c r="AI14" s="167"/>
      <c r="AJ14" s="167"/>
      <c r="AK14" s="167"/>
      <c r="AL14" s="167"/>
      <c r="AM14" s="167"/>
      <c r="AN14" s="167"/>
      <c r="AO14" s="120"/>
      <c r="AP14" s="12"/>
      <c r="AQ14" s="44"/>
    </row>
    <row r="15" spans="1:43" ht="14.45" customHeight="1">
      <c r="A15" s="173"/>
      <c r="B15" s="194"/>
      <c r="C15" s="195"/>
      <c r="D15" s="214"/>
      <c r="E15" s="126"/>
      <c r="F15" s="123"/>
      <c r="G15" s="123"/>
      <c r="H15" s="123"/>
      <c r="I15" s="123"/>
      <c r="J15" s="141"/>
      <c r="K15" s="144"/>
      <c r="L15" s="154"/>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7"/>
      <c r="AC15" s="167"/>
      <c r="AD15" s="168"/>
      <c r="AE15" s="118"/>
      <c r="AF15" s="167"/>
      <c r="AG15" s="167"/>
      <c r="AH15" s="167"/>
      <c r="AI15" s="167"/>
      <c r="AJ15" s="167"/>
      <c r="AK15" s="167"/>
      <c r="AL15" s="167"/>
      <c r="AM15" s="167"/>
      <c r="AN15" s="167"/>
      <c r="AO15" s="121"/>
      <c r="AP15" s="12"/>
      <c r="AQ15" s="44"/>
    </row>
    <row r="16" spans="1:43" ht="16.5">
      <c r="A16" s="174"/>
      <c r="B16" s="196"/>
      <c r="C16" s="197"/>
      <c r="D16" s="215"/>
      <c r="E16" s="127"/>
      <c r="F16" s="124"/>
      <c r="G16" s="124"/>
      <c r="H16" s="124"/>
      <c r="I16" s="124"/>
      <c r="J16" s="142"/>
      <c r="K16" s="145"/>
      <c r="L16" s="155"/>
      <c r="M16" s="15" t="b">
        <f>M11=N16</f>
        <v>0</v>
      </c>
      <c r="N16" s="75">
        <f>SUM(N11:N15)</f>
        <v>0</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72">
        <f>A11+1</f>
        <v>3</v>
      </c>
      <c r="B17" s="192" t="s">
        <v>42</v>
      </c>
      <c r="C17" s="193"/>
      <c r="D17" s="213">
        <f>+Noviembre!M17</f>
        <v>5</v>
      </c>
      <c r="E17" s="125"/>
      <c r="F17" s="122"/>
      <c r="G17" s="122"/>
      <c r="H17" s="122"/>
      <c r="I17" s="122"/>
      <c r="J17" s="140">
        <f>+F17+G17</f>
        <v>0</v>
      </c>
      <c r="K17" s="143">
        <f>+AO17</f>
        <v>0</v>
      </c>
      <c r="L17" s="153">
        <f>+J17+K17</f>
        <v>0</v>
      </c>
      <c r="M17" s="156">
        <f>+(D17+E17)-(L17)+H17-I17</f>
        <v>5</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7"/>
      <c r="AC17" s="167"/>
      <c r="AD17" s="168">
        <f>+AB17+AC17</f>
        <v>0</v>
      </c>
      <c r="AE17" s="167"/>
      <c r="AF17" s="167"/>
      <c r="AG17" s="167"/>
      <c r="AH17" s="167"/>
      <c r="AI17" s="167"/>
      <c r="AJ17" s="167"/>
      <c r="AK17" s="167"/>
      <c r="AL17" s="167"/>
      <c r="AM17" s="167"/>
      <c r="AN17" s="167"/>
      <c r="AO17" s="119">
        <f>SUM(AD17:AN21)</f>
        <v>0</v>
      </c>
      <c r="AP17" s="12"/>
      <c r="AQ17" s="44"/>
    </row>
    <row r="18" spans="1:43" ht="14.45" customHeight="1">
      <c r="A18" s="173"/>
      <c r="B18" s="194"/>
      <c r="C18" s="195"/>
      <c r="D18" s="214"/>
      <c r="E18" s="126"/>
      <c r="F18" s="123"/>
      <c r="G18" s="123"/>
      <c r="H18" s="123"/>
      <c r="I18" s="123"/>
      <c r="J18" s="141"/>
      <c r="K18" s="144"/>
      <c r="L18" s="154"/>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7"/>
      <c r="AC18" s="167"/>
      <c r="AD18" s="168"/>
      <c r="AE18" s="167"/>
      <c r="AF18" s="167"/>
      <c r="AG18" s="167"/>
      <c r="AH18" s="167"/>
      <c r="AI18" s="167"/>
      <c r="AJ18" s="167"/>
      <c r="AK18" s="167"/>
      <c r="AL18" s="167"/>
      <c r="AM18" s="167"/>
      <c r="AN18" s="167"/>
      <c r="AO18" s="120"/>
      <c r="AP18" s="12"/>
      <c r="AQ18" s="44"/>
    </row>
    <row r="19" spans="1:43" ht="14.45" customHeight="1">
      <c r="A19" s="173"/>
      <c r="B19" s="194"/>
      <c r="C19" s="195"/>
      <c r="D19" s="214"/>
      <c r="E19" s="126"/>
      <c r="F19" s="123"/>
      <c r="G19" s="123"/>
      <c r="H19" s="123"/>
      <c r="I19" s="123"/>
      <c r="J19" s="141"/>
      <c r="K19" s="144"/>
      <c r="L19" s="154"/>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7"/>
      <c r="AC19" s="167"/>
      <c r="AD19" s="168"/>
      <c r="AE19" s="167"/>
      <c r="AF19" s="167"/>
      <c r="AG19" s="167"/>
      <c r="AH19" s="167"/>
      <c r="AI19" s="167"/>
      <c r="AJ19" s="167"/>
      <c r="AK19" s="167"/>
      <c r="AL19" s="167"/>
      <c r="AM19" s="167"/>
      <c r="AN19" s="167"/>
      <c r="AO19" s="120"/>
      <c r="AP19" s="12"/>
      <c r="AQ19" s="44"/>
    </row>
    <row r="20" spans="1:43" ht="14.45" customHeight="1">
      <c r="A20" s="173"/>
      <c r="B20" s="194"/>
      <c r="C20" s="195"/>
      <c r="D20" s="214"/>
      <c r="E20" s="126"/>
      <c r="F20" s="123"/>
      <c r="G20" s="123"/>
      <c r="H20" s="123"/>
      <c r="I20" s="123"/>
      <c r="J20" s="141"/>
      <c r="K20" s="144"/>
      <c r="L20" s="154"/>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7"/>
      <c r="AC20" s="167"/>
      <c r="AD20" s="168"/>
      <c r="AE20" s="167"/>
      <c r="AF20" s="167"/>
      <c r="AG20" s="167"/>
      <c r="AH20" s="167"/>
      <c r="AI20" s="167"/>
      <c r="AJ20" s="167"/>
      <c r="AK20" s="167"/>
      <c r="AL20" s="167"/>
      <c r="AM20" s="167"/>
      <c r="AN20" s="167"/>
      <c r="AO20" s="120"/>
      <c r="AP20" s="12"/>
      <c r="AQ20" s="44"/>
    </row>
    <row r="21" spans="1:43" ht="14.45" customHeight="1">
      <c r="A21" s="173"/>
      <c r="B21" s="194"/>
      <c r="C21" s="195"/>
      <c r="D21" s="214"/>
      <c r="E21" s="126"/>
      <c r="F21" s="123"/>
      <c r="G21" s="123"/>
      <c r="H21" s="123"/>
      <c r="I21" s="123"/>
      <c r="J21" s="141"/>
      <c r="K21" s="144"/>
      <c r="L21" s="154"/>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7"/>
      <c r="AC21" s="167"/>
      <c r="AD21" s="168"/>
      <c r="AE21" s="167"/>
      <c r="AF21" s="167"/>
      <c r="AG21" s="167"/>
      <c r="AH21" s="167"/>
      <c r="AI21" s="167"/>
      <c r="AJ21" s="167"/>
      <c r="AK21" s="167"/>
      <c r="AL21" s="167"/>
      <c r="AM21" s="167"/>
      <c r="AN21" s="167"/>
      <c r="AO21" s="121"/>
      <c r="AP21" s="12"/>
      <c r="AQ21" s="44"/>
    </row>
    <row r="22" spans="1:43" ht="16.5">
      <c r="A22" s="174"/>
      <c r="B22" s="196"/>
      <c r="C22" s="197"/>
      <c r="D22" s="215"/>
      <c r="E22" s="127"/>
      <c r="F22" s="124"/>
      <c r="G22" s="124"/>
      <c r="H22" s="124"/>
      <c r="I22" s="124"/>
      <c r="J22" s="142"/>
      <c r="K22" s="145"/>
      <c r="L22" s="155"/>
      <c r="M22" s="15" t="b">
        <f>M17=N22</f>
        <v>0</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72">
        <f>A17+1</f>
        <v>4</v>
      </c>
      <c r="B23" s="192" t="s">
        <v>43</v>
      </c>
      <c r="C23" s="193"/>
      <c r="D23" s="213">
        <f>+Noviembre!M23</f>
        <v>258</v>
      </c>
      <c r="E23" s="125"/>
      <c r="F23" s="122"/>
      <c r="G23" s="122"/>
      <c r="H23" s="122"/>
      <c r="I23" s="122"/>
      <c r="J23" s="140">
        <f>+F23+G23</f>
        <v>0</v>
      </c>
      <c r="K23" s="143">
        <f>+AO23</f>
        <v>0</v>
      </c>
      <c r="L23" s="153">
        <f>+J23+K23</f>
        <v>0</v>
      </c>
      <c r="M23" s="156">
        <f>+(D23+E23)-(L23)+H23-I23</f>
        <v>258</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7"/>
      <c r="AC23" s="167"/>
      <c r="AD23" s="168">
        <f>+AB23+AC23</f>
        <v>0</v>
      </c>
      <c r="AE23" s="167"/>
      <c r="AF23" s="167"/>
      <c r="AG23" s="167"/>
      <c r="AH23" s="167"/>
      <c r="AI23" s="167"/>
      <c r="AJ23" s="167"/>
      <c r="AK23" s="167"/>
      <c r="AL23" s="167"/>
      <c r="AM23" s="167"/>
      <c r="AN23" s="167"/>
      <c r="AO23" s="119">
        <f>SUM(AD23:AN27)</f>
        <v>0</v>
      </c>
      <c r="AP23" s="12"/>
      <c r="AQ23" s="44"/>
    </row>
    <row r="24" spans="1:43" ht="14.45" customHeight="1">
      <c r="A24" s="173"/>
      <c r="B24" s="194"/>
      <c r="C24" s="195"/>
      <c r="D24" s="214"/>
      <c r="E24" s="126"/>
      <c r="F24" s="123"/>
      <c r="G24" s="123"/>
      <c r="H24" s="123"/>
      <c r="I24" s="123"/>
      <c r="J24" s="141"/>
      <c r="K24" s="144"/>
      <c r="L24" s="154"/>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7"/>
      <c r="AC24" s="167"/>
      <c r="AD24" s="168"/>
      <c r="AE24" s="167"/>
      <c r="AF24" s="167"/>
      <c r="AG24" s="167"/>
      <c r="AH24" s="167"/>
      <c r="AI24" s="167"/>
      <c r="AJ24" s="167"/>
      <c r="AK24" s="167"/>
      <c r="AL24" s="167"/>
      <c r="AM24" s="167"/>
      <c r="AN24" s="167"/>
      <c r="AO24" s="120"/>
      <c r="AP24" s="12"/>
      <c r="AQ24" s="44"/>
    </row>
    <row r="25" spans="1:43" ht="14.45" customHeight="1">
      <c r="A25" s="173"/>
      <c r="B25" s="194"/>
      <c r="C25" s="195"/>
      <c r="D25" s="214"/>
      <c r="E25" s="126"/>
      <c r="F25" s="123"/>
      <c r="G25" s="123"/>
      <c r="H25" s="123"/>
      <c r="I25" s="123"/>
      <c r="J25" s="141"/>
      <c r="K25" s="144"/>
      <c r="L25" s="154"/>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7"/>
      <c r="AC25" s="167"/>
      <c r="AD25" s="168"/>
      <c r="AE25" s="167"/>
      <c r="AF25" s="167"/>
      <c r="AG25" s="167"/>
      <c r="AH25" s="167"/>
      <c r="AI25" s="167"/>
      <c r="AJ25" s="167"/>
      <c r="AK25" s="167"/>
      <c r="AL25" s="167"/>
      <c r="AM25" s="167"/>
      <c r="AN25" s="167"/>
      <c r="AO25" s="120"/>
      <c r="AP25" s="12"/>
      <c r="AQ25" s="44"/>
    </row>
    <row r="26" spans="1:43" ht="14.45" customHeight="1">
      <c r="A26" s="173"/>
      <c r="B26" s="194"/>
      <c r="C26" s="195"/>
      <c r="D26" s="214"/>
      <c r="E26" s="126"/>
      <c r="F26" s="123"/>
      <c r="G26" s="123"/>
      <c r="H26" s="123"/>
      <c r="I26" s="123"/>
      <c r="J26" s="141"/>
      <c r="K26" s="144"/>
      <c r="L26" s="154"/>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7"/>
      <c r="AC26" s="167"/>
      <c r="AD26" s="168"/>
      <c r="AE26" s="167"/>
      <c r="AF26" s="167"/>
      <c r="AG26" s="167"/>
      <c r="AH26" s="167"/>
      <c r="AI26" s="167"/>
      <c r="AJ26" s="167"/>
      <c r="AK26" s="167"/>
      <c r="AL26" s="167"/>
      <c r="AM26" s="167"/>
      <c r="AN26" s="167"/>
      <c r="AO26" s="120"/>
      <c r="AP26" s="12"/>
      <c r="AQ26" s="44"/>
    </row>
    <row r="27" spans="1:43" ht="14.45" customHeight="1">
      <c r="A27" s="173"/>
      <c r="B27" s="194"/>
      <c r="C27" s="195"/>
      <c r="D27" s="214"/>
      <c r="E27" s="126"/>
      <c r="F27" s="123"/>
      <c r="G27" s="123"/>
      <c r="H27" s="123"/>
      <c r="I27" s="123"/>
      <c r="J27" s="141"/>
      <c r="K27" s="144"/>
      <c r="L27" s="154"/>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7"/>
      <c r="AC27" s="167"/>
      <c r="AD27" s="168"/>
      <c r="AE27" s="167"/>
      <c r="AF27" s="167"/>
      <c r="AG27" s="167"/>
      <c r="AH27" s="167"/>
      <c r="AI27" s="167"/>
      <c r="AJ27" s="167"/>
      <c r="AK27" s="167"/>
      <c r="AL27" s="167"/>
      <c r="AM27" s="167"/>
      <c r="AN27" s="167"/>
      <c r="AO27" s="121"/>
      <c r="AP27" s="12"/>
      <c r="AQ27" s="44"/>
    </row>
    <row r="28" spans="1:43" ht="16.5">
      <c r="A28" s="174"/>
      <c r="B28" s="196"/>
      <c r="C28" s="197"/>
      <c r="D28" s="215"/>
      <c r="E28" s="127"/>
      <c r="F28" s="124"/>
      <c r="G28" s="124"/>
      <c r="H28" s="124"/>
      <c r="I28" s="124"/>
      <c r="J28" s="142"/>
      <c r="K28" s="145"/>
      <c r="L28" s="155"/>
      <c r="M28" s="15" t="b">
        <f>M23=N28</f>
        <v>0</v>
      </c>
      <c r="N28" s="75">
        <f>SUM(N23:N27)</f>
        <v>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72">
        <f>A23+1</f>
        <v>5</v>
      </c>
      <c r="B29" s="166" t="s">
        <v>44</v>
      </c>
      <c r="C29" s="166"/>
      <c r="D29" s="213">
        <f>+Noviembre!M29</f>
        <v>117</v>
      </c>
      <c r="E29" s="125"/>
      <c r="F29" s="122"/>
      <c r="G29" s="122"/>
      <c r="H29" s="122"/>
      <c r="I29" s="122"/>
      <c r="J29" s="140">
        <f>+F29+G29</f>
        <v>0</v>
      </c>
      <c r="K29" s="143">
        <f>+AO29</f>
        <v>0</v>
      </c>
      <c r="L29" s="153">
        <f>+J29+K29</f>
        <v>0</v>
      </c>
      <c r="M29" s="156">
        <f>+(D29+E29)-(L29)+H29-I29</f>
        <v>117</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7"/>
      <c r="AC29" s="167"/>
      <c r="AD29" s="168">
        <f>+AB29+AC29</f>
        <v>0</v>
      </c>
      <c r="AE29" s="167"/>
      <c r="AF29" s="167"/>
      <c r="AG29" s="167"/>
      <c r="AH29" s="167"/>
      <c r="AI29" s="167"/>
      <c r="AJ29" s="167"/>
      <c r="AK29" s="167"/>
      <c r="AL29" s="167"/>
      <c r="AM29" s="167"/>
      <c r="AN29" s="167"/>
      <c r="AO29" s="119">
        <f>SUM(AD29:AN33)</f>
        <v>0</v>
      </c>
      <c r="AP29" s="12"/>
      <c r="AQ29" s="44"/>
    </row>
    <row r="30" spans="1:43" ht="14.45" customHeight="1">
      <c r="A30" s="173"/>
      <c r="B30" s="166"/>
      <c r="C30" s="166"/>
      <c r="D30" s="214"/>
      <c r="E30" s="126"/>
      <c r="F30" s="123"/>
      <c r="G30" s="123"/>
      <c r="H30" s="123"/>
      <c r="I30" s="123"/>
      <c r="J30" s="141"/>
      <c r="K30" s="144"/>
      <c r="L30" s="154"/>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7"/>
      <c r="AC30" s="167"/>
      <c r="AD30" s="168"/>
      <c r="AE30" s="167"/>
      <c r="AF30" s="167"/>
      <c r="AG30" s="167"/>
      <c r="AH30" s="167"/>
      <c r="AI30" s="167"/>
      <c r="AJ30" s="167"/>
      <c r="AK30" s="167"/>
      <c r="AL30" s="167"/>
      <c r="AM30" s="167"/>
      <c r="AN30" s="167"/>
      <c r="AO30" s="120"/>
      <c r="AP30" s="12"/>
      <c r="AQ30" s="44"/>
    </row>
    <row r="31" spans="1:43" ht="14.45" customHeight="1">
      <c r="A31" s="173"/>
      <c r="B31" s="166"/>
      <c r="C31" s="166"/>
      <c r="D31" s="214"/>
      <c r="E31" s="126"/>
      <c r="F31" s="123"/>
      <c r="G31" s="123"/>
      <c r="H31" s="123"/>
      <c r="I31" s="123"/>
      <c r="J31" s="141"/>
      <c r="K31" s="144"/>
      <c r="L31" s="154"/>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7"/>
      <c r="AC31" s="167"/>
      <c r="AD31" s="168"/>
      <c r="AE31" s="167"/>
      <c r="AF31" s="167"/>
      <c r="AG31" s="167"/>
      <c r="AH31" s="167"/>
      <c r="AI31" s="167"/>
      <c r="AJ31" s="167"/>
      <c r="AK31" s="167"/>
      <c r="AL31" s="167"/>
      <c r="AM31" s="167"/>
      <c r="AN31" s="167"/>
      <c r="AO31" s="120"/>
      <c r="AP31" s="12"/>
      <c r="AQ31" s="44"/>
    </row>
    <row r="32" spans="1:43" ht="14.45" customHeight="1">
      <c r="A32" s="173"/>
      <c r="B32" s="166"/>
      <c r="C32" s="166"/>
      <c r="D32" s="214"/>
      <c r="E32" s="126"/>
      <c r="F32" s="123"/>
      <c r="G32" s="123"/>
      <c r="H32" s="123"/>
      <c r="I32" s="123"/>
      <c r="J32" s="141"/>
      <c r="K32" s="144"/>
      <c r="L32" s="154"/>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7"/>
      <c r="AC32" s="167"/>
      <c r="AD32" s="168"/>
      <c r="AE32" s="167"/>
      <c r="AF32" s="167"/>
      <c r="AG32" s="167"/>
      <c r="AH32" s="167"/>
      <c r="AI32" s="167"/>
      <c r="AJ32" s="167"/>
      <c r="AK32" s="167"/>
      <c r="AL32" s="167"/>
      <c r="AM32" s="167"/>
      <c r="AN32" s="167"/>
      <c r="AO32" s="120"/>
      <c r="AP32" s="12"/>
      <c r="AQ32" s="44"/>
    </row>
    <row r="33" spans="1:43" ht="14.45" customHeight="1">
      <c r="A33" s="173"/>
      <c r="B33" s="166"/>
      <c r="C33" s="166"/>
      <c r="D33" s="214"/>
      <c r="E33" s="126"/>
      <c r="F33" s="123"/>
      <c r="G33" s="123"/>
      <c r="H33" s="123"/>
      <c r="I33" s="123"/>
      <c r="J33" s="141"/>
      <c r="K33" s="144"/>
      <c r="L33" s="154"/>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7"/>
      <c r="AC33" s="167"/>
      <c r="AD33" s="168"/>
      <c r="AE33" s="167"/>
      <c r="AF33" s="167"/>
      <c r="AG33" s="167"/>
      <c r="AH33" s="167"/>
      <c r="AI33" s="167"/>
      <c r="AJ33" s="167"/>
      <c r="AK33" s="167"/>
      <c r="AL33" s="167"/>
      <c r="AM33" s="167"/>
      <c r="AN33" s="167"/>
      <c r="AO33" s="121"/>
      <c r="AP33" s="12"/>
      <c r="AQ33" s="44"/>
    </row>
    <row r="34" spans="1:43" ht="16.5">
      <c r="A34" s="174"/>
      <c r="B34" s="166"/>
      <c r="C34" s="166"/>
      <c r="D34" s="215"/>
      <c r="E34" s="127"/>
      <c r="F34" s="124"/>
      <c r="G34" s="124"/>
      <c r="H34" s="124"/>
      <c r="I34" s="124"/>
      <c r="J34" s="142"/>
      <c r="K34" s="145"/>
      <c r="L34" s="155"/>
      <c r="M34" s="15" t="b">
        <f>M29=N34</f>
        <v>0</v>
      </c>
      <c r="N34" s="75">
        <f>SUM(N29:N33)</f>
        <v>0</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72">
        <f>A29+1</f>
        <v>6</v>
      </c>
      <c r="B35" s="166" t="s">
        <v>45</v>
      </c>
      <c r="C35" s="166"/>
      <c r="D35" s="213">
        <f>+Noviembre!M35</f>
        <v>2</v>
      </c>
      <c r="E35" s="125"/>
      <c r="F35" s="122"/>
      <c r="G35" s="122"/>
      <c r="H35" s="122"/>
      <c r="I35" s="122"/>
      <c r="J35" s="140">
        <f>+F35+G35</f>
        <v>0</v>
      </c>
      <c r="K35" s="143">
        <f>+AO35</f>
        <v>0</v>
      </c>
      <c r="L35" s="153">
        <f>+J35+K35</f>
        <v>0</v>
      </c>
      <c r="M35" s="156">
        <f>+(D35+E35)-(L35)+H35-I35</f>
        <v>2</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7"/>
      <c r="AC35" s="167"/>
      <c r="AD35" s="168">
        <f>+AB35+AC35</f>
        <v>0</v>
      </c>
      <c r="AE35" s="167"/>
      <c r="AF35" s="167"/>
      <c r="AG35" s="167"/>
      <c r="AH35" s="167"/>
      <c r="AI35" s="167"/>
      <c r="AJ35" s="167"/>
      <c r="AK35" s="167"/>
      <c r="AL35" s="167"/>
      <c r="AM35" s="167"/>
      <c r="AN35" s="167"/>
      <c r="AO35" s="119">
        <f>SUM(AD35:AN39)</f>
        <v>0</v>
      </c>
      <c r="AP35" s="12"/>
      <c r="AQ35" s="44"/>
    </row>
    <row r="36" spans="1:43" ht="14.45" customHeight="1">
      <c r="A36" s="173"/>
      <c r="B36" s="166"/>
      <c r="C36" s="166"/>
      <c r="D36" s="214"/>
      <c r="E36" s="126"/>
      <c r="F36" s="123"/>
      <c r="G36" s="123"/>
      <c r="H36" s="123"/>
      <c r="I36" s="123"/>
      <c r="J36" s="141"/>
      <c r="K36" s="144"/>
      <c r="L36" s="154"/>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7"/>
      <c r="AC36" s="167"/>
      <c r="AD36" s="168"/>
      <c r="AE36" s="167"/>
      <c r="AF36" s="167"/>
      <c r="AG36" s="167"/>
      <c r="AH36" s="167"/>
      <c r="AI36" s="167"/>
      <c r="AJ36" s="167"/>
      <c r="AK36" s="167"/>
      <c r="AL36" s="167"/>
      <c r="AM36" s="167"/>
      <c r="AN36" s="167"/>
      <c r="AO36" s="120"/>
      <c r="AP36" s="12"/>
      <c r="AQ36" s="44"/>
    </row>
    <row r="37" spans="1:43" ht="14.45" customHeight="1">
      <c r="A37" s="173"/>
      <c r="B37" s="166"/>
      <c r="C37" s="166"/>
      <c r="D37" s="214"/>
      <c r="E37" s="126"/>
      <c r="F37" s="123"/>
      <c r="G37" s="123"/>
      <c r="H37" s="123"/>
      <c r="I37" s="123"/>
      <c r="J37" s="141"/>
      <c r="K37" s="144"/>
      <c r="L37" s="154"/>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7"/>
      <c r="AC37" s="167"/>
      <c r="AD37" s="168"/>
      <c r="AE37" s="167"/>
      <c r="AF37" s="167"/>
      <c r="AG37" s="167"/>
      <c r="AH37" s="167"/>
      <c r="AI37" s="167"/>
      <c r="AJ37" s="167"/>
      <c r="AK37" s="167"/>
      <c r="AL37" s="167"/>
      <c r="AM37" s="167"/>
      <c r="AN37" s="167"/>
      <c r="AO37" s="120"/>
      <c r="AP37" s="12"/>
      <c r="AQ37" s="44"/>
    </row>
    <row r="38" spans="1:43" ht="14.45" customHeight="1">
      <c r="A38" s="173"/>
      <c r="B38" s="166"/>
      <c r="C38" s="166"/>
      <c r="D38" s="214"/>
      <c r="E38" s="126"/>
      <c r="F38" s="123"/>
      <c r="G38" s="123"/>
      <c r="H38" s="123"/>
      <c r="I38" s="123"/>
      <c r="J38" s="141"/>
      <c r="K38" s="144"/>
      <c r="L38" s="154"/>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7"/>
      <c r="AC38" s="167"/>
      <c r="AD38" s="168"/>
      <c r="AE38" s="167"/>
      <c r="AF38" s="167"/>
      <c r="AG38" s="167"/>
      <c r="AH38" s="167"/>
      <c r="AI38" s="167"/>
      <c r="AJ38" s="167"/>
      <c r="AK38" s="167"/>
      <c r="AL38" s="167"/>
      <c r="AM38" s="167"/>
      <c r="AN38" s="167"/>
      <c r="AO38" s="120"/>
      <c r="AP38" s="12"/>
      <c r="AQ38" s="44"/>
    </row>
    <row r="39" spans="1:43" ht="14.45" customHeight="1">
      <c r="A39" s="173"/>
      <c r="B39" s="166"/>
      <c r="C39" s="166"/>
      <c r="D39" s="214"/>
      <c r="E39" s="126"/>
      <c r="F39" s="123"/>
      <c r="G39" s="123"/>
      <c r="H39" s="123"/>
      <c r="I39" s="123"/>
      <c r="J39" s="141"/>
      <c r="K39" s="144"/>
      <c r="L39" s="154"/>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7"/>
      <c r="AC39" s="167"/>
      <c r="AD39" s="168"/>
      <c r="AE39" s="167"/>
      <c r="AF39" s="167"/>
      <c r="AG39" s="167"/>
      <c r="AH39" s="167"/>
      <c r="AI39" s="167"/>
      <c r="AJ39" s="167"/>
      <c r="AK39" s="167"/>
      <c r="AL39" s="167"/>
      <c r="AM39" s="167"/>
      <c r="AN39" s="167"/>
      <c r="AO39" s="121"/>
      <c r="AP39" s="12"/>
      <c r="AQ39" s="44"/>
    </row>
    <row r="40" spans="1:43" ht="16.5">
      <c r="A40" s="174"/>
      <c r="B40" s="166"/>
      <c r="C40" s="166"/>
      <c r="D40" s="215"/>
      <c r="E40" s="127"/>
      <c r="F40" s="124"/>
      <c r="G40" s="124"/>
      <c r="H40" s="124"/>
      <c r="I40" s="124"/>
      <c r="J40" s="142"/>
      <c r="K40" s="145"/>
      <c r="L40" s="155"/>
      <c r="M40" s="15" t="b">
        <f>M35=N40</f>
        <v>0</v>
      </c>
      <c r="N40" s="75">
        <f>SUM(N35:N39)</f>
        <v>0</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72">
        <f>A35+1</f>
        <v>7</v>
      </c>
      <c r="B41" s="166" t="s">
        <v>46</v>
      </c>
      <c r="C41" s="166"/>
      <c r="D41" s="213">
        <f>+Noviembre!M41</f>
        <v>0</v>
      </c>
      <c r="E41" s="125"/>
      <c r="F41" s="122"/>
      <c r="G41" s="122"/>
      <c r="H41" s="122"/>
      <c r="I41" s="122"/>
      <c r="J41" s="140">
        <f>+F41+G41</f>
        <v>0</v>
      </c>
      <c r="K41" s="143">
        <f>+AO41</f>
        <v>0</v>
      </c>
      <c r="L41" s="153">
        <f>+J41+K41</f>
        <v>0</v>
      </c>
      <c r="M41" s="156">
        <f>+(D41+E41)-(L41)+H41-I41</f>
        <v>0</v>
      </c>
      <c r="N41" s="2"/>
      <c r="O41" s="3"/>
      <c r="P41" s="3"/>
      <c r="Q41" s="4"/>
      <c r="R41" s="67"/>
      <c r="S41" s="67"/>
      <c r="T41" s="6"/>
      <c r="U41" s="7"/>
      <c r="V41" s="7"/>
      <c r="W41" s="8"/>
      <c r="X41" s="8"/>
      <c r="Y41" s="159">
        <f>+AT41</f>
        <v>0</v>
      </c>
      <c r="Z41" s="9"/>
      <c r="AA41" s="1"/>
      <c r="AB41" s="167"/>
      <c r="AC41" s="167"/>
      <c r="AD41" s="168">
        <f>+AB41+AC41</f>
        <v>0</v>
      </c>
      <c r="AE41" s="167"/>
      <c r="AF41" s="167"/>
      <c r="AG41" s="167"/>
      <c r="AH41" s="167"/>
      <c r="AI41" s="167"/>
      <c r="AJ41" s="167"/>
      <c r="AK41" s="167"/>
      <c r="AL41" s="167"/>
      <c r="AM41" s="167"/>
      <c r="AN41" s="167"/>
      <c r="AO41" s="119">
        <f>SUM(AD41:AN45)</f>
        <v>0</v>
      </c>
      <c r="AP41" s="12"/>
      <c r="AQ41" s="44"/>
    </row>
    <row r="42" spans="1:43" ht="14.45" customHeight="1">
      <c r="A42" s="173"/>
      <c r="B42" s="166"/>
      <c r="C42" s="166"/>
      <c r="D42" s="214"/>
      <c r="E42" s="126"/>
      <c r="F42" s="123"/>
      <c r="G42" s="123"/>
      <c r="H42" s="123"/>
      <c r="I42" s="123"/>
      <c r="J42" s="141"/>
      <c r="K42" s="144"/>
      <c r="L42" s="154"/>
      <c r="M42" s="157"/>
      <c r="N42" s="2"/>
      <c r="O42" s="3"/>
      <c r="P42" s="3"/>
      <c r="Q42" s="4"/>
      <c r="R42" s="67"/>
      <c r="S42" s="68"/>
      <c r="T42" s="6"/>
      <c r="U42" s="7"/>
      <c r="V42" s="7"/>
      <c r="W42" s="8"/>
      <c r="X42" s="8"/>
      <c r="Y42" s="160"/>
      <c r="Z42" s="9"/>
      <c r="AA42" s="1"/>
      <c r="AB42" s="167"/>
      <c r="AC42" s="167"/>
      <c r="AD42" s="168"/>
      <c r="AE42" s="167"/>
      <c r="AF42" s="167"/>
      <c r="AG42" s="167"/>
      <c r="AH42" s="167"/>
      <c r="AI42" s="167"/>
      <c r="AJ42" s="167"/>
      <c r="AK42" s="167"/>
      <c r="AL42" s="167"/>
      <c r="AM42" s="167"/>
      <c r="AN42" s="167"/>
      <c r="AO42" s="120"/>
      <c r="AP42" s="12"/>
      <c r="AQ42" s="44"/>
    </row>
    <row r="43" spans="1:43" ht="14.45" customHeight="1">
      <c r="A43" s="173"/>
      <c r="B43" s="166"/>
      <c r="C43" s="166"/>
      <c r="D43" s="214"/>
      <c r="E43" s="126"/>
      <c r="F43" s="123"/>
      <c r="G43" s="123"/>
      <c r="H43" s="123"/>
      <c r="I43" s="123"/>
      <c r="J43" s="141"/>
      <c r="K43" s="144"/>
      <c r="L43" s="154"/>
      <c r="M43" s="157"/>
      <c r="N43" s="2"/>
      <c r="O43" s="3"/>
      <c r="P43" s="3"/>
      <c r="Q43" s="4"/>
      <c r="R43" s="67"/>
      <c r="S43" s="68"/>
      <c r="T43" s="6"/>
      <c r="U43" s="7"/>
      <c r="V43" s="7"/>
      <c r="W43" s="8"/>
      <c r="X43" s="8"/>
      <c r="Y43" s="160"/>
      <c r="Z43" s="9"/>
      <c r="AA43" s="1"/>
      <c r="AB43" s="167"/>
      <c r="AC43" s="167"/>
      <c r="AD43" s="168"/>
      <c r="AE43" s="167"/>
      <c r="AF43" s="167"/>
      <c r="AG43" s="167"/>
      <c r="AH43" s="167"/>
      <c r="AI43" s="167"/>
      <c r="AJ43" s="167"/>
      <c r="AK43" s="167"/>
      <c r="AL43" s="167"/>
      <c r="AM43" s="167"/>
      <c r="AN43" s="167"/>
      <c r="AO43" s="120"/>
      <c r="AP43" s="12"/>
      <c r="AQ43" s="44"/>
    </row>
    <row r="44" spans="1:43" ht="14.45" customHeight="1">
      <c r="A44" s="173"/>
      <c r="B44" s="166"/>
      <c r="C44" s="166"/>
      <c r="D44" s="214"/>
      <c r="E44" s="126"/>
      <c r="F44" s="123"/>
      <c r="G44" s="123"/>
      <c r="H44" s="123"/>
      <c r="I44" s="123"/>
      <c r="J44" s="141"/>
      <c r="K44" s="144"/>
      <c r="L44" s="154"/>
      <c r="M44" s="157"/>
      <c r="N44" s="2"/>
      <c r="O44" s="3"/>
      <c r="P44" s="3"/>
      <c r="Q44" s="4"/>
      <c r="R44" s="67"/>
      <c r="S44" s="68"/>
      <c r="T44" s="6"/>
      <c r="U44" s="7"/>
      <c r="V44" s="7"/>
      <c r="W44" s="8"/>
      <c r="X44" s="8"/>
      <c r="Y44" s="160"/>
      <c r="Z44" s="9"/>
      <c r="AA44" s="1"/>
      <c r="AB44" s="167"/>
      <c r="AC44" s="167"/>
      <c r="AD44" s="168"/>
      <c r="AE44" s="167"/>
      <c r="AF44" s="167"/>
      <c r="AG44" s="167"/>
      <c r="AH44" s="167"/>
      <c r="AI44" s="167"/>
      <c r="AJ44" s="167"/>
      <c r="AK44" s="167"/>
      <c r="AL44" s="167"/>
      <c r="AM44" s="167"/>
      <c r="AN44" s="167"/>
      <c r="AO44" s="120"/>
      <c r="AP44" s="12"/>
      <c r="AQ44" s="44"/>
    </row>
    <row r="45" spans="1:43" ht="14.45" customHeight="1">
      <c r="A45" s="173"/>
      <c r="B45" s="166"/>
      <c r="C45" s="166"/>
      <c r="D45" s="214"/>
      <c r="E45" s="126"/>
      <c r="F45" s="123"/>
      <c r="G45" s="123"/>
      <c r="H45" s="123"/>
      <c r="I45" s="123"/>
      <c r="J45" s="141"/>
      <c r="K45" s="144"/>
      <c r="L45" s="154"/>
      <c r="M45" s="158"/>
      <c r="N45" s="2"/>
      <c r="O45" s="3"/>
      <c r="P45" s="3"/>
      <c r="Q45" s="4"/>
      <c r="R45" s="67"/>
      <c r="S45" s="68"/>
      <c r="T45" s="6"/>
      <c r="U45" s="7"/>
      <c r="V45" s="7"/>
      <c r="W45" s="8"/>
      <c r="X45" s="8"/>
      <c r="Y45" s="160"/>
      <c r="Z45" s="9"/>
      <c r="AA45" s="1"/>
      <c r="AB45" s="167"/>
      <c r="AC45" s="167"/>
      <c r="AD45" s="168"/>
      <c r="AE45" s="167"/>
      <c r="AF45" s="167"/>
      <c r="AG45" s="167"/>
      <c r="AH45" s="167"/>
      <c r="AI45" s="167"/>
      <c r="AJ45" s="167"/>
      <c r="AK45" s="167"/>
      <c r="AL45" s="167"/>
      <c r="AM45" s="167"/>
      <c r="AN45" s="167"/>
      <c r="AO45" s="121"/>
      <c r="AP45" s="12"/>
      <c r="AQ45" s="44"/>
    </row>
    <row r="46" spans="1:43" ht="16.5">
      <c r="A46" s="174"/>
      <c r="B46" s="166"/>
      <c r="C46" s="166"/>
      <c r="D46" s="215"/>
      <c r="E46" s="127"/>
      <c r="F46" s="124"/>
      <c r="G46" s="124"/>
      <c r="H46" s="124"/>
      <c r="I46" s="124"/>
      <c r="J46" s="142"/>
      <c r="K46" s="145"/>
      <c r="L46" s="155"/>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72">
        <f>A41+1</f>
        <v>8</v>
      </c>
      <c r="B47" s="192" t="s">
        <v>47</v>
      </c>
      <c r="C47" s="193"/>
      <c r="D47" s="213">
        <f>+Noviembre!M47</f>
        <v>91</v>
      </c>
      <c r="E47" s="125"/>
      <c r="F47" s="122"/>
      <c r="G47" s="122"/>
      <c r="H47" s="122"/>
      <c r="I47" s="122"/>
      <c r="J47" s="140">
        <f>+F47+G47</f>
        <v>0</v>
      </c>
      <c r="K47" s="143">
        <f>+AO47</f>
        <v>0</v>
      </c>
      <c r="L47" s="153">
        <f>+J47+K47</f>
        <v>0</v>
      </c>
      <c r="M47" s="156">
        <f>+(D47+E47)-(L47)+H47-I47</f>
        <v>91</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7"/>
      <c r="AC47" s="167"/>
      <c r="AD47" s="168">
        <f>+AB47+AC47</f>
        <v>0</v>
      </c>
      <c r="AE47" s="167"/>
      <c r="AF47" s="167"/>
      <c r="AG47" s="167"/>
      <c r="AH47" s="167"/>
      <c r="AI47" s="167"/>
      <c r="AJ47" s="167"/>
      <c r="AK47" s="167"/>
      <c r="AL47" s="167"/>
      <c r="AM47" s="167"/>
      <c r="AN47" s="167"/>
      <c r="AO47" s="119">
        <f>SUM(AD47:AN51)</f>
        <v>0</v>
      </c>
      <c r="AP47" s="12"/>
      <c r="AQ47" s="44"/>
    </row>
    <row r="48" spans="1:43" ht="14.45" customHeight="1">
      <c r="A48" s="173"/>
      <c r="B48" s="194"/>
      <c r="C48" s="195"/>
      <c r="D48" s="214"/>
      <c r="E48" s="126"/>
      <c r="F48" s="123"/>
      <c r="G48" s="123"/>
      <c r="H48" s="123"/>
      <c r="I48" s="123"/>
      <c r="J48" s="141"/>
      <c r="K48" s="144"/>
      <c r="L48" s="154"/>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7"/>
      <c r="AC48" s="167"/>
      <c r="AD48" s="168"/>
      <c r="AE48" s="167"/>
      <c r="AF48" s="167"/>
      <c r="AG48" s="167"/>
      <c r="AH48" s="167"/>
      <c r="AI48" s="167"/>
      <c r="AJ48" s="167"/>
      <c r="AK48" s="167"/>
      <c r="AL48" s="167"/>
      <c r="AM48" s="167"/>
      <c r="AN48" s="167"/>
      <c r="AO48" s="120"/>
      <c r="AP48" s="12"/>
      <c r="AQ48" s="44"/>
    </row>
    <row r="49" spans="1:43" ht="14.45" customHeight="1">
      <c r="A49" s="173"/>
      <c r="B49" s="194"/>
      <c r="C49" s="195"/>
      <c r="D49" s="214"/>
      <c r="E49" s="126"/>
      <c r="F49" s="123"/>
      <c r="G49" s="123"/>
      <c r="H49" s="123"/>
      <c r="I49" s="123"/>
      <c r="J49" s="141"/>
      <c r="K49" s="144"/>
      <c r="L49" s="154"/>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7"/>
      <c r="AC49" s="167"/>
      <c r="AD49" s="168"/>
      <c r="AE49" s="167"/>
      <c r="AF49" s="167"/>
      <c r="AG49" s="167"/>
      <c r="AH49" s="167"/>
      <c r="AI49" s="167"/>
      <c r="AJ49" s="167"/>
      <c r="AK49" s="167"/>
      <c r="AL49" s="167"/>
      <c r="AM49" s="167"/>
      <c r="AN49" s="167"/>
      <c r="AO49" s="120"/>
      <c r="AP49" s="12"/>
      <c r="AQ49" s="44"/>
    </row>
    <row r="50" spans="1:43" ht="14.45" customHeight="1">
      <c r="A50" s="173"/>
      <c r="B50" s="194"/>
      <c r="C50" s="195"/>
      <c r="D50" s="214"/>
      <c r="E50" s="126"/>
      <c r="F50" s="123"/>
      <c r="G50" s="123"/>
      <c r="H50" s="123"/>
      <c r="I50" s="123"/>
      <c r="J50" s="141"/>
      <c r="K50" s="144"/>
      <c r="L50" s="154"/>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7"/>
      <c r="AC50" s="167"/>
      <c r="AD50" s="168"/>
      <c r="AE50" s="167"/>
      <c r="AF50" s="167"/>
      <c r="AG50" s="167"/>
      <c r="AH50" s="167"/>
      <c r="AI50" s="167"/>
      <c r="AJ50" s="167"/>
      <c r="AK50" s="167"/>
      <c r="AL50" s="167"/>
      <c r="AM50" s="167"/>
      <c r="AN50" s="167"/>
      <c r="AO50" s="120"/>
      <c r="AP50" s="12"/>
      <c r="AQ50" s="44"/>
    </row>
    <row r="51" spans="1:43" ht="14.45" customHeight="1">
      <c r="A51" s="173"/>
      <c r="B51" s="194"/>
      <c r="C51" s="195"/>
      <c r="D51" s="214"/>
      <c r="E51" s="126"/>
      <c r="F51" s="123"/>
      <c r="G51" s="123"/>
      <c r="H51" s="123"/>
      <c r="I51" s="123"/>
      <c r="J51" s="141"/>
      <c r="K51" s="144"/>
      <c r="L51" s="154"/>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7"/>
      <c r="AC51" s="167"/>
      <c r="AD51" s="168"/>
      <c r="AE51" s="167"/>
      <c r="AF51" s="167"/>
      <c r="AG51" s="167"/>
      <c r="AH51" s="167"/>
      <c r="AI51" s="167"/>
      <c r="AJ51" s="167"/>
      <c r="AK51" s="167"/>
      <c r="AL51" s="167"/>
      <c r="AM51" s="167"/>
      <c r="AN51" s="167"/>
      <c r="AO51" s="121"/>
      <c r="AP51" s="12"/>
      <c r="AQ51" s="44"/>
    </row>
    <row r="52" spans="1:43" ht="16.5">
      <c r="A52" s="174"/>
      <c r="B52" s="196"/>
      <c r="C52" s="197"/>
      <c r="D52" s="215"/>
      <c r="E52" s="127"/>
      <c r="F52" s="124"/>
      <c r="G52" s="124"/>
      <c r="H52" s="124"/>
      <c r="I52" s="124"/>
      <c r="J52" s="142"/>
      <c r="K52" s="145"/>
      <c r="L52" s="155"/>
      <c r="M52" s="15" t="b">
        <f>M47=N52</f>
        <v>0</v>
      </c>
      <c r="N52" s="75">
        <f>SUM(N47:N51)</f>
        <v>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72">
        <f>A47+1</f>
        <v>9</v>
      </c>
      <c r="B53" s="192" t="s">
        <v>48</v>
      </c>
      <c r="C53" s="193"/>
      <c r="D53" s="213">
        <f>+Noviembre!M53</f>
        <v>0</v>
      </c>
      <c r="E53" s="125"/>
      <c r="F53" s="122"/>
      <c r="G53" s="122"/>
      <c r="H53" s="122"/>
      <c r="I53" s="122"/>
      <c r="J53" s="140">
        <f>+F53+G53</f>
        <v>0</v>
      </c>
      <c r="K53" s="143">
        <f>+AO53</f>
        <v>0</v>
      </c>
      <c r="L53" s="153">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7"/>
      <c r="AC53" s="167"/>
      <c r="AD53" s="168">
        <f>+AB53+AC53</f>
        <v>0</v>
      </c>
      <c r="AE53" s="167"/>
      <c r="AF53" s="167"/>
      <c r="AG53" s="167"/>
      <c r="AH53" s="167"/>
      <c r="AI53" s="167"/>
      <c r="AJ53" s="167"/>
      <c r="AK53" s="167"/>
      <c r="AL53" s="167"/>
      <c r="AM53" s="167"/>
      <c r="AN53" s="167"/>
      <c r="AO53" s="119">
        <f>SUM(AD53:AN57)</f>
        <v>0</v>
      </c>
      <c r="AP53" s="12"/>
      <c r="AQ53" s="44"/>
    </row>
    <row r="54" spans="1:43" ht="14.45" customHeight="1">
      <c r="A54" s="173"/>
      <c r="B54" s="194"/>
      <c r="C54" s="195"/>
      <c r="D54" s="214"/>
      <c r="E54" s="126"/>
      <c r="F54" s="123"/>
      <c r="G54" s="123"/>
      <c r="H54" s="123"/>
      <c r="I54" s="123"/>
      <c r="J54" s="141"/>
      <c r="K54" s="144"/>
      <c r="L54" s="154"/>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7"/>
      <c r="AC54" s="167"/>
      <c r="AD54" s="168"/>
      <c r="AE54" s="167"/>
      <c r="AF54" s="167"/>
      <c r="AG54" s="167"/>
      <c r="AH54" s="167"/>
      <c r="AI54" s="167"/>
      <c r="AJ54" s="167"/>
      <c r="AK54" s="167"/>
      <c r="AL54" s="167"/>
      <c r="AM54" s="167"/>
      <c r="AN54" s="167"/>
      <c r="AO54" s="120"/>
      <c r="AP54" s="12"/>
      <c r="AQ54" s="44"/>
    </row>
    <row r="55" spans="1:43" ht="14.45" customHeight="1">
      <c r="A55" s="173"/>
      <c r="B55" s="194"/>
      <c r="C55" s="195"/>
      <c r="D55" s="214"/>
      <c r="E55" s="126"/>
      <c r="F55" s="123"/>
      <c r="G55" s="123"/>
      <c r="H55" s="123"/>
      <c r="I55" s="123"/>
      <c r="J55" s="141"/>
      <c r="K55" s="144"/>
      <c r="L55" s="154"/>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7"/>
      <c r="AC55" s="167"/>
      <c r="AD55" s="168"/>
      <c r="AE55" s="167"/>
      <c r="AF55" s="167"/>
      <c r="AG55" s="167"/>
      <c r="AH55" s="167"/>
      <c r="AI55" s="167"/>
      <c r="AJ55" s="167"/>
      <c r="AK55" s="167"/>
      <c r="AL55" s="167"/>
      <c r="AM55" s="167"/>
      <c r="AN55" s="167"/>
      <c r="AO55" s="120"/>
      <c r="AP55" s="12"/>
      <c r="AQ55" s="44"/>
    </row>
    <row r="56" spans="1:43" ht="14.45" customHeight="1">
      <c r="A56" s="173"/>
      <c r="B56" s="194"/>
      <c r="C56" s="195"/>
      <c r="D56" s="214"/>
      <c r="E56" s="126"/>
      <c r="F56" s="123"/>
      <c r="G56" s="123"/>
      <c r="H56" s="123"/>
      <c r="I56" s="123"/>
      <c r="J56" s="141"/>
      <c r="K56" s="144"/>
      <c r="L56" s="154"/>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7"/>
      <c r="AC56" s="167"/>
      <c r="AD56" s="168"/>
      <c r="AE56" s="167"/>
      <c r="AF56" s="167"/>
      <c r="AG56" s="167"/>
      <c r="AH56" s="167"/>
      <c r="AI56" s="167"/>
      <c r="AJ56" s="167"/>
      <c r="AK56" s="167"/>
      <c r="AL56" s="167"/>
      <c r="AM56" s="167"/>
      <c r="AN56" s="167"/>
      <c r="AO56" s="120"/>
      <c r="AP56" s="12"/>
      <c r="AQ56" s="44"/>
    </row>
    <row r="57" spans="1:43" ht="14.45" customHeight="1">
      <c r="A57" s="173"/>
      <c r="B57" s="194"/>
      <c r="C57" s="195"/>
      <c r="D57" s="214"/>
      <c r="E57" s="126"/>
      <c r="F57" s="123"/>
      <c r="G57" s="123"/>
      <c r="H57" s="123"/>
      <c r="I57" s="123"/>
      <c r="J57" s="141"/>
      <c r="K57" s="144"/>
      <c r="L57" s="154"/>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7"/>
      <c r="AC57" s="167"/>
      <c r="AD57" s="168"/>
      <c r="AE57" s="167"/>
      <c r="AF57" s="167"/>
      <c r="AG57" s="167"/>
      <c r="AH57" s="167"/>
      <c r="AI57" s="167"/>
      <c r="AJ57" s="167"/>
      <c r="AK57" s="167"/>
      <c r="AL57" s="167"/>
      <c r="AM57" s="167"/>
      <c r="AN57" s="167"/>
      <c r="AO57" s="121"/>
      <c r="AP57" s="12"/>
      <c r="AQ57" s="44"/>
    </row>
    <row r="58" spans="1:43" ht="16.5">
      <c r="A58" s="174"/>
      <c r="B58" s="196"/>
      <c r="C58" s="197"/>
      <c r="D58" s="215"/>
      <c r="E58" s="127"/>
      <c r="F58" s="124"/>
      <c r="G58" s="124"/>
      <c r="H58" s="124"/>
      <c r="I58" s="124"/>
      <c r="J58" s="142"/>
      <c r="K58" s="145"/>
      <c r="L58" s="155"/>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72">
        <f>A53+1</f>
        <v>10</v>
      </c>
      <c r="B59" s="192" t="s">
        <v>49</v>
      </c>
      <c r="C59" s="193"/>
      <c r="D59" s="213">
        <f>+Noviembre!M59</f>
        <v>154</v>
      </c>
      <c r="E59" s="125"/>
      <c r="F59" s="122"/>
      <c r="G59" s="122"/>
      <c r="H59" s="122"/>
      <c r="I59" s="122"/>
      <c r="J59" s="140">
        <f>+F59+G59</f>
        <v>0</v>
      </c>
      <c r="K59" s="143">
        <f>+AO59</f>
        <v>0</v>
      </c>
      <c r="L59" s="153">
        <f>+J59+K59</f>
        <v>0</v>
      </c>
      <c r="M59" s="156">
        <f>+(D59+E59)-(L59)+H59-I59</f>
        <v>154</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7"/>
      <c r="AC59" s="167"/>
      <c r="AD59" s="168">
        <f>+AB59+AC59</f>
        <v>0</v>
      </c>
      <c r="AE59" s="167"/>
      <c r="AF59" s="167"/>
      <c r="AG59" s="167"/>
      <c r="AH59" s="167"/>
      <c r="AI59" s="167"/>
      <c r="AJ59" s="167"/>
      <c r="AK59" s="167"/>
      <c r="AL59" s="167"/>
      <c r="AM59" s="167"/>
      <c r="AN59" s="167"/>
      <c r="AO59" s="119">
        <f>SUM(AD59:AN63)</f>
        <v>0</v>
      </c>
      <c r="AP59" s="12"/>
      <c r="AQ59" s="44"/>
    </row>
    <row r="60" spans="1:43" ht="14.45" customHeight="1">
      <c r="A60" s="173"/>
      <c r="B60" s="194"/>
      <c r="C60" s="195"/>
      <c r="D60" s="214"/>
      <c r="E60" s="126"/>
      <c r="F60" s="123"/>
      <c r="G60" s="123"/>
      <c r="H60" s="123"/>
      <c r="I60" s="123"/>
      <c r="J60" s="141"/>
      <c r="K60" s="144"/>
      <c r="L60" s="154"/>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7"/>
      <c r="AC60" s="167"/>
      <c r="AD60" s="168"/>
      <c r="AE60" s="167"/>
      <c r="AF60" s="167"/>
      <c r="AG60" s="167"/>
      <c r="AH60" s="167"/>
      <c r="AI60" s="167"/>
      <c r="AJ60" s="167"/>
      <c r="AK60" s="167"/>
      <c r="AL60" s="167"/>
      <c r="AM60" s="167"/>
      <c r="AN60" s="167"/>
      <c r="AO60" s="120"/>
      <c r="AP60" s="12"/>
      <c r="AQ60" s="44"/>
    </row>
    <row r="61" spans="1:43" ht="14.45" customHeight="1">
      <c r="A61" s="173"/>
      <c r="B61" s="194"/>
      <c r="C61" s="195"/>
      <c r="D61" s="214"/>
      <c r="E61" s="126"/>
      <c r="F61" s="123"/>
      <c r="G61" s="123"/>
      <c r="H61" s="123"/>
      <c r="I61" s="123"/>
      <c r="J61" s="141"/>
      <c r="K61" s="144"/>
      <c r="L61" s="154"/>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7"/>
      <c r="AC61" s="167"/>
      <c r="AD61" s="168"/>
      <c r="AE61" s="167"/>
      <c r="AF61" s="167"/>
      <c r="AG61" s="167"/>
      <c r="AH61" s="167"/>
      <c r="AI61" s="167"/>
      <c r="AJ61" s="167"/>
      <c r="AK61" s="167"/>
      <c r="AL61" s="167"/>
      <c r="AM61" s="167"/>
      <c r="AN61" s="167"/>
      <c r="AO61" s="120"/>
      <c r="AP61" s="12"/>
      <c r="AQ61" s="44"/>
    </row>
    <row r="62" spans="1:43" ht="14.45" customHeight="1">
      <c r="A62" s="173"/>
      <c r="B62" s="194"/>
      <c r="C62" s="195"/>
      <c r="D62" s="214"/>
      <c r="E62" s="126"/>
      <c r="F62" s="123"/>
      <c r="G62" s="123"/>
      <c r="H62" s="123"/>
      <c r="I62" s="123"/>
      <c r="J62" s="141"/>
      <c r="K62" s="144"/>
      <c r="L62" s="154"/>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7"/>
      <c r="AC62" s="167"/>
      <c r="AD62" s="168"/>
      <c r="AE62" s="167"/>
      <c r="AF62" s="167"/>
      <c r="AG62" s="167"/>
      <c r="AH62" s="167"/>
      <c r="AI62" s="167"/>
      <c r="AJ62" s="167"/>
      <c r="AK62" s="167"/>
      <c r="AL62" s="167"/>
      <c r="AM62" s="167"/>
      <c r="AN62" s="167"/>
      <c r="AO62" s="120"/>
      <c r="AP62" s="12"/>
      <c r="AQ62" s="44"/>
    </row>
    <row r="63" spans="1:43" ht="14.45" customHeight="1">
      <c r="A63" s="173"/>
      <c r="B63" s="194"/>
      <c r="C63" s="195"/>
      <c r="D63" s="214"/>
      <c r="E63" s="126"/>
      <c r="F63" s="123"/>
      <c r="G63" s="123"/>
      <c r="H63" s="123"/>
      <c r="I63" s="123"/>
      <c r="J63" s="141"/>
      <c r="K63" s="144"/>
      <c r="L63" s="154"/>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7"/>
      <c r="AC63" s="167"/>
      <c r="AD63" s="168"/>
      <c r="AE63" s="167"/>
      <c r="AF63" s="167"/>
      <c r="AG63" s="167"/>
      <c r="AH63" s="167"/>
      <c r="AI63" s="167"/>
      <c r="AJ63" s="167"/>
      <c r="AK63" s="167"/>
      <c r="AL63" s="167"/>
      <c r="AM63" s="167"/>
      <c r="AN63" s="167"/>
      <c r="AO63" s="121"/>
      <c r="AP63" s="12"/>
      <c r="AQ63" s="44"/>
    </row>
    <row r="64" spans="1:43" ht="16.5">
      <c r="A64" s="174"/>
      <c r="B64" s="196"/>
      <c r="C64" s="197"/>
      <c r="D64" s="215"/>
      <c r="E64" s="127"/>
      <c r="F64" s="124"/>
      <c r="G64" s="124"/>
      <c r="H64" s="124"/>
      <c r="I64" s="124"/>
      <c r="J64" s="142"/>
      <c r="K64" s="145"/>
      <c r="L64" s="155"/>
      <c r="M64" s="15" t="b">
        <f>M59=N64</f>
        <v>0</v>
      </c>
      <c r="N64" s="75">
        <f>SUM(N59:N63)</f>
        <v>0</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72">
        <f>A59+1</f>
        <v>11</v>
      </c>
      <c r="B65" s="192" t="s">
        <v>50</v>
      </c>
      <c r="C65" s="193"/>
      <c r="D65" s="213">
        <f>+Noviembre!M65</f>
        <v>198</v>
      </c>
      <c r="E65" s="125"/>
      <c r="F65" s="122"/>
      <c r="G65" s="122"/>
      <c r="H65" s="122"/>
      <c r="I65" s="122"/>
      <c r="J65" s="140">
        <f>+F65+G65</f>
        <v>0</v>
      </c>
      <c r="K65" s="143">
        <f>+AO65</f>
        <v>0</v>
      </c>
      <c r="L65" s="153">
        <f>+J65+K65</f>
        <v>0</v>
      </c>
      <c r="M65" s="156">
        <f>+(D65+E65)-(L65)+H65-I65</f>
        <v>198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7"/>
      <c r="AC65" s="167"/>
      <c r="AD65" s="168">
        <f>+AB65+AC65</f>
        <v>0</v>
      </c>
      <c r="AE65" s="167"/>
      <c r="AF65" s="167"/>
      <c r="AG65" s="167"/>
      <c r="AH65" s="167"/>
      <c r="AI65" s="167"/>
      <c r="AJ65" s="167"/>
      <c r="AK65" s="167"/>
      <c r="AL65" s="167"/>
      <c r="AM65" s="167"/>
      <c r="AN65" s="167"/>
      <c r="AO65" s="119">
        <f>SUM(AD65:AN69)</f>
        <v>0</v>
      </c>
      <c r="AP65" s="12"/>
      <c r="AQ65" s="44"/>
    </row>
    <row r="66" spans="1:43" ht="14.45" customHeight="1">
      <c r="A66" s="173"/>
      <c r="B66" s="194"/>
      <c r="C66" s="195"/>
      <c r="D66" s="214"/>
      <c r="E66" s="126"/>
      <c r="F66" s="123"/>
      <c r="G66" s="123"/>
      <c r="H66" s="123"/>
      <c r="I66" s="123"/>
      <c r="J66" s="141"/>
      <c r="K66" s="144"/>
      <c r="L66" s="154"/>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7"/>
      <c r="AC66" s="167"/>
      <c r="AD66" s="168"/>
      <c r="AE66" s="167"/>
      <c r="AF66" s="167"/>
      <c r="AG66" s="167"/>
      <c r="AH66" s="167"/>
      <c r="AI66" s="167"/>
      <c r="AJ66" s="167"/>
      <c r="AK66" s="167"/>
      <c r="AL66" s="167"/>
      <c r="AM66" s="167"/>
      <c r="AN66" s="167"/>
      <c r="AO66" s="120"/>
      <c r="AP66" s="12"/>
      <c r="AQ66" s="44"/>
    </row>
    <row r="67" spans="1:43" ht="14.45" customHeight="1">
      <c r="A67" s="173"/>
      <c r="B67" s="194"/>
      <c r="C67" s="195"/>
      <c r="D67" s="214"/>
      <c r="E67" s="126"/>
      <c r="F67" s="123"/>
      <c r="G67" s="123"/>
      <c r="H67" s="123"/>
      <c r="I67" s="123"/>
      <c r="J67" s="141"/>
      <c r="K67" s="144"/>
      <c r="L67" s="154"/>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7"/>
      <c r="AC67" s="167"/>
      <c r="AD67" s="168"/>
      <c r="AE67" s="167"/>
      <c r="AF67" s="167"/>
      <c r="AG67" s="167"/>
      <c r="AH67" s="167"/>
      <c r="AI67" s="167"/>
      <c r="AJ67" s="167"/>
      <c r="AK67" s="167"/>
      <c r="AL67" s="167"/>
      <c r="AM67" s="167"/>
      <c r="AN67" s="167"/>
      <c r="AO67" s="120"/>
      <c r="AP67" s="12"/>
      <c r="AQ67" s="44"/>
    </row>
    <row r="68" spans="1:43" ht="14.45" customHeight="1">
      <c r="A68" s="173"/>
      <c r="B68" s="194"/>
      <c r="C68" s="195"/>
      <c r="D68" s="214"/>
      <c r="E68" s="126"/>
      <c r="F68" s="123"/>
      <c r="G68" s="123"/>
      <c r="H68" s="123"/>
      <c r="I68" s="123"/>
      <c r="J68" s="141"/>
      <c r="K68" s="144"/>
      <c r="L68" s="154"/>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7"/>
      <c r="AC68" s="167"/>
      <c r="AD68" s="168"/>
      <c r="AE68" s="167"/>
      <c r="AF68" s="167"/>
      <c r="AG68" s="167"/>
      <c r="AH68" s="167"/>
      <c r="AI68" s="167"/>
      <c r="AJ68" s="167"/>
      <c r="AK68" s="167"/>
      <c r="AL68" s="167"/>
      <c r="AM68" s="167"/>
      <c r="AN68" s="167"/>
      <c r="AO68" s="120"/>
      <c r="AP68" s="12"/>
      <c r="AQ68" s="44"/>
    </row>
    <row r="69" spans="1:43" ht="14.45" customHeight="1">
      <c r="A69" s="173"/>
      <c r="B69" s="194"/>
      <c r="C69" s="195"/>
      <c r="D69" s="214"/>
      <c r="E69" s="126"/>
      <c r="F69" s="123"/>
      <c r="G69" s="123"/>
      <c r="H69" s="123"/>
      <c r="I69" s="123"/>
      <c r="J69" s="141"/>
      <c r="K69" s="144"/>
      <c r="L69" s="154"/>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7"/>
      <c r="AC69" s="167"/>
      <c r="AD69" s="168"/>
      <c r="AE69" s="167"/>
      <c r="AF69" s="167"/>
      <c r="AG69" s="167"/>
      <c r="AH69" s="167"/>
      <c r="AI69" s="167"/>
      <c r="AJ69" s="167"/>
      <c r="AK69" s="167"/>
      <c r="AL69" s="167"/>
      <c r="AM69" s="167"/>
      <c r="AN69" s="167"/>
      <c r="AO69" s="121"/>
      <c r="AP69" s="12"/>
      <c r="AQ69" s="44"/>
    </row>
    <row r="70" spans="1:43" ht="16.5">
      <c r="A70" s="174"/>
      <c r="B70" s="196"/>
      <c r="C70" s="197"/>
      <c r="D70" s="215"/>
      <c r="E70" s="127"/>
      <c r="F70" s="124"/>
      <c r="G70" s="124"/>
      <c r="H70" s="124"/>
      <c r="I70" s="124"/>
      <c r="J70" s="142"/>
      <c r="K70" s="145"/>
      <c r="L70" s="155"/>
      <c r="M70" s="15" t="b">
        <f>M65=N70</f>
        <v>0</v>
      </c>
      <c r="N70" s="75">
        <f>SUM(N65:N69)</f>
        <v>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72">
        <f>A65+1</f>
        <v>12</v>
      </c>
      <c r="B71" s="166" t="s">
        <v>51</v>
      </c>
      <c r="C71" s="166"/>
      <c r="D71" s="213">
        <f>+Noviembre!M71</f>
        <v>0</v>
      </c>
      <c r="E71" s="125"/>
      <c r="F71" s="122"/>
      <c r="G71" s="122"/>
      <c r="H71" s="122"/>
      <c r="I71" s="122"/>
      <c r="J71" s="140">
        <f>+F71+G71</f>
        <v>0</v>
      </c>
      <c r="K71" s="143">
        <f>+AO71</f>
        <v>0</v>
      </c>
      <c r="L71" s="153">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7"/>
      <c r="AC71" s="167"/>
      <c r="AD71" s="168">
        <f>+AB71+AC71</f>
        <v>0</v>
      </c>
      <c r="AE71" s="167"/>
      <c r="AF71" s="167"/>
      <c r="AG71" s="167"/>
      <c r="AH71" s="167"/>
      <c r="AI71" s="167"/>
      <c r="AJ71" s="167"/>
      <c r="AK71" s="167"/>
      <c r="AL71" s="167"/>
      <c r="AM71" s="167"/>
      <c r="AN71" s="167"/>
      <c r="AO71" s="119">
        <f>SUM(AD71:AN75)</f>
        <v>0</v>
      </c>
      <c r="AP71" s="12"/>
      <c r="AQ71" s="44"/>
    </row>
    <row r="72" spans="1:43" ht="14.45" customHeight="1">
      <c r="A72" s="173"/>
      <c r="B72" s="166"/>
      <c r="C72" s="166"/>
      <c r="D72" s="214"/>
      <c r="E72" s="126"/>
      <c r="F72" s="123"/>
      <c r="G72" s="123"/>
      <c r="H72" s="123"/>
      <c r="I72" s="123"/>
      <c r="J72" s="141"/>
      <c r="K72" s="144"/>
      <c r="L72" s="154"/>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7"/>
      <c r="AC72" s="167"/>
      <c r="AD72" s="168"/>
      <c r="AE72" s="167"/>
      <c r="AF72" s="167"/>
      <c r="AG72" s="167"/>
      <c r="AH72" s="167"/>
      <c r="AI72" s="167"/>
      <c r="AJ72" s="167"/>
      <c r="AK72" s="167"/>
      <c r="AL72" s="167"/>
      <c r="AM72" s="167"/>
      <c r="AN72" s="167"/>
      <c r="AO72" s="120"/>
      <c r="AP72" s="12"/>
      <c r="AQ72" s="44"/>
    </row>
    <row r="73" spans="1:43" ht="14.45" customHeight="1">
      <c r="A73" s="173"/>
      <c r="B73" s="166"/>
      <c r="C73" s="166"/>
      <c r="D73" s="214"/>
      <c r="E73" s="126"/>
      <c r="F73" s="123"/>
      <c r="G73" s="123"/>
      <c r="H73" s="123"/>
      <c r="I73" s="123"/>
      <c r="J73" s="141"/>
      <c r="K73" s="144"/>
      <c r="L73" s="154"/>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7"/>
      <c r="AC73" s="167"/>
      <c r="AD73" s="168"/>
      <c r="AE73" s="167"/>
      <c r="AF73" s="167"/>
      <c r="AG73" s="167"/>
      <c r="AH73" s="167"/>
      <c r="AI73" s="167"/>
      <c r="AJ73" s="167"/>
      <c r="AK73" s="167"/>
      <c r="AL73" s="167"/>
      <c r="AM73" s="167"/>
      <c r="AN73" s="167"/>
      <c r="AO73" s="120"/>
      <c r="AP73" s="12"/>
      <c r="AQ73" s="44"/>
    </row>
    <row r="74" spans="1:43" ht="14.45" customHeight="1">
      <c r="A74" s="173"/>
      <c r="B74" s="166"/>
      <c r="C74" s="166"/>
      <c r="D74" s="214"/>
      <c r="E74" s="126"/>
      <c r="F74" s="123"/>
      <c r="G74" s="123"/>
      <c r="H74" s="123"/>
      <c r="I74" s="123"/>
      <c r="J74" s="141"/>
      <c r="K74" s="144"/>
      <c r="L74" s="154"/>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7"/>
      <c r="AC74" s="167"/>
      <c r="AD74" s="168"/>
      <c r="AE74" s="167"/>
      <c r="AF74" s="167"/>
      <c r="AG74" s="167"/>
      <c r="AH74" s="167"/>
      <c r="AI74" s="167"/>
      <c r="AJ74" s="167"/>
      <c r="AK74" s="167"/>
      <c r="AL74" s="167"/>
      <c r="AM74" s="167"/>
      <c r="AN74" s="167"/>
      <c r="AO74" s="120"/>
      <c r="AP74" s="12"/>
      <c r="AQ74" s="44"/>
    </row>
    <row r="75" spans="1:43" ht="14.45" customHeight="1">
      <c r="A75" s="173"/>
      <c r="B75" s="166"/>
      <c r="C75" s="166"/>
      <c r="D75" s="214"/>
      <c r="E75" s="126"/>
      <c r="F75" s="123"/>
      <c r="G75" s="123"/>
      <c r="H75" s="123"/>
      <c r="I75" s="123"/>
      <c r="J75" s="141"/>
      <c r="K75" s="144"/>
      <c r="L75" s="154"/>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7"/>
      <c r="AC75" s="167"/>
      <c r="AD75" s="168"/>
      <c r="AE75" s="167"/>
      <c r="AF75" s="167"/>
      <c r="AG75" s="167"/>
      <c r="AH75" s="167"/>
      <c r="AI75" s="167"/>
      <c r="AJ75" s="167"/>
      <c r="AK75" s="167"/>
      <c r="AL75" s="167"/>
      <c r="AM75" s="167"/>
      <c r="AN75" s="167"/>
      <c r="AO75" s="121"/>
      <c r="AP75" s="12"/>
      <c r="AQ75" s="44"/>
    </row>
    <row r="76" spans="1:43" ht="16.5">
      <c r="A76" s="174"/>
      <c r="B76" s="166"/>
      <c r="C76" s="166"/>
      <c r="D76" s="215"/>
      <c r="E76" s="127"/>
      <c r="F76" s="124"/>
      <c r="G76" s="124"/>
      <c r="H76" s="124"/>
      <c r="I76" s="124"/>
      <c r="J76" s="142"/>
      <c r="K76" s="145"/>
      <c r="L76" s="155"/>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72">
        <f>A71+1</f>
        <v>13</v>
      </c>
      <c r="B77" s="166" t="s">
        <v>52</v>
      </c>
      <c r="C77" s="166"/>
      <c r="D77" s="213">
        <f>+Noviembre!M77</f>
        <v>302</v>
      </c>
      <c r="E77" s="125"/>
      <c r="F77" s="122"/>
      <c r="G77" s="122"/>
      <c r="H77" s="122"/>
      <c r="I77" s="122"/>
      <c r="J77" s="140">
        <f>+F77+G77</f>
        <v>0</v>
      </c>
      <c r="K77" s="143">
        <f>+AO77</f>
        <v>0</v>
      </c>
      <c r="L77" s="153">
        <f>+J77+K77</f>
        <v>0</v>
      </c>
      <c r="M77" s="156">
        <f>+(D77+E77)-(L77)+H77-I77</f>
        <v>302</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7"/>
      <c r="AC77" s="167"/>
      <c r="AD77" s="168">
        <f>+AB77+AC77</f>
        <v>0</v>
      </c>
      <c r="AE77" s="167"/>
      <c r="AF77" s="167"/>
      <c r="AG77" s="167"/>
      <c r="AH77" s="167"/>
      <c r="AI77" s="167"/>
      <c r="AJ77" s="167"/>
      <c r="AK77" s="167"/>
      <c r="AL77" s="167"/>
      <c r="AM77" s="167"/>
      <c r="AN77" s="167"/>
      <c r="AO77" s="119">
        <f>SUM(AD77:AN81)</f>
        <v>0</v>
      </c>
      <c r="AP77" s="12"/>
      <c r="AQ77" s="44"/>
    </row>
    <row r="78" spans="1:43" ht="14.45" customHeight="1">
      <c r="A78" s="173"/>
      <c r="B78" s="166"/>
      <c r="C78" s="166"/>
      <c r="D78" s="214"/>
      <c r="E78" s="126"/>
      <c r="F78" s="123"/>
      <c r="G78" s="123"/>
      <c r="H78" s="123"/>
      <c r="I78" s="123"/>
      <c r="J78" s="141"/>
      <c r="K78" s="144"/>
      <c r="L78" s="154"/>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7"/>
      <c r="AC78" s="167"/>
      <c r="AD78" s="168"/>
      <c r="AE78" s="167"/>
      <c r="AF78" s="167"/>
      <c r="AG78" s="167"/>
      <c r="AH78" s="167"/>
      <c r="AI78" s="167"/>
      <c r="AJ78" s="167"/>
      <c r="AK78" s="167"/>
      <c r="AL78" s="167"/>
      <c r="AM78" s="167"/>
      <c r="AN78" s="167"/>
      <c r="AO78" s="120"/>
      <c r="AP78" s="12"/>
      <c r="AQ78" s="44"/>
    </row>
    <row r="79" spans="1:43" ht="14.45" customHeight="1">
      <c r="A79" s="173"/>
      <c r="B79" s="166"/>
      <c r="C79" s="166"/>
      <c r="D79" s="214"/>
      <c r="E79" s="126"/>
      <c r="F79" s="123"/>
      <c r="G79" s="123"/>
      <c r="H79" s="123"/>
      <c r="I79" s="123"/>
      <c r="J79" s="141"/>
      <c r="K79" s="144"/>
      <c r="L79" s="154"/>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7"/>
      <c r="AC79" s="167"/>
      <c r="AD79" s="168"/>
      <c r="AE79" s="167"/>
      <c r="AF79" s="167"/>
      <c r="AG79" s="167"/>
      <c r="AH79" s="167"/>
      <c r="AI79" s="167"/>
      <c r="AJ79" s="167"/>
      <c r="AK79" s="167"/>
      <c r="AL79" s="167"/>
      <c r="AM79" s="167"/>
      <c r="AN79" s="167"/>
      <c r="AO79" s="120"/>
      <c r="AP79" s="12"/>
      <c r="AQ79" s="44"/>
    </row>
    <row r="80" spans="1:43" ht="14.45" customHeight="1">
      <c r="A80" s="173"/>
      <c r="B80" s="166"/>
      <c r="C80" s="166"/>
      <c r="D80" s="214"/>
      <c r="E80" s="126"/>
      <c r="F80" s="123"/>
      <c r="G80" s="123"/>
      <c r="H80" s="123"/>
      <c r="I80" s="123"/>
      <c r="J80" s="141"/>
      <c r="K80" s="144"/>
      <c r="L80" s="154"/>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7"/>
      <c r="AC80" s="167"/>
      <c r="AD80" s="168"/>
      <c r="AE80" s="167"/>
      <c r="AF80" s="167"/>
      <c r="AG80" s="167"/>
      <c r="AH80" s="167"/>
      <c r="AI80" s="167"/>
      <c r="AJ80" s="167"/>
      <c r="AK80" s="167"/>
      <c r="AL80" s="167"/>
      <c r="AM80" s="167"/>
      <c r="AN80" s="167"/>
      <c r="AO80" s="120"/>
      <c r="AP80" s="12"/>
      <c r="AQ80" s="44"/>
    </row>
    <row r="81" spans="1:43" ht="14.45" customHeight="1">
      <c r="A81" s="173"/>
      <c r="B81" s="166"/>
      <c r="C81" s="166"/>
      <c r="D81" s="214"/>
      <c r="E81" s="126"/>
      <c r="F81" s="123"/>
      <c r="G81" s="123"/>
      <c r="H81" s="123"/>
      <c r="I81" s="123"/>
      <c r="J81" s="141"/>
      <c r="K81" s="144"/>
      <c r="L81" s="154"/>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7"/>
      <c r="AC81" s="167"/>
      <c r="AD81" s="168"/>
      <c r="AE81" s="167"/>
      <c r="AF81" s="167"/>
      <c r="AG81" s="167"/>
      <c r="AH81" s="167"/>
      <c r="AI81" s="167"/>
      <c r="AJ81" s="167"/>
      <c r="AK81" s="167"/>
      <c r="AL81" s="167"/>
      <c r="AM81" s="167"/>
      <c r="AN81" s="167"/>
      <c r="AO81" s="121"/>
      <c r="AP81" s="12"/>
      <c r="AQ81" s="44"/>
    </row>
    <row r="82" spans="1:43" ht="16.5">
      <c r="A82" s="174"/>
      <c r="B82" s="166"/>
      <c r="C82" s="166"/>
      <c r="D82" s="215"/>
      <c r="E82" s="127"/>
      <c r="F82" s="124"/>
      <c r="G82" s="124"/>
      <c r="H82" s="124"/>
      <c r="I82" s="124"/>
      <c r="J82" s="142"/>
      <c r="K82" s="145"/>
      <c r="L82" s="155"/>
      <c r="M82" s="15" t="b">
        <f>M77=N82</f>
        <v>0</v>
      </c>
      <c r="N82" s="75">
        <f>SUM(N77:N81)</f>
        <v>0</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72">
        <f>A77+1</f>
        <v>14</v>
      </c>
      <c r="B83" s="166" t="s">
        <v>53</v>
      </c>
      <c r="C83" s="166"/>
      <c r="D83" s="213">
        <f>+Noviembre!M83</f>
        <v>0</v>
      </c>
      <c r="E83" s="125"/>
      <c r="F83" s="122"/>
      <c r="G83" s="122"/>
      <c r="H83" s="122"/>
      <c r="I83" s="122"/>
      <c r="J83" s="140">
        <f>+F83+G83</f>
        <v>0</v>
      </c>
      <c r="K83" s="143">
        <f>+AO83</f>
        <v>0</v>
      </c>
      <c r="L83" s="153">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7"/>
      <c r="AC83" s="167"/>
      <c r="AD83" s="168">
        <f>+AB83+AC83</f>
        <v>0</v>
      </c>
      <c r="AE83" s="167"/>
      <c r="AF83" s="167"/>
      <c r="AG83" s="167"/>
      <c r="AH83" s="167"/>
      <c r="AI83" s="167"/>
      <c r="AJ83" s="167"/>
      <c r="AK83" s="167"/>
      <c r="AL83" s="167"/>
      <c r="AM83" s="167"/>
      <c r="AN83" s="167"/>
      <c r="AO83" s="119">
        <f>SUM(AD83:AN87)</f>
        <v>0</v>
      </c>
      <c r="AP83" s="12"/>
      <c r="AQ83" s="44"/>
    </row>
    <row r="84" spans="1:43" ht="14.45" customHeight="1">
      <c r="A84" s="173"/>
      <c r="B84" s="166"/>
      <c r="C84" s="166"/>
      <c r="D84" s="214"/>
      <c r="E84" s="126"/>
      <c r="F84" s="123"/>
      <c r="G84" s="123"/>
      <c r="H84" s="123"/>
      <c r="I84" s="123"/>
      <c r="J84" s="141"/>
      <c r="K84" s="144"/>
      <c r="L84" s="154"/>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7"/>
      <c r="AC84" s="167"/>
      <c r="AD84" s="168"/>
      <c r="AE84" s="167"/>
      <c r="AF84" s="167"/>
      <c r="AG84" s="167"/>
      <c r="AH84" s="167"/>
      <c r="AI84" s="167"/>
      <c r="AJ84" s="167"/>
      <c r="AK84" s="167"/>
      <c r="AL84" s="167"/>
      <c r="AM84" s="167"/>
      <c r="AN84" s="167"/>
      <c r="AO84" s="120"/>
      <c r="AP84" s="12"/>
      <c r="AQ84" s="44"/>
    </row>
    <row r="85" spans="1:43" ht="14.45" customHeight="1">
      <c r="A85" s="173"/>
      <c r="B85" s="166"/>
      <c r="C85" s="166"/>
      <c r="D85" s="214"/>
      <c r="E85" s="126"/>
      <c r="F85" s="123"/>
      <c r="G85" s="123"/>
      <c r="H85" s="123"/>
      <c r="I85" s="123"/>
      <c r="J85" s="141"/>
      <c r="K85" s="144"/>
      <c r="L85" s="154"/>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7"/>
      <c r="AC85" s="167"/>
      <c r="AD85" s="168"/>
      <c r="AE85" s="167"/>
      <c r="AF85" s="167"/>
      <c r="AG85" s="167"/>
      <c r="AH85" s="167"/>
      <c r="AI85" s="167"/>
      <c r="AJ85" s="167"/>
      <c r="AK85" s="167"/>
      <c r="AL85" s="167"/>
      <c r="AM85" s="167"/>
      <c r="AN85" s="167"/>
      <c r="AO85" s="120"/>
      <c r="AP85" s="12"/>
      <c r="AQ85" s="44"/>
    </row>
    <row r="86" spans="1:43" ht="14.45" customHeight="1">
      <c r="A86" s="173"/>
      <c r="B86" s="166"/>
      <c r="C86" s="166"/>
      <c r="D86" s="214"/>
      <c r="E86" s="126"/>
      <c r="F86" s="123"/>
      <c r="G86" s="123"/>
      <c r="H86" s="123"/>
      <c r="I86" s="123"/>
      <c r="J86" s="141"/>
      <c r="K86" s="144"/>
      <c r="L86" s="154"/>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7"/>
      <c r="AC86" s="167"/>
      <c r="AD86" s="168"/>
      <c r="AE86" s="167"/>
      <c r="AF86" s="167"/>
      <c r="AG86" s="167"/>
      <c r="AH86" s="167"/>
      <c r="AI86" s="167"/>
      <c r="AJ86" s="167"/>
      <c r="AK86" s="167"/>
      <c r="AL86" s="167"/>
      <c r="AM86" s="167"/>
      <c r="AN86" s="167"/>
      <c r="AO86" s="120"/>
      <c r="AP86" s="12"/>
      <c r="AQ86" s="44"/>
    </row>
    <row r="87" spans="1:43" ht="14.45" customHeight="1">
      <c r="A87" s="173"/>
      <c r="B87" s="166"/>
      <c r="C87" s="166"/>
      <c r="D87" s="214"/>
      <c r="E87" s="126"/>
      <c r="F87" s="123"/>
      <c r="G87" s="123"/>
      <c r="H87" s="123"/>
      <c r="I87" s="123"/>
      <c r="J87" s="141"/>
      <c r="K87" s="144"/>
      <c r="L87" s="154"/>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7"/>
      <c r="AC87" s="167"/>
      <c r="AD87" s="168"/>
      <c r="AE87" s="167"/>
      <c r="AF87" s="167"/>
      <c r="AG87" s="167"/>
      <c r="AH87" s="167"/>
      <c r="AI87" s="167"/>
      <c r="AJ87" s="167"/>
      <c r="AK87" s="167"/>
      <c r="AL87" s="167"/>
      <c r="AM87" s="167"/>
      <c r="AN87" s="167"/>
      <c r="AO87" s="121"/>
      <c r="AP87" s="12"/>
      <c r="AQ87" s="44"/>
    </row>
    <row r="88" spans="1:43" ht="16.5">
      <c r="A88" s="174"/>
      <c r="B88" s="166"/>
      <c r="C88" s="166"/>
      <c r="D88" s="215"/>
      <c r="E88" s="127"/>
      <c r="F88" s="124"/>
      <c r="G88" s="124"/>
      <c r="H88" s="124"/>
      <c r="I88" s="124"/>
      <c r="J88" s="142"/>
      <c r="K88" s="145"/>
      <c r="L88" s="155"/>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72">
        <f>A83+1</f>
        <v>15</v>
      </c>
      <c r="B89" s="166" t="s">
        <v>54</v>
      </c>
      <c r="C89" s="166"/>
      <c r="D89" s="213">
        <f>+Noviembre!M89</f>
        <v>0</v>
      </c>
      <c r="E89" s="125"/>
      <c r="F89" s="122"/>
      <c r="G89" s="122"/>
      <c r="H89" s="122"/>
      <c r="I89" s="122"/>
      <c r="J89" s="140">
        <f>+F89+G89</f>
        <v>0</v>
      </c>
      <c r="K89" s="143">
        <f>+AO89</f>
        <v>0</v>
      </c>
      <c r="L89" s="153">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7"/>
      <c r="AC89" s="167"/>
      <c r="AD89" s="168">
        <f>+AB89+AC89</f>
        <v>0</v>
      </c>
      <c r="AE89" s="167"/>
      <c r="AF89" s="167"/>
      <c r="AG89" s="167"/>
      <c r="AH89" s="167"/>
      <c r="AI89" s="167"/>
      <c r="AJ89" s="167"/>
      <c r="AK89" s="167"/>
      <c r="AL89" s="167"/>
      <c r="AM89" s="167"/>
      <c r="AN89" s="167"/>
      <c r="AO89" s="119">
        <f>SUM(AD89:AN93)</f>
        <v>0</v>
      </c>
      <c r="AP89" s="12"/>
      <c r="AQ89" s="44"/>
    </row>
    <row r="90" spans="1:43" ht="14.45" customHeight="1">
      <c r="A90" s="173"/>
      <c r="B90" s="166"/>
      <c r="C90" s="166"/>
      <c r="D90" s="214"/>
      <c r="E90" s="126"/>
      <c r="F90" s="123"/>
      <c r="G90" s="123"/>
      <c r="H90" s="123"/>
      <c r="I90" s="123"/>
      <c r="J90" s="141"/>
      <c r="K90" s="144"/>
      <c r="L90" s="154"/>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7"/>
      <c r="AC90" s="167"/>
      <c r="AD90" s="168"/>
      <c r="AE90" s="167"/>
      <c r="AF90" s="167"/>
      <c r="AG90" s="167"/>
      <c r="AH90" s="167"/>
      <c r="AI90" s="167"/>
      <c r="AJ90" s="167"/>
      <c r="AK90" s="167"/>
      <c r="AL90" s="167"/>
      <c r="AM90" s="167"/>
      <c r="AN90" s="167"/>
      <c r="AO90" s="120"/>
      <c r="AP90" s="12"/>
      <c r="AQ90" s="44"/>
    </row>
    <row r="91" spans="1:43" ht="14.45" customHeight="1">
      <c r="A91" s="173"/>
      <c r="B91" s="166"/>
      <c r="C91" s="166"/>
      <c r="D91" s="214"/>
      <c r="E91" s="126"/>
      <c r="F91" s="123"/>
      <c r="G91" s="123"/>
      <c r="H91" s="123"/>
      <c r="I91" s="123"/>
      <c r="J91" s="141"/>
      <c r="K91" s="144"/>
      <c r="L91" s="154"/>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7"/>
      <c r="AC91" s="167"/>
      <c r="AD91" s="168"/>
      <c r="AE91" s="167"/>
      <c r="AF91" s="167"/>
      <c r="AG91" s="167"/>
      <c r="AH91" s="167"/>
      <c r="AI91" s="167"/>
      <c r="AJ91" s="167"/>
      <c r="AK91" s="167"/>
      <c r="AL91" s="167"/>
      <c r="AM91" s="167"/>
      <c r="AN91" s="167"/>
      <c r="AO91" s="120"/>
      <c r="AP91" s="12"/>
      <c r="AQ91" s="44"/>
    </row>
    <row r="92" spans="1:43" ht="14.45" customHeight="1">
      <c r="A92" s="173"/>
      <c r="B92" s="166"/>
      <c r="C92" s="166"/>
      <c r="D92" s="214"/>
      <c r="E92" s="126"/>
      <c r="F92" s="123"/>
      <c r="G92" s="123"/>
      <c r="H92" s="123"/>
      <c r="I92" s="123"/>
      <c r="J92" s="141"/>
      <c r="K92" s="144"/>
      <c r="L92" s="154"/>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7"/>
      <c r="AC92" s="167"/>
      <c r="AD92" s="168"/>
      <c r="AE92" s="167"/>
      <c r="AF92" s="167"/>
      <c r="AG92" s="167"/>
      <c r="AH92" s="167"/>
      <c r="AI92" s="167"/>
      <c r="AJ92" s="167"/>
      <c r="AK92" s="167"/>
      <c r="AL92" s="167"/>
      <c r="AM92" s="167"/>
      <c r="AN92" s="167"/>
      <c r="AO92" s="120"/>
      <c r="AP92" s="12"/>
      <c r="AQ92" s="44"/>
    </row>
    <row r="93" spans="1:43" ht="14.45" customHeight="1">
      <c r="A93" s="173"/>
      <c r="B93" s="166"/>
      <c r="C93" s="166"/>
      <c r="D93" s="214"/>
      <c r="E93" s="126"/>
      <c r="F93" s="123"/>
      <c r="G93" s="123"/>
      <c r="H93" s="123"/>
      <c r="I93" s="123"/>
      <c r="J93" s="141"/>
      <c r="K93" s="144"/>
      <c r="L93" s="154"/>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7"/>
      <c r="AC93" s="167"/>
      <c r="AD93" s="168"/>
      <c r="AE93" s="167"/>
      <c r="AF93" s="167"/>
      <c r="AG93" s="167"/>
      <c r="AH93" s="167"/>
      <c r="AI93" s="167"/>
      <c r="AJ93" s="167"/>
      <c r="AK93" s="167"/>
      <c r="AL93" s="167"/>
      <c r="AM93" s="167"/>
      <c r="AN93" s="167"/>
      <c r="AO93" s="121"/>
      <c r="AP93" s="12"/>
      <c r="AQ93" s="44"/>
    </row>
    <row r="94" spans="1:43" ht="16.5">
      <c r="A94" s="174"/>
      <c r="B94" s="166"/>
      <c r="C94" s="166"/>
      <c r="D94" s="215"/>
      <c r="E94" s="127"/>
      <c r="F94" s="124"/>
      <c r="G94" s="124"/>
      <c r="H94" s="124"/>
      <c r="I94" s="124"/>
      <c r="J94" s="142"/>
      <c r="K94" s="145"/>
      <c r="L94" s="155"/>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72">
        <f>A89+1</f>
        <v>16</v>
      </c>
      <c r="B95" s="192" t="s">
        <v>55</v>
      </c>
      <c r="C95" s="193"/>
      <c r="D95" s="213">
        <f>+Noviembre!M95</f>
        <v>162</v>
      </c>
      <c r="E95" s="125"/>
      <c r="F95" s="122"/>
      <c r="G95" s="122"/>
      <c r="H95" s="122"/>
      <c r="I95" s="122"/>
      <c r="J95" s="140">
        <f>+F95+G95</f>
        <v>0</v>
      </c>
      <c r="K95" s="143">
        <f>+AO95</f>
        <v>0</v>
      </c>
      <c r="L95" s="153">
        <f>+J95+K95</f>
        <v>0</v>
      </c>
      <c r="M95" s="156">
        <f>+(D95+E95)-(L95)+H95-I95</f>
        <v>162</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7"/>
      <c r="AC95" s="167"/>
      <c r="AD95" s="168">
        <f>+AB95+AC95</f>
        <v>0</v>
      </c>
      <c r="AE95" s="167"/>
      <c r="AF95" s="167"/>
      <c r="AG95" s="167"/>
      <c r="AH95" s="167"/>
      <c r="AI95" s="167"/>
      <c r="AJ95" s="167"/>
      <c r="AK95" s="167"/>
      <c r="AL95" s="167"/>
      <c r="AM95" s="167"/>
      <c r="AN95" s="167"/>
      <c r="AO95" s="119">
        <f>SUM(AD95:AN99)</f>
        <v>0</v>
      </c>
      <c r="AP95" s="12"/>
      <c r="AQ95" s="44"/>
    </row>
    <row r="96" spans="1:43" ht="14.45" customHeight="1">
      <c r="A96" s="173"/>
      <c r="B96" s="194"/>
      <c r="C96" s="195"/>
      <c r="D96" s="214"/>
      <c r="E96" s="126"/>
      <c r="F96" s="123"/>
      <c r="G96" s="123"/>
      <c r="H96" s="123"/>
      <c r="I96" s="123"/>
      <c r="J96" s="141"/>
      <c r="K96" s="144"/>
      <c r="L96" s="154"/>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7"/>
      <c r="AC96" s="167"/>
      <c r="AD96" s="168"/>
      <c r="AE96" s="167"/>
      <c r="AF96" s="167"/>
      <c r="AG96" s="167"/>
      <c r="AH96" s="167"/>
      <c r="AI96" s="167"/>
      <c r="AJ96" s="167"/>
      <c r="AK96" s="167"/>
      <c r="AL96" s="167"/>
      <c r="AM96" s="167"/>
      <c r="AN96" s="167"/>
      <c r="AO96" s="120"/>
      <c r="AP96" s="12"/>
      <c r="AQ96" s="44"/>
    </row>
    <row r="97" spans="1:43" ht="14.45" customHeight="1">
      <c r="A97" s="173"/>
      <c r="B97" s="194"/>
      <c r="C97" s="195"/>
      <c r="D97" s="214"/>
      <c r="E97" s="126"/>
      <c r="F97" s="123"/>
      <c r="G97" s="123"/>
      <c r="H97" s="123"/>
      <c r="I97" s="123"/>
      <c r="J97" s="141"/>
      <c r="K97" s="144"/>
      <c r="L97" s="154"/>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7"/>
      <c r="AC97" s="167"/>
      <c r="AD97" s="168"/>
      <c r="AE97" s="167"/>
      <c r="AF97" s="167"/>
      <c r="AG97" s="167"/>
      <c r="AH97" s="167"/>
      <c r="AI97" s="167"/>
      <c r="AJ97" s="167"/>
      <c r="AK97" s="167"/>
      <c r="AL97" s="167"/>
      <c r="AM97" s="167"/>
      <c r="AN97" s="167"/>
      <c r="AO97" s="120"/>
      <c r="AP97" s="12"/>
      <c r="AQ97" s="44"/>
    </row>
    <row r="98" spans="1:43" ht="14.45" customHeight="1">
      <c r="A98" s="173"/>
      <c r="B98" s="194"/>
      <c r="C98" s="195"/>
      <c r="D98" s="214"/>
      <c r="E98" s="126"/>
      <c r="F98" s="123"/>
      <c r="G98" s="123"/>
      <c r="H98" s="123"/>
      <c r="I98" s="123"/>
      <c r="J98" s="141"/>
      <c r="K98" s="144"/>
      <c r="L98" s="154"/>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7"/>
      <c r="AC98" s="167"/>
      <c r="AD98" s="168"/>
      <c r="AE98" s="167"/>
      <c r="AF98" s="167"/>
      <c r="AG98" s="167"/>
      <c r="AH98" s="167"/>
      <c r="AI98" s="167"/>
      <c r="AJ98" s="167"/>
      <c r="AK98" s="167"/>
      <c r="AL98" s="167"/>
      <c r="AM98" s="167"/>
      <c r="AN98" s="167"/>
      <c r="AO98" s="120"/>
      <c r="AP98" s="12"/>
      <c r="AQ98" s="44"/>
    </row>
    <row r="99" spans="1:43" ht="14.45" customHeight="1">
      <c r="A99" s="173"/>
      <c r="B99" s="194"/>
      <c r="C99" s="195"/>
      <c r="D99" s="214"/>
      <c r="E99" s="126"/>
      <c r="F99" s="123"/>
      <c r="G99" s="123"/>
      <c r="H99" s="123"/>
      <c r="I99" s="123"/>
      <c r="J99" s="141"/>
      <c r="K99" s="144"/>
      <c r="L99" s="154"/>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7"/>
      <c r="AC99" s="167"/>
      <c r="AD99" s="168"/>
      <c r="AE99" s="167"/>
      <c r="AF99" s="167"/>
      <c r="AG99" s="167"/>
      <c r="AH99" s="167"/>
      <c r="AI99" s="167"/>
      <c r="AJ99" s="167"/>
      <c r="AK99" s="167"/>
      <c r="AL99" s="167"/>
      <c r="AM99" s="167"/>
      <c r="AN99" s="167"/>
      <c r="AO99" s="121"/>
      <c r="AP99" s="12"/>
      <c r="AQ99" s="44"/>
    </row>
    <row r="100" spans="1:43" ht="16.5">
      <c r="A100" s="174"/>
      <c r="B100" s="196"/>
      <c r="C100" s="197"/>
      <c r="D100" s="215"/>
      <c r="E100" s="127"/>
      <c r="F100" s="124"/>
      <c r="G100" s="124"/>
      <c r="H100" s="124"/>
      <c r="I100" s="124"/>
      <c r="J100" s="142"/>
      <c r="K100" s="145"/>
      <c r="L100" s="155"/>
      <c r="M100" s="15" t="b">
        <f>M95=N100</f>
        <v>0</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2">
        <f>A95+1</f>
        <v>17</v>
      </c>
      <c r="B101" s="166" t="s">
        <v>56</v>
      </c>
      <c r="C101" s="166"/>
      <c r="D101" s="213">
        <f>+Noviembre!M101</f>
        <v>440</v>
      </c>
      <c r="E101" s="125"/>
      <c r="F101" s="122"/>
      <c r="G101" s="122"/>
      <c r="H101" s="122"/>
      <c r="I101" s="122"/>
      <c r="J101" s="140">
        <f>+F101+G101</f>
        <v>0</v>
      </c>
      <c r="K101" s="143">
        <f>+AO101</f>
        <v>0</v>
      </c>
      <c r="L101" s="153">
        <f>+J101+K101</f>
        <v>0</v>
      </c>
      <c r="M101" s="156">
        <f>+(D101+E101)-(L101)+H101-I101</f>
        <v>440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7"/>
      <c r="AC101" s="167"/>
      <c r="AD101" s="168">
        <f>+AB101+AC101</f>
        <v>0</v>
      </c>
      <c r="AE101" s="167"/>
      <c r="AF101" s="167"/>
      <c r="AG101" s="167"/>
      <c r="AH101" s="167"/>
      <c r="AI101" s="167"/>
      <c r="AJ101" s="167"/>
      <c r="AK101" s="167"/>
      <c r="AL101" s="167"/>
      <c r="AM101" s="167"/>
      <c r="AN101" s="167"/>
      <c r="AO101" s="119">
        <f>SUM(AD101:AN105)</f>
        <v>0</v>
      </c>
      <c r="AP101" s="12"/>
      <c r="AQ101" s="44"/>
    </row>
    <row r="102" spans="1:43" ht="14.45" customHeight="1">
      <c r="A102" s="173"/>
      <c r="B102" s="166"/>
      <c r="C102" s="166"/>
      <c r="D102" s="214"/>
      <c r="E102" s="126"/>
      <c r="F102" s="123"/>
      <c r="G102" s="123"/>
      <c r="H102" s="123"/>
      <c r="I102" s="123"/>
      <c r="J102" s="141"/>
      <c r="K102" s="144"/>
      <c r="L102" s="154"/>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7"/>
      <c r="AC102" s="167"/>
      <c r="AD102" s="168"/>
      <c r="AE102" s="167"/>
      <c r="AF102" s="167"/>
      <c r="AG102" s="167"/>
      <c r="AH102" s="167"/>
      <c r="AI102" s="167"/>
      <c r="AJ102" s="167"/>
      <c r="AK102" s="167"/>
      <c r="AL102" s="167"/>
      <c r="AM102" s="167"/>
      <c r="AN102" s="167"/>
      <c r="AO102" s="120"/>
      <c r="AP102" s="12"/>
      <c r="AQ102" s="44"/>
    </row>
    <row r="103" spans="1:43" ht="14.45" customHeight="1">
      <c r="A103" s="173"/>
      <c r="B103" s="166"/>
      <c r="C103" s="166"/>
      <c r="D103" s="214"/>
      <c r="E103" s="126"/>
      <c r="F103" s="123"/>
      <c r="G103" s="123"/>
      <c r="H103" s="123"/>
      <c r="I103" s="123"/>
      <c r="J103" s="141"/>
      <c r="K103" s="144"/>
      <c r="L103" s="154"/>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7"/>
      <c r="AC103" s="167"/>
      <c r="AD103" s="168"/>
      <c r="AE103" s="167"/>
      <c r="AF103" s="167"/>
      <c r="AG103" s="167"/>
      <c r="AH103" s="167"/>
      <c r="AI103" s="167"/>
      <c r="AJ103" s="167"/>
      <c r="AK103" s="167"/>
      <c r="AL103" s="167"/>
      <c r="AM103" s="167"/>
      <c r="AN103" s="167"/>
      <c r="AO103" s="120"/>
      <c r="AP103" s="12"/>
      <c r="AQ103" s="44"/>
    </row>
    <row r="104" spans="1:43" ht="14.45" customHeight="1">
      <c r="A104" s="173"/>
      <c r="B104" s="166"/>
      <c r="C104" s="166"/>
      <c r="D104" s="214"/>
      <c r="E104" s="126"/>
      <c r="F104" s="123"/>
      <c r="G104" s="123"/>
      <c r="H104" s="123"/>
      <c r="I104" s="123"/>
      <c r="J104" s="141"/>
      <c r="K104" s="144"/>
      <c r="L104" s="154"/>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7"/>
      <c r="AC104" s="167"/>
      <c r="AD104" s="168"/>
      <c r="AE104" s="167"/>
      <c r="AF104" s="167"/>
      <c r="AG104" s="167"/>
      <c r="AH104" s="167"/>
      <c r="AI104" s="167"/>
      <c r="AJ104" s="167"/>
      <c r="AK104" s="167"/>
      <c r="AL104" s="167"/>
      <c r="AM104" s="167"/>
      <c r="AN104" s="167"/>
      <c r="AO104" s="120"/>
      <c r="AP104" s="12"/>
      <c r="AQ104" s="44"/>
    </row>
    <row r="105" spans="1:43" ht="14.45" customHeight="1">
      <c r="A105" s="173"/>
      <c r="B105" s="166"/>
      <c r="C105" s="166"/>
      <c r="D105" s="214"/>
      <c r="E105" s="126"/>
      <c r="F105" s="123"/>
      <c r="G105" s="123"/>
      <c r="H105" s="123"/>
      <c r="I105" s="123"/>
      <c r="J105" s="141"/>
      <c r="K105" s="144"/>
      <c r="L105" s="154"/>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7"/>
      <c r="AC105" s="167"/>
      <c r="AD105" s="168"/>
      <c r="AE105" s="167"/>
      <c r="AF105" s="167"/>
      <c r="AG105" s="167"/>
      <c r="AH105" s="167"/>
      <c r="AI105" s="167"/>
      <c r="AJ105" s="167"/>
      <c r="AK105" s="167"/>
      <c r="AL105" s="167"/>
      <c r="AM105" s="167"/>
      <c r="AN105" s="167"/>
      <c r="AO105" s="121"/>
      <c r="AP105" s="12"/>
      <c r="AQ105" s="44"/>
    </row>
    <row r="106" spans="1:43" ht="16.5">
      <c r="A106" s="174"/>
      <c r="B106" s="166"/>
      <c r="C106" s="166"/>
      <c r="D106" s="215"/>
      <c r="E106" s="127"/>
      <c r="F106" s="124"/>
      <c r="G106" s="124"/>
      <c r="H106" s="124"/>
      <c r="I106" s="124"/>
      <c r="J106" s="142"/>
      <c r="K106" s="145"/>
      <c r="L106" s="155"/>
      <c r="M106" s="15" t="b">
        <f>M101=N106</f>
        <v>0</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2">
        <f>A101+1</f>
        <v>18</v>
      </c>
      <c r="B107" s="166" t="s">
        <v>57</v>
      </c>
      <c r="C107" s="166"/>
      <c r="D107" s="213">
        <f>+Noviembre!M107</f>
        <v>0</v>
      </c>
      <c r="E107" s="125"/>
      <c r="F107" s="122"/>
      <c r="G107" s="122"/>
      <c r="H107" s="122"/>
      <c r="I107" s="122"/>
      <c r="J107" s="140">
        <f>+F107+G107</f>
        <v>0</v>
      </c>
      <c r="K107" s="143">
        <f>+AO107</f>
        <v>0</v>
      </c>
      <c r="L107" s="153">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7"/>
      <c r="AC107" s="167"/>
      <c r="AD107" s="168">
        <f>+AB107+AC107</f>
        <v>0</v>
      </c>
      <c r="AE107" s="167"/>
      <c r="AF107" s="167"/>
      <c r="AG107" s="167"/>
      <c r="AH107" s="167"/>
      <c r="AI107" s="167"/>
      <c r="AJ107" s="167"/>
      <c r="AK107" s="167"/>
      <c r="AL107" s="167"/>
      <c r="AM107" s="167"/>
      <c r="AN107" s="167"/>
      <c r="AO107" s="119">
        <f>SUM(AD107:AN111)</f>
        <v>0</v>
      </c>
      <c r="AP107" s="12"/>
      <c r="AQ107" s="44"/>
    </row>
    <row r="108" spans="1:43" ht="14.45" customHeight="1">
      <c r="A108" s="173"/>
      <c r="B108" s="166"/>
      <c r="C108" s="166"/>
      <c r="D108" s="214"/>
      <c r="E108" s="126"/>
      <c r="F108" s="123"/>
      <c r="G108" s="123"/>
      <c r="H108" s="123"/>
      <c r="I108" s="123"/>
      <c r="J108" s="141"/>
      <c r="K108" s="144"/>
      <c r="L108" s="154"/>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7"/>
      <c r="AC108" s="167"/>
      <c r="AD108" s="168"/>
      <c r="AE108" s="167"/>
      <c r="AF108" s="167"/>
      <c r="AG108" s="167"/>
      <c r="AH108" s="167"/>
      <c r="AI108" s="167"/>
      <c r="AJ108" s="167"/>
      <c r="AK108" s="167"/>
      <c r="AL108" s="167"/>
      <c r="AM108" s="167"/>
      <c r="AN108" s="167"/>
      <c r="AO108" s="120"/>
      <c r="AP108" s="12"/>
      <c r="AQ108" s="44"/>
    </row>
    <row r="109" spans="1:43" ht="14.45" customHeight="1">
      <c r="A109" s="173"/>
      <c r="B109" s="166"/>
      <c r="C109" s="166"/>
      <c r="D109" s="214"/>
      <c r="E109" s="126"/>
      <c r="F109" s="123"/>
      <c r="G109" s="123"/>
      <c r="H109" s="123"/>
      <c r="I109" s="123"/>
      <c r="J109" s="141"/>
      <c r="K109" s="144"/>
      <c r="L109" s="154"/>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7"/>
      <c r="AC109" s="167"/>
      <c r="AD109" s="168"/>
      <c r="AE109" s="167"/>
      <c r="AF109" s="167"/>
      <c r="AG109" s="167"/>
      <c r="AH109" s="167"/>
      <c r="AI109" s="167"/>
      <c r="AJ109" s="167"/>
      <c r="AK109" s="167"/>
      <c r="AL109" s="167"/>
      <c r="AM109" s="167"/>
      <c r="AN109" s="167"/>
      <c r="AO109" s="120"/>
      <c r="AP109" s="12"/>
      <c r="AQ109" s="44"/>
    </row>
    <row r="110" spans="1:43" ht="14.45" customHeight="1">
      <c r="A110" s="173"/>
      <c r="B110" s="166"/>
      <c r="C110" s="166"/>
      <c r="D110" s="214"/>
      <c r="E110" s="126"/>
      <c r="F110" s="123"/>
      <c r="G110" s="123"/>
      <c r="H110" s="123"/>
      <c r="I110" s="123"/>
      <c r="J110" s="141"/>
      <c r="K110" s="144"/>
      <c r="L110" s="154"/>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7"/>
      <c r="AC110" s="167"/>
      <c r="AD110" s="168"/>
      <c r="AE110" s="167"/>
      <c r="AF110" s="167"/>
      <c r="AG110" s="167"/>
      <c r="AH110" s="167"/>
      <c r="AI110" s="167"/>
      <c r="AJ110" s="167"/>
      <c r="AK110" s="167"/>
      <c r="AL110" s="167"/>
      <c r="AM110" s="167"/>
      <c r="AN110" s="167"/>
      <c r="AO110" s="120"/>
      <c r="AP110" s="12"/>
      <c r="AQ110" s="44"/>
    </row>
    <row r="111" spans="1:43" ht="14.45" customHeight="1">
      <c r="A111" s="173"/>
      <c r="B111" s="166"/>
      <c r="C111" s="166"/>
      <c r="D111" s="214"/>
      <c r="E111" s="126"/>
      <c r="F111" s="123"/>
      <c r="G111" s="123"/>
      <c r="H111" s="123"/>
      <c r="I111" s="123"/>
      <c r="J111" s="141"/>
      <c r="K111" s="144"/>
      <c r="L111" s="154"/>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7"/>
      <c r="AC111" s="167"/>
      <c r="AD111" s="168"/>
      <c r="AE111" s="167"/>
      <c r="AF111" s="167"/>
      <c r="AG111" s="167"/>
      <c r="AH111" s="167"/>
      <c r="AI111" s="167"/>
      <c r="AJ111" s="167"/>
      <c r="AK111" s="167"/>
      <c r="AL111" s="167"/>
      <c r="AM111" s="167"/>
      <c r="AN111" s="167"/>
      <c r="AO111" s="121"/>
      <c r="AP111" s="12"/>
      <c r="AQ111" s="44"/>
    </row>
    <row r="112" spans="1:43" ht="16.5">
      <c r="A112" s="174"/>
      <c r="B112" s="166"/>
      <c r="C112" s="166"/>
      <c r="D112" s="215"/>
      <c r="E112" s="127"/>
      <c r="F112" s="124"/>
      <c r="G112" s="124"/>
      <c r="H112" s="124"/>
      <c r="I112" s="124"/>
      <c r="J112" s="142"/>
      <c r="K112" s="145"/>
      <c r="L112" s="155"/>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2">
        <f>A107+1</f>
        <v>19</v>
      </c>
      <c r="B113" s="192" t="s">
        <v>58</v>
      </c>
      <c r="C113" s="193"/>
      <c r="D113" s="213">
        <f>+Noviembre!M113</f>
        <v>10</v>
      </c>
      <c r="E113" s="125"/>
      <c r="F113" s="122"/>
      <c r="G113" s="122"/>
      <c r="H113" s="122"/>
      <c r="I113" s="122"/>
      <c r="J113" s="140">
        <f>+F113+G113</f>
        <v>0</v>
      </c>
      <c r="K113" s="143">
        <f>+AO113</f>
        <v>0</v>
      </c>
      <c r="L113" s="153">
        <f>+J113+K113</f>
        <v>0</v>
      </c>
      <c r="M113" s="156">
        <f>+(D113+E113)-(L113)+H113-I113</f>
        <v>10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7"/>
      <c r="AC113" s="167"/>
      <c r="AD113" s="168">
        <f>+AB113+AC113</f>
        <v>0</v>
      </c>
      <c r="AE113" s="167"/>
      <c r="AF113" s="167"/>
      <c r="AG113" s="167"/>
      <c r="AH113" s="167"/>
      <c r="AI113" s="167"/>
      <c r="AJ113" s="167"/>
      <c r="AK113" s="167"/>
      <c r="AL113" s="167"/>
      <c r="AM113" s="167"/>
      <c r="AN113" s="167"/>
      <c r="AO113" s="119">
        <f>SUM(AD113:AN117)</f>
        <v>0</v>
      </c>
      <c r="AP113" s="12"/>
      <c r="AQ113" s="44"/>
    </row>
    <row r="114" spans="1:43" ht="14.45" customHeight="1">
      <c r="A114" s="173"/>
      <c r="B114" s="194"/>
      <c r="C114" s="195"/>
      <c r="D114" s="214"/>
      <c r="E114" s="126"/>
      <c r="F114" s="123"/>
      <c r="G114" s="123"/>
      <c r="H114" s="123"/>
      <c r="I114" s="123"/>
      <c r="J114" s="141"/>
      <c r="K114" s="144"/>
      <c r="L114" s="154"/>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7"/>
      <c r="AC114" s="167"/>
      <c r="AD114" s="168"/>
      <c r="AE114" s="167"/>
      <c r="AF114" s="167"/>
      <c r="AG114" s="167"/>
      <c r="AH114" s="167"/>
      <c r="AI114" s="167"/>
      <c r="AJ114" s="167"/>
      <c r="AK114" s="167"/>
      <c r="AL114" s="167"/>
      <c r="AM114" s="167"/>
      <c r="AN114" s="167"/>
      <c r="AO114" s="120"/>
      <c r="AP114" s="12"/>
      <c r="AQ114" s="44"/>
    </row>
    <row r="115" spans="1:43" ht="14.45" customHeight="1">
      <c r="A115" s="173"/>
      <c r="B115" s="194"/>
      <c r="C115" s="195"/>
      <c r="D115" s="214"/>
      <c r="E115" s="126"/>
      <c r="F115" s="123"/>
      <c r="G115" s="123"/>
      <c r="H115" s="123"/>
      <c r="I115" s="123"/>
      <c r="J115" s="141"/>
      <c r="K115" s="144"/>
      <c r="L115" s="154"/>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7"/>
      <c r="AC115" s="167"/>
      <c r="AD115" s="168"/>
      <c r="AE115" s="167"/>
      <c r="AF115" s="167"/>
      <c r="AG115" s="167"/>
      <c r="AH115" s="167"/>
      <c r="AI115" s="167"/>
      <c r="AJ115" s="167"/>
      <c r="AK115" s="167"/>
      <c r="AL115" s="167"/>
      <c r="AM115" s="167"/>
      <c r="AN115" s="167"/>
      <c r="AO115" s="120"/>
      <c r="AP115" s="12"/>
      <c r="AQ115" s="44"/>
    </row>
    <row r="116" spans="1:43" ht="14.45" customHeight="1">
      <c r="A116" s="173"/>
      <c r="B116" s="194"/>
      <c r="C116" s="195"/>
      <c r="D116" s="214"/>
      <c r="E116" s="126"/>
      <c r="F116" s="123"/>
      <c r="G116" s="123"/>
      <c r="H116" s="123"/>
      <c r="I116" s="123"/>
      <c r="J116" s="141"/>
      <c r="K116" s="144"/>
      <c r="L116" s="154"/>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7"/>
      <c r="AC116" s="167"/>
      <c r="AD116" s="168"/>
      <c r="AE116" s="167"/>
      <c r="AF116" s="167"/>
      <c r="AG116" s="167"/>
      <c r="AH116" s="167"/>
      <c r="AI116" s="167"/>
      <c r="AJ116" s="167"/>
      <c r="AK116" s="167"/>
      <c r="AL116" s="167"/>
      <c r="AM116" s="167"/>
      <c r="AN116" s="167"/>
      <c r="AO116" s="120"/>
      <c r="AP116" s="12"/>
      <c r="AQ116" s="44"/>
    </row>
    <row r="117" spans="1:43" ht="14.45" customHeight="1">
      <c r="A117" s="173"/>
      <c r="B117" s="194"/>
      <c r="C117" s="195"/>
      <c r="D117" s="214"/>
      <c r="E117" s="126"/>
      <c r="F117" s="123"/>
      <c r="G117" s="123"/>
      <c r="H117" s="123"/>
      <c r="I117" s="123"/>
      <c r="J117" s="141"/>
      <c r="K117" s="144"/>
      <c r="L117" s="154"/>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7"/>
      <c r="AC117" s="167"/>
      <c r="AD117" s="168"/>
      <c r="AE117" s="167"/>
      <c r="AF117" s="167"/>
      <c r="AG117" s="167"/>
      <c r="AH117" s="167"/>
      <c r="AI117" s="167"/>
      <c r="AJ117" s="167"/>
      <c r="AK117" s="167"/>
      <c r="AL117" s="167"/>
      <c r="AM117" s="167"/>
      <c r="AN117" s="167"/>
      <c r="AO117" s="121"/>
      <c r="AP117" s="12"/>
      <c r="AQ117" s="44"/>
    </row>
    <row r="118" spans="1:43" ht="16.5">
      <c r="A118" s="174"/>
      <c r="B118" s="196"/>
      <c r="C118" s="197"/>
      <c r="D118" s="215"/>
      <c r="E118" s="127"/>
      <c r="F118" s="124"/>
      <c r="G118" s="124"/>
      <c r="H118" s="124"/>
      <c r="I118" s="124"/>
      <c r="J118" s="142"/>
      <c r="K118" s="145"/>
      <c r="L118" s="155"/>
      <c r="M118" s="15" t="b">
        <f>M113=N118</f>
        <v>0</v>
      </c>
      <c r="N118" s="75">
        <f>SUM(N113:N117)</f>
        <v>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2">
        <f>A113+1</f>
        <v>20</v>
      </c>
      <c r="B119" s="192" t="s">
        <v>59</v>
      </c>
      <c r="C119" s="193"/>
      <c r="D119" s="213">
        <f>+Noviembre!M119</f>
        <v>98</v>
      </c>
      <c r="E119" s="125"/>
      <c r="F119" s="122"/>
      <c r="G119" s="122"/>
      <c r="H119" s="122"/>
      <c r="I119" s="122"/>
      <c r="J119" s="140">
        <f>+F119+G119</f>
        <v>0</v>
      </c>
      <c r="K119" s="143">
        <f>+AO119</f>
        <v>0</v>
      </c>
      <c r="L119" s="153">
        <f>+J119+K119</f>
        <v>0</v>
      </c>
      <c r="M119" s="156">
        <f>+(D119+E119)-(L119)+H119-I119</f>
        <v>98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7"/>
      <c r="AC119" s="167"/>
      <c r="AD119" s="168">
        <f>+AB119+AC119</f>
        <v>0</v>
      </c>
      <c r="AE119" s="167"/>
      <c r="AF119" s="167"/>
      <c r="AG119" s="167"/>
      <c r="AH119" s="167"/>
      <c r="AI119" s="167"/>
      <c r="AJ119" s="167"/>
      <c r="AK119" s="167"/>
      <c r="AL119" s="167"/>
      <c r="AM119" s="167"/>
      <c r="AN119" s="167"/>
      <c r="AO119" s="119">
        <f>SUM(AD119:AN123)</f>
        <v>0</v>
      </c>
      <c r="AP119" s="12"/>
      <c r="AQ119" s="44"/>
    </row>
    <row r="120" spans="1:43" ht="14.45" customHeight="1">
      <c r="A120" s="173"/>
      <c r="B120" s="194"/>
      <c r="C120" s="195"/>
      <c r="D120" s="214"/>
      <c r="E120" s="126"/>
      <c r="F120" s="123"/>
      <c r="G120" s="123"/>
      <c r="H120" s="123"/>
      <c r="I120" s="123"/>
      <c r="J120" s="141"/>
      <c r="K120" s="144"/>
      <c r="L120" s="154"/>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7"/>
      <c r="AC120" s="167"/>
      <c r="AD120" s="168"/>
      <c r="AE120" s="167"/>
      <c r="AF120" s="167"/>
      <c r="AG120" s="167"/>
      <c r="AH120" s="167"/>
      <c r="AI120" s="167"/>
      <c r="AJ120" s="167"/>
      <c r="AK120" s="167"/>
      <c r="AL120" s="167"/>
      <c r="AM120" s="167"/>
      <c r="AN120" s="167"/>
      <c r="AO120" s="120"/>
      <c r="AP120" s="12"/>
      <c r="AQ120" s="44"/>
    </row>
    <row r="121" spans="1:43" ht="14.45" customHeight="1">
      <c r="A121" s="173"/>
      <c r="B121" s="194"/>
      <c r="C121" s="195"/>
      <c r="D121" s="214"/>
      <c r="E121" s="126"/>
      <c r="F121" s="123"/>
      <c r="G121" s="123"/>
      <c r="H121" s="123"/>
      <c r="I121" s="123"/>
      <c r="J121" s="141"/>
      <c r="K121" s="144"/>
      <c r="L121" s="154"/>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7"/>
      <c r="AC121" s="167"/>
      <c r="AD121" s="168"/>
      <c r="AE121" s="167"/>
      <c r="AF121" s="167"/>
      <c r="AG121" s="167"/>
      <c r="AH121" s="167"/>
      <c r="AI121" s="167"/>
      <c r="AJ121" s="167"/>
      <c r="AK121" s="167"/>
      <c r="AL121" s="167"/>
      <c r="AM121" s="167"/>
      <c r="AN121" s="167"/>
      <c r="AO121" s="120"/>
      <c r="AP121" s="12"/>
      <c r="AQ121" s="44"/>
    </row>
    <row r="122" spans="1:43" ht="14.45" customHeight="1">
      <c r="A122" s="173"/>
      <c r="B122" s="194"/>
      <c r="C122" s="195"/>
      <c r="D122" s="214"/>
      <c r="E122" s="126"/>
      <c r="F122" s="123"/>
      <c r="G122" s="123"/>
      <c r="H122" s="123"/>
      <c r="I122" s="123"/>
      <c r="J122" s="141"/>
      <c r="K122" s="144"/>
      <c r="L122" s="154"/>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7"/>
      <c r="AC122" s="167"/>
      <c r="AD122" s="168"/>
      <c r="AE122" s="167"/>
      <c r="AF122" s="167"/>
      <c r="AG122" s="167"/>
      <c r="AH122" s="167"/>
      <c r="AI122" s="167"/>
      <c r="AJ122" s="167"/>
      <c r="AK122" s="167"/>
      <c r="AL122" s="167"/>
      <c r="AM122" s="167"/>
      <c r="AN122" s="167"/>
      <c r="AO122" s="120"/>
      <c r="AP122" s="12"/>
      <c r="AQ122" s="44"/>
    </row>
    <row r="123" spans="1:43" ht="14.45" customHeight="1">
      <c r="A123" s="173"/>
      <c r="B123" s="194"/>
      <c r="C123" s="195"/>
      <c r="D123" s="214"/>
      <c r="E123" s="126"/>
      <c r="F123" s="123"/>
      <c r="G123" s="123"/>
      <c r="H123" s="123"/>
      <c r="I123" s="123"/>
      <c r="J123" s="141"/>
      <c r="K123" s="144"/>
      <c r="L123" s="154"/>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7"/>
      <c r="AC123" s="167"/>
      <c r="AD123" s="168"/>
      <c r="AE123" s="167"/>
      <c r="AF123" s="167"/>
      <c r="AG123" s="167"/>
      <c r="AH123" s="167"/>
      <c r="AI123" s="167"/>
      <c r="AJ123" s="167"/>
      <c r="AK123" s="167"/>
      <c r="AL123" s="167"/>
      <c r="AM123" s="167"/>
      <c r="AN123" s="167"/>
      <c r="AO123" s="121"/>
      <c r="AP123" s="12"/>
      <c r="AQ123" s="44"/>
    </row>
    <row r="124" spans="1:43" ht="16.5">
      <c r="A124" s="174"/>
      <c r="B124" s="196"/>
      <c r="C124" s="197"/>
      <c r="D124" s="215"/>
      <c r="E124" s="127"/>
      <c r="F124" s="124"/>
      <c r="G124" s="124"/>
      <c r="H124" s="124"/>
      <c r="I124" s="124"/>
      <c r="J124" s="142"/>
      <c r="K124" s="145"/>
      <c r="L124" s="155"/>
      <c r="M124" s="15" t="b">
        <f>M119=N124</f>
        <v>0</v>
      </c>
      <c r="N124" s="75">
        <f>SUM(N119:N123)</f>
        <v>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2">
        <f>A119+1</f>
        <v>21</v>
      </c>
      <c r="B125" s="192" t="s">
        <v>60</v>
      </c>
      <c r="C125" s="193"/>
      <c r="D125" s="213">
        <f>+Noviembre!M125</f>
        <v>84</v>
      </c>
      <c r="E125" s="125"/>
      <c r="F125" s="122"/>
      <c r="G125" s="122"/>
      <c r="H125" s="122"/>
      <c r="I125" s="122"/>
      <c r="J125" s="140">
        <f>+F125+G125</f>
        <v>0</v>
      </c>
      <c r="K125" s="143">
        <f>+AO125</f>
        <v>0</v>
      </c>
      <c r="L125" s="153">
        <f>+J125+K125</f>
        <v>0</v>
      </c>
      <c r="M125" s="156">
        <f>+(D125+E125)-(L125)+H125-I125</f>
        <v>84</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7"/>
      <c r="AC125" s="167"/>
      <c r="AD125" s="168">
        <f>+AB125+AC125</f>
        <v>0</v>
      </c>
      <c r="AE125" s="167"/>
      <c r="AF125" s="167"/>
      <c r="AG125" s="167"/>
      <c r="AH125" s="167"/>
      <c r="AI125" s="167"/>
      <c r="AJ125" s="167"/>
      <c r="AK125" s="167"/>
      <c r="AL125" s="167"/>
      <c r="AM125" s="167"/>
      <c r="AN125" s="167"/>
      <c r="AO125" s="119">
        <f>SUM(AD125:AN129)</f>
        <v>0</v>
      </c>
      <c r="AP125" s="12"/>
      <c r="AQ125" s="44"/>
    </row>
    <row r="126" spans="1:43" ht="14.45" customHeight="1">
      <c r="A126" s="173"/>
      <c r="B126" s="194"/>
      <c r="C126" s="195"/>
      <c r="D126" s="214"/>
      <c r="E126" s="126"/>
      <c r="F126" s="123"/>
      <c r="G126" s="123"/>
      <c r="H126" s="123"/>
      <c r="I126" s="123"/>
      <c r="J126" s="141"/>
      <c r="K126" s="144"/>
      <c r="L126" s="154"/>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7"/>
      <c r="AC126" s="167"/>
      <c r="AD126" s="168"/>
      <c r="AE126" s="167"/>
      <c r="AF126" s="167"/>
      <c r="AG126" s="167"/>
      <c r="AH126" s="167"/>
      <c r="AI126" s="167"/>
      <c r="AJ126" s="167"/>
      <c r="AK126" s="167"/>
      <c r="AL126" s="167"/>
      <c r="AM126" s="167"/>
      <c r="AN126" s="167"/>
      <c r="AO126" s="120"/>
      <c r="AP126" s="12"/>
      <c r="AQ126" s="44"/>
    </row>
    <row r="127" spans="1:43" ht="14.45" customHeight="1">
      <c r="A127" s="173"/>
      <c r="B127" s="194"/>
      <c r="C127" s="195"/>
      <c r="D127" s="214"/>
      <c r="E127" s="126"/>
      <c r="F127" s="123"/>
      <c r="G127" s="123"/>
      <c r="H127" s="123"/>
      <c r="I127" s="123"/>
      <c r="J127" s="141"/>
      <c r="K127" s="144"/>
      <c r="L127" s="154"/>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7"/>
      <c r="AC127" s="167"/>
      <c r="AD127" s="168"/>
      <c r="AE127" s="167"/>
      <c r="AF127" s="167"/>
      <c r="AG127" s="167"/>
      <c r="AH127" s="167"/>
      <c r="AI127" s="167"/>
      <c r="AJ127" s="167"/>
      <c r="AK127" s="167"/>
      <c r="AL127" s="167"/>
      <c r="AM127" s="167"/>
      <c r="AN127" s="167"/>
      <c r="AO127" s="120"/>
      <c r="AP127" s="12"/>
      <c r="AQ127" s="44"/>
    </row>
    <row r="128" spans="1:43" ht="14.45" customHeight="1">
      <c r="A128" s="173"/>
      <c r="B128" s="194"/>
      <c r="C128" s="195"/>
      <c r="D128" s="214"/>
      <c r="E128" s="126"/>
      <c r="F128" s="123"/>
      <c r="G128" s="123"/>
      <c r="H128" s="123"/>
      <c r="I128" s="123"/>
      <c r="J128" s="141"/>
      <c r="K128" s="144"/>
      <c r="L128" s="154"/>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7"/>
      <c r="AC128" s="167"/>
      <c r="AD128" s="168"/>
      <c r="AE128" s="167"/>
      <c r="AF128" s="167"/>
      <c r="AG128" s="167"/>
      <c r="AH128" s="167"/>
      <c r="AI128" s="167"/>
      <c r="AJ128" s="167"/>
      <c r="AK128" s="167"/>
      <c r="AL128" s="167"/>
      <c r="AM128" s="167"/>
      <c r="AN128" s="167"/>
      <c r="AO128" s="120"/>
      <c r="AP128" s="12"/>
      <c r="AQ128" s="44"/>
    </row>
    <row r="129" spans="1:43" ht="14.45" customHeight="1">
      <c r="A129" s="173"/>
      <c r="B129" s="194"/>
      <c r="C129" s="195"/>
      <c r="D129" s="214"/>
      <c r="E129" s="126"/>
      <c r="F129" s="123"/>
      <c r="G129" s="123"/>
      <c r="H129" s="123"/>
      <c r="I129" s="123"/>
      <c r="J129" s="141"/>
      <c r="K129" s="144"/>
      <c r="L129" s="154"/>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7"/>
      <c r="AC129" s="167"/>
      <c r="AD129" s="168"/>
      <c r="AE129" s="167"/>
      <c r="AF129" s="167"/>
      <c r="AG129" s="167"/>
      <c r="AH129" s="167"/>
      <c r="AI129" s="167"/>
      <c r="AJ129" s="167"/>
      <c r="AK129" s="167"/>
      <c r="AL129" s="167"/>
      <c r="AM129" s="167"/>
      <c r="AN129" s="167"/>
      <c r="AO129" s="121"/>
      <c r="AP129" s="12"/>
      <c r="AQ129" s="44"/>
    </row>
    <row r="130" spans="1:43" ht="16.5">
      <c r="A130" s="174"/>
      <c r="B130" s="196"/>
      <c r="C130" s="197"/>
      <c r="D130" s="215"/>
      <c r="E130" s="127"/>
      <c r="F130" s="124"/>
      <c r="G130" s="124"/>
      <c r="H130" s="124"/>
      <c r="I130" s="124"/>
      <c r="J130" s="142"/>
      <c r="K130" s="145"/>
      <c r="L130" s="155"/>
      <c r="M130" s="15" t="b">
        <f>M125=N130</f>
        <v>0</v>
      </c>
      <c r="N130" s="75">
        <f>SUM(N125:N129)</f>
        <v>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2">
        <f>A125+1</f>
        <v>22</v>
      </c>
      <c r="B131" s="166" t="s">
        <v>61</v>
      </c>
      <c r="C131" s="166"/>
      <c r="D131" s="213">
        <f>+Noviembre!M131</f>
        <v>0</v>
      </c>
      <c r="E131" s="125"/>
      <c r="F131" s="122"/>
      <c r="G131" s="122"/>
      <c r="H131" s="122"/>
      <c r="I131" s="122"/>
      <c r="J131" s="140">
        <f>+F131+G131</f>
        <v>0</v>
      </c>
      <c r="K131" s="143">
        <f>+AO131</f>
        <v>0</v>
      </c>
      <c r="L131" s="153">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7"/>
      <c r="AC131" s="167"/>
      <c r="AD131" s="168">
        <f>+AB131+AC131</f>
        <v>0</v>
      </c>
      <c r="AE131" s="167"/>
      <c r="AF131" s="167"/>
      <c r="AG131" s="167"/>
      <c r="AH131" s="167"/>
      <c r="AI131" s="167"/>
      <c r="AJ131" s="167"/>
      <c r="AK131" s="167"/>
      <c r="AL131" s="167"/>
      <c r="AM131" s="167"/>
      <c r="AN131" s="167"/>
      <c r="AO131" s="119">
        <f>SUM(AD131:AN135)</f>
        <v>0</v>
      </c>
      <c r="AP131" s="12"/>
      <c r="AQ131" s="44"/>
    </row>
    <row r="132" spans="1:43" ht="14.45" customHeight="1">
      <c r="A132" s="173"/>
      <c r="B132" s="166"/>
      <c r="C132" s="166"/>
      <c r="D132" s="214"/>
      <c r="E132" s="126"/>
      <c r="F132" s="123"/>
      <c r="G132" s="123"/>
      <c r="H132" s="123"/>
      <c r="I132" s="123"/>
      <c r="J132" s="141"/>
      <c r="K132" s="144"/>
      <c r="L132" s="154"/>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7"/>
      <c r="AC132" s="167"/>
      <c r="AD132" s="168"/>
      <c r="AE132" s="167"/>
      <c r="AF132" s="167"/>
      <c r="AG132" s="167"/>
      <c r="AH132" s="167"/>
      <c r="AI132" s="167"/>
      <c r="AJ132" s="167"/>
      <c r="AK132" s="167"/>
      <c r="AL132" s="167"/>
      <c r="AM132" s="167"/>
      <c r="AN132" s="167"/>
      <c r="AO132" s="120"/>
      <c r="AP132" s="12"/>
      <c r="AQ132" s="44"/>
    </row>
    <row r="133" spans="1:43" ht="14.45" customHeight="1">
      <c r="A133" s="173"/>
      <c r="B133" s="166"/>
      <c r="C133" s="166"/>
      <c r="D133" s="214"/>
      <c r="E133" s="126"/>
      <c r="F133" s="123"/>
      <c r="G133" s="123"/>
      <c r="H133" s="123"/>
      <c r="I133" s="123"/>
      <c r="J133" s="141"/>
      <c r="K133" s="144"/>
      <c r="L133" s="154"/>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7"/>
      <c r="AC133" s="167"/>
      <c r="AD133" s="168"/>
      <c r="AE133" s="167"/>
      <c r="AF133" s="167"/>
      <c r="AG133" s="167"/>
      <c r="AH133" s="167"/>
      <c r="AI133" s="167"/>
      <c r="AJ133" s="167"/>
      <c r="AK133" s="167"/>
      <c r="AL133" s="167"/>
      <c r="AM133" s="167"/>
      <c r="AN133" s="167"/>
      <c r="AO133" s="120"/>
      <c r="AP133" s="12"/>
      <c r="AQ133" s="44"/>
    </row>
    <row r="134" spans="1:43" ht="14.45" customHeight="1">
      <c r="A134" s="173"/>
      <c r="B134" s="166"/>
      <c r="C134" s="166"/>
      <c r="D134" s="214"/>
      <c r="E134" s="126"/>
      <c r="F134" s="123"/>
      <c r="G134" s="123"/>
      <c r="H134" s="123"/>
      <c r="I134" s="123"/>
      <c r="J134" s="141"/>
      <c r="K134" s="144"/>
      <c r="L134" s="154"/>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7"/>
      <c r="AC134" s="167"/>
      <c r="AD134" s="168"/>
      <c r="AE134" s="167"/>
      <c r="AF134" s="167"/>
      <c r="AG134" s="167"/>
      <c r="AH134" s="167"/>
      <c r="AI134" s="167"/>
      <c r="AJ134" s="167"/>
      <c r="AK134" s="167"/>
      <c r="AL134" s="167"/>
      <c r="AM134" s="167"/>
      <c r="AN134" s="167"/>
      <c r="AO134" s="120"/>
      <c r="AP134" s="12"/>
      <c r="AQ134" s="44"/>
    </row>
    <row r="135" spans="1:43" ht="14.45" customHeight="1">
      <c r="A135" s="173"/>
      <c r="B135" s="166"/>
      <c r="C135" s="166"/>
      <c r="D135" s="214"/>
      <c r="E135" s="126"/>
      <c r="F135" s="123"/>
      <c r="G135" s="123"/>
      <c r="H135" s="123"/>
      <c r="I135" s="123"/>
      <c r="J135" s="141"/>
      <c r="K135" s="144"/>
      <c r="L135" s="154"/>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7"/>
      <c r="AC135" s="167"/>
      <c r="AD135" s="168"/>
      <c r="AE135" s="167"/>
      <c r="AF135" s="167"/>
      <c r="AG135" s="167"/>
      <c r="AH135" s="167"/>
      <c r="AI135" s="167"/>
      <c r="AJ135" s="167"/>
      <c r="AK135" s="167"/>
      <c r="AL135" s="167"/>
      <c r="AM135" s="167"/>
      <c r="AN135" s="167"/>
      <c r="AO135" s="121"/>
      <c r="AP135" s="12"/>
      <c r="AQ135" s="44"/>
    </row>
    <row r="136" spans="1:43" ht="16.5">
      <c r="A136" s="174"/>
      <c r="B136" s="166"/>
      <c r="C136" s="166"/>
      <c r="D136" s="215"/>
      <c r="E136" s="127"/>
      <c r="F136" s="124"/>
      <c r="G136" s="124"/>
      <c r="H136" s="124"/>
      <c r="I136" s="124"/>
      <c r="J136" s="142"/>
      <c r="K136" s="145"/>
      <c r="L136" s="155"/>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2">
        <f>A131+1</f>
        <v>23</v>
      </c>
      <c r="B137" s="192" t="s">
        <v>62</v>
      </c>
      <c r="C137" s="193"/>
      <c r="D137" s="213">
        <f>+Noviembre!M137</f>
        <v>293</v>
      </c>
      <c r="E137" s="125"/>
      <c r="F137" s="122"/>
      <c r="G137" s="122"/>
      <c r="H137" s="122"/>
      <c r="I137" s="122"/>
      <c r="J137" s="140">
        <f>+F137+G137</f>
        <v>0</v>
      </c>
      <c r="K137" s="143">
        <f>+AO137</f>
        <v>0</v>
      </c>
      <c r="L137" s="153">
        <f>+J137+K137</f>
        <v>0</v>
      </c>
      <c r="M137" s="156">
        <f>+(D137+E137)-(L137)+H137-I137</f>
        <v>293</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7"/>
      <c r="AC137" s="167"/>
      <c r="AD137" s="168">
        <f>+AB137+AC137</f>
        <v>0</v>
      </c>
      <c r="AE137" s="167"/>
      <c r="AF137" s="167"/>
      <c r="AG137" s="167"/>
      <c r="AH137" s="167"/>
      <c r="AI137" s="167"/>
      <c r="AJ137" s="167"/>
      <c r="AK137" s="167"/>
      <c r="AL137" s="167"/>
      <c r="AM137" s="167"/>
      <c r="AN137" s="167"/>
      <c r="AO137" s="119">
        <f>SUM(AD137:AN141)</f>
        <v>0</v>
      </c>
      <c r="AP137" s="12"/>
      <c r="AQ137" s="44"/>
    </row>
    <row r="138" spans="1:43" ht="14.45" customHeight="1">
      <c r="A138" s="173"/>
      <c r="B138" s="194"/>
      <c r="C138" s="195"/>
      <c r="D138" s="214"/>
      <c r="E138" s="126"/>
      <c r="F138" s="123"/>
      <c r="G138" s="123"/>
      <c r="H138" s="123"/>
      <c r="I138" s="123"/>
      <c r="J138" s="141"/>
      <c r="K138" s="144"/>
      <c r="L138" s="154"/>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7"/>
      <c r="AC138" s="167"/>
      <c r="AD138" s="168"/>
      <c r="AE138" s="167"/>
      <c r="AF138" s="167"/>
      <c r="AG138" s="167"/>
      <c r="AH138" s="167"/>
      <c r="AI138" s="167"/>
      <c r="AJ138" s="167"/>
      <c r="AK138" s="167"/>
      <c r="AL138" s="167"/>
      <c r="AM138" s="167"/>
      <c r="AN138" s="167"/>
      <c r="AO138" s="120"/>
      <c r="AP138" s="12"/>
      <c r="AQ138" s="44"/>
    </row>
    <row r="139" spans="1:43" ht="14.45" customHeight="1">
      <c r="A139" s="173"/>
      <c r="B139" s="194"/>
      <c r="C139" s="195"/>
      <c r="D139" s="214"/>
      <c r="E139" s="126"/>
      <c r="F139" s="123"/>
      <c r="G139" s="123"/>
      <c r="H139" s="123"/>
      <c r="I139" s="123"/>
      <c r="J139" s="141"/>
      <c r="K139" s="144"/>
      <c r="L139" s="154"/>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7"/>
      <c r="AC139" s="167"/>
      <c r="AD139" s="168"/>
      <c r="AE139" s="167"/>
      <c r="AF139" s="167"/>
      <c r="AG139" s="167"/>
      <c r="AH139" s="167"/>
      <c r="AI139" s="167"/>
      <c r="AJ139" s="167"/>
      <c r="AK139" s="167"/>
      <c r="AL139" s="167"/>
      <c r="AM139" s="167"/>
      <c r="AN139" s="167"/>
      <c r="AO139" s="120"/>
      <c r="AP139" s="12"/>
      <c r="AQ139" s="44"/>
    </row>
    <row r="140" spans="1:43" ht="14.45" customHeight="1">
      <c r="A140" s="173"/>
      <c r="B140" s="194"/>
      <c r="C140" s="195"/>
      <c r="D140" s="214"/>
      <c r="E140" s="126"/>
      <c r="F140" s="123"/>
      <c r="G140" s="123"/>
      <c r="H140" s="123"/>
      <c r="I140" s="123"/>
      <c r="J140" s="141"/>
      <c r="K140" s="144"/>
      <c r="L140" s="154"/>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7"/>
      <c r="AC140" s="167"/>
      <c r="AD140" s="168"/>
      <c r="AE140" s="167"/>
      <c r="AF140" s="167"/>
      <c r="AG140" s="167"/>
      <c r="AH140" s="167"/>
      <c r="AI140" s="167"/>
      <c r="AJ140" s="167"/>
      <c r="AK140" s="167"/>
      <c r="AL140" s="167"/>
      <c r="AM140" s="167"/>
      <c r="AN140" s="167"/>
      <c r="AO140" s="120"/>
      <c r="AP140" s="12"/>
      <c r="AQ140" s="44"/>
    </row>
    <row r="141" spans="1:43" ht="14.45" customHeight="1">
      <c r="A141" s="173"/>
      <c r="B141" s="194"/>
      <c r="C141" s="195"/>
      <c r="D141" s="214"/>
      <c r="E141" s="126"/>
      <c r="F141" s="123"/>
      <c r="G141" s="123"/>
      <c r="H141" s="123"/>
      <c r="I141" s="123"/>
      <c r="J141" s="141"/>
      <c r="K141" s="144"/>
      <c r="L141" s="154"/>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7"/>
      <c r="AC141" s="167"/>
      <c r="AD141" s="168"/>
      <c r="AE141" s="167"/>
      <c r="AF141" s="167"/>
      <c r="AG141" s="167"/>
      <c r="AH141" s="167"/>
      <c r="AI141" s="167"/>
      <c r="AJ141" s="167"/>
      <c r="AK141" s="167"/>
      <c r="AL141" s="167"/>
      <c r="AM141" s="167"/>
      <c r="AN141" s="167"/>
      <c r="AO141" s="121"/>
      <c r="AP141" s="12"/>
      <c r="AQ141" s="44"/>
    </row>
    <row r="142" spans="1:43" ht="16.5">
      <c r="A142" s="174"/>
      <c r="B142" s="196"/>
      <c r="C142" s="197"/>
      <c r="D142" s="215"/>
      <c r="E142" s="127"/>
      <c r="F142" s="124"/>
      <c r="G142" s="124"/>
      <c r="H142" s="124"/>
      <c r="I142" s="124"/>
      <c r="J142" s="142"/>
      <c r="K142" s="145"/>
      <c r="L142" s="155"/>
      <c r="M142" s="15" t="b">
        <f>M137=N142</f>
        <v>0</v>
      </c>
      <c r="N142" s="75">
        <f>SUM(N137:N141)</f>
        <v>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2">
        <f>A137+1</f>
        <v>24</v>
      </c>
      <c r="B143" s="192" t="s">
        <v>63</v>
      </c>
      <c r="C143" s="193"/>
      <c r="D143" s="213">
        <f>+Noviembre!M143</f>
        <v>83</v>
      </c>
      <c r="E143" s="125"/>
      <c r="F143" s="122"/>
      <c r="G143" s="122"/>
      <c r="H143" s="122"/>
      <c r="I143" s="122"/>
      <c r="J143" s="140">
        <f>+F143+G143</f>
        <v>0</v>
      </c>
      <c r="K143" s="143">
        <f>+AO143</f>
        <v>0</v>
      </c>
      <c r="L143" s="153">
        <f>+J143+K143</f>
        <v>0</v>
      </c>
      <c r="M143" s="156">
        <f>+(D143+E143)-(L143)+H143-I143</f>
        <v>83</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7"/>
      <c r="AC143" s="167"/>
      <c r="AD143" s="168">
        <f>+AB143+AC143</f>
        <v>0</v>
      </c>
      <c r="AE143" s="167"/>
      <c r="AF143" s="167"/>
      <c r="AG143" s="167"/>
      <c r="AH143" s="167"/>
      <c r="AI143" s="167"/>
      <c r="AJ143" s="167"/>
      <c r="AK143" s="167"/>
      <c r="AL143" s="167"/>
      <c r="AM143" s="167"/>
      <c r="AN143" s="167"/>
      <c r="AO143" s="119">
        <f>SUM(AD143:AN147)</f>
        <v>0</v>
      </c>
      <c r="AP143" s="12"/>
      <c r="AQ143" s="44"/>
    </row>
    <row r="144" spans="1:43" ht="14.45" customHeight="1">
      <c r="A144" s="173"/>
      <c r="B144" s="194"/>
      <c r="C144" s="195"/>
      <c r="D144" s="214"/>
      <c r="E144" s="126"/>
      <c r="F144" s="123"/>
      <c r="G144" s="123"/>
      <c r="H144" s="123"/>
      <c r="I144" s="123"/>
      <c r="J144" s="141"/>
      <c r="K144" s="144"/>
      <c r="L144" s="154"/>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7"/>
      <c r="AC144" s="167"/>
      <c r="AD144" s="168"/>
      <c r="AE144" s="167"/>
      <c r="AF144" s="167"/>
      <c r="AG144" s="167"/>
      <c r="AH144" s="167"/>
      <c r="AI144" s="167"/>
      <c r="AJ144" s="167"/>
      <c r="AK144" s="167"/>
      <c r="AL144" s="167"/>
      <c r="AM144" s="167"/>
      <c r="AN144" s="167"/>
      <c r="AO144" s="120"/>
      <c r="AP144" s="12"/>
      <c r="AQ144" s="44"/>
    </row>
    <row r="145" spans="1:43" ht="14.45" customHeight="1">
      <c r="A145" s="173"/>
      <c r="B145" s="194"/>
      <c r="C145" s="195"/>
      <c r="D145" s="214"/>
      <c r="E145" s="126"/>
      <c r="F145" s="123"/>
      <c r="G145" s="123"/>
      <c r="H145" s="123"/>
      <c r="I145" s="123"/>
      <c r="J145" s="141"/>
      <c r="K145" s="144"/>
      <c r="L145" s="154"/>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7"/>
      <c r="AC145" s="167"/>
      <c r="AD145" s="168"/>
      <c r="AE145" s="167"/>
      <c r="AF145" s="167"/>
      <c r="AG145" s="167"/>
      <c r="AH145" s="167"/>
      <c r="AI145" s="167"/>
      <c r="AJ145" s="167"/>
      <c r="AK145" s="167"/>
      <c r="AL145" s="167"/>
      <c r="AM145" s="167"/>
      <c r="AN145" s="167"/>
      <c r="AO145" s="120"/>
      <c r="AP145" s="12"/>
      <c r="AQ145" s="44"/>
    </row>
    <row r="146" spans="1:43" ht="14.45" customHeight="1">
      <c r="A146" s="173"/>
      <c r="B146" s="194"/>
      <c r="C146" s="195"/>
      <c r="D146" s="214"/>
      <c r="E146" s="126"/>
      <c r="F146" s="123"/>
      <c r="G146" s="123"/>
      <c r="H146" s="123"/>
      <c r="I146" s="123"/>
      <c r="J146" s="141"/>
      <c r="K146" s="144"/>
      <c r="L146" s="154"/>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7"/>
      <c r="AC146" s="167"/>
      <c r="AD146" s="168"/>
      <c r="AE146" s="167"/>
      <c r="AF146" s="167"/>
      <c r="AG146" s="167"/>
      <c r="AH146" s="167"/>
      <c r="AI146" s="167"/>
      <c r="AJ146" s="167"/>
      <c r="AK146" s="167"/>
      <c r="AL146" s="167"/>
      <c r="AM146" s="167"/>
      <c r="AN146" s="167"/>
      <c r="AO146" s="120"/>
      <c r="AP146" s="12"/>
      <c r="AQ146" s="44"/>
    </row>
    <row r="147" spans="1:43" ht="14.45" customHeight="1">
      <c r="A147" s="173"/>
      <c r="B147" s="194"/>
      <c r="C147" s="195"/>
      <c r="D147" s="214"/>
      <c r="E147" s="126"/>
      <c r="F147" s="123"/>
      <c r="G147" s="123"/>
      <c r="H147" s="123"/>
      <c r="I147" s="123"/>
      <c r="J147" s="141"/>
      <c r="K147" s="144"/>
      <c r="L147" s="154"/>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7"/>
      <c r="AC147" s="167"/>
      <c r="AD147" s="168"/>
      <c r="AE147" s="167"/>
      <c r="AF147" s="167"/>
      <c r="AG147" s="167"/>
      <c r="AH147" s="167"/>
      <c r="AI147" s="167"/>
      <c r="AJ147" s="167"/>
      <c r="AK147" s="167"/>
      <c r="AL147" s="167"/>
      <c r="AM147" s="167"/>
      <c r="AN147" s="167"/>
      <c r="AO147" s="121"/>
      <c r="AP147" s="12"/>
      <c r="AQ147" s="44"/>
    </row>
    <row r="148" spans="1:43" ht="16.5">
      <c r="A148" s="174"/>
      <c r="B148" s="196"/>
      <c r="C148" s="197"/>
      <c r="D148" s="215"/>
      <c r="E148" s="127"/>
      <c r="F148" s="124"/>
      <c r="G148" s="124"/>
      <c r="H148" s="124"/>
      <c r="I148" s="124"/>
      <c r="J148" s="142"/>
      <c r="K148" s="145"/>
      <c r="L148" s="155"/>
      <c r="M148" s="15" t="b">
        <f>M143=N148</f>
        <v>0</v>
      </c>
      <c r="N148" s="75">
        <f>SUM(N143:N147)</f>
        <v>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2">
        <f>A143+1</f>
        <v>25</v>
      </c>
      <c r="B149" s="176" t="s">
        <v>64</v>
      </c>
      <c r="C149" s="176"/>
      <c r="D149" s="217">
        <f>+Noviembre!M149</f>
        <v>97</v>
      </c>
      <c r="E149" s="177"/>
      <c r="F149" s="122"/>
      <c r="G149" s="122"/>
      <c r="H149" s="122"/>
      <c r="I149" s="122"/>
      <c r="J149" s="140">
        <f>+F149+G149</f>
        <v>0</v>
      </c>
      <c r="K149" s="143">
        <f>+AO149</f>
        <v>0</v>
      </c>
      <c r="L149" s="153">
        <f>+J149+K149</f>
        <v>0</v>
      </c>
      <c r="M149" s="156">
        <f>+(D149+E149)-(L149)+H149-I149</f>
        <v>97</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7"/>
      <c r="AC149" s="167"/>
      <c r="AD149" s="168">
        <f>+AB149+AC149</f>
        <v>0</v>
      </c>
      <c r="AE149" s="167"/>
      <c r="AF149" s="167"/>
      <c r="AG149" s="167"/>
      <c r="AH149" s="167"/>
      <c r="AI149" s="167"/>
      <c r="AJ149" s="167"/>
      <c r="AK149" s="167"/>
      <c r="AL149" s="167"/>
      <c r="AM149" s="167"/>
      <c r="AN149" s="167"/>
      <c r="AO149" s="119">
        <f>SUM(AD149:AN153)</f>
        <v>0</v>
      </c>
      <c r="AP149" s="12"/>
      <c r="AQ149" s="44"/>
    </row>
    <row r="150" spans="1:43" ht="14.45" customHeight="1">
      <c r="A150" s="173"/>
      <c r="B150" s="176"/>
      <c r="C150" s="176"/>
      <c r="D150" s="218"/>
      <c r="E150" s="178"/>
      <c r="F150" s="123"/>
      <c r="G150" s="123"/>
      <c r="H150" s="123"/>
      <c r="I150" s="123"/>
      <c r="J150" s="141"/>
      <c r="K150" s="144"/>
      <c r="L150" s="154"/>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7"/>
      <c r="AC150" s="167"/>
      <c r="AD150" s="168"/>
      <c r="AE150" s="167"/>
      <c r="AF150" s="167"/>
      <c r="AG150" s="167"/>
      <c r="AH150" s="167"/>
      <c r="AI150" s="167"/>
      <c r="AJ150" s="167"/>
      <c r="AK150" s="167"/>
      <c r="AL150" s="167"/>
      <c r="AM150" s="167"/>
      <c r="AN150" s="167"/>
      <c r="AO150" s="120"/>
      <c r="AP150" s="12"/>
      <c r="AQ150" s="44"/>
    </row>
    <row r="151" spans="1:43" ht="14.45" customHeight="1">
      <c r="A151" s="173"/>
      <c r="B151" s="176"/>
      <c r="C151" s="176"/>
      <c r="D151" s="219"/>
      <c r="E151" s="178"/>
      <c r="F151" s="123"/>
      <c r="G151" s="123"/>
      <c r="H151" s="123"/>
      <c r="I151" s="123"/>
      <c r="J151" s="141"/>
      <c r="K151" s="144"/>
      <c r="L151" s="154"/>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7"/>
      <c r="AC151" s="167"/>
      <c r="AD151" s="168"/>
      <c r="AE151" s="167"/>
      <c r="AF151" s="167"/>
      <c r="AG151" s="167"/>
      <c r="AH151" s="167"/>
      <c r="AI151" s="167"/>
      <c r="AJ151" s="167"/>
      <c r="AK151" s="167"/>
      <c r="AL151" s="167"/>
      <c r="AM151" s="167"/>
      <c r="AN151" s="167"/>
      <c r="AO151" s="120"/>
      <c r="AP151" s="12"/>
      <c r="AQ151" s="44"/>
    </row>
    <row r="152" spans="1:43" ht="15.6" customHeight="1">
      <c r="A152" s="173"/>
      <c r="B152" s="216" t="s">
        <v>65</v>
      </c>
      <c r="C152" s="216"/>
      <c r="D152" s="26"/>
      <c r="E152" s="178"/>
      <c r="F152" s="123"/>
      <c r="G152" s="123"/>
      <c r="H152" s="123"/>
      <c r="I152" s="123"/>
      <c r="J152" s="141"/>
      <c r="K152" s="144"/>
      <c r="L152" s="154"/>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7"/>
      <c r="AC152" s="167"/>
      <c r="AD152" s="168"/>
      <c r="AE152" s="167"/>
      <c r="AF152" s="167"/>
      <c r="AG152" s="167"/>
      <c r="AH152" s="167"/>
      <c r="AI152" s="167"/>
      <c r="AJ152" s="167"/>
      <c r="AK152" s="167"/>
      <c r="AL152" s="167"/>
      <c r="AM152" s="167"/>
      <c r="AN152" s="167"/>
      <c r="AO152" s="120"/>
      <c r="AP152" s="12"/>
      <c r="AQ152" s="44"/>
    </row>
    <row r="153" spans="1:43" ht="15.6" customHeight="1">
      <c r="A153" s="173"/>
      <c r="B153" s="189" t="s">
        <v>66</v>
      </c>
      <c r="C153" s="189"/>
      <c r="D153" s="27">
        <f>+M158*2</f>
        <v>0</v>
      </c>
      <c r="E153" s="178"/>
      <c r="F153" s="123"/>
      <c r="G153" s="123"/>
      <c r="H153" s="123"/>
      <c r="I153" s="123"/>
      <c r="J153" s="141"/>
      <c r="K153" s="144"/>
      <c r="L153" s="154"/>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7"/>
      <c r="AC153" s="167"/>
      <c r="AD153" s="168"/>
      <c r="AE153" s="167"/>
      <c r="AF153" s="167"/>
      <c r="AG153" s="167"/>
      <c r="AH153" s="167"/>
      <c r="AI153" s="167"/>
      <c r="AJ153" s="167"/>
      <c r="AK153" s="167"/>
      <c r="AL153" s="167"/>
      <c r="AM153" s="167"/>
      <c r="AN153" s="167"/>
      <c r="AO153" s="121"/>
      <c r="AP153" s="12"/>
      <c r="AQ153" s="44"/>
    </row>
    <row r="154" spans="1:43" ht="16.5">
      <c r="A154" s="174"/>
      <c r="B154" s="191" t="s">
        <v>67</v>
      </c>
      <c r="C154" s="191"/>
      <c r="D154" s="28">
        <f>+M149-M152+M153</f>
        <v>97</v>
      </c>
      <c r="E154" s="179"/>
      <c r="F154" s="124"/>
      <c r="G154" s="124"/>
      <c r="H154" s="124"/>
      <c r="I154" s="124"/>
      <c r="J154" s="142"/>
      <c r="K154" s="145"/>
      <c r="L154" s="155"/>
      <c r="M154" s="15" t="b">
        <f>M149=N154</f>
        <v>0</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5">
        <f>A149+1</f>
        <v>26</v>
      </c>
      <c r="B155" s="176" t="s">
        <v>68</v>
      </c>
      <c r="C155" s="176"/>
      <c r="D155" s="213">
        <f>+Noviembre!M155</f>
        <v>1178</v>
      </c>
      <c r="E155" s="177"/>
      <c r="F155" s="122"/>
      <c r="G155" s="122"/>
      <c r="H155" s="122"/>
      <c r="I155" s="122"/>
      <c r="J155" s="140">
        <f>+F155+G155</f>
        <v>0</v>
      </c>
      <c r="K155" s="143">
        <f>+AO155</f>
        <v>0</v>
      </c>
      <c r="L155" s="153">
        <f>+J155+K155</f>
        <v>0</v>
      </c>
      <c r="M155" s="156">
        <f>+(D155+E155)-(L155)+H155-I155</f>
        <v>1178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7"/>
      <c r="AC155" s="167"/>
      <c r="AD155" s="168">
        <f>+AB155+AC155</f>
        <v>0</v>
      </c>
      <c r="AE155" s="167"/>
      <c r="AF155" s="167"/>
      <c r="AG155" s="167"/>
      <c r="AH155" s="167"/>
      <c r="AI155" s="167"/>
      <c r="AJ155" s="167"/>
      <c r="AK155" s="167"/>
      <c r="AL155" s="167"/>
      <c r="AM155" s="167"/>
      <c r="AN155" s="167"/>
      <c r="AO155" s="119">
        <f>SUM(AD155:AN159)</f>
        <v>0</v>
      </c>
      <c r="AP155" s="12"/>
      <c r="AQ155" s="44"/>
    </row>
    <row r="156" spans="1:43" ht="14.45" customHeight="1">
      <c r="A156" s="165"/>
      <c r="B156" s="176"/>
      <c r="C156" s="176"/>
      <c r="D156" s="214"/>
      <c r="E156" s="178"/>
      <c r="F156" s="123"/>
      <c r="G156" s="123"/>
      <c r="H156" s="123"/>
      <c r="I156" s="123"/>
      <c r="J156" s="141"/>
      <c r="K156" s="144"/>
      <c r="L156" s="154"/>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7"/>
      <c r="AC156" s="167"/>
      <c r="AD156" s="168"/>
      <c r="AE156" s="167"/>
      <c r="AF156" s="167"/>
      <c r="AG156" s="167"/>
      <c r="AH156" s="167"/>
      <c r="AI156" s="167"/>
      <c r="AJ156" s="167"/>
      <c r="AK156" s="167"/>
      <c r="AL156" s="167"/>
      <c r="AM156" s="167"/>
      <c r="AN156" s="167"/>
      <c r="AO156" s="120"/>
      <c r="AP156" s="12"/>
      <c r="AQ156" s="44"/>
    </row>
    <row r="157" spans="1:43" ht="14.45" customHeight="1">
      <c r="A157" s="165"/>
      <c r="B157" s="176"/>
      <c r="C157" s="176"/>
      <c r="D157" s="215"/>
      <c r="E157" s="178"/>
      <c r="F157" s="123"/>
      <c r="G157" s="123"/>
      <c r="H157" s="123"/>
      <c r="I157" s="123"/>
      <c r="J157" s="141"/>
      <c r="K157" s="144"/>
      <c r="L157" s="154"/>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7"/>
      <c r="AC157" s="167"/>
      <c r="AD157" s="168"/>
      <c r="AE157" s="167"/>
      <c r="AF157" s="167"/>
      <c r="AG157" s="167"/>
      <c r="AH157" s="167"/>
      <c r="AI157" s="167"/>
      <c r="AJ157" s="167"/>
      <c r="AK157" s="167"/>
      <c r="AL157" s="167"/>
      <c r="AM157" s="167"/>
      <c r="AN157" s="167"/>
      <c r="AO157" s="120"/>
      <c r="AP157" s="12"/>
      <c r="AQ157" s="44"/>
    </row>
    <row r="158" spans="1:43" ht="15.6" customHeight="1">
      <c r="A158" s="165"/>
      <c r="B158" s="189" t="s">
        <v>69</v>
      </c>
      <c r="C158" s="189"/>
      <c r="D158" s="29"/>
      <c r="E158" s="178"/>
      <c r="F158" s="123"/>
      <c r="G158" s="123"/>
      <c r="H158" s="123"/>
      <c r="I158" s="123"/>
      <c r="J158" s="141"/>
      <c r="K158" s="144"/>
      <c r="L158" s="154"/>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7"/>
      <c r="AC158" s="167"/>
      <c r="AD158" s="168"/>
      <c r="AE158" s="167"/>
      <c r="AF158" s="167"/>
      <c r="AG158" s="167"/>
      <c r="AH158" s="167"/>
      <c r="AI158" s="167"/>
      <c r="AJ158" s="167"/>
      <c r="AK158" s="167"/>
      <c r="AL158" s="167"/>
      <c r="AM158" s="167"/>
      <c r="AN158" s="167"/>
      <c r="AO158" s="120"/>
      <c r="AP158" s="12"/>
      <c r="AQ158" s="44"/>
    </row>
    <row r="159" spans="1:43" ht="15.6" customHeight="1">
      <c r="A159" s="165"/>
      <c r="B159" s="190" t="s">
        <v>70</v>
      </c>
      <c r="C159" s="190"/>
      <c r="D159" s="30">
        <f>+M152/2</f>
        <v>0</v>
      </c>
      <c r="E159" s="178"/>
      <c r="F159" s="123"/>
      <c r="G159" s="123"/>
      <c r="H159" s="123"/>
      <c r="I159" s="123"/>
      <c r="J159" s="141"/>
      <c r="K159" s="144"/>
      <c r="L159" s="154"/>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7"/>
      <c r="AC159" s="167"/>
      <c r="AD159" s="168"/>
      <c r="AE159" s="167"/>
      <c r="AF159" s="167"/>
      <c r="AG159" s="167"/>
      <c r="AH159" s="167"/>
      <c r="AI159" s="167"/>
      <c r="AJ159" s="167"/>
      <c r="AK159" s="167"/>
      <c r="AL159" s="167"/>
      <c r="AM159" s="167"/>
      <c r="AN159" s="167"/>
      <c r="AO159" s="121"/>
      <c r="AP159" s="12"/>
      <c r="AQ159" s="44"/>
    </row>
    <row r="160" spans="1:43" ht="16.5">
      <c r="A160" s="165"/>
      <c r="B160" s="191" t="s">
        <v>67</v>
      </c>
      <c r="C160" s="191"/>
      <c r="D160" s="28">
        <f>+M155+M159-M158</f>
        <v>1178</v>
      </c>
      <c r="E160" s="179"/>
      <c r="F160" s="124"/>
      <c r="G160" s="124"/>
      <c r="H160" s="124"/>
      <c r="I160" s="124"/>
      <c r="J160" s="142"/>
      <c r="K160" s="145"/>
      <c r="L160" s="155"/>
      <c r="M160" s="15" t="b">
        <f>M155=N160</f>
        <v>0</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2">
        <f>A155+1</f>
        <v>27</v>
      </c>
      <c r="B161" s="166" t="s">
        <v>71</v>
      </c>
      <c r="C161" s="166"/>
      <c r="D161" s="213">
        <f>+Noviembre!M161</f>
        <v>75</v>
      </c>
      <c r="E161" s="125"/>
      <c r="F161" s="122"/>
      <c r="G161" s="122"/>
      <c r="H161" s="122"/>
      <c r="I161" s="122"/>
      <c r="J161" s="140">
        <f>+F161+G161</f>
        <v>0</v>
      </c>
      <c r="K161" s="143">
        <f>+AO161</f>
        <v>0</v>
      </c>
      <c r="L161" s="153">
        <f>+J161+K161</f>
        <v>0</v>
      </c>
      <c r="M161" s="156">
        <f>+(D161+E161)-(L161)+H161-I161</f>
        <v>75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7"/>
      <c r="AC161" s="167"/>
      <c r="AD161" s="168">
        <f>+AB161+AC161</f>
        <v>0</v>
      </c>
      <c r="AE161" s="167"/>
      <c r="AF161" s="167"/>
      <c r="AG161" s="167"/>
      <c r="AH161" s="167"/>
      <c r="AI161" s="167"/>
      <c r="AJ161" s="167"/>
      <c r="AK161" s="167"/>
      <c r="AL161" s="167"/>
      <c r="AM161" s="167"/>
      <c r="AN161" s="167"/>
      <c r="AO161" s="119">
        <f>SUM(AD161:AN165)</f>
        <v>0</v>
      </c>
      <c r="AP161" s="12"/>
      <c r="AQ161" s="44"/>
    </row>
    <row r="162" spans="1:43" ht="14.45" customHeight="1">
      <c r="A162" s="173"/>
      <c r="B162" s="166"/>
      <c r="C162" s="166"/>
      <c r="D162" s="214"/>
      <c r="E162" s="126"/>
      <c r="F162" s="123"/>
      <c r="G162" s="123"/>
      <c r="H162" s="123"/>
      <c r="I162" s="123"/>
      <c r="J162" s="141"/>
      <c r="K162" s="144"/>
      <c r="L162" s="154"/>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7"/>
      <c r="AC162" s="167"/>
      <c r="AD162" s="168"/>
      <c r="AE162" s="167"/>
      <c r="AF162" s="167"/>
      <c r="AG162" s="167"/>
      <c r="AH162" s="167"/>
      <c r="AI162" s="167"/>
      <c r="AJ162" s="167"/>
      <c r="AK162" s="167"/>
      <c r="AL162" s="167"/>
      <c r="AM162" s="167"/>
      <c r="AN162" s="167"/>
      <c r="AO162" s="120"/>
      <c r="AP162" s="12"/>
      <c r="AQ162" s="44"/>
    </row>
    <row r="163" spans="1:43" ht="14.45" customHeight="1">
      <c r="A163" s="173"/>
      <c r="B163" s="166"/>
      <c r="C163" s="166"/>
      <c r="D163" s="214"/>
      <c r="E163" s="126"/>
      <c r="F163" s="123"/>
      <c r="G163" s="123"/>
      <c r="H163" s="123"/>
      <c r="I163" s="123"/>
      <c r="J163" s="141"/>
      <c r="K163" s="144"/>
      <c r="L163" s="154"/>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7"/>
      <c r="AC163" s="167"/>
      <c r="AD163" s="168"/>
      <c r="AE163" s="167"/>
      <c r="AF163" s="167"/>
      <c r="AG163" s="167"/>
      <c r="AH163" s="167"/>
      <c r="AI163" s="167"/>
      <c r="AJ163" s="167"/>
      <c r="AK163" s="167"/>
      <c r="AL163" s="167"/>
      <c r="AM163" s="167"/>
      <c r="AN163" s="167"/>
      <c r="AO163" s="120"/>
      <c r="AP163" s="12"/>
      <c r="AQ163" s="44"/>
    </row>
    <row r="164" spans="1:43" ht="14.45" customHeight="1">
      <c r="A164" s="173"/>
      <c r="B164" s="166"/>
      <c r="C164" s="166"/>
      <c r="D164" s="214"/>
      <c r="E164" s="126"/>
      <c r="F164" s="123"/>
      <c r="G164" s="123"/>
      <c r="H164" s="123"/>
      <c r="I164" s="123"/>
      <c r="J164" s="141"/>
      <c r="K164" s="144"/>
      <c r="L164" s="154"/>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7"/>
      <c r="AC164" s="167"/>
      <c r="AD164" s="168"/>
      <c r="AE164" s="167"/>
      <c r="AF164" s="167"/>
      <c r="AG164" s="167"/>
      <c r="AH164" s="167"/>
      <c r="AI164" s="167"/>
      <c r="AJ164" s="167"/>
      <c r="AK164" s="167"/>
      <c r="AL164" s="167"/>
      <c r="AM164" s="167"/>
      <c r="AN164" s="167"/>
      <c r="AO164" s="120"/>
      <c r="AP164" s="12"/>
      <c r="AQ164" s="44"/>
    </row>
    <row r="165" spans="1:43" ht="14.45" customHeight="1">
      <c r="A165" s="173"/>
      <c r="B165" s="166"/>
      <c r="C165" s="166"/>
      <c r="D165" s="214"/>
      <c r="E165" s="126"/>
      <c r="F165" s="123"/>
      <c r="G165" s="123"/>
      <c r="H165" s="123"/>
      <c r="I165" s="123"/>
      <c r="J165" s="141"/>
      <c r="K165" s="144"/>
      <c r="L165" s="154"/>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7"/>
      <c r="AC165" s="167"/>
      <c r="AD165" s="168"/>
      <c r="AE165" s="167"/>
      <c r="AF165" s="167"/>
      <c r="AG165" s="167"/>
      <c r="AH165" s="167"/>
      <c r="AI165" s="167"/>
      <c r="AJ165" s="167"/>
      <c r="AK165" s="167"/>
      <c r="AL165" s="167"/>
      <c r="AM165" s="167"/>
      <c r="AN165" s="167"/>
      <c r="AO165" s="121"/>
      <c r="AP165" s="12"/>
      <c r="AQ165" s="44"/>
    </row>
    <row r="166" spans="1:43" ht="16.5">
      <c r="A166" s="174"/>
      <c r="B166" s="166"/>
      <c r="C166" s="166"/>
      <c r="D166" s="215"/>
      <c r="E166" s="127"/>
      <c r="F166" s="124"/>
      <c r="G166" s="124"/>
      <c r="H166" s="124"/>
      <c r="I166" s="124"/>
      <c r="J166" s="142"/>
      <c r="K166" s="145"/>
      <c r="L166" s="155"/>
      <c r="M166" s="15" t="b">
        <f>M161=N166</f>
        <v>0</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2">
        <f>A161+1</f>
        <v>28</v>
      </c>
      <c r="B167" s="166" t="s">
        <v>72</v>
      </c>
      <c r="C167" s="166"/>
      <c r="D167" s="213">
        <f>+Noviembre!M167</f>
        <v>136</v>
      </c>
      <c r="E167" s="125"/>
      <c r="F167" s="122"/>
      <c r="G167" s="122"/>
      <c r="H167" s="122"/>
      <c r="I167" s="122"/>
      <c r="J167" s="140">
        <f>+F167+G167</f>
        <v>0</v>
      </c>
      <c r="K167" s="143">
        <f>+AO167</f>
        <v>0</v>
      </c>
      <c r="L167" s="153">
        <f>+J167+K167</f>
        <v>0</v>
      </c>
      <c r="M167" s="156">
        <f>+(D167+E167)-(L167)+H167-I167</f>
        <v>136</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7"/>
      <c r="AC167" s="167"/>
      <c r="AD167" s="168">
        <f>+AB167+AC167</f>
        <v>0</v>
      </c>
      <c r="AE167" s="167"/>
      <c r="AF167" s="167"/>
      <c r="AG167" s="167"/>
      <c r="AH167" s="167"/>
      <c r="AI167" s="167"/>
      <c r="AJ167" s="167"/>
      <c r="AK167" s="167"/>
      <c r="AL167" s="167"/>
      <c r="AM167" s="167"/>
      <c r="AN167" s="167"/>
      <c r="AO167" s="119">
        <f>SUM(AD167:AN171)</f>
        <v>0</v>
      </c>
      <c r="AP167" s="12"/>
      <c r="AQ167" s="44"/>
    </row>
    <row r="168" spans="1:43" ht="14.45" customHeight="1">
      <c r="A168" s="173"/>
      <c r="B168" s="166"/>
      <c r="C168" s="166"/>
      <c r="D168" s="214"/>
      <c r="E168" s="126"/>
      <c r="F168" s="123"/>
      <c r="G168" s="123"/>
      <c r="H168" s="123"/>
      <c r="I168" s="123"/>
      <c r="J168" s="141"/>
      <c r="K168" s="144"/>
      <c r="L168" s="154"/>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7"/>
      <c r="AC168" s="167"/>
      <c r="AD168" s="168"/>
      <c r="AE168" s="167"/>
      <c r="AF168" s="167"/>
      <c r="AG168" s="167"/>
      <c r="AH168" s="167"/>
      <c r="AI168" s="167"/>
      <c r="AJ168" s="167"/>
      <c r="AK168" s="167"/>
      <c r="AL168" s="167"/>
      <c r="AM168" s="167"/>
      <c r="AN168" s="167"/>
      <c r="AO168" s="120"/>
      <c r="AP168" s="12"/>
      <c r="AQ168" s="44"/>
    </row>
    <row r="169" spans="1:43" ht="14.45" customHeight="1">
      <c r="A169" s="173"/>
      <c r="B169" s="166"/>
      <c r="C169" s="166"/>
      <c r="D169" s="214"/>
      <c r="E169" s="126"/>
      <c r="F169" s="123"/>
      <c r="G169" s="123"/>
      <c r="H169" s="123"/>
      <c r="I169" s="123"/>
      <c r="J169" s="141"/>
      <c r="K169" s="144"/>
      <c r="L169" s="154"/>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7"/>
      <c r="AC169" s="167"/>
      <c r="AD169" s="168"/>
      <c r="AE169" s="167"/>
      <c r="AF169" s="167"/>
      <c r="AG169" s="167"/>
      <c r="AH169" s="167"/>
      <c r="AI169" s="167"/>
      <c r="AJ169" s="167"/>
      <c r="AK169" s="167"/>
      <c r="AL169" s="167"/>
      <c r="AM169" s="167"/>
      <c r="AN169" s="167"/>
      <c r="AO169" s="120"/>
      <c r="AP169" s="12"/>
      <c r="AQ169" s="44"/>
    </row>
    <row r="170" spans="1:43" ht="14.45" customHeight="1">
      <c r="A170" s="173"/>
      <c r="B170" s="166"/>
      <c r="C170" s="166"/>
      <c r="D170" s="214"/>
      <c r="E170" s="126"/>
      <c r="F170" s="123"/>
      <c r="G170" s="123"/>
      <c r="H170" s="123"/>
      <c r="I170" s="123"/>
      <c r="J170" s="141"/>
      <c r="K170" s="144"/>
      <c r="L170" s="154"/>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7"/>
      <c r="AC170" s="167"/>
      <c r="AD170" s="168"/>
      <c r="AE170" s="167"/>
      <c r="AF170" s="167"/>
      <c r="AG170" s="167"/>
      <c r="AH170" s="167"/>
      <c r="AI170" s="167"/>
      <c r="AJ170" s="167"/>
      <c r="AK170" s="167"/>
      <c r="AL170" s="167"/>
      <c r="AM170" s="167"/>
      <c r="AN170" s="167"/>
      <c r="AO170" s="120"/>
      <c r="AP170" s="12"/>
      <c r="AQ170" s="44"/>
    </row>
    <row r="171" spans="1:43" ht="14.45" customHeight="1">
      <c r="A171" s="173"/>
      <c r="B171" s="166"/>
      <c r="C171" s="166"/>
      <c r="D171" s="214"/>
      <c r="E171" s="126"/>
      <c r="F171" s="123"/>
      <c r="G171" s="123"/>
      <c r="H171" s="123"/>
      <c r="I171" s="123"/>
      <c r="J171" s="141"/>
      <c r="K171" s="144"/>
      <c r="L171" s="154"/>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7"/>
      <c r="AC171" s="167"/>
      <c r="AD171" s="168"/>
      <c r="AE171" s="167"/>
      <c r="AF171" s="167"/>
      <c r="AG171" s="167"/>
      <c r="AH171" s="167"/>
      <c r="AI171" s="167"/>
      <c r="AJ171" s="167"/>
      <c r="AK171" s="167"/>
      <c r="AL171" s="167"/>
      <c r="AM171" s="167"/>
      <c r="AN171" s="167"/>
      <c r="AO171" s="121"/>
      <c r="AP171" s="12"/>
      <c r="AQ171" s="44"/>
    </row>
    <row r="172" spans="1:43" ht="16.5">
      <c r="A172" s="174"/>
      <c r="B172" s="166"/>
      <c r="C172" s="166"/>
      <c r="D172" s="215"/>
      <c r="E172" s="127"/>
      <c r="F172" s="124"/>
      <c r="G172" s="124"/>
      <c r="H172" s="124"/>
      <c r="I172" s="124"/>
      <c r="J172" s="142"/>
      <c r="K172" s="145"/>
      <c r="L172" s="155"/>
      <c r="M172" s="15" t="b">
        <f>M167=N172</f>
        <v>0</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2">
        <f>A167+1</f>
        <v>29</v>
      </c>
      <c r="B173" s="166" t="s">
        <v>73</v>
      </c>
      <c r="C173" s="166"/>
      <c r="D173" s="213">
        <f>+Noviembre!M173</f>
        <v>0</v>
      </c>
      <c r="E173" s="125"/>
      <c r="F173" s="122"/>
      <c r="G173" s="122"/>
      <c r="H173" s="122"/>
      <c r="I173" s="122"/>
      <c r="J173" s="140">
        <f>+F173+G173</f>
        <v>0</v>
      </c>
      <c r="K173" s="143">
        <f>+AO173</f>
        <v>0</v>
      </c>
      <c r="L173" s="153">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7"/>
      <c r="AC173" s="167"/>
      <c r="AD173" s="168">
        <f>+AB173+AC173</f>
        <v>0</v>
      </c>
      <c r="AE173" s="167"/>
      <c r="AF173" s="167"/>
      <c r="AG173" s="167"/>
      <c r="AH173" s="167"/>
      <c r="AI173" s="167"/>
      <c r="AJ173" s="167"/>
      <c r="AK173" s="167"/>
      <c r="AL173" s="167"/>
      <c r="AM173" s="167"/>
      <c r="AN173" s="167"/>
      <c r="AO173" s="119">
        <f>SUM(AD173:AN177)</f>
        <v>0</v>
      </c>
      <c r="AP173" s="12"/>
      <c r="AQ173" s="44"/>
    </row>
    <row r="174" spans="1:43" ht="14.45" customHeight="1">
      <c r="A174" s="173"/>
      <c r="B174" s="166"/>
      <c r="C174" s="166"/>
      <c r="D174" s="214"/>
      <c r="E174" s="126"/>
      <c r="F174" s="123"/>
      <c r="G174" s="123"/>
      <c r="H174" s="123"/>
      <c r="I174" s="123"/>
      <c r="J174" s="141"/>
      <c r="K174" s="144"/>
      <c r="L174" s="154"/>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7"/>
      <c r="AC174" s="167"/>
      <c r="AD174" s="168"/>
      <c r="AE174" s="167"/>
      <c r="AF174" s="167"/>
      <c r="AG174" s="167"/>
      <c r="AH174" s="167"/>
      <c r="AI174" s="167"/>
      <c r="AJ174" s="167"/>
      <c r="AK174" s="167"/>
      <c r="AL174" s="167"/>
      <c r="AM174" s="167"/>
      <c r="AN174" s="167"/>
      <c r="AO174" s="120"/>
      <c r="AP174" s="12"/>
      <c r="AQ174" s="44"/>
    </row>
    <row r="175" spans="1:43" ht="14.45" customHeight="1">
      <c r="A175" s="173"/>
      <c r="B175" s="166"/>
      <c r="C175" s="166"/>
      <c r="D175" s="214"/>
      <c r="E175" s="126"/>
      <c r="F175" s="123"/>
      <c r="G175" s="123"/>
      <c r="H175" s="123"/>
      <c r="I175" s="123"/>
      <c r="J175" s="141"/>
      <c r="K175" s="144"/>
      <c r="L175" s="154"/>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7"/>
      <c r="AC175" s="167"/>
      <c r="AD175" s="168"/>
      <c r="AE175" s="167"/>
      <c r="AF175" s="167"/>
      <c r="AG175" s="167"/>
      <c r="AH175" s="167"/>
      <c r="AI175" s="167"/>
      <c r="AJ175" s="167"/>
      <c r="AK175" s="167"/>
      <c r="AL175" s="167"/>
      <c r="AM175" s="167"/>
      <c r="AN175" s="167"/>
      <c r="AO175" s="120"/>
      <c r="AP175" s="12"/>
      <c r="AQ175" s="44"/>
    </row>
    <row r="176" spans="1:43" ht="14.45" customHeight="1">
      <c r="A176" s="173"/>
      <c r="B176" s="166"/>
      <c r="C176" s="166"/>
      <c r="D176" s="214"/>
      <c r="E176" s="126"/>
      <c r="F176" s="123"/>
      <c r="G176" s="123"/>
      <c r="H176" s="123"/>
      <c r="I176" s="123"/>
      <c r="J176" s="141"/>
      <c r="K176" s="144"/>
      <c r="L176" s="154"/>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7"/>
      <c r="AC176" s="167"/>
      <c r="AD176" s="168"/>
      <c r="AE176" s="167"/>
      <c r="AF176" s="167"/>
      <c r="AG176" s="167"/>
      <c r="AH176" s="167"/>
      <c r="AI176" s="167"/>
      <c r="AJ176" s="167"/>
      <c r="AK176" s="167"/>
      <c r="AL176" s="167"/>
      <c r="AM176" s="167"/>
      <c r="AN176" s="167"/>
      <c r="AO176" s="120"/>
      <c r="AP176" s="12"/>
      <c r="AQ176" s="44"/>
    </row>
    <row r="177" spans="1:43" ht="14.45" customHeight="1">
      <c r="A177" s="173"/>
      <c r="B177" s="166"/>
      <c r="C177" s="166"/>
      <c r="D177" s="214"/>
      <c r="E177" s="126"/>
      <c r="F177" s="123"/>
      <c r="G177" s="123"/>
      <c r="H177" s="123"/>
      <c r="I177" s="123"/>
      <c r="J177" s="141"/>
      <c r="K177" s="144"/>
      <c r="L177" s="154"/>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7"/>
      <c r="AC177" s="167"/>
      <c r="AD177" s="168"/>
      <c r="AE177" s="167"/>
      <c r="AF177" s="167"/>
      <c r="AG177" s="167"/>
      <c r="AH177" s="167"/>
      <c r="AI177" s="167"/>
      <c r="AJ177" s="167"/>
      <c r="AK177" s="167"/>
      <c r="AL177" s="167"/>
      <c r="AM177" s="167"/>
      <c r="AN177" s="167"/>
      <c r="AO177" s="121"/>
      <c r="AP177" s="12"/>
      <c r="AQ177" s="44"/>
    </row>
    <row r="178" spans="1:43" ht="16.5">
      <c r="A178" s="174"/>
      <c r="B178" s="166"/>
      <c r="C178" s="166"/>
      <c r="D178" s="215"/>
      <c r="E178" s="127"/>
      <c r="F178" s="124"/>
      <c r="G178" s="124"/>
      <c r="H178" s="124"/>
      <c r="I178" s="124"/>
      <c r="J178" s="142"/>
      <c r="K178" s="145"/>
      <c r="L178" s="155"/>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2">
        <f>A173+1</f>
        <v>30</v>
      </c>
      <c r="B179" s="166" t="s">
        <v>74</v>
      </c>
      <c r="C179" s="166"/>
      <c r="D179" s="213">
        <f>+Noviembre!M179</f>
        <v>36</v>
      </c>
      <c r="E179" s="125"/>
      <c r="F179" s="122"/>
      <c r="G179" s="122"/>
      <c r="H179" s="122"/>
      <c r="I179" s="122"/>
      <c r="J179" s="140">
        <f>+F179+G179</f>
        <v>0</v>
      </c>
      <c r="K179" s="143">
        <f>+AO179</f>
        <v>0</v>
      </c>
      <c r="L179" s="153">
        <f>+J179+K179</f>
        <v>0</v>
      </c>
      <c r="M179" s="156">
        <f>+(D179+E179)-(L179)+H179-I179</f>
        <v>36</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7"/>
      <c r="AC179" s="167"/>
      <c r="AD179" s="168">
        <f>+AB179+AC179</f>
        <v>0</v>
      </c>
      <c r="AE179" s="167"/>
      <c r="AF179" s="167"/>
      <c r="AG179" s="167"/>
      <c r="AH179" s="167"/>
      <c r="AI179" s="167"/>
      <c r="AJ179" s="167"/>
      <c r="AK179" s="167"/>
      <c r="AL179" s="167"/>
      <c r="AM179" s="167"/>
      <c r="AN179" s="167"/>
      <c r="AO179" s="119">
        <f>SUM(AD179:AN183)</f>
        <v>0</v>
      </c>
      <c r="AP179" s="12"/>
      <c r="AQ179" s="44"/>
    </row>
    <row r="180" spans="1:43" ht="14.45" customHeight="1">
      <c r="A180" s="173"/>
      <c r="B180" s="166"/>
      <c r="C180" s="166"/>
      <c r="D180" s="214"/>
      <c r="E180" s="126"/>
      <c r="F180" s="123"/>
      <c r="G180" s="123"/>
      <c r="H180" s="123"/>
      <c r="I180" s="123"/>
      <c r="J180" s="141"/>
      <c r="K180" s="144"/>
      <c r="L180" s="154"/>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7"/>
      <c r="AC180" s="167"/>
      <c r="AD180" s="168"/>
      <c r="AE180" s="167"/>
      <c r="AF180" s="167"/>
      <c r="AG180" s="167"/>
      <c r="AH180" s="167"/>
      <c r="AI180" s="167"/>
      <c r="AJ180" s="167"/>
      <c r="AK180" s="167"/>
      <c r="AL180" s="167"/>
      <c r="AM180" s="167"/>
      <c r="AN180" s="167"/>
      <c r="AO180" s="120"/>
      <c r="AP180" s="12"/>
      <c r="AQ180" s="44"/>
    </row>
    <row r="181" spans="1:43" ht="14.45" customHeight="1">
      <c r="A181" s="173"/>
      <c r="B181" s="166"/>
      <c r="C181" s="166"/>
      <c r="D181" s="214"/>
      <c r="E181" s="126"/>
      <c r="F181" s="123"/>
      <c r="G181" s="123"/>
      <c r="H181" s="123"/>
      <c r="I181" s="123"/>
      <c r="J181" s="141"/>
      <c r="K181" s="144"/>
      <c r="L181" s="154"/>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7"/>
      <c r="AC181" s="167"/>
      <c r="AD181" s="168"/>
      <c r="AE181" s="167"/>
      <c r="AF181" s="167"/>
      <c r="AG181" s="167"/>
      <c r="AH181" s="167"/>
      <c r="AI181" s="167"/>
      <c r="AJ181" s="167"/>
      <c r="AK181" s="167"/>
      <c r="AL181" s="167"/>
      <c r="AM181" s="167"/>
      <c r="AN181" s="167"/>
      <c r="AO181" s="120"/>
      <c r="AP181" s="12"/>
      <c r="AQ181" s="44"/>
    </row>
    <row r="182" spans="1:43" ht="14.45" customHeight="1">
      <c r="A182" s="173"/>
      <c r="B182" s="166"/>
      <c r="C182" s="166"/>
      <c r="D182" s="214"/>
      <c r="E182" s="126"/>
      <c r="F182" s="123"/>
      <c r="G182" s="123"/>
      <c r="H182" s="123"/>
      <c r="I182" s="123"/>
      <c r="J182" s="141"/>
      <c r="K182" s="144"/>
      <c r="L182" s="154"/>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7"/>
      <c r="AC182" s="167"/>
      <c r="AD182" s="168"/>
      <c r="AE182" s="167"/>
      <c r="AF182" s="167"/>
      <c r="AG182" s="167"/>
      <c r="AH182" s="167"/>
      <c r="AI182" s="167"/>
      <c r="AJ182" s="167"/>
      <c r="AK182" s="167"/>
      <c r="AL182" s="167"/>
      <c r="AM182" s="167"/>
      <c r="AN182" s="167"/>
      <c r="AO182" s="120"/>
      <c r="AP182" s="12"/>
      <c r="AQ182" s="44"/>
    </row>
    <row r="183" spans="1:43" ht="14.45" customHeight="1">
      <c r="A183" s="173"/>
      <c r="B183" s="166"/>
      <c r="C183" s="166"/>
      <c r="D183" s="214"/>
      <c r="E183" s="126"/>
      <c r="F183" s="123"/>
      <c r="G183" s="123"/>
      <c r="H183" s="123"/>
      <c r="I183" s="123"/>
      <c r="J183" s="141"/>
      <c r="K183" s="144"/>
      <c r="L183" s="154"/>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7"/>
      <c r="AC183" s="167"/>
      <c r="AD183" s="168"/>
      <c r="AE183" s="167"/>
      <c r="AF183" s="167"/>
      <c r="AG183" s="167"/>
      <c r="AH183" s="167"/>
      <c r="AI183" s="167"/>
      <c r="AJ183" s="167"/>
      <c r="AK183" s="167"/>
      <c r="AL183" s="167"/>
      <c r="AM183" s="167"/>
      <c r="AN183" s="167"/>
      <c r="AO183" s="121"/>
      <c r="AP183" s="12"/>
      <c r="AQ183" s="44"/>
    </row>
    <row r="184" spans="1:43" ht="16.5">
      <c r="A184" s="174"/>
      <c r="B184" s="166"/>
      <c r="C184" s="166"/>
      <c r="D184" s="215"/>
      <c r="E184" s="127"/>
      <c r="F184" s="124"/>
      <c r="G184" s="124"/>
      <c r="H184" s="124"/>
      <c r="I184" s="124"/>
      <c r="J184" s="142"/>
      <c r="K184" s="145"/>
      <c r="L184" s="155"/>
      <c r="M184" s="15" t="b">
        <f>M179=N184</f>
        <v>0</v>
      </c>
      <c r="N184" s="75">
        <f>SUM(N179:N183)</f>
        <v>0</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2">
        <f>A179+1</f>
        <v>31</v>
      </c>
      <c r="B185" s="166" t="s">
        <v>75</v>
      </c>
      <c r="C185" s="166"/>
      <c r="D185" s="213">
        <f>+Noviembre!M185</f>
        <v>0</v>
      </c>
      <c r="E185" s="125"/>
      <c r="F185" s="122"/>
      <c r="G185" s="122"/>
      <c r="H185" s="122"/>
      <c r="I185" s="122"/>
      <c r="J185" s="140">
        <f>+F185+G185</f>
        <v>0</v>
      </c>
      <c r="K185" s="143">
        <f>+AO185</f>
        <v>0</v>
      </c>
      <c r="L185" s="153">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7"/>
      <c r="AC185" s="167"/>
      <c r="AD185" s="168">
        <f>+AB185+AC185</f>
        <v>0</v>
      </c>
      <c r="AE185" s="167"/>
      <c r="AF185" s="167"/>
      <c r="AG185" s="167"/>
      <c r="AH185" s="167"/>
      <c r="AI185" s="167"/>
      <c r="AJ185" s="167"/>
      <c r="AK185" s="167"/>
      <c r="AL185" s="167"/>
      <c r="AM185" s="167"/>
      <c r="AN185" s="167"/>
      <c r="AO185" s="119">
        <f>SUM(AD185:AN189)</f>
        <v>0</v>
      </c>
      <c r="AP185" s="12"/>
      <c r="AQ185" s="44"/>
    </row>
    <row r="186" spans="1:43" ht="14.45" customHeight="1">
      <c r="A186" s="173"/>
      <c r="B186" s="166"/>
      <c r="C186" s="166"/>
      <c r="D186" s="214"/>
      <c r="E186" s="126"/>
      <c r="F186" s="123"/>
      <c r="G186" s="123"/>
      <c r="H186" s="123"/>
      <c r="I186" s="123"/>
      <c r="J186" s="141"/>
      <c r="K186" s="144"/>
      <c r="L186" s="154"/>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7"/>
      <c r="AC186" s="167"/>
      <c r="AD186" s="168"/>
      <c r="AE186" s="167"/>
      <c r="AF186" s="167"/>
      <c r="AG186" s="167"/>
      <c r="AH186" s="167"/>
      <c r="AI186" s="167"/>
      <c r="AJ186" s="167"/>
      <c r="AK186" s="167"/>
      <c r="AL186" s="167"/>
      <c r="AM186" s="167"/>
      <c r="AN186" s="167"/>
      <c r="AO186" s="120"/>
      <c r="AP186" s="12"/>
      <c r="AQ186" s="44"/>
    </row>
    <row r="187" spans="1:43" ht="14.45" customHeight="1">
      <c r="A187" s="173"/>
      <c r="B187" s="166"/>
      <c r="C187" s="166"/>
      <c r="D187" s="214"/>
      <c r="E187" s="126"/>
      <c r="F187" s="123"/>
      <c r="G187" s="123"/>
      <c r="H187" s="123"/>
      <c r="I187" s="123"/>
      <c r="J187" s="141"/>
      <c r="K187" s="144"/>
      <c r="L187" s="154"/>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7"/>
      <c r="AC187" s="167"/>
      <c r="AD187" s="168"/>
      <c r="AE187" s="167"/>
      <c r="AF187" s="167"/>
      <c r="AG187" s="167"/>
      <c r="AH187" s="167"/>
      <c r="AI187" s="167"/>
      <c r="AJ187" s="167"/>
      <c r="AK187" s="167"/>
      <c r="AL187" s="167"/>
      <c r="AM187" s="167"/>
      <c r="AN187" s="167"/>
      <c r="AO187" s="120"/>
      <c r="AP187" s="12"/>
      <c r="AQ187" s="44"/>
    </row>
    <row r="188" spans="1:43" ht="14.45" customHeight="1">
      <c r="A188" s="173"/>
      <c r="B188" s="166"/>
      <c r="C188" s="166"/>
      <c r="D188" s="214"/>
      <c r="E188" s="126"/>
      <c r="F188" s="123"/>
      <c r="G188" s="123"/>
      <c r="H188" s="123"/>
      <c r="I188" s="123"/>
      <c r="J188" s="141"/>
      <c r="K188" s="144"/>
      <c r="L188" s="154"/>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7"/>
      <c r="AC188" s="167"/>
      <c r="AD188" s="168"/>
      <c r="AE188" s="167"/>
      <c r="AF188" s="167"/>
      <c r="AG188" s="167"/>
      <c r="AH188" s="167"/>
      <c r="AI188" s="167"/>
      <c r="AJ188" s="167"/>
      <c r="AK188" s="167"/>
      <c r="AL188" s="167"/>
      <c r="AM188" s="167"/>
      <c r="AN188" s="167"/>
      <c r="AO188" s="120"/>
      <c r="AP188" s="12"/>
      <c r="AQ188" s="44"/>
    </row>
    <row r="189" spans="1:43" ht="14.45" customHeight="1">
      <c r="A189" s="173"/>
      <c r="B189" s="166"/>
      <c r="C189" s="166"/>
      <c r="D189" s="214"/>
      <c r="E189" s="126"/>
      <c r="F189" s="123"/>
      <c r="G189" s="123"/>
      <c r="H189" s="123"/>
      <c r="I189" s="123"/>
      <c r="J189" s="141"/>
      <c r="K189" s="144"/>
      <c r="L189" s="154"/>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7"/>
      <c r="AC189" s="167"/>
      <c r="AD189" s="168"/>
      <c r="AE189" s="167"/>
      <c r="AF189" s="167"/>
      <c r="AG189" s="167"/>
      <c r="AH189" s="167"/>
      <c r="AI189" s="167"/>
      <c r="AJ189" s="167"/>
      <c r="AK189" s="167"/>
      <c r="AL189" s="167"/>
      <c r="AM189" s="167"/>
      <c r="AN189" s="167"/>
      <c r="AO189" s="121"/>
      <c r="AP189" s="12"/>
      <c r="AQ189" s="44"/>
    </row>
    <row r="190" spans="1:43" ht="16.5">
      <c r="A190" s="174"/>
      <c r="B190" s="166"/>
      <c r="C190" s="166"/>
      <c r="D190" s="215"/>
      <c r="E190" s="127"/>
      <c r="F190" s="124"/>
      <c r="G190" s="124"/>
      <c r="H190" s="124"/>
      <c r="I190" s="124"/>
      <c r="J190" s="142"/>
      <c r="K190" s="145"/>
      <c r="L190" s="155"/>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2">
        <f>A185+1</f>
        <v>32</v>
      </c>
      <c r="B191" s="166" t="s">
        <v>76</v>
      </c>
      <c r="C191" s="166"/>
      <c r="D191" s="213">
        <f>+Noviembre!M191</f>
        <v>29</v>
      </c>
      <c r="E191" s="125"/>
      <c r="F191" s="122"/>
      <c r="G191" s="122"/>
      <c r="H191" s="122"/>
      <c r="I191" s="122"/>
      <c r="J191" s="140">
        <f>+F191+G191</f>
        <v>0</v>
      </c>
      <c r="K191" s="143">
        <f>+AO191</f>
        <v>0</v>
      </c>
      <c r="L191" s="153">
        <f>+J191+K191</f>
        <v>0</v>
      </c>
      <c r="M191" s="156">
        <f>+(D191+E191)-(L191)+H191-I191</f>
        <v>29</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7"/>
      <c r="AC191" s="167"/>
      <c r="AD191" s="168">
        <f>+AB191+AC191</f>
        <v>0</v>
      </c>
      <c r="AE191" s="167"/>
      <c r="AF191" s="167"/>
      <c r="AG191" s="167"/>
      <c r="AH191" s="167"/>
      <c r="AI191" s="167"/>
      <c r="AJ191" s="167"/>
      <c r="AK191" s="167"/>
      <c r="AL191" s="167"/>
      <c r="AM191" s="167"/>
      <c r="AN191" s="167"/>
      <c r="AO191" s="119">
        <f>SUM(AD191:AN195)</f>
        <v>0</v>
      </c>
      <c r="AP191" s="12"/>
      <c r="AQ191" s="44"/>
    </row>
    <row r="192" spans="1:43" ht="14.45" customHeight="1">
      <c r="A192" s="173"/>
      <c r="B192" s="166"/>
      <c r="C192" s="166"/>
      <c r="D192" s="214"/>
      <c r="E192" s="126"/>
      <c r="F192" s="123"/>
      <c r="G192" s="123"/>
      <c r="H192" s="123"/>
      <c r="I192" s="123"/>
      <c r="J192" s="141"/>
      <c r="K192" s="144"/>
      <c r="L192" s="154"/>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7"/>
      <c r="AC192" s="167"/>
      <c r="AD192" s="168"/>
      <c r="AE192" s="167"/>
      <c r="AF192" s="167"/>
      <c r="AG192" s="167"/>
      <c r="AH192" s="167"/>
      <c r="AI192" s="167"/>
      <c r="AJ192" s="167"/>
      <c r="AK192" s="167"/>
      <c r="AL192" s="167"/>
      <c r="AM192" s="167"/>
      <c r="AN192" s="167"/>
      <c r="AO192" s="120"/>
      <c r="AP192" s="12"/>
      <c r="AQ192" s="44"/>
    </row>
    <row r="193" spans="1:43" ht="14.45" customHeight="1">
      <c r="A193" s="173"/>
      <c r="B193" s="166"/>
      <c r="C193" s="166"/>
      <c r="D193" s="214"/>
      <c r="E193" s="126"/>
      <c r="F193" s="123"/>
      <c r="G193" s="123"/>
      <c r="H193" s="123"/>
      <c r="I193" s="123"/>
      <c r="J193" s="141"/>
      <c r="K193" s="144"/>
      <c r="L193" s="154"/>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7"/>
      <c r="AC193" s="167"/>
      <c r="AD193" s="168"/>
      <c r="AE193" s="167"/>
      <c r="AF193" s="167"/>
      <c r="AG193" s="167"/>
      <c r="AH193" s="167"/>
      <c r="AI193" s="167"/>
      <c r="AJ193" s="167"/>
      <c r="AK193" s="167"/>
      <c r="AL193" s="167"/>
      <c r="AM193" s="167"/>
      <c r="AN193" s="167"/>
      <c r="AO193" s="120"/>
      <c r="AP193" s="12"/>
      <c r="AQ193" s="44"/>
    </row>
    <row r="194" spans="1:43" ht="14.45" customHeight="1">
      <c r="A194" s="173"/>
      <c r="B194" s="166"/>
      <c r="C194" s="166"/>
      <c r="D194" s="214"/>
      <c r="E194" s="126"/>
      <c r="F194" s="123"/>
      <c r="G194" s="123"/>
      <c r="H194" s="123"/>
      <c r="I194" s="123"/>
      <c r="J194" s="141"/>
      <c r="K194" s="144"/>
      <c r="L194" s="154"/>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7"/>
      <c r="AC194" s="167"/>
      <c r="AD194" s="168"/>
      <c r="AE194" s="167"/>
      <c r="AF194" s="167"/>
      <c r="AG194" s="167"/>
      <c r="AH194" s="167"/>
      <c r="AI194" s="167"/>
      <c r="AJ194" s="167"/>
      <c r="AK194" s="167"/>
      <c r="AL194" s="167"/>
      <c r="AM194" s="167"/>
      <c r="AN194" s="167"/>
      <c r="AO194" s="120"/>
      <c r="AP194" s="12"/>
      <c r="AQ194" s="44"/>
    </row>
    <row r="195" spans="1:43" ht="14.45" customHeight="1">
      <c r="A195" s="173"/>
      <c r="B195" s="166"/>
      <c r="C195" s="166"/>
      <c r="D195" s="214"/>
      <c r="E195" s="126"/>
      <c r="F195" s="123"/>
      <c r="G195" s="123"/>
      <c r="H195" s="123"/>
      <c r="I195" s="123"/>
      <c r="J195" s="141"/>
      <c r="K195" s="144"/>
      <c r="L195" s="154"/>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7"/>
      <c r="AC195" s="167"/>
      <c r="AD195" s="168"/>
      <c r="AE195" s="167"/>
      <c r="AF195" s="167"/>
      <c r="AG195" s="167"/>
      <c r="AH195" s="167"/>
      <c r="AI195" s="167"/>
      <c r="AJ195" s="167"/>
      <c r="AK195" s="167"/>
      <c r="AL195" s="167"/>
      <c r="AM195" s="167"/>
      <c r="AN195" s="167"/>
      <c r="AO195" s="121"/>
      <c r="AP195" s="12"/>
      <c r="AQ195" s="44"/>
    </row>
    <row r="196" spans="1:43" ht="16.5">
      <c r="A196" s="174"/>
      <c r="B196" s="166"/>
      <c r="C196" s="166"/>
      <c r="D196" s="215"/>
      <c r="E196" s="127"/>
      <c r="F196" s="124"/>
      <c r="G196" s="124"/>
      <c r="H196" s="124"/>
      <c r="I196" s="124"/>
      <c r="J196" s="142"/>
      <c r="K196" s="145"/>
      <c r="L196" s="155"/>
      <c r="M196" s="15" t="b">
        <f>M191=N196</f>
        <v>0</v>
      </c>
      <c r="N196" s="75">
        <f>SUM(N191:N195)</f>
        <v>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2">
        <f>A191+1</f>
        <v>33</v>
      </c>
      <c r="B197" s="166" t="s">
        <v>77</v>
      </c>
      <c r="C197" s="166"/>
      <c r="D197" s="213">
        <f>+Noviembre!M197</f>
        <v>4</v>
      </c>
      <c r="E197" s="125"/>
      <c r="F197" s="122"/>
      <c r="G197" s="122"/>
      <c r="H197" s="122"/>
      <c r="I197" s="122"/>
      <c r="J197" s="140">
        <f>+F197+G197</f>
        <v>0</v>
      </c>
      <c r="K197" s="143">
        <f>+AO197</f>
        <v>0</v>
      </c>
      <c r="L197" s="153">
        <f>+J197+K197</f>
        <v>0</v>
      </c>
      <c r="M197" s="156">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7"/>
      <c r="AC197" s="167"/>
      <c r="AD197" s="168">
        <f>+AB197+AC197</f>
        <v>0</v>
      </c>
      <c r="AE197" s="167"/>
      <c r="AF197" s="167"/>
      <c r="AG197" s="167"/>
      <c r="AH197" s="167"/>
      <c r="AI197" s="167"/>
      <c r="AJ197" s="167"/>
      <c r="AK197" s="167"/>
      <c r="AL197" s="167"/>
      <c r="AM197" s="167"/>
      <c r="AN197" s="167"/>
      <c r="AO197" s="119">
        <f>SUM(AD197:AN201)</f>
        <v>0</v>
      </c>
      <c r="AP197" s="12"/>
      <c r="AQ197" s="44"/>
    </row>
    <row r="198" spans="1:43" ht="14.45" customHeight="1">
      <c r="A198" s="173"/>
      <c r="B198" s="166"/>
      <c r="C198" s="166"/>
      <c r="D198" s="214"/>
      <c r="E198" s="126"/>
      <c r="F198" s="123"/>
      <c r="G198" s="123"/>
      <c r="H198" s="123"/>
      <c r="I198" s="123"/>
      <c r="J198" s="141"/>
      <c r="K198" s="144"/>
      <c r="L198" s="154"/>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7"/>
      <c r="AC198" s="167"/>
      <c r="AD198" s="168"/>
      <c r="AE198" s="167"/>
      <c r="AF198" s="167"/>
      <c r="AG198" s="167"/>
      <c r="AH198" s="167"/>
      <c r="AI198" s="167"/>
      <c r="AJ198" s="167"/>
      <c r="AK198" s="167"/>
      <c r="AL198" s="167"/>
      <c r="AM198" s="167"/>
      <c r="AN198" s="167"/>
      <c r="AO198" s="120"/>
      <c r="AP198" s="12"/>
      <c r="AQ198" s="44"/>
    </row>
    <row r="199" spans="1:43" ht="14.45" customHeight="1">
      <c r="A199" s="173"/>
      <c r="B199" s="166"/>
      <c r="C199" s="166"/>
      <c r="D199" s="214"/>
      <c r="E199" s="126"/>
      <c r="F199" s="123"/>
      <c r="G199" s="123"/>
      <c r="H199" s="123"/>
      <c r="I199" s="123"/>
      <c r="J199" s="141"/>
      <c r="K199" s="144"/>
      <c r="L199" s="154"/>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7"/>
      <c r="AC199" s="167"/>
      <c r="AD199" s="168"/>
      <c r="AE199" s="167"/>
      <c r="AF199" s="167"/>
      <c r="AG199" s="167"/>
      <c r="AH199" s="167"/>
      <c r="AI199" s="167"/>
      <c r="AJ199" s="167"/>
      <c r="AK199" s="167"/>
      <c r="AL199" s="167"/>
      <c r="AM199" s="167"/>
      <c r="AN199" s="167"/>
      <c r="AO199" s="120"/>
      <c r="AP199" s="12"/>
      <c r="AQ199" s="44"/>
    </row>
    <row r="200" spans="1:43" ht="14.45" customHeight="1">
      <c r="A200" s="173"/>
      <c r="B200" s="166"/>
      <c r="C200" s="166"/>
      <c r="D200" s="214"/>
      <c r="E200" s="126"/>
      <c r="F200" s="123"/>
      <c r="G200" s="123"/>
      <c r="H200" s="123"/>
      <c r="I200" s="123"/>
      <c r="J200" s="141"/>
      <c r="K200" s="144"/>
      <c r="L200" s="154"/>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7"/>
      <c r="AC200" s="167"/>
      <c r="AD200" s="168"/>
      <c r="AE200" s="167"/>
      <c r="AF200" s="167"/>
      <c r="AG200" s="167"/>
      <c r="AH200" s="167"/>
      <c r="AI200" s="167"/>
      <c r="AJ200" s="167"/>
      <c r="AK200" s="167"/>
      <c r="AL200" s="167"/>
      <c r="AM200" s="167"/>
      <c r="AN200" s="167"/>
      <c r="AO200" s="120"/>
      <c r="AP200" s="12"/>
      <c r="AQ200" s="44"/>
    </row>
    <row r="201" spans="1:43" ht="14.45" customHeight="1">
      <c r="A201" s="173"/>
      <c r="B201" s="166"/>
      <c r="C201" s="166"/>
      <c r="D201" s="214"/>
      <c r="E201" s="126"/>
      <c r="F201" s="123"/>
      <c r="G201" s="123"/>
      <c r="H201" s="123"/>
      <c r="I201" s="123"/>
      <c r="J201" s="141"/>
      <c r="K201" s="144"/>
      <c r="L201" s="154"/>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7"/>
      <c r="AC201" s="167"/>
      <c r="AD201" s="168"/>
      <c r="AE201" s="167"/>
      <c r="AF201" s="167"/>
      <c r="AG201" s="167"/>
      <c r="AH201" s="167"/>
      <c r="AI201" s="167"/>
      <c r="AJ201" s="167"/>
      <c r="AK201" s="167"/>
      <c r="AL201" s="167"/>
      <c r="AM201" s="167"/>
      <c r="AN201" s="167"/>
      <c r="AO201" s="121"/>
      <c r="AP201" s="12"/>
      <c r="AQ201" s="44"/>
    </row>
    <row r="202" spans="1:43" ht="16.5">
      <c r="A202" s="174"/>
      <c r="B202" s="166"/>
      <c r="C202" s="166"/>
      <c r="D202" s="215"/>
      <c r="E202" s="127"/>
      <c r="F202" s="124"/>
      <c r="G202" s="124"/>
      <c r="H202" s="124"/>
      <c r="I202" s="124"/>
      <c r="J202" s="142"/>
      <c r="K202" s="145"/>
      <c r="L202" s="155"/>
      <c r="M202" s="15" t="b">
        <f>M197=N202</f>
        <v>0</v>
      </c>
      <c r="N202" s="75">
        <f>SUM(N197:N201)</f>
        <v>0</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2">
        <f>A197+1</f>
        <v>34</v>
      </c>
      <c r="B203" s="166" t="s">
        <v>78</v>
      </c>
      <c r="C203" s="166"/>
      <c r="D203" s="213">
        <f>+Noviembre!M203</f>
        <v>0</v>
      </c>
      <c r="E203" s="125"/>
      <c r="F203" s="122"/>
      <c r="G203" s="122"/>
      <c r="H203" s="122"/>
      <c r="I203" s="122"/>
      <c r="J203" s="140">
        <f>+F203+G203</f>
        <v>0</v>
      </c>
      <c r="K203" s="143">
        <f>+AO203</f>
        <v>0</v>
      </c>
      <c r="L203" s="153">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7"/>
      <c r="AC203" s="167"/>
      <c r="AD203" s="168">
        <f>+AB203+AC203</f>
        <v>0</v>
      </c>
      <c r="AE203" s="167"/>
      <c r="AF203" s="167"/>
      <c r="AG203" s="167"/>
      <c r="AH203" s="167"/>
      <c r="AI203" s="167"/>
      <c r="AJ203" s="167"/>
      <c r="AK203" s="167"/>
      <c r="AL203" s="167"/>
      <c r="AM203" s="167"/>
      <c r="AN203" s="167"/>
      <c r="AO203" s="119">
        <f>SUM(AD203:AN207)</f>
        <v>0</v>
      </c>
      <c r="AP203" s="12"/>
      <c r="AQ203" s="44"/>
    </row>
    <row r="204" spans="1:43" ht="14.45" customHeight="1">
      <c r="A204" s="173"/>
      <c r="B204" s="166"/>
      <c r="C204" s="166"/>
      <c r="D204" s="214"/>
      <c r="E204" s="126"/>
      <c r="F204" s="123"/>
      <c r="G204" s="123"/>
      <c r="H204" s="123"/>
      <c r="I204" s="123"/>
      <c r="J204" s="141"/>
      <c r="K204" s="144"/>
      <c r="L204" s="154"/>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7"/>
      <c r="AC204" s="167"/>
      <c r="AD204" s="168"/>
      <c r="AE204" s="167"/>
      <c r="AF204" s="167"/>
      <c r="AG204" s="167"/>
      <c r="AH204" s="167"/>
      <c r="AI204" s="167"/>
      <c r="AJ204" s="167"/>
      <c r="AK204" s="167"/>
      <c r="AL204" s="167"/>
      <c r="AM204" s="167"/>
      <c r="AN204" s="167"/>
      <c r="AO204" s="120"/>
      <c r="AP204" s="12"/>
      <c r="AQ204" s="44"/>
    </row>
    <row r="205" spans="1:43" ht="14.45" customHeight="1">
      <c r="A205" s="173"/>
      <c r="B205" s="166"/>
      <c r="C205" s="166"/>
      <c r="D205" s="214"/>
      <c r="E205" s="126"/>
      <c r="F205" s="123"/>
      <c r="G205" s="123"/>
      <c r="H205" s="123"/>
      <c r="I205" s="123"/>
      <c r="J205" s="141"/>
      <c r="K205" s="144"/>
      <c r="L205" s="154"/>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7"/>
      <c r="AC205" s="167"/>
      <c r="AD205" s="168"/>
      <c r="AE205" s="167"/>
      <c r="AF205" s="167"/>
      <c r="AG205" s="167"/>
      <c r="AH205" s="167"/>
      <c r="AI205" s="167"/>
      <c r="AJ205" s="167"/>
      <c r="AK205" s="167"/>
      <c r="AL205" s="167"/>
      <c r="AM205" s="167"/>
      <c r="AN205" s="167"/>
      <c r="AO205" s="120"/>
      <c r="AP205" s="12"/>
      <c r="AQ205" s="44"/>
    </row>
    <row r="206" spans="1:43" ht="14.45" customHeight="1">
      <c r="A206" s="173"/>
      <c r="B206" s="166"/>
      <c r="C206" s="166"/>
      <c r="D206" s="214"/>
      <c r="E206" s="126"/>
      <c r="F206" s="123"/>
      <c r="G206" s="123"/>
      <c r="H206" s="123"/>
      <c r="I206" s="123"/>
      <c r="J206" s="141"/>
      <c r="K206" s="144"/>
      <c r="L206" s="154"/>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7"/>
      <c r="AC206" s="167"/>
      <c r="AD206" s="168"/>
      <c r="AE206" s="167"/>
      <c r="AF206" s="167"/>
      <c r="AG206" s="167"/>
      <c r="AH206" s="167"/>
      <c r="AI206" s="167"/>
      <c r="AJ206" s="167"/>
      <c r="AK206" s="167"/>
      <c r="AL206" s="167"/>
      <c r="AM206" s="167"/>
      <c r="AN206" s="167"/>
      <c r="AO206" s="120"/>
      <c r="AP206" s="12"/>
      <c r="AQ206" s="44"/>
    </row>
    <row r="207" spans="1:43" ht="14.45" customHeight="1">
      <c r="A207" s="173"/>
      <c r="B207" s="166"/>
      <c r="C207" s="166"/>
      <c r="D207" s="214"/>
      <c r="E207" s="126"/>
      <c r="F207" s="123"/>
      <c r="G207" s="123"/>
      <c r="H207" s="123"/>
      <c r="I207" s="123"/>
      <c r="J207" s="141"/>
      <c r="K207" s="144"/>
      <c r="L207" s="154"/>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7"/>
      <c r="AC207" s="167"/>
      <c r="AD207" s="168"/>
      <c r="AE207" s="167"/>
      <c r="AF207" s="167"/>
      <c r="AG207" s="167"/>
      <c r="AH207" s="167"/>
      <c r="AI207" s="167"/>
      <c r="AJ207" s="167"/>
      <c r="AK207" s="167"/>
      <c r="AL207" s="167"/>
      <c r="AM207" s="167"/>
      <c r="AN207" s="167"/>
      <c r="AO207" s="121"/>
      <c r="AP207" s="12"/>
      <c r="AQ207" s="44"/>
    </row>
    <row r="208" spans="1:43" ht="16.5">
      <c r="A208" s="174"/>
      <c r="B208" s="166"/>
      <c r="C208" s="166"/>
      <c r="D208" s="215"/>
      <c r="E208" s="127"/>
      <c r="F208" s="124"/>
      <c r="G208" s="124"/>
      <c r="H208" s="124"/>
      <c r="I208" s="124"/>
      <c r="J208" s="142"/>
      <c r="K208" s="145"/>
      <c r="L208" s="155"/>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2">
        <f>A203+1</f>
        <v>35</v>
      </c>
      <c r="B209" s="166" t="s">
        <v>79</v>
      </c>
      <c r="C209" s="166"/>
      <c r="D209" s="213">
        <f>+Noviembre!M209</f>
        <v>0</v>
      </c>
      <c r="E209" s="125"/>
      <c r="F209" s="122"/>
      <c r="G209" s="122"/>
      <c r="H209" s="122"/>
      <c r="I209" s="122"/>
      <c r="J209" s="140">
        <f>+F209+G209</f>
        <v>0</v>
      </c>
      <c r="K209" s="143">
        <f>+AO209</f>
        <v>0</v>
      </c>
      <c r="L209" s="153">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7"/>
      <c r="AC209" s="167"/>
      <c r="AD209" s="168">
        <f>+AB209+AC209</f>
        <v>0</v>
      </c>
      <c r="AE209" s="167"/>
      <c r="AF209" s="167"/>
      <c r="AG209" s="167"/>
      <c r="AH209" s="167"/>
      <c r="AI209" s="167"/>
      <c r="AJ209" s="167"/>
      <c r="AK209" s="167"/>
      <c r="AL209" s="167"/>
      <c r="AM209" s="167"/>
      <c r="AN209" s="167"/>
      <c r="AO209" s="119">
        <f>SUM(AD209:AN213)</f>
        <v>0</v>
      </c>
      <c r="AP209" s="12"/>
      <c r="AQ209" s="44"/>
    </row>
    <row r="210" spans="1:43" ht="14.45" customHeight="1">
      <c r="A210" s="173"/>
      <c r="B210" s="166"/>
      <c r="C210" s="166"/>
      <c r="D210" s="214"/>
      <c r="E210" s="126"/>
      <c r="F210" s="123"/>
      <c r="G210" s="123"/>
      <c r="H210" s="123"/>
      <c r="I210" s="123"/>
      <c r="J210" s="141"/>
      <c r="K210" s="144"/>
      <c r="L210" s="154"/>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7"/>
      <c r="AC210" s="167"/>
      <c r="AD210" s="168"/>
      <c r="AE210" s="167"/>
      <c r="AF210" s="167"/>
      <c r="AG210" s="167"/>
      <c r="AH210" s="167"/>
      <c r="AI210" s="167"/>
      <c r="AJ210" s="167"/>
      <c r="AK210" s="167"/>
      <c r="AL210" s="167"/>
      <c r="AM210" s="167"/>
      <c r="AN210" s="167"/>
      <c r="AO210" s="120"/>
      <c r="AP210" s="12"/>
      <c r="AQ210" s="44"/>
    </row>
    <row r="211" spans="1:43" ht="14.45" customHeight="1">
      <c r="A211" s="173"/>
      <c r="B211" s="166"/>
      <c r="C211" s="166"/>
      <c r="D211" s="214"/>
      <c r="E211" s="126"/>
      <c r="F211" s="123"/>
      <c r="G211" s="123"/>
      <c r="H211" s="123"/>
      <c r="I211" s="123"/>
      <c r="J211" s="141"/>
      <c r="K211" s="144"/>
      <c r="L211" s="154"/>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7"/>
      <c r="AC211" s="167"/>
      <c r="AD211" s="168"/>
      <c r="AE211" s="167"/>
      <c r="AF211" s="167"/>
      <c r="AG211" s="167"/>
      <c r="AH211" s="167"/>
      <c r="AI211" s="167"/>
      <c r="AJ211" s="167"/>
      <c r="AK211" s="167"/>
      <c r="AL211" s="167"/>
      <c r="AM211" s="167"/>
      <c r="AN211" s="167"/>
      <c r="AO211" s="120"/>
      <c r="AP211" s="12"/>
      <c r="AQ211" s="44"/>
    </row>
    <row r="212" spans="1:43" ht="14.45" customHeight="1">
      <c r="A212" s="173"/>
      <c r="B212" s="166"/>
      <c r="C212" s="166"/>
      <c r="D212" s="214"/>
      <c r="E212" s="126"/>
      <c r="F212" s="123"/>
      <c r="G212" s="123"/>
      <c r="H212" s="123"/>
      <c r="I212" s="123"/>
      <c r="J212" s="141"/>
      <c r="K212" s="144"/>
      <c r="L212" s="154"/>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7"/>
      <c r="AC212" s="167"/>
      <c r="AD212" s="168"/>
      <c r="AE212" s="167"/>
      <c r="AF212" s="167"/>
      <c r="AG212" s="167"/>
      <c r="AH212" s="167"/>
      <c r="AI212" s="167"/>
      <c r="AJ212" s="167"/>
      <c r="AK212" s="167"/>
      <c r="AL212" s="167"/>
      <c r="AM212" s="167"/>
      <c r="AN212" s="167"/>
      <c r="AO212" s="120"/>
      <c r="AP212" s="12"/>
      <c r="AQ212" s="44"/>
    </row>
    <row r="213" spans="1:43" ht="14.45" customHeight="1">
      <c r="A213" s="173"/>
      <c r="B213" s="166"/>
      <c r="C213" s="166"/>
      <c r="D213" s="214"/>
      <c r="E213" s="126"/>
      <c r="F213" s="123"/>
      <c r="G213" s="123"/>
      <c r="H213" s="123"/>
      <c r="I213" s="123"/>
      <c r="J213" s="141"/>
      <c r="K213" s="144"/>
      <c r="L213" s="154"/>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7"/>
      <c r="AC213" s="167"/>
      <c r="AD213" s="168"/>
      <c r="AE213" s="167"/>
      <c r="AF213" s="167"/>
      <c r="AG213" s="167"/>
      <c r="AH213" s="167"/>
      <c r="AI213" s="167"/>
      <c r="AJ213" s="167"/>
      <c r="AK213" s="167"/>
      <c r="AL213" s="167"/>
      <c r="AM213" s="167"/>
      <c r="AN213" s="167"/>
      <c r="AO213" s="121"/>
      <c r="AP213" s="12"/>
      <c r="AQ213" s="44"/>
    </row>
    <row r="214" spans="1:43" ht="16.5">
      <c r="A214" s="174"/>
      <c r="B214" s="166"/>
      <c r="C214" s="166"/>
      <c r="D214" s="215"/>
      <c r="E214" s="127"/>
      <c r="F214" s="124"/>
      <c r="G214" s="124"/>
      <c r="H214" s="124"/>
      <c r="I214" s="124"/>
      <c r="J214" s="142"/>
      <c r="K214" s="145"/>
      <c r="L214" s="155"/>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2">
        <f>A209+1</f>
        <v>36</v>
      </c>
      <c r="B215" s="166" t="s">
        <v>80</v>
      </c>
      <c r="C215" s="166"/>
      <c r="D215" s="213">
        <f>+Noviembre!M215</f>
        <v>0</v>
      </c>
      <c r="E215" s="125"/>
      <c r="F215" s="122"/>
      <c r="G215" s="122"/>
      <c r="H215" s="122"/>
      <c r="I215" s="122"/>
      <c r="J215" s="140">
        <f>+F215+G215</f>
        <v>0</v>
      </c>
      <c r="K215" s="143">
        <f>+AO215</f>
        <v>0</v>
      </c>
      <c r="L215" s="153">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7"/>
      <c r="AC215" s="167"/>
      <c r="AD215" s="168">
        <f>+AB215+AC215</f>
        <v>0</v>
      </c>
      <c r="AE215" s="167"/>
      <c r="AF215" s="167"/>
      <c r="AG215" s="167"/>
      <c r="AH215" s="167"/>
      <c r="AI215" s="167"/>
      <c r="AJ215" s="167"/>
      <c r="AK215" s="167"/>
      <c r="AL215" s="167"/>
      <c r="AM215" s="167"/>
      <c r="AN215" s="167"/>
      <c r="AO215" s="119">
        <f>SUM(AD215:AN219)</f>
        <v>0</v>
      </c>
      <c r="AP215" s="12"/>
      <c r="AQ215" s="44"/>
    </row>
    <row r="216" spans="1:43" ht="14.45" customHeight="1">
      <c r="A216" s="173"/>
      <c r="B216" s="166"/>
      <c r="C216" s="166"/>
      <c r="D216" s="214"/>
      <c r="E216" s="126"/>
      <c r="F216" s="123"/>
      <c r="G216" s="123"/>
      <c r="H216" s="123"/>
      <c r="I216" s="123"/>
      <c r="J216" s="141"/>
      <c r="K216" s="144"/>
      <c r="L216" s="154"/>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7"/>
      <c r="AC216" s="167"/>
      <c r="AD216" s="168"/>
      <c r="AE216" s="167"/>
      <c r="AF216" s="167"/>
      <c r="AG216" s="167"/>
      <c r="AH216" s="167"/>
      <c r="AI216" s="167"/>
      <c r="AJ216" s="167"/>
      <c r="AK216" s="167"/>
      <c r="AL216" s="167"/>
      <c r="AM216" s="167"/>
      <c r="AN216" s="167"/>
      <c r="AO216" s="120"/>
      <c r="AP216" s="12"/>
      <c r="AQ216" s="44"/>
    </row>
    <row r="217" spans="1:43" ht="14.45" customHeight="1">
      <c r="A217" s="173"/>
      <c r="B217" s="166"/>
      <c r="C217" s="166"/>
      <c r="D217" s="214"/>
      <c r="E217" s="126"/>
      <c r="F217" s="123"/>
      <c r="G217" s="123"/>
      <c r="H217" s="123"/>
      <c r="I217" s="123"/>
      <c r="J217" s="141"/>
      <c r="K217" s="144"/>
      <c r="L217" s="154"/>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7"/>
      <c r="AC217" s="167"/>
      <c r="AD217" s="168"/>
      <c r="AE217" s="167"/>
      <c r="AF217" s="167"/>
      <c r="AG217" s="167"/>
      <c r="AH217" s="167"/>
      <c r="AI217" s="167"/>
      <c r="AJ217" s="167"/>
      <c r="AK217" s="167"/>
      <c r="AL217" s="167"/>
      <c r="AM217" s="167"/>
      <c r="AN217" s="167"/>
      <c r="AO217" s="120"/>
      <c r="AP217" s="12"/>
      <c r="AQ217" s="44"/>
    </row>
    <row r="218" spans="1:43" ht="14.45" customHeight="1">
      <c r="A218" s="173"/>
      <c r="B218" s="166"/>
      <c r="C218" s="166"/>
      <c r="D218" s="214"/>
      <c r="E218" s="126"/>
      <c r="F218" s="123"/>
      <c r="G218" s="123"/>
      <c r="H218" s="123"/>
      <c r="I218" s="123"/>
      <c r="J218" s="141"/>
      <c r="K218" s="144"/>
      <c r="L218" s="154"/>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7"/>
      <c r="AC218" s="167"/>
      <c r="AD218" s="168"/>
      <c r="AE218" s="167"/>
      <c r="AF218" s="167"/>
      <c r="AG218" s="167"/>
      <c r="AH218" s="167"/>
      <c r="AI218" s="167"/>
      <c r="AJ218" s="167"/>
      <c r="AK218" s="167"/>
      <c r="AL218" s="167"/>
      <c r="AM218" s="167"/>
      <c r="AN218" s="167"/>
      <c r="AO218" s="120"/>
      <c r="AP218" s="12"/>
      <c r="AQ218" s="44"/>
    </row>
    <row r="219" spans="1:43" ht="14.45" customHeight="1">
      <c r="A219" s="173"/>
      <c r="B219" s="166"/>
      <c r="C219" s="166"/>
      <c r="D219" s="214"/>
      <c r="E219" s="126"/>
      <c r="F219" s="123"/>
      <c r="G219" s="123"/>
      <c r="H219" s="123"/>
      <c r="I219" s="123"/>
      <c r="J219" s="141"/>
      <c r="K219" s="144"/>
      <c r="L219" s="154"/>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7"/>
      <c r="AC219" s="167"/>
      <c r="AD219" s="168"/>
      <c r="AE219" s="167"/>
      <c r="AF219" s="167"/>
      <c r="AG219" s="167"/>
      <c r="AH219" s="167"/>
      <c r="AI219" s="167"/>
      <c r="AJ219" s="167"/>
      <c r="AK219" s="167"/>
      <c r="AL219" s="167"/>
      <c r="AM219" s="167"/>
      <c r="AN219" s="167"/>
      <c r="AO219" s="121"/>
      <c r="AP219" s="12"/>
      <c r="AQ219" s="44"/>
    </row>
    <row r="220" spans="1:43" ht="16.5">
      <c r="A220" s="174"/>
      <c r="B220" s="175"/>
      <c r="C220" s="175"/>
      <c r="D220" s="215"/>
      <c r="E220" s="127"/>
      <c r="F220" s="124"/>
      <c r="G220" s="124"/>
      <c r="H220" s="124"/>
      <c r="I220" s="124"/>
      <c r="J220" s="142"/>
      <c r="K220" s="145"/>
      <c r="L220" s="155"/>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69" t="s">
        <v>81</v>
      </c>
      <c r="B221" s="170"/>
      <c r="C221" s="171"/>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5">
        <v>1</v>
      </c>
      <c r="B222" s="166" t="s">
        <v>82</v>
      </c>
      <c r="C222" s="166"/>
      <c r="D222" s="213">
        <f>+Noviembre!M222</f>
        <v>100</v>
      </c>
      <c r="E222" s="125"/>
      <c r="F222" s="122"/>
      <c r="G222" s="122"/>
      <c r="H222" s="122"/>
      <c r="I222" s="122"/>
      <c r="J222" s="140">
        <f>+F222+G222</f>
        <v>0</v>
      </c>
      <c r="K222" s="143">
        <f>+AO222</f>
        <v>0</v>
      </c>
      <c r="L222" s="153">
        <f>+J222+K222</f>
        <v>0</v>
      </c>
      <c r="M222" s="156">
        <f>+(D222+E222)-(L222)+H222-I222</f>
        <v>100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7"/>
      <c r="AC222" s="167"/>
      <c r="AD222" s="168">
        <f>+AB222+AC222</f>
        <v>0</v>
      </c>
      <c r="AE222" s="116"/>
      <c r="AF222" s="116"/>
      <c r="AG222" s="116"/>
      <c r="AH222" s="116"/>
      <c r="AI222" s="116"/>
      <c r="AJ222" s="116"/>
      <c r="AK222" s="116"/>
      <c r="AL222" s="116"/>
      <c r="AM222" s="116"/>
      <c r="AN222" s="116"/>
      <c r="AO222" s="119">
        <f>SUM(AD222:AN226)</f>
        <v>0</v>
      </c>
      <c r="AP222" s="12"/>
      <c r="AQ222" s="44"/>
    </row>
    <row r="223" spans="1:43" ht="14.45" customHeight="1">
      <c r="A223" s="165"/>
      <c r="B223" s="166"/>
      <c r="C223" s="166"/>
      <c r="D223" s="214"/>
      <c r="E223" s="126"/>
      <c r="F223" s="123"/>
      <c r="G223" s="123"/>
      <c r="H223" s="123"/>
      <c r="I223" s="123"/>
      <c r="J223" s="141"/>
      <c r="K223" s="144"/>
      <c r="L223" s="154"/>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7"/>
      <c r="AC223" s="167"/>
      <c r="AD223" s="168"/>
      <c r="AE223" s="117"/>
      <c r="AF223" s="117"/>
      <c r="AG223" s="117"/>
      <c r="AH223" s="117"/>
      <c r="AI223" s="117"/>
      <c r="AJ223" s="117"/>
      <c r="AK223" s="117"/>
      <c r="AL223" s="117"/>
      <c r="AM223" s="117"/>
      <c r="AN223" s="117"/>
      <c r="AO223" s="120"/>
      <c r="AP223" s="12"/>
      <c r="AQ223" s="44"/>
    </row>
    <row r="224" spans="1:43" ht="14.45" customHeight="1">
      <c r="A224" s="165"/>
      <c r="B224" s="166"/>
      <c r="C224" s="166"/>
      <c r="D224" s="214"/>
      <c r="E224" s="126"/>
      <c r="F224" s="123"/>
      <c r="G224" s="123"/>
      <c r="H224" s="123"/>
      <c r="I224" s="123"/>
      <c r="J224" s="141"/>
      <c r="K224" s="144"/>
      <c r="L224" s="154"/>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7"/>
      <c r="AC224" s="167"/>
      <c r="AD224" s="168"/>
      <c r="AE224" s="117"/>
      <c r="AF224" s="117"/>
      <c r="AG224" s="117"/>
      <c r="AH224" s="117"/>
      <c r="AI224" s="117"/>
      <c r="AJ224" s="117"/>
      <c r="AK224" s="117"/>
      <c r="AL224" s="117"/>
      <c r="AM224" s="117"/>
      <c r="AN224" s="117"/>
      <c r="AO224" s="120"/>
      <c r="AP224" s="12"/>
      <c r="AQ224" s="44"/>
    </row>
    <row r="225" spans="1:43" ht="14.45" customHeight="1">
      <c r="A225" s="165"/>
      <c r="B225" s="166"/>
      <c r="C225" s="166"/>
      <c r="D225" s="214"/>
      <c r="E225" s="126"/>
      <c r="F225" s="123"/>
      <c r="G225" s="123"/>
      <c r="H225" s="123"/>
      <c r="I225" s="123"/>
      <c r="J225" s="141"/>
      <c r="K225" s="144"/>
      <c r="L225" s="154"/>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7"/>
      <c r="AC225" s="167"/>
      <c r="AD225" s="168"/>
      <c r="AE225" s="117"/>
      <c r="AF225" s="117"/>
      <c r="AG225" s="117"/>
      <c r="AH225" s="117"/>
      <c r="AI225" s="117"/>
      <c r="AJ225" s="117"/>
      <c r="AK225" s="117"/>
      <c r="AL225" s="117"/>
      <c r="AM225" s="117"/>
      <c r="AN225" s="117"/>
      <c r="AO225" s="120"/>
      <c r="AP225" s="12"/>
      <c r="AQ225" s="44"/>
    </row>
    <row r="226" spans="1:43" ht="14.45" customHeight="1">
      <c r="A226" s="165"/>
      <c r="B226" s="166"/>
      <c r="C226" s="166"/>
      <c r="D226" s="214"/>
      <c r="E226" s="126"/>
      <c r="F226" s="123"/>
      <c r="G226" s="123"/>
      <c r="H226" s="123"/>
      <c r="I226" s="123"/>
      <c r="J226" s="141"/>
      <c r="K226" s="144"/>
      <c r="L226" s="154"/>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7"/>
      <c r="AC226" s="167"/>
      <c r="AD226" s="168"/>
      <c r="AE226" s="118"/>
      <c r="AF226" s="118"/>
      <c r="AG226" s="118"/>
      <c r="AH226" s="118"/>
      <c r="AI226" s="118"/>
      <c r="AJ226" s="118"/>
      <c r="AK226" s="118"/>
      <c r="AL226" s="118"/>
      <c r="AM226" s="118"/>
      <c r="AN226" s="118"/>
      <c r="AO226" s="121"/>
      <c r="AP226" s="12"/>
      <c r="AQ226" s="44"/>
    </row>
    <row r="227" spans="1:43" ht="16.5">
      <c r="A227" s="165"/>
      <c r="B227" s="166"/>
      <c r="C227" s="166"/>
      <c r="D227" s="215"/>
      <c r="E227" s="127"/>
      <c r="F227" s="124"/>
      <c r="G227" s="124"/>
      <c r="H227" s="124"/>
      <c r="I227" s="124"/>
      <c r="J227" s="142"/>
      <c r="K227" s="145"/>
      <c r="L227" s="155"/>
      <c r="M227" s="15" t="b">
        <f>M222=N227</f>
        <v>0</v>
      </c>
      <c r="N227" s="75">
        <f>SUM(N222:N226)</f>
        <v>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5">
        <f>A222+1</f>
        <v>2</v>
      </c>
      <c r="B228" s="166" t="s">
        <v>83</v>
      </c>
      <c r="C228" s="166"/>
      <c r="D228" s="213">
        <f>+Noviembre!M228</f>
        <v>302</v>
      </c>
      <c r="E228" s="125"/>
      <c r="F228" s="122"/>
      <c r="G228" s="122"/>
      <c r="H228" s="122"/>
      <c r="I228" s="122"/>
      <c r="J228" s="140">
        <f>+F228+G228</f>
        <v>0</v>
      </c>
      <c r="K228" s="143">
        <f>+AO228</f>
        <v>0</v>
      </c>
      <c r="L228" s="153">
        <f>+J228+K228</f>
        <v>0</v>
      </c>
      <c r="M228" s="156">
        <f>+(D228+E228)-(L228)+H228-I228</f>
        <v>302</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7"/>
      <c r="AC228" s="167"/>
      <c r="AD228" s="168">
        <f>+AB228+AC228</f>
        <v>0</v>
      </c>
      <c r="AE228" s="116"/>
      <c r="AF228" s="167"/>
      <c r="AG228" s="167"/>
      <c r="AH228" s="167"/>
      <c r="AI228" s="167"/>
      <c r="AJ228" s="167"/>
      <c r="AK228" s="167"/>
      <c r="AL228" s="167"/>
      <c r="AM228" s="167"/>
      <c r="AN228" s="167"/>
      <c r="AO228" s="119">
        <f>SUM(AD228:AN232)</f>
        <v>0</v>
      </c>
      <c r="AP228" s="12"/>
      <c r="AQ228" s="44"/>
    </row>
    <row r="229" spans="1:43" ht="14.45" customHeight="1">
      <c r="A229" s="165"/>
      <c r="B229" s="166"/>
      <c r="C229" s="166"/>
      <c r="D229" s="214"/>
      <c r="E229" s="126"/>
      <c r="F229" s="123"/>
      <c r="G229" s="123"/>
      <c r="H229" s="123"/>
      <c r="I229" s="123"/>
      <c r="J229" s="141"/>
      <c r="K229" s="144"/>
      <c r="L229" s="154"/>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7"/>
      <c r="AC229" s="167"/>
      <c r="AD229" s="168"/>
      <c r="AE229" s="117"/>
      <c r="AF229" s="167"/>
      <c r="AG229" s="167"/>
      <c r="AH229" s="167"/>
      <c r="AI229" s="167"/>
      <c r="AJ229" s="167"/>
      <c r="AK229" s="167"/>
      <c r="AL229" s="167"/>
      <c r="AM229" s="167"/>
      <c r="AN229" s="167"/>
      <c r="AO229" s="120"/>
      <c r="AP229" s="12"/>
      <c r="AQ229" s="44"/>
    </row>
    <row r="230" spans="1:43" ht="14.45" customHeight="1">
      <c r="A230" s="165"/>
      <c r="B230" s="166"/>
      <c r="C230" s="166"/>
      <c r="D230" s="214"/>
      <c r="E230" s="126"/>
      <c r="F230" s="123"/>
      <c r="G230" s="123"/>
      <c r="H230" s="123"/>
      <c r="I230" s="123"/>
      <c r="J230" s="141"/>
      <c r="K230" s="144"/>
      <c r="L230" s="154"/>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7"/>
      <c r="AC230" s="167"/>
      <c r="AD230" s="168"/>
      <c r="AE230" s="117"/>
      <c r="AF230" s="167"/>
      <c r="AG230" s="167"/>
      <c r="AH230" s="167"/>
      <c r="AI230" s="167"/>
      <c r="AJ230" s="167"/>
      <c r="AK230" s="167"/>
      <c r="AL230" s="167"/>
      <c r="AM230" s="167"/>
      <c r="AN230" s="167"/>
      <c r="AO230" s="120"/>
      <c r="AP230" s="12"/>
      <c r="AQ230" s="44"/>
    </row>
    <row r="231" spans="1:43" ht="14.45" customHeight="1">
      <c r="A231" s="165"/>
      <c r="B231" s="166"/>
      <c r="C231" s="166"/>
      <c r="D231" s="214"/>
      <c r="E231" s="126"/>
      <c r="F231" s="123"/>
      <c r="G231" s="123"/>
      <c r="H231" s="123"/>
      <c r="I231" s="123"/>
      <c r="J231" s="141"/>
      <c r="K231" s="144"/>
      <c r="L231" s="154"/>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7"/>
      <c r="AC231" s="167"/>
      <c r="AD231" s="168"/>
      <c r="AE231" s="117"/>
      <c r="AF231" s="167"/>
      <c r="AG231" s="167"/>
      <c r="AH231" s="167"/>
      <c r="AI231" s="167"/>
      <c r="AJ231" s="167"/>
      <c r="AK231" s="167"/>
      <c r="AL231" s="167"/>
      <c r="AM231" s="167"/>
      <c r="AN231" s="167"/>
      <c r="AO231" s="120"/>
      <c r="AP231" s="12"/>
      <c r="AQ231" s="44"/>
    </row>
    <row r="232" spans="1:43" ht="14.45" customHeight="1">
      <c r="A232" s="165"/>
      <c r="B232" s="166"/>
      <c r="C232" s="166"/>
      <c r="D232" s="214"/>
      <c r="E232" s="126"/>
      <c r="F232" s="123"/>
      <c r="G232" s="123"/>
      <c r="H232" s="123"/>
      <c r="I232" s="123"/>
      <c r="J232" s="141"/>
      <c r="K232" s="144"/>
      <c r="L232" s="154"/>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7"/>
      <c r="AC232" s="167"/>
      <c r="AD232" s="168"/>
      <c r="AE232" s="118"/>
      <c r="AF232" s="167"/>
      <c r="AG232" s="167"/>
      <c r="AH232" s="167"/>
      <c r="AI232" s="167"/>
      <c r="AJ232" s="167"/>
      <c r="AK232" s="167"/>
      <c r="AL232" s="167"/>
      <c r="AM232" s="167"/>
      <c r="AN232" s="167"/>
      <c r="AO232" s="121"/>
      <c r="AP232" s="12"/>
      <c r="AQ232" s="44"/>
    </row>
    <row r="233" spans="1:43" ht="16.5">
      <c r="A233" s="165"/>
      <c r="B233" s="166"/>
      <c r="C233" s="166"/>
      <c r="D233" s="215"/>
      <c r="E233" s="127"/>
      <c r="F233" s="124"/>
      <c r="G233" s="124"/>
      <c r="H233" s="124"/>
      <c r="I233" s="124"/>
      <c r="J233" s="142"/>
      <c r="K233" s="145"/>
      <c r="L233" s="155"/>
      <c r="M233" s="15" t="b">
        <f>M228=N233</f>
        <v>0</v>
      </c>
      <c r="N233" s="75">
        <f>SUM(N228:N232)</f>
        <v>0</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5">
        <f>A228+1</f>
        <v>3</v>
      </c>
      <c r="B234" s="166" t="s">
        <v>84</v>
      </c>
      <c r="C234" s="166"/>
      <c r="D234" s="213">
        <f>+Noviembre!M234</f>
        <v>0</v>
      </c>
      <c r="E234" s="125"/>
      <c r="F234" s="122"/>
      <c r="G234" s="122"/>
      <c r="H234" s="122"/>
      <c r="I234" s="122"/>
      <c r="J234" s="140">
        <f>+F234+G234</f>
        <v>0</v>
      </c>
      <c r="K234" s="143">
        <f>+AO234</f>
        <v>0</v>
      </c>
      <c r="L234" s="153">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7"/>
      <c r="AC234" s="167"/>
      <c r="AD234" s="168">
        <f>+AB234+AC234</f>
        <v>0</v>
      </c>
      <c r="AE234" s="167"/>
      <c r="AF234" s="167"/>
      <c r="AG234" s="167"/>
      <c r="AH234" s="167"/>
      <c r="AI234" s="167"/>
      <c r="AJ234" s="167"/>
      <c r="AK234" s="167"/>
      <c r="AL234" s="167"/>
      <c r="AM234" s="167"/>
      <c r="AN234" s="167"/>
      <c r="AO234" s="119">
        <f>SUM(AD234:AN238)</f>
        <v>0</v>
      </c>
      <c r="AP234" s="12"/>
      <c r="AQ234" s="44"/>
    </row>
    <row r="235" spans="1:43" ht="14.45" customHeight="1">
      <c r="A235" s="165"/>
      <c r="B235" s="166"/>
      <c r="C235" s="166"/>
      <c r="D235" s="214"/>
      <c r="E235" s="126"/>
      <c r="F235" s="123"/>
      <c r="G235" s="123"/>
      <c r="H235" s="123"/>
      <c r="I235" s="123"/>
      <c r="J235" s="141"/>
      <c r="K235" s="144"/>
      <c r="L235" s="154"/>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7"/>
      <c r="AC235" s="167"/>
      <c r="AD235" s="168"/>
      <c r="AE235" s="167"/>
      <c r="AF235" s="167"/>
      <c r="AG235" s="167"/>
      <c r="AH235" s="167"/>
      <c r="AI235" s="167"/>
      <c r="AJ235" s="167"/>
      <c r="AK235" s="167"/>
      <c r="AL235" s="167"/>
      <c r="AM235" s="167"/>
      <c r="AN235" s="167"/>
      <c r="AO235" s="120"/>
      <c r="AP235" s="12"/>
      <c r="AQ235" s="44"/>
    </row>
    <row r="236" spans="1:43" ht="14.45" customHeight="1">
      <c r="A236" s="165"/>
      <c r="B236" s="166"/>
      <c r="C236" s="166"/>
      <c r="D236" s="214"/>
      <c r="E236" s="126"/>
      <c r="F236" s="123"/>
      <c r="G236" s="123"/>
      <c r="H236" s="123"/>
      <c r="I236" s="123"/>
      <c r="J236" s="141"/>
      <c r="K236" s="144"/>
      <c r="L236" s="154"/>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7"/>
      <c r="AC236" s="167"/>
      <c r="AD236" s="168"/>
      <c r="AE236" s="167"/>
      <c r="AF236" s="167"/>
      <c r="AG236" s="167"/>
      <c r="AH236" s="167"/>
      <c r="AI236" s="167"/>
      <c r="AJ236" s="167"/>
      <c r="AK236" s="167"/>
      <c r="AL236" s="167"/>
      <c r="AM236" s="167"/>
      <c r="AN236" s="167"/>
      <c r="AO236" s="120"/>
      <c r="AP236" s="12"/>
      <c r="AQ236" s="44"/>
    </row>
    <row r="237" spans="1:43" ht="14.45" customHeight="1">
      <c r="A237" s="165"/>
      <c r="B237" s="166"/>
      <c r="C237" s="166"/>
      <c r="D237" s="214"/>
      <c r="E237" s="126"/>
      <c r="F237" s="123"/>
      <c r="G237" s="123"/>
      <c r="H237" s="123"/>
      <c r="I237" s="123"/>
      <c r="J237" s="141"/>
      <c r="K237" s="144"/>
      <c r="L237" s="154"/>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7"/>
      <c r="AC237" s="167"/>
      <c r="AD237" s="168"/>
      <c r="AE237" s="167"/>
      <c r="AF237" s="167"/>
      <c r="AG237" s="167"/>
      <c r="AH237" s="167"/>
      <c r="AI237" s="167"/>
      <c r="AJ237" s="167"/>
      <c r="AK237" s="167"/>
      <c r="AL237" s="167"/>
      <c r="AM237" s="167"/>
      <c r="AN237" s="167"/>
      <c r="AO237" s="120"/>
      <c r="AP237" s="12"/>
      <c r="AQ237" s="44"/>
    </row>
    <row r="238" spans="1:43" ht="14.45" customHeight="1">
      <c r="A238" s="165"/>
      <c r="B238" s="166"/>
      <c r="C238" s="166"/>
      <c r="D238" s="214"/>
      <c r="E238" s="126"/>
      <c r="F238" s="123"/>
      <c r="G238" s="123"/>
      <c r="H238" s="123"/>
      <c r="I238" s="123"/>
      <c r="J238" s="141"/>
      <c r="K238" s="144"/>
      <c r="L238" s="154"/>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7"/>
      <c r="AC238" s="167"/>
      <c r="AD238" s="168"/>
      <c r="AE238" s="167"/>
      <c r="AF238" s="167"/>
      <c r="AG238" s="167"/>
      <c r="AH238" s="167"/>
      <c r="AI238" s="167"/>
      <c r="AJ238" s="167"/>
      <c r="AK238" s="167"/>
      <c r="AL238" s="167"/>
      <c r="AM238" s="167"/>
      <c r="AN238" s="167"/>
      <c r="AO238" s="121"/>
      <c r="AP238" s="12"/>
      <c r="AQ238" s="44"/>
    </row>
    <row r="239" spans="1:43" ht="16.5">
      <c r="A239" s="165"/>
      <c r="B239" s="166"/>
      <c r="C239" s="166"/>
      <c r="D239" s="215"/>
      <c r="E239" s="127"/>
      <c r="F239" s="124"/>
      <c r="G239" s="124"/>
      <c r="H239" s="124"/>
      <c r="I239" s="124"/>
      <c r="J239" s="142"/>
      <c r="K239" s="145"/>
      <c r="L239" s="155"/>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5">
        <f>A234+1</f>
        <v>4</v>
      </c>
      <c r="B240" s="166" t="s">
        <v>85</v>
      </c>
      <c r="C240" s="166"/>
      <c r="D240" s="213">
        <f>+Noviembre!M240</f>
        <v>0</v>
      </c>
      <c r="E240" s="125"/>
      <c r="F240" s="122"/>
      <c r="G240" s="122"/>
      <c r="H240" s="122"/>
      <c r="I240" s="122"/>
      <c r="J240" s="140">
        <f>+F240+G240</f>
        <v>0</v>
      </c>
      <c r="K240" s="143">
        <f>+AO240</f>
        <v>0</v>
      </c>
      <c r="L240" s="153">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7"/>
      <c r="AC240" s="167"/>
      <c r="AD240" s="168">
        <f>+AB240+AC240</f>
        <v>0</v>
      </c>
      <c r="AE240" s="167"/>
      <c r="AF240" s="167"/>
      <c r="AG240" s="167"/>
      <c r="AH240" s="167"/>
      <c r="AI240" s="167"/>
      <c r="AJ240" s="167"/>
      <c r="AK240" s="167"/>
      <c r="AL240" s="167"/>
      <c r="AM240" s="167"/>
      <c r="AN240" s="167"/>
      <c r="AO240" s="119">
        <f>SUM(AD240:AN244)</f>
        <v>0</v>
      </c>
      <c r="AP240" s="12"/>
      <c r="AQ240" s="44"/>
    </row>
    <row r="241" spans="1:43" ht="14.45" customHeight="1">
      <c r="A241" s="165"/>
      <c r="B241" s="166"/>
      <c r="C241" s="166"/>
      <c r="D241" s="214"/>
      <c r="E241" s="126"/>
      <c r="F241" s="123"/>
      <c r="G241" s="123"/>
      <c r="H241" s="123"/>
      <c r="I241" s="123"/>
      <c r="J241" s="141"/>
      <c r="K241" s="144"/>
      <c r="L241" s="154"/>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7"/>
      <c r="AC241" s="167"/>
      <c r="AD241" s="168"/>
      <c r="AE241" s="167"/>
      <c r="AF241" s="167"/>
      <c r="AG241" s="167"/>
      <c r="AH241" s="167"/>
      <c r="AI241" s="167"/>
      <c r="AJ241" s="167"/>
      <c r="AK241" s="167"/>
      <c r="AL241" s="167"/>
      <c r="AM241" s="167"/>
      <c r="AN241" s="167"/>
      <c r="AO241" s="120"/>
      <c r="AP241" s="12"/>
      <c r="AQ241" s="44"/>
    </row>
    <row r="242" spans="1:43" ht="14.45" customHeight="1">
      <c r="A242" s="165"/>
      <c r="B242" s="166"/>
      <c r="C242" s="166"/>
      <c r="D242" s="214"/>
      <c r="E242" s="126"/>
      <c r="F242" s="123"/>
      <c r="G242" s="123"/>
      <c r="H242" s="123"/>
      <c r="I242" s="123"/>
      <c r="J242" s="141"/>
      <c r="K242" s="144"/>
      <c r="L242" s="154"/>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7"/>
      <c r="AC242" s="167"/>
      <c r="AD242" s="168"/>
      <c r="AE242" s="167"/>
      <c r="AF242" s="167"/>
      <c r="AG242" s="167"/>
      <c r="AH242" s="167"/>
      <c r="AI242" s="167"/>
      <c r="AJ242" s="167"/>
      <c r="AK242" s="167"/>
      <c r="AL242" s="167"/>
      <c r="AM242" s="167"/>
      <c r="AN242" s="167"/>
      <c r="AO242" s="120"/>
      <c r="AP242" s="12"/>
      <c r="AQ242" s="44"/>
    </row>
    <row r="243" spans="1:43" ht="14.45" customHeight="1">
      <c r="A243" s="165"/>
      <c r="B243" s="166"/>
      <c r="C243" s="166"/>
      <c r="D243" s="214"/>
      <c r="E243" s="126"/>
      <c r="F243" s="123"/>
      <c r="G243" s="123"/>
      <c r="H243" s="123"/>
      <c r="I243" s="123"/>
      <c r="J243" s="141"/>
      <c r="K243" s="144"/>
      <c r="L243" s="154"/>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7"/>
      <c r="AC243" s="167"/>
      <c r="AD243" s="168"/>
      <c r="AE243" s="167"/>
      <c r="AF243" s="167"/>
      <c r="AG243" s="167"/>
      <c r="AH243" s="167"/>
      <c r="AI243" s="167"/>
      <c r="AJ243" s="167"/>
      <c r="AK243" s="167"/>
      <c r="AL243" s="167"/>
      <c r="AM243" s="167"/>
      <c r="AN243" s="167"/>
      <c r="AO243" s="120"/>
      <c r="AP243" s="12"/>
      <c r="AQ243" s="44"/>
    </row>
    <row r="244" spans="1:43" ht="14.45" customHeight="1">
      <c r="A244" s="165"/>
      <c r="B244" s="166"/>
      <c r="C244" s="166"/>
      <c r="D244" s="214"/>
      <c r="E244" s="126"/>
      <c r="F244" s="123"/>
      <c r="G244" s="123"/>
      <c r="H244" s="123"/>
      <c r="I244" s="123"/>
      <c r="J244" s="141"/>
      <c r="K244" s="144"/>
      <c r="L244" s="154"/>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7"/>
      <c r="AC244" s="167"/>
      <c r="AD244" s="168"/>
      <c r="AE244" s="167"/>
      <c r="AF244" s="167"/>
      <c r="AG244" s="167"/>
      <c r="AH244" s="167"/>
      <c r="AI244" s="167"/>
      <c r="AJ244" s="167"/>
      <c r="AK244" s="167"/>
      <c r="AL244" s="167"/>
      <c r="AM244" s="167"/>
      <c r="AN244" s="167"/>
      <c r="AO244" s="121"/>
      <c r="AP244" s="12"/>
      <c r="AQ244" s="44"/>
    </row>
    <row r="245" spans="1:43" ht="16.5">
      <c r="A245" s="165"/>
      <c r="B245" s="166"/>
      <c r="C245" s="166"/>
      <c r="D245" s="215"/>
      <c r="E245" s="127"/>
      <c r="F245" s="124"/>
      <c r="G245" s="124"/>
      <c r="H245" s="124"/>
      <c r="I245" s="124"/>
      <c r="J245" s="142"/>
      <c r="K245" s="145"/>
      <c r="L245" s="155"/>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5">
        <f>A240+1</f>
        <v>5</v>
      </c>
      <c r="B246" s="166" t="s">
        <v>86</v>
      </c>
      <c r="C246" s="166"/>
      <c r="D246" s="213">
        <f>+Noviembre!M246</f>
        <v>162</v>
      </c>
      <c r="E246" s="125"/>
      <c r="F246" s="122"/>
      <c r="G246" s="122"/>
      <c r="H246" s="122"/>
      <c r="I246" s="122"/>
      <c r="J246" s="140">
        <f>+F246+G246</f>
        <v>0</v>
      </c>
      <c r="K246" s="143">
        <f>+AO246</f>
        <v>0</v>
      </c>
      <c r="L246" s="153">
        <f>+J246+K246</f>
        <v>0</v>
      </c>
      <c r="M246" s="156">
        <f>+(D246+E246)-(L246)+H246-I246</f>
        <v>162</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7"/>
      <c r="AC246" s="167"/>
      <c r="AD246" s="168">
        <f>+AB246+AC246</f>
        <v>0</v>
      </c>
      <c r="AE246" s="167"/>
      <c r="AF246" s="167"/>
      <c r="AG246" s="167"/>
      <c r="AH246" s="167"/>
      <c r="AI246" s="167"/>
      <c r="AJ246" s="167"/>
      <c r="AK246" s="167"/>
      <c r="AL246" s="167"/>
      <c r="AM246" s="167"/>
      <c r="AN246" s="167"/>
      <c r="AO246" s="119">
        <f>SUM(AD246:AN250)</f>
        <v>0</v>
      </c>
      <c r="AP246" s="12"/>
      <c r="AQ246" s="44"/>
    </row>
    <row r="247" spans="1:43" ht="14.45" customHeight="1">
      <c r="A247" s="165"/>
      <c r="B247" s="166"/>
      <c r="C247" s="166"/>
      <c r="D247" s="214"/>
      <c r="E247" s="126"/>
      <c r="F247" s="123"/>
      <c r="G247" s="123"/>
      <c r="H247" s="123"/>
      <c r="I247" s="123"/>
      <c r="J247" s="141"/>
      <c r="K247" s="144"/>
      <c r="L247" s="154"/>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7"/>
      <c r="AC247" s="167"/>
      <c r="AD247" s="168"/>
      <c r="AE247" s="167"/>
      <c r="AF247" s="167"/>
      <c r="AG247" s="167"/>
      <c r="AH247" s="167"/>
      <c r="AI247" s="167"/>
      <c r="AJ247" s="167"/>
      <c r="AK247" s="167"/>
      <c r="AL247" s="167"/>
      <c r="AM247" s="167"/>
      <c r="AN247" s="167"/>
      <c r="AO247" s="120"/>
      <c r="AP247" s="12"/>
      <c r="AQ247" s="44"/>
    </row>
    <row r="248" spans="1:43" ht="14.45" customHeight="1">
      <c r="A248" s="165"/>
      <c r="B248" s="166"/>
      <c r="C248" s="166"/>
      <c r="D248" s="214"/>
      <c r="E248" s="126"/>
      <c r="F248" s="123"/>
      <c r="G248" s="123"/>
      <c r="H248" s="123"/>
      <c r="I248" s="123"/>
      <c r="J248" s="141"/>
      <c r="K248" s="144"/>
      <c r="L248" s="154"/>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7"/>
      <c r="AC248" s="167"/>
      <c r="AD248" s="168"/>
      <c r="AE248" s="167"/>
      <c r="AF248" s="167"/>
      <c r="AG248" s="167"/>
      <c r="AH248" s="167"/>
      <c r="AI248" s="167"/>
      <c r="AJ248" s="167"/>
      <c r="AK248" s="167"/>
      <c r="AL248" s="167"/>
      <c r="AM248" s="167"/>
      <c r="AN248" s="167"/>
      <c r="AO248" s="120"/>
      <c r="AP248" s="12"/>
      <c r="AQ248" s="44"/>
    </row>
    <row r="249" spans="1:43" ht="14.45" customHeight="1">
      <c r="A249" s="165"/>
      <c r="B249" s="166"/>
      <c r="C249" s="166"/>
      <c r="D249" s="214"/>
      <c r="E249" s="126"/>
      <c r="F249" s="123"/>
      <c r="G249" s="123"/>
      <c r="H249" s="123"/>
      <c r="I249" s="123"/>
      <c r="J249" s="141"/>
      <c r="K249" s="144"/>
      <c r="L249" s="154"/>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7"/>
      <c r="AC249" s="167"/>
      <c r="AD249" s="168"/>
      <c r="AE249" s="167"/>
      <c r="AF249" s="167"/>
      <c r="AG249" s="167"/>
      <c r="AH249" s="167"/>
      <c r="AI249" s="167"/>
      <c r="AJ249" s="167"/>
      <c r="AK249" s="167"/>
      <c r="AL249" s="167"/>
      <c r="AM249" s="167"/>
      <c r="AN249" s="167"/>
      <c r="AO249" s="120"/>
      <c r="AP249" s="12"/>
      <c r="AQ249" s="44"/>
    </row>
    <row r="250" spans="1:43" ht="14.45" customHeight="1">
      <c r="A250" s="165"/>
      <c r="B250" s="166"/>
      <c r="C250" s="166"/>
      <c r="D250" s="214"/>
      <c r="E250" s="126"/>
      <c r="F250" s="123"/>
      <c r="G250" s="123"/>
      <c r="H250" s="123"/>
      <c r="I250" s="123"/>
      <c r="J250" s="141"/>
      <c r="K250" s="144"/>
      <c r="L250" s="154"/>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7"/>
      <c r="AC250" s="167"/>
      <c r="AD250" s="168"/>
      <c r="AE250" s="167"/>
      <c r="AF250" s="167"/>
      <c r="AG250" s="167"/>
      <c r="AH250" s="167"/>
      <c r="AI250" s="167"/>
      <c r="AJ250" s="167"/>
      <c r="AK250" s="167"/>
      <c r="AL250" s="167"/>
      <c r="AM250" s="167"/>
      <c r="AN250" s="167"/>
      <c r="AO250" s="121"/>
      <c r="AP250" s="12"/>
      <c r="AQ250" s="44"/>
    </row>
    <row r="251" spans="1:43" ht="16.5">
      <c r="A251" s="165"/>
      <c r="B251" s="166"/>
      <c r="C251" s="166"/>
      <c r="D251" s="215"/>
      <c r="E251" s="127"/>
      <c r="F251" s="124"/>
      <c r="G251" s="124"/>
      <c r="H251" s="124"/>
      <c r="I251" s="124"/>
      <c r="J251" s="142"/>
      <c r="K251" s="145"/>
      <c r="L251" s="155"/>
      <c r="M251" s="15" t="b">
        <f>M246=N251</f>
        <v>0</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5">
        <f>A246+1</f>
        <v>6</v>
      </c>
      <c r="B252" s="166" t="s">
        <v>87</v>
      </c>
      <c r="C252" s="166"/>
      <c r="D252" s="213">
        <f>+Noviembre!M252</f>
        <v>440</v>
      </c>
      <c r="E252" s="125"/>
      <c r="F252" s="122"/>
      <c r="G252" s="122"/>
      <c r="H252" s="122"/>
      <c r="I252" s="122"/>
      <c r="J252" s="140">
        <f>+F252+G252</f>
        <v>0</v>
      </c>
      <c r="K252" s="143">
        <f>+AO252</f>
        <v>0</v>
      </c>
      <c r="L252" s="153">
        <f>+J252+K252</f>
        <v>0</v>
      </c>
      <c r="M252" s="156">
        <f>+(D252+E252)-(L252)+H252-I252</f>
        <v>440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7"/>
      <c r="AC252" s="167"/>
      <c r="AD252" s="168">
        <f>+AB252+AC252</f>
        <v>0</v>
      </c>
      <c r="AE252" s="167"/>
      <c r="AF252" s="167"/>
      <c r="AG252" s="167"/>
      <c r="AH252" s="167"/>
      <c r="AI252" s="167"/>
      <c r="AJ252" s="167"/>
      <c r="AK252" s="167"/>
      <c r="AL252" s="167"/>
      <c r="AM252" s="167"/>
      <c r="AN252" s="167"/>
      <c r="AO252" s="119">
        <f>SUM(AD252:AN256)</f>
        <v>0</v>
      </c>
      <c r="AP252" s="12"/>
      <c r="AQ252" s="44"/>
    </row>
    <row r="253" spans="1:43" ht="14.45" customHeight="1">
      <c r="A253" s="165"/>
      <c r="B253" s="166"/>
      <c r="C253" s="166"/>
      <c r="D253" s="214"/>
      <c r="E253" s="126"/>
      <c r="F253" s="123"/>
      <c r="G253" s="123"/>
      <c r="H253" s="123"/>
      <c r="I253" s="123"/>
      <c r="J253" s="141"/>
      <c r="K253" s="144"/>
      <c r="L253" s="154"/>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7"/>
      <c r="AC253" s="167"/>
      <c r="AD253" s="168"/>
      <c r="AE253" s="167"/>
      <c r="AF253" s="167"/>
      <c r="AG253" s="167"/>
      <c r="AH253" s="167"/>
      <c r="AI253" s="167"/>
      <c r="AJ253" s="167"/>
      <c r="AK253" s="167"/>
      <c r="AL253" s="167"/>
      <c r="AM253" s="167"/>
      <c r="AN253" s="167"/>
      <c r="AO253" s="120"/>
      <c r="AP253" s="12"/>
      <c r="AQ253" s="44"/>
    </row>
    <row r="254" spans="1:43" ht="14.45" customHeight="1">
      <c r="A254" s="165"/>
      <c r="B254" s="166"/>
      <c r="C254" s="166"/>
      <c r="D254" s="214"/>
      <c r="E254" s="126"/>
      <c r="F254" s="123"/>
      <c r="G254" s="123"/>
      <c r="H254" s="123"/>
      <c r="I254" s="123"/>
      <c r="J254" s="141"/>
      <c r="K254" s="144"/>
      <c r="L254" s="154"/>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7"/>
      <c r="AC254" s="167"/>
      <c r="AD254" s="168"/>
      <c r="AE254" s="167"/>
      <c r="AF254" s="167"/>
      <c r="AG254" s="167"/>
      <c r="AH254" s="167"/>
      <c r="AI254" s="167"/>
      <c r="AJ254" s="167"/>
      <c r="AK254" s="167"/>
      <c r="AL254" s="167"/>
      <c r="AM254" s="167"/>
      <c r="AN254" s="167"/>
      <c r="AO254" s="120"/>
      <c r="AP254" s="12"/>
      <c r="AQ254" s="44"/>
    </row>
    <row r="255" spans="1:43" ht="14.45" customHeight="1">
      <c r="A255" s="165"/>
      <c r="B255" s="166"/>
      <c r="C255" s="166"/>
      <c r="D255" s="214"/>
      <c r="E255" s="126"/>
      <c r="F255" s="123"/>
      <c r="G255" s="123"/>
      <c r="H255" s="123"/>
      <c r="I255" s="123"/>
      <c r="J255" s="141"/>
      <c r="K255" s="144"/>
      <c r="L255" s="154"/>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7"/>
      <c r="AC255" s="167"/>
      <c r="AD255" s="168"/>
      <c r="AE255" s="167"/>
      <c r="AF255" s="167"/>
      <c r="AG255" s="167"/>
      <c r="AH255" s="167"/>
      <c r="AI255" s="167"/>
      <c r="AJ255" s="167"/>
      <c r="AK255" s="167"/>
      <c r="AL255" s="167"/>
      <c r="AM255" s="167"/>
      <c r="AN255" s="167"/>
      <c r="AO255" s="120"/>
      <c r="AP255" s="12"/>
      <c r="AQ255" s="44"/>
    </row>
    <row r="256" spans="1:43" ht="14.45" customHeight="1">
      <c r="A256" s="165"/>
      <c r="B256" s="166"/>
      <c r="C256" s="166"/>
      <c r="D256" s="214"/>
      <c r="E256" s="126"/>
      <c r="F256" s="123"/>
      <c r="G256" s="123"/>
      <c r="H256" s="123"/>
      <c r="I256" s="123"/>
      <c r="J256" s="141"/>
      <c r="K256" s="144"/>
      <c r="L256" s="154"/>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7"/>
      <c r="AC256" s="167"/>
      <c r="AD256" s="168"/>
      <c r="AE256" s="167"/>
      <c r="AF256" s="167"/>
      <c r="AG256" s="167"/>
      <c r="AH256" s="167"/>
      <c r="AI256" s="167"/>
      <c r="AJ256" s="167"/>
      <c r="AK256" s="167"/>
      <c r="AL256" s="167"/>
      <c r="AM256" s="167"/>
      <c r="AN256" s="167"/>
      <c r="AO256" s="121"/>
      <c r="AP256" s="12"/>
      <c r="AQ256" s="44"/>
    </row>
    <row r="257" spans="1:43" ht="16.5">
      <c r="A257" s="165"/>
      <c r="B257" s="166"/>
      <c r="C257" s="166"/>
      <c r="D257" s="215"/>
      <c r="E257" s="127"/>
      <c r="F257" s="124"/>
      <c r="G257" s="124"/>
      <c r="H257" s="124"/>
      <c r="I257" s="124"/>
      <c r="J257" s="142"/>
      <c r="K257" s="145"/>
      <c r="L257" s="155"/>
      <c r="M257" s="15" t="b">
        <f>M252=N257</f>
        <v>0</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5">
        <f>A252+1</f>
        <v>7</v>
      </c>
      <c r="B258" s="166" t="s">
        <v>88</v>
      </c>
      <c r="C258" s="166"/>
      <c r="D258" s="213">
        <f>+Noviembre!M258</f>
        <v>0</v>
      </c>
      <c r="E258" s="125"/>
      <c r="F258" s="122"/>
      <c r="G258" s="122"/>
      <c r="H258" s="122"/>
      <c r="I258" s="122"/>
      <c r="J258" s="140">
        <f>+F258+G258</f>
        <v>0</v>
      </c>
      <c r="K258" s="143">
        <f>+AO258</f>
        <v>0</v>
      </c>
      <c r="L258" s="153">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7"/>
      <c r="AC258" s="167"/>
      <c r="AD258" s="168">
        <f>+AB258+AC258</f>
        <v>0</v>
      </c>
      <c r="AE258" s="167"/>
      <c r="AF258" s="167"/>
      <c r="AG258" s="167"/>
      <c r="AH258" s="167"/>
      <c r="AI258" s="167"/>
      <c r="AJ258" s="167"/>
      <c r="AK258" s="167"/>
      <c r="AL258" s="167"/>
      <c r="AM258" s="167"/>
      <c r="AN258" s="167"/>
      <c r="AO258" s="119">
        <f>SUM(AD258:AN262)</f>
        <v>0</v>
      </c>
      <c r="AP258" s="12"/>
      <c r="AQ258" s="44"/>
    </row>
    <row r="259" spans="1:43" ht="14.45" customHeight="1">
      <c r="A259" s="165"/>
      <c r="B259" s="166"/>
      <c r="C259" s="166"/>
      <c r="D259" s="214"/>
      <c r="E259" s="126"/>
      <c r="F259" s="123"/>
      <c r="G259" s="123"/>
      <c r="H259" s="123"/>
      <c r="I259" s="123"/>
      <c r="J259" s="141"/>
      <c r="K259" s="144"/>
      <c r="L259" s="154"/>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7"/>
      <c r="AC259" s="167"/>
      <c r="AD259" s="168"/>
      <c r="AE259" s="167"/>
      <c r="AF259" s="167"/>
      <c r="AG259" s="167"/>
      <c r="AH259" s="167"/>
      <c r="AI259" s="167"/>
      <c r="AJ259" s="167"/>
      <c r="AK259" s="167"/>
      <c r="AL259" s="167"/>
      <c r="AM259" s="167"/>
      <c r="AN259" s="167"/>
      <c r="AO259" s="120"/>
      <c r="AP259" s="12"/>
      <c r="AQ259" s="44"/>
    </row>
    <row r="260" spans="1:43" ht="14.45" customHeight="1">
      <c r="A260" s="165"/>
      <c r="B260" s="166"/>
      <c r="C260" s="166"/>
      <c r="D260" s="214"/>
      <c r="E260" s="126"/>
      <c r="F260" s="123"/>
      <c r="G260" s="123"/>
      <c r="H260" s="123"/>
      <c r="I260" s="123"/>
      <c r="J260" s="141"/>
      <c r="K260" s="144"/>
      <c r="L260" s="154"/>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7"/>
      <c r="AC260" s="167"/>
      <c r="AD260" s="168"/>
      <c r="AE260" s="167"/>
      <c r="AF260" s="167"/>
      <c r="AG260" s="167"/>
      <c r="AH260" s="167"/>
      <c r="AI260" s="167"/>
      <c r="AJ260" s="167"/>
      <c r="AK260" s="167"/>
      <c r="AL260" s="167"/>
      <c r="AM260" s="167"/>
      <c r="AN260" s="167"/>
      <c r="AO260" s="120"/>
      <c r="AP260" s="12"/>
      <c r="AQ260" s="44"/>
    </row>
    <row r="261" spans="1:43" ht="14.45" customHeight="1">
      <c r="A261" s="165"/>
      <c r="B261" s="166"/>
      <c r="C261" s="166"/>
      <c r="D261" s="214"/>
      <c r="E261" s="126"/>
      <c r="F261" s="123"/>
      <c r="G261" s="123"/>
      <c r="H261" s="123"/>
      <c r="I261" s="123"/>
      <c r="J261" s="141"/>
      <c r="K261" s="144"/>
      <c r="L261" s="154"/>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7"/>
      <c r="AC261" s="167"/>
      <c r="AD261" s="168"/>
      <c r="AE261" s="167"/>
      <c r="AF261" s="167"/>
      <c r="AG261" s="167"/>
      <c r="AH261" s="167"/>
      <c r="AI261" s="167"/>
      <c r="AJ261" s="167"/>
      <c r="AK261" s="167"/>
      <c r="AL261" s="167"/>
      <c r="AM261" s="167"/>
      <c r="AN261" s="167"/>
      <c r="AO261" s="120"/>
      <c r="AP261" s="12"/>
      <c r="AQ261" s="44"/>
    </row>
    <row r="262" spans="1:43" ht="14.45" customHeight="1">
      <c r="A262" s="165"/>
      <c r="B262" s="166"/>
      <c r="C262" s="166"/>
      <c r="D262" s="214"/>
      <c r="E262" s="126"/>
      <c r="F262" s="123"/>
      <c r="G262" s="123"/>
      <c r="H262" s="123"/>
      <c r="I262" s="123"/>
      <c r="J262" s="141"/>
      <c r="K262" s="144"/>
      <c r="L262" s="154"/>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7"/>
      <c r="AC262" s="167"/>
      <c r="AD262" s="168"/>
      <c r="AE262" s="167"/>
      <c r="AF262" s="167"/>
      <c r="AG262" s="167"/>
      <c r="AH262" s="167"/>
      <c r="AI262" s="167"/>
      <c r="AJ262" s="167"/>
      <c r="AK262" s="167"/>
      <c r="AL262" s="167"/>
      <c r="AM262" s="167"/>
      <c r="AN262" s="167"/>
      <c r="AO262" s="121"/>
      <c r="AP262" s="12"/>
      <c r="AQ262" s="44"/>
    </row>
    <row r="263" spans="1:43" ht="16.5">
      <c r="A263" s="165"/>
      <c r="B263" s="166"/>
      <c r="C263" s="166"/>
      <c r="D263" s="215"/>
      <c r="E263" s="127"/>
      <c r="F263" s="124"/>
      <c r="G263" s="124"/>
      <c r="H263" s="124"/>
      <c r="I263" s="124"/>
      <c r="J263" s="142"/>
      <c r="K263" s="145"/>
      <c r="L263" s="155"/>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5">
        <f>A258+1</f>
        <v>8</v>
      </c>
      <c r="B264" s="166" t="s">
        <v>89</v>
      </c>
      <c r="C264" s="166"/>
      <c r="D264" s="213">
        <f>+Noviembre!M264</f>
        <v>10</v>
      </c>
      <c r="E264" s="125"/>
      <c r="F264" s="122"/>
      <c r="G264" s="122"/>
      <c r="H264" s="122"/>
      <c r="I264" s="122"/>
      <c r="J264" s="140">
        <f>+F264+G264</f>
        <v>0</v>
      </c>
      <c r="K264" s="143">
        <f>+AO264</f>
        <v>0</v>
      </c>
      <c r="L264" s="153">
        <f>+J264+K264</f>
        <v>0</v>
      </c>
      <c r="M264" s="156">
        <f>+(D264+E264)-(L264)+H264-I264</f>
        <v>10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7"/>
      <c r="AC264" s="167"/>
      <c r="AD264" s="168">
        <f>+AB264+AC264</f>
        <v>0</v>
      </c>
      <c r="AE264" s="167"/>
      <c r="AF264" s="167"/>
      <c r="AG264" s="167"/>
      <c r="AH264" s="167"/>
      <c r="AI264" s="167"/>
      <c r="AJ264" s="167"/>
      <c r="AK264" s="167"/>
      <c r="AL264" s="167"/>
      <c r="AM264" s="167"/>
      <c r="AN264" s="167"/>
      <c r="AO264" s="119">
        <f>SUM(AD264:AN268)</f>
        <v>0</v>
      </c>
      <c r="AP264" s="12"/>
      <c r="AQ264" s="44"/>
    </row>
    <row r="265" spans="1:43" ht="14.45" customHeight="1">
      <c r="A265" s="165"/>
      <c r="B265" s="166"/>
      <c r="C265" s="166"/>
      <c r="D265" s="214"/>
      <c r="E265" s="126"/>
      <c r="F265" s="123"/>
      <c r="G265" s="123"/>
      <c r="H265" s="123"/>
      <c r="I265" s="123"/>
      <c r="J265" s="141"/>
      <c r="K265" s="144"/>
      <c r="L265" s="154"/>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7"/>
      <c r="AC265" s="167"/>
      <c r="AD265" s="168"/>
      <c r="AE265" s="167"/>
      <c r="AF265" s="167"/>
      <c r="AG265" s="167"/>
      <c r="AH265" s="167"/>
      <c r="AI265" s="167"/>
      <c r="AJ265" s="167"/>
      <c r="AK265" s="167"/>
      <c r="AL265" s="167"/>
      <c r="AM265" s="167"/>
      <c r="AN265" s="167"/>
      <c r="AO265" s="120"/>
      <c r="AP265" s="12"/>
      <c r="AQ265" s="44"/>
    </row>
    <row r="266" spans="1:43" ht="14.45" customHeight="1">
      <c r="A266" s="165"/>
      <c r="B266" s="166"/>
      <c r="C266" s="166"/>
      <c r="D266" s="214"/>
      <c r="E266" s="126"/>
      <c r="F266" s="123"/>
      <c r="G266" s="123"/>
      <c r="H266" s="123"/>
      <c r="I266" s="123"/>
      <c r="J266" s="141"/>
      <c r="K266" s="144"/>
      <c r="L266" s="154"/>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7"/>
      <c r="AC266" s="167"/>
      <c r="AD266" s="168"/>
      <c r="AE266" s="167"/>
      <c r="AF266" s="167"/>
      <c r="AG266" s="167"/>
      <c r="AH266" s="167"/>
      <c r="AI266" s="167"/>
      <c r="AJ266" s="167"/>
      <c r="AK266" s="167"/>
      <c r="AL266" s="167"/>
      <c r="AM266" s="167"/>
      <c r="AN266" s="167"/>
      <c r="AO266" s="120"/>
      <c r="AP266" s="12"/>
      <c r="AQ266" s="44"/>
    </row>
    <row r="267" spans="1:43" ht="14.45" customHeight="1">
      <c r="A267" s="165"/>
      <c r="B267" s="166"/>
      <c r="C267" s="166"/>
      <c r="D267" s="214"/>
      <c r="E267" s="126"/>
      <c r="F267" s="123"/>
      <c r="G267" s="123"/>
      <c r="H267" s="123"/>
      <c r="I267" s="123"/>
      <c r="J267" s="141"/>
      <c r="K267" s="144"/>
      <c r="L267" s="154"/>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7"/>
      <c r="AC267" s="167"/>
      <c r="AD267" s="168"/>
      <c r="AE267" s="167"/>
      <c r="AF267" s="167"/>
      <c r="AG267" s="167"/>
      <c r="AH267" s="167"/>
      <c r="AI267" s="167"/>
      <c r="AJ267" s="167"/>
      <c r="AK267" s="167"/>
      <c r="AL267" s="167"/>
      <c r="AM267" s="167"/>
      <c r="AN267" s="167"/>
      <c r="AO267" s="120"/>
      <c r="AP267" s="12"/>
      <c r="AQ267" s="44"/>
    </row>
    <row r="268" spans="1:43" ht="14.45" customHeight="1">
      <c r="A268" s="165"/>
      <c r="B268" s="166"/>
      <c r="C268" s="166"/>
      <c r="D268" s="214"/>
      <c r="E268" s="126"/>
      <c r="F268" s="123"/>
      <c r="G268" s="123"/>
      <c r="H268" s="123"/>
      <c r="I268" s="123"/>
      <c r="J268" s="141"/>
      <c r="K268" s="144"/>
      <c r="L268" s="154"/>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7"/>
      <c r="AC268" s="167"/>
      <c r="AD268" s="168"/>
      <c r="AE268" s="167"/>
      <c r="AF268" s="167"/>
      <c r="AG268" s="167"/>
      <c r="AH268" s="167"/>
      <c r="AI268" s="167"/>
      <c r="AJ268" s="167"/>
      <c r="AK268" s="167"/>
      <c r="AL268" s="167"/>
      <c r="AM268" s="167"/>
      <c r="AN268" s="167"/>
      <c r="AO268" s="121"/>
      <c r="AP268" s="12"/>
      <c r="AQ268" s="44"/>
    </row>
    <row r="269" spans="1:43" ht="16.5">
      <c r="A269" s="165"/>
      <c r="B269" s="166"/>
      <c r="C269" s="166"/>
      <c r="D269" s="215"/>
      <c r="E269" s="127"/>
      <c r="F269" s="124"/>
      <c r="G269" s="124"/>
      <c r="H269" s="124"/>
      <c r="I269" s="124"/>
      <c r="J269" s="142"/>
      <c r="K269" s="145"/>
      <c r="L269" s="155"/>
      <c r="M269" s="15" t="b">
        <f>M264=N269</f>
        <v>0</v>
      </c>
      <c r="N269" s="75">
        <f>SUM(N264:N268)</f>
        <v>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5">
        <f>A264+1</f>
        <v>9</v>
      </c>
      <c r="B270" s="166" t="s">
        <v>90</v>
      </c>
      <c r="C270" s="166"/>
      <c r="D270" s="213">
        <f>+Noviembre!M270</f>
        <v>84</v>
      </c>
      <c r="E270" s="125"/>
      <c r="F270" s="122"/>
      <c r="G270" s="122"/>
      <c r="H270" s="122"/>
      <c r="I270" s="122"/>
      <c r="J270" s="140">
        <f>+F270+G270</f>
        <v>0</v>
      </c>
      <c r="K270" s="143">
        <f>+AO270</f>
        <v>0</v>
      </c>
      <c r="L270" s="153">
        <f>+J270+K270</f>
        <v>0</v>
      </c>
      <c r="M270" s="156">
        <f>+(D270+E270)-(L270)+H270-I270</f>
        <v>84</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7"/>
      <c r="AC270" s="167"/>
      <c r="AD270" s="168">
        <f>+AB270+AC270</f>
        <v>0</v>
      </c>
      <c r="AE270" s="167"/>
      <c r="AF270" s="167"/>
      <c r="AG270" s="167"/>
      <c r="AH270" s="167"/>
      <c r="AI270" s="167"/>
      <c r="AJ270" s="167"/>
      <c r="AK270" s="167"/>
      <c r="AL270" s="167"/>
      <c r="AM270" s="167"/>
      <c r="AN270" s="167"/>
      <c r="AO270" s="119">
        <f>SUM(AD270:AN274)</f>
        <v>0</v>
      </c>
      <c r="AP270" s="12"/>
      <c r="AQ270" s="44"/>
    </row>
    <row r="271" spans="1:43" ht="14.45" customHeight="1">
      <c r="A271" s="165"/>
      <c r="B271" s="166"/>
      <c r="C271" s="166"/>
      <c r="D271" s="214"/>
      <c r="E271" s="126"/>
      <c r="F271" s="123"/>
      <c r="G271" s="123"/>
      <c r="H271" s="123"/>
      <c r="I271" s="123"/>
      <c r="J271" s="141"/>
      <c r="K271" s="144"/>
      <c r="L271" s="154"/>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7"/>
      <c r="AC271" s="167"/>
      <c r="AD271" s="168"/>
      <c r="AE271" s="167"/>
      <c r="AF271" s="167"/>
      <c r="AG271" s="167"/>
      <c r="AH271" s="167"/>
      <c r="AI271" s="167"/>
      <c r="AJ271" s="167"/>
      <c r="AK271" s="167"/>
      <c r="AL271" s="167"/>
      <c r="AM271" s="167"/>
      <c r="AN271" s="167"/>
      <c r="AO271" s="120"/>
      <c r="AP271" s="12"/>
      <c r="AQ271" s="44"/>
    </row>
    <row r="272" spans="1:43" ht="14.45" customHeight="1">
      <c r="A272" s="165"/>
      <c r="B272" s="166"/>
      <c r="C272" s="166"/>
      <c r="D272" s="214"/>
      <c r="E272" s="126"/>
      <c r="F272" s="123"/>
      <c r="G272" s="123"/>
      <c r="H272" s="123"/>
      <c r="I272" s="123"/>
      <c r="J272" s="141"/>
      <c r="K272" s="144"/>
      <c r="L272" s="154"/>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7"/>
      <c r="AC272" s="167"/>
      <c r="AD272" s="168"/>
      <c r="AE272" s="167"/>
      <c r="AF272" s="167"/>
      <c r="AG272" s="167"/>
      <c r="AH272" s="167"/>
      <c r="AI272" s="167"/>
      <c r="AJ272" s="167"/>
      <c r="AK272" s="167"/>
      <c r="AL272" s="167"/>
      <c r="AM272" s="167"/>
      <c r="AN272" s="167"/>
      <c r="AO272" s="120"/>
      <c r="AP272" s="12"/>
      <c r="AQ272" s="44"/>
    </row>
    <row r="273" spans="1:43" ht="14.45" customHeight="1">
      <c r="A273" s="165"/>
      <c r="B273" s="166"/>
      <c r="C273" s="166"/>
      <c r="D273" s="214"/>
      <c r="E273" s="126"/>
      <c r="F273" s="123"/>
      <c r="G273" s="123"/>
      <c r="H273" s="123"/>
      <c r="I273" s="123"/>
      <c r="J273" s="141"/>
      <c r="K273" s="144"/>
      <c r="L273" s="154"/>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7"/>
      <c r="AC273" s="167"/>
      <c r="AD273" s="168"/>
      <c r="AE273" s="167"/>
      <c r="AF273" s="167"/>
      <c r="AG273" s="167"/>
      <c r="AH273" s="167"/>
      <c r="AI273" s="167"/>
      <c r="AJ273" s="167"/>
      <c r="AK273" s="167"/>
      <c r="AL273" s="167"/>
      <c r="AM273" s="167"/>
      <c r="AN273" s="167"/>
      <c r="AO273" s="120"/>
      <c r="AP273" s="12"/>
      <c r="AQ273" s="44"/>
    </row>
    <row r="274" spans="1:43" ht="14.45" customHeight="1">
      <c r="A274" s="165"/>
      <c r="B274" s="166"/>
      <c r="C274" s="166"/>
      <c r="D274" s="214"/>
      <c r="E274" s="126"/>
      <c r="F274" s="123"/>
      <c r="G274" s="123"/>
      <c r="H274" s="123"/>
      <c r="I274" s="123"/>
      <c r="J274" s="141"/>
      <c r="K274" s="144"/>
      <c r="L274" s="154"/>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7"/>
      <c r="AC274" s="167"/>
      <c r="AD274" s="168"/>
      <c r="AE274" s="167"/>
      <c r="AF274" s="167"/>
      <c r="AG274" s="167"/>
      <c r="AH274" s="167"/>
      <c r="AI274" s="167"/>
      <c r="AJ274" s="167"/>
      <c r="AK274" s="167"/>
      <c r="AL274" s="167"/>
      <c r="AM274" s="167"/>
      <c r="AN274" s="167"/>
      <c r="AO274" s="121"/>
      <c r="AP274" s="12"/>
      <c r="AQ274" s="44"/>
    </row>
    <row r="275" spans="1:43" ht="16.5">
      <c r="A275" s="165"/>
      <c r="B275" s="166"/>
      <c r="C275" s="166"/>
      <c r="D275" s="215"/>
      <c r="E275" s="127"/>
      <c r="F275" s="124"/>
      <c r="G275" s="124"/>
      <c r="H275" s="124"/>
      <c r="I275" s="124"/>
      <c r="J275" s="142"/>
      <c r="K275" s="145"/>
      <c r="L275" s="155"/>
      <c r="M275" s="15" t="b">
        <f>M270=N275</f>
        <v>0</v>
      </c>
      <c r="N275" s="75">
        <f>SUM(N270:N274)</f>
        <v>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5">
        <f>A270+1</f>
        <v>10</v>
      </c>
      <c r="B276" s="166" t="s">
        <v>91</v>
      </c>
      <c r="C276" s="166"/>
      <c r="D276" s="213">
        <f>+Noviembre!M276</f>
        <v>0</v>
      </c>
      <c r="E276" s="125"/>
      <c r="F276" s="122"/>
      <c r="G276" s="122"/>
      <c r="H276" s="122"/>
      <c r="I276" s="122"/>
      <c r="J276" s="140">
        <f>+F276+G276</f>
        <v>0</v>
      </c>
      <c r="K276" s="143">
        <f>+AO276</f>
        <v>0</v>
      </c>
      <c r="L276" s="153">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7"/>
      <c r="AC276" s="167"/>
      <c r="AD276" s="168">
        <f>+AB276+AC276</f>
        <v>0</v>
      </c>
      <c r="AE276" s="167"/>
      <c r="AF276" s="167"/>
      <c r="AG276" s="167"/>
      <c r="AH276" s="167"/>
      <c r="AI276" s="167"/>
      <c r="AJ276" s="167"/>
      <c r="AK276" s="167"/>
      <c r="AL276" s="167"/>
      <c r="AM276" s="167"/>
      <c r="AN276" s="167"/>
      <c r="AO276" s="119">
        <f>SUM(AD276:AN280)</f>
        <v>0</v>
      </c>
      <c r="AP276" s="12"/>
      <c r="AQ276" s="44"/>
    </row>
    <row r="277" spans="1:43" ht="14.45" customHeight="1">
      <c r="A277" s="165"/>
      <c r="B277" s="166"/>
      <c r="C277" s="166"/>
      <c r="D277" s="214"/>
      <c r="E277" s="126"/>
      <c r="F277" s="123"/>
      <c r="G277" s="123"/>
      <c r="H277" s="123"/>
      <c r="I277" s="123"/>
      <c r="J277" s="141"/>
      <c r="K277" s="144"/>
      <c r="L277" s="154"/>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7"/>
      <c r="AC277" s="167"/>
      <c r="AD277" s="168"/>
      <c r="AE277" s="167"/>
      <c r="AF277" s="167"/>
      <c r="AG277" s="167"/>
      <c r="AH277" s="167"/>
      <c r="AI277" s="167"/>
      <c r="AJ277" s="167"/>
      <c r="AK277" s="167"/>
      <c r="AL277" s="167"/>
      <c r="AM277" s="167"/>
      <c r="AN277" s="167"/>
      <c r="AO277" s="120"/>
      <c r="AP277" s="12"/>
      <c r="AQ277" s="44"/>
    </row>
    <row r="278" spans="1:43" ht="14.45" customHeight="1">
      <c r="A278" s="165"/>
      <c r="B278" s="166"/>
      <c r="C278" s="166"/>
      <c r="D278" s="214"/>
      <c r="E278" s="126"/>
      <c r="F278" s="123"/>
      <c r="G278" s="123"/>
      <c r="H278" s="123"/>
      <c r="I278" s="123"/>
      <c r="J278" s="141"/>
      <c r="K278" s="144"/>
      <c r="L278" s="154"/>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7"/>
      <c r="AC278" s="167"/>
      <c r="AD278" s="168"/>
      <c r="AE278" s="167"/>
      <c r="AF278" s="167"/>
      <c r="AG278" s="167"/>
      <c r="AH278" s="167"/>
      <c r="AI278" s="167"/>
      <c r="AJ278" s="167"/>
      <c r="AK278" s="167"/>
      <c r="AL278" s="167"/>
      <c r="AM278" s="167"/>
      <c r="AN278" s="167"/>
      <c r="AO278" s="120"/>
      <c r="AP278" s="12"/>
      <c r="AQ278" s="44"/>
    </row>
    <row r="279" spans="1:43" ht="14.45" customHeight="1">
      <c r="A279" s="165"/>
      <c r="B279" s="166"/>
      <c r="C279" s="166"/>
      <c r="D279" s="214"/>
      <c r="E279" s="126"/>
      <c r="F279" s="123"/>
      <c r="G279" s="123"/>
      <c r="H279" s="123"/>
      <c r="I279" s="123"/>
      <c r="J279" s="141"/>
      <c r="K279" s="144"/>
      <c r="L279" s="154"/>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7"/>
      <c r="AC279" s="167"/>
      <c r="AD279" s="168"/>
      <c r="AE279" s="167"/>
      <c r="AF279" s="167"/>
      <c r="AG279" s="167"/>
      <c r="AH279" s="167"/>
      <c r="AI279" s="167"/>
      <c r="AJ279" s="167"/>
      <c r="AK279" s="167"/>
      <c r="AL279" s="167"/>
      <c r="AM279" s="167"/>
      <c r="AN279" s="167"/>
      <c r="AO279" s="120"/>
      <c r="AP279" s="12"/>
      <c r="AQ279" s="44"/>
    </row>
    <row r="280" spans="1:43" ht="14.45" customHeight="1">
      <c r="A280" s="165"/>
      <c r="B280" s="166"/>
      <c r="C280" s="166"/>
      <c r="D280" s="214"/>
      <c r="E280" s="126"/>
      <c r="F280" s="123"/>
      <c r="G280" s="123"/>
      <c r="H280" s="123"/>
      <c r="I280" s="123"/>
      <c r="J280" s="141"/>
      <c r="K280" s="144"/>
      <c r="L280" s="154"/>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7"/>
      <c r="AC280" s="167"/>
      <c r="AD280" s="168"/>
      <c r="AE280" s="167"/>
      <c r="AF280" s="167"/>
      <c r="AG280" s="167"/>
      <c r="AH280" s="167"/>
      <c r="AI280" s="167"/>
      <c r="AJ280" s="167"/>
      <c r="AK280" s="167"/>
      <c r="AL280" s="167"/>
      <c r="AM280" s="167"/>
      <c r="AN280" s="167"/>
      <c r="AO280" s="121"/>
      <c r="AP280" s="12"/>
      <c r="AQ280" s="44"/>
    </row>
    <row r="281" spans="1:43" ht="16.5">
      <c r="A281" s="165"/>
      <c r="B281" s="166"/>
      <c r="C281" s="166"/>
      <c r="D281" s="215"/>
      <c r="E281" s="127"/>
      <c r="F281" s="124"/>
      <c r="G281" s="124"/>
      <c r="H281" s="124"/>
      <c r="I281" s="124"/>
      <c r="J281" s="142"/>
      <c r="K281" s="145"/>
      <c r="L281" s="155"/>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5">
        <f>A276+1</f>
        <v>11</v>
      </c>
      <c r="B282" s="166" t="s">
        <v>92</v>
      </c>
      <c r="C282" s="166"/>
      <c r="D282" s="213">
        <f>+Noviembre!M282</f>
        <v>36</v>
      </c>
      <c r="E282" s="125"/>
      <c r="F282" s="122"/>
      <c r="G282" s="122"/>
      <c r="H282" s="122"/>
      <c r="I282" s="122"/>
      <c r="J282" s="140">
        <f>+F282+G282</f>
        <v>0</v>
      </c>
      <c r="K282" s="143">
        <f>+AO282</f>
        <v>0</v>
      </c>
      <c r="L282" s="153">
        <f>+J282+K282</f>
        <v>0</v>
      </c>
      <c r="M282" s="156">
        <f>+(D282+E282)-(L282)+H282-I282</f>
        <v>36</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7"/>
      <c r="AC282" s="167"/>
      <c r="AD282" s="168">
        <f>+AB282+AC282</f>
        <v>0</v>
      </c>
      <c r="AE282" s="167"/>
      <c r="AF282" s="167"/>
      <c r="AG282" s="167"/>
      <c r="AH282" s="167"/>
      <c r="AI282" s="167"/>
      <c r="AJ282" s="167"/>
      <c r="AK282" s="167"/>
      <c r="AL282" s="167"/>
      <c r="AM282" s="167"/>
      <c r="AN282" s="167"/>
      <c r="AO282" s="119">
        <f>SUM(AD282:AN286)</f>
        <v>0</v>
      </c>
      <c r="AP282" s="12"/>
      <c r="AQ282" s="44"/>
    </row>
    <row r="283" spans="1:43" ht="14.45" customHeight="1">
      <c r="A283" s="165"/>
      <c r="B283" s="166"/>
      <c r="C283" s="166"/>
      <c r="D283" s="214"/>
      <c r="E283" s="126"/>
      <c r="F283" s="123"/>
      <c r="G283" s="123"/>
      <c r="H283" s="123"/>
      <c r="I283" s="123"/>
      <c r="J283" s="141"/>
      <c r="K283" s="144"/>
      <c r="L283" s="154"/>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7"/>
      <c r="AC283" s="167"/>
      <c r="AD283" s="168"/>
      <c r="AE283" s="167"/>
      <c r="AF283" s="167"/>
      <c r="AG283" s="167"/>
      <c r="AH283" s="167"/>
      <c r="AI283" s="167"/>
      <c r="AJ283" s="167"/>
      <c r="AK283" s="167"/>
      <c r="AL283" s="167"/>
      <c r="AM283" s="167"/>
      <c r="AN283" s="167"/>
      <c r="AO283" s="120"/>
      <c r="AP283" s="12"/>
      <c r="AQ283" s="44"/>
    </row>
    <row r="284" spans="1:43" ht="14.45" customHeight="1">
      <c r="A284" s="165"/>
      <c r="B284" s="166"/>
      <c r="C284" s="166"/>
      <c r="D284" s="214"/>
      <c r="E284" s="126"/>
      <c r="F284" s="123"/>
      <c r="G284" s="123"/>
      <c r="H284" s="123"/>
      <c r="I284" s="123"/>
      <c r="J284" s="141"/>
      <c r="K284" s="144"/>
      <c r="L284" s="154"/>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7"/>
      <c r="AC284" s="167"/>
      <c r="AD284" s="168"/>
      <c r="AE284" s="167"/>
      <c r="AF284" s="167"/>
      <c r="AG284" s="167"/>
      <c r="AH284" s="167"/>
      <c r="AI284" s="167"/>
      <c r="AJ284" s="167"/>
      <c r="AK284" s="167"/>
      <c r="AL284" s="167"/>
      <c r="AM284" s="167"/>
      <c r="AN284" s="167"/>
      <c r="AO284" s="120"/>
      <c r="AP284" s="12"/>
      <c r="AQ284" s="44"/>
    </row>
    <row r="285" spans="1:43" ht="14.45" customHeight="1">
      <c r="A285" s="165"/>
      <c r="B285" s="166"/>
      <c r="C285" s="166"/>
      <c r="D285" s="214"/>
      <c r="E285" s="126"/>
      <c r="F285" s="123"/>
      <c r="G285" s="123"/>
      <c r="H285" s="123"/>
      <c r="I285" s="123"/>
      <c r="J285" s="141"/>
      <c r="K285" s="144"/>
      <c r="L285" s="154"/>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7"/>
      <c r="AC285" s="167"/>
      <c r="AD285" s="168"/>
      <c r="AE285" s="167"/>
      <c r="AF285" s="167"/>
      <c r="AG285" s="167"/>
      <c r="AH285" s="167"/>
      <c r="AI285" s="167"/>
      <c r="AJ285" s="167"/>
      <c r="AK285" s="167"/>
      <c r="AL285" s="167"/>
      <c r="AM285" s="167"/>
      <c r="AN285" s="167"/>
      <c r="AO285" s="120"/>
      <c r="AP285" s="12"/>
      <c r="AQ285" s="44"/>
    </row>
    <row r="286" spans="1:43" ht="14.45" customHeight="1">
      <c r="A286" s="165"/>
      <c r="B286" s="166"/>
      <c r="C286" s="166"/>
      <c r="D286" s="214"/>
      <c r="E286" s="126"/>
      <c r="F286" s="123"/>
      <c r="G286" s="123"/>
      <c r="H286" s="123"/>
      <c r="I286" s="123"/>
      <c r="J286" s="141"/>
      <c r="K286" s="144"/>
      <c r="L286" s="154"/>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7"/>
      <c r="AC286" s="167"/>
      <c r="AD286" s="168"/>
      <c r="AE286" s="167"/>
      <c r="AF286" s="167"/>
      <c r="AG286" s="167"/>
      <c r="AH286" s="167"/>
      <c r="AI286" s="167"/>
      <c r="AJ286" s="167"/>
      <c r="AK286" s="167"/>
      <c r="AL286" s="167"/>
      <c r="AM286" s="167"/>
      <c r="AN286" s="167"/>
      <c r="AO286" s="121"/>
      <c r="AP286" s="12"/>
      <c r="AQ286" s="44"/>
    </row>
    <row r="287" spans="1:43" ht="16.5">
      <c r="A287" s="165"/>
      <c r="B287" s="166"/>
      <c r="C287" s="166"/>
      <c r="D287" s="215"/>
      <c r="E287" s="127"/>
      <c r="F287" s="124"/>
      <c r="G287" s="124"/>
      <c r="H287" s="124"/>
      <c r="I287" s="124"/>
      <c r="J287" s="142"/>
      <c r="K287" s="145"/>
      <c r="L287" s="155"/>
      <c r="M287" s="15" t="b">
        <f>M282=N287</f>
        <v>0</v>
      </c>
      <c r="N287" s="75">
        <f>SUM(N282:N286)</f>
        <v>0</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5">
        <f>A282+1</f>
        <v>12</v>
      </c>
      <c r="B288" s="166" t="s">
        <v>93</v>
      </c>
      <c r="C288" s="166"/>
      <c r="D288" s="213">
        <f>+Noviembre!M288</f>
        <v>0</v>
      </c>
      <c r="E288" s="125"/>
      <c r="F288" s="122"/>
      <c r="G288" s="122"/>
      <c r="H288" s="122"/>
      <c r="I288" s="122"/>
      <c r="J288" s="140">
        <f>+F288+G288</f>
        <v>0</v>
      </c>
      <c r="K288" s="143">
        <f>+AO288</f>
        <v>0</v>
      </c>
      <c r="L288" s="153">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7"/>
      <c r="AC288" s="167"/>
      <c r="AD288" s="168">
        <f>+AB288+AC288</f>
        <v>0</v>
      </c>
      <c r="AE288" s="167"/>
      <c r="AF288" s="167"/>
      <c r="AG288" s="167"/>
      <c r="AH288" s="167"/>
      <c r="AI288" s="167"/>
      <c r="AJ288" s="167"/>
      <c r="AK288" s="167"/>
      <c r="AL288" s="167"/>
      <c r="AM288" s="167"/>
      <c r="AN288" s="167"/>
      <c r="AO288" s="119">
        <f>SUM(AD288:AN292)</f>
        <v>0</v>
      </c>
      <c r="AP288" s="12"/>
      <c r="AQ288" s="44"/>
    </row>
    <row r="289" spans="1:43" ht="14.45" customHeight="1">
      <c r="A289" s="165"/>
      <c r="B289" s="166"/>
      <c r="C289" s="166"/>
      <c r="D289" s="214"/>
      <c r="E289" s="126"/>
      <c r="F289" s="123"/>
      <c r="G289" s="123"/>
      <c r="H289" s="123"/>
      <c r="I289" s="123"/>
      <c r="J289" s="141"/>
      <c r="K289" s="144"/>
      <c r="L289" s="154"/>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7"/>
      <c r="AC289" s="167"/>
      <c r="AD289" s="168"/>
      <c r="AE289" s="167"/>
      <c r="AF289" s="167"/>
      <c r="AG289" s="167"/>
      <c r="AH289" s="167"/>
      <c r="AI289" s="167"/>
      <c r="AJ289" s="167"/>
      <c r="AK289" s="167"/>
      <c r="AL289" s="167"/>
      <c r="AM289" s="167"/>
      <c r="AN289" s="167"/>
      <c r="AO289" s="120"/>
      <c r="AP289" s="12"/>
      <c r="AQ289" s="44"/>
    </row>
    <row r="290" spans="1:43" ht="14.45" customHeight="1">
      <c r="A290" s="165"/>
      <c r="B290" s="166"/>
      <c r="C290" s="166"/>
      <c r="D290" s="214"/>
      <c r="E290" s="126"/>
      <c r="F290" s="123"/>
      <c r="G290" s="123"/>
      <c r="H290" s="123"/>
      <c r="I290" s="123"/>
      <c r="J290" s="141"/>
      <c r="K290" s="144"/>
      <c r="L290" s="154"/>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7"/>
      <c r="AC290" s="167"/>
      <c r="AD290" s="168"/>
      <c r="AE290" s="167"/>
      <c r="AF290" s="167"/>
      <c r="AG290" s="167"/>
      <c r="AH290" s="167"/>
      <c r="AI290" s="167"/>
      <c r="AJ290" s="167"/>
      <c r="AK290" s="167"/>
      <c r="AL290" s="167"/>
      <c r="AM290" s="167"/>
      <c r="AN290" s="167"/>
      <c r="AO290" s="120"/>
      <c r="AP290" s="12"/>
      <c r="AQ290" s="44"/>
    </row>
    <row r="291" spans="1:43" ht="14.45" customHeight="1">
      <c r="A291" s="165"/>
      <c r="B291" s="166"/>
      <c r="C291" s="166"/>
      <c r="D291" s="214"/>
      <c r="E291" s="126"/>
      <c r="F291" s="123"/>
      <c r="G291" s="123"/>
      <c r="H291" s="123"/>
      <c r="I291" s="123"/>
      <c r="J291" s="141"/>
      <c r="K291" s="144"/>
      <c r="L291" s="154"/>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7"/>
      <c r="AC291" s="167"/>
      <c r="AD291" s="168"/>
      <c r="AE291" s="167"/>
      <c r="AF291" s="167"/>
      <c r="AG291" s="167"/>
      <c r="AH291" s="167"/>
      <c r="AI291" s="167"/>
      <c r="AJ291" s="167"/>
      <c r="AK291" s="167"/>
      <c r="AL291" s="167"/>
      <c r="AM291" s="167"/>
      <c r="AN291" s="167"/>
      <c r="AO291" s="120"/>
      <c r="AP291" s="12"/>
      <c r="AQ291" s="44"/>
    </row>
    <row r="292" spans="1:43" ht="14.45" customHeight="1">
      <c r="A292" s="165"/>
      <c r="B292" s="166"/>
      <c r="C292" s="166"/>
      <c r="D292" s="214"/>
      <c r="E292" s="126"/>
      <c r="F292" s="123"/>
      <c r="G292" s="123"/>
      <c r="H292" s="123"/>
      <c r="I292" s="123"/>
      <c r="J292" s="141"/>
      <c r="K292" s="144"/>
      <c r="L292" s="154"/>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7"/>
      <c r="AC292" s="167"/>
      <c r="AD292" s="168"/>
      <c r="AE292" s="167"/>
      <c r="AF292" s="167"/>
      <c r="AG292" s="167"/>
      <c r="AH292" s="167"/>
      <c r="AI292" s="167"/>
      <c r="AJ292" s="167"/>
      <c r="AK292" s="167"/>
      <c r="AL292" s="167"/>
      <c r="AM292" s="167"/>
      <c r="AN292" s="167"/>
      <c r="AO292" s="121"/>
      <c r="AP292" s="12"/>
      <c r="AQ292" s="44"/>
    </row>
    <row r="293" spans="1:43" ht="16.5">
      <c r="A293" s="165"/>
      <c r="B293" s="166"/>
      <c r="C293" s="166"/>
      <c r="D293" s="215"/>
      <c r="E293" s="127"/>
      <c r="F293" s="124"/>
      <c r="G293" s="124"/>
      <c r="H293" s="124"/>
      <c r="I293" s="124"/>
      <c r="J293" s="142"/>
      <c r="K293" s="145"/>
      <c r="L293" s="155"/>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32" t="s">
        <v>94</v>
      </c>
      <c r="B294" s="132"/>
      <c r="C294" s="132"/>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5">
        <v>1</v>
      </c>
      <c r="B295" s="166" t="s">
        <v>95</v>
      </c>
      <c r="C295" s="166"/>
      <c r="D295" s="213">
        <f>+Noviembre!M295</f>
        <v>543</v>
      </c>
      <c r="E295" s="125"/>
      <c r="F295" s="122"/>
      <c r="G295" s="122"/>
      <c r="H295" s="122"/>
      <c r="I295" s="122"/>
      <c r="J295" s="140">
        <f>+F295+G295</f>
        <v>0</v>
      </c>
      <c r="K295" s="143">
        <f>+AO295</f>
        <v>0</v>
      </c>
      <c r="L295" s="153">
        <f>+J295+K295</f>
        <v>0</v>
      </c>
      <c r="M295" s="156">
        <f>+(D295+E295)-L295+H295-I295</f>
        <v>543</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16"/>
      <c r="AC295" s="116"/>
      <c r="AD295" s="162">
        <f>+AB295+AC295</f>
        <v>0</v>
      </c>
      <c r="AE295" s="116"/>
      <c r="AF295" s="116"/>
      <c r="AG295" s="116"/>
      <c r="AH295" s="116"/>
      <c r="AI295" s="116"/>
      <c r="AJ295" s="116"/>
      <c r="AK295" s="116"/>
      <c r="AL295" s="116"/>
      <c r="AM295" s="116"/>
      <c r="AN295" s="116"/>
      <c r="AO295" s="119">
        <f>SUM(AD295:AN300)</f>
        <v>0</v>
      </c>
      <c r="AP295" s="12"/>
      <c r="AQ295" s="44"/>
    </row>
    <row r="296" spans="1:43" ht="14.45" customHeight="1">
      <c r="A296" s="165"/>
      <c r="B296" s="166"/>
      <c r="C296" s="166"/>
      <c r="D296" s="214"/>
      <c r="E296" s="126"/>
      <c r="F296" s="123"/>
      <c r="G296" s="123"/>
      <c r="H296" s="123"/>
      <c r="I296" s="123"/>
      <c r="J296" s="141"/>
      <c r="K296" s="144"/>
      <c r="L296" s="154"/>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17"/>
      <c r="AC296" s="117"/>
      <c r="AD296" s="163"/>
      <c r="AE296" s="117"/>
      <c r="AF296" s="117"/>
      <c r="AG296" s="117"/>
      <c r="AH296" s="117"/>
      <c r="AI296" s="117"/>
      <c r="AJ296" s="117"/>
      <c r="AK296" s="117"/>
      <c r="AL296" s="117"/>
      <c r="AM296" s="117"/>
      <c r="AN296" s="117"/>
      <c r="AO296" s="120"/>
      <c r="AP296" s="12"/>
      <c r="AQ296" s="44"/>
    </row>
    <row r="297" spans="1:43" ht="14.45" customHeight="1">
      <c r="A297" s="165"/>
      <c r="B297" s="166"/>
      <c r="C297" s="166"/>
      <c r="D297" s="214"/>
      <c r="E297" s="126"/>
      <c r="F297" s="123"/>
      <c r="G297" s="123"/>
      <c r="H297" s="123"/>
      <c r="I297" s="123"/>
      <c r="J297" s="141"/>
      <c r="K297" s="144"/>
      <c r="L297" s="154"/>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17"/>
      <c r="AC297" s="117"/>
      <c r="AD297" s="163"/>
      <c r="AE297" s="117"/>
      <c r="AF297" s="117"/>
      <c r="AG297" s="117"/>
      <c r="AH297" s="117"/>
      <c r="AI297" s="117"/>
      <c r="AJ297" s="117"/>
      <c r="AK297" s="117"/>
      <c r="AL297" s="117"/>
      <c r="AM297" s="117"/>
      <c r="AN297" s="117"/>
      <c r="AO297" s="120"/>
      <c r="AP297" s="12"/>
      <c r="AQ297" s="44"/>
    </row>
    <row r="298" spans="1:43" ht="14.45" customHeight="1">
      <c r="A298" s="165"/>
      <c r="B298" s="166"/>
      <c r="C298" s="166"/>
      <c r="D298" s="214"/>
      <c r="E298" s="126"/>
      <c r="F298" s="123"/>
      <c r="G298" s="123"/>
      <c r="H298" s="123"/>
      <c r="I298" s="123"/>
      <c r="J298" s="141"/>
      <c r="K298" s="144"/>
      <c r="L298" s="154"/>
      <c r="M298" s="157"/>
      <c r="N298" s="2"/>
      <c r="O298" s="3"/>
      <c r="P298" s="3"/>
      <c r="Q298" s="4"/>
      <c r="R298" s="67"/>
      <c r="S298" s="68"/>
      <c r="T298" s="6"/>
      <c r="U298" s="7"/>
      <c r="V298" s="7"/>
      <c r="W298" s="8"/>
      <c r="X298" s="8"/>
      <c r="Y298" s="160"/>
      <c r="Z298" s="9"/>
      <c r="AA298" s="1"/>
      <c r="AB298" s="117"/>
      <c r="AC298" s="117"/>
      <c r="AD298" s="163"/>
      <c r="AE298" s="117"/>
      <c r="AF298" s="117"/>
      <c r="AG298" s="117"/>
      <c r="AH298" s="117"/>
      <c r="AI298" s="117"/>
      <c r="AJ298" s="117"/>
      <c r="AK298" s="117"/>
      <c r="AL298" s="117"/>
      <c r="AM298" s="117"/>
      <c r="AN298" s="117"/>
      <c r="AO298" s="120"/>
      <c r="AP298" s="12"/>
      <c r="AQ298" s="44"/>
    </row>
    <row r="299" spans="1:43" ht="14.45" customHeight="1">
      <c r="A299" s="165"/>
      <c r="B299" s="166"/>
      <c r="C299" s="166"/>
      <c r="D299" s="214"/>
      <c r="E299" s="126"/>
      <c r="F299" s="123"/>
      <c r="G299" s="123"/>
      <c r="H299" s="123"/>
      <c r="I299" s="123"/>
      <c r="J299" s="141"/>
      <c r="K299" s="144"/>
      <c r="L299" s="154"/>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17"/>
      <c r="AC299" s="117"/>
      <c r="AD299" s="163"/>
      <c r="AE299" s="117"/>
      <c r="AF299" s="117"/>
      <c r="AG299" s="117"/>
      <c r="AH299" s="117"/>
      <c r="AI299" s="117"/>
      <c r="AJ299" s="117"/>
      <c r="AK299" s="117"/>
      <c r="AL299" s="117"/>
      <c r="AM299" s="117"/>
      <c r="AN299" s="117"/>
      <c r="AO299" s="120"/>
      <c r="AP299" s="12"/>
      <c r="AQ299" s="44"/>
    </row>
    <row r="300" spans="1:43" ht="14.45" customHeight="1">
      <c r="A300" s="165"/>
      <c r="B300" s="166"/>
      <c r="C300" s="166"/>
      <c r="D300" s="214"/>
      <c r="E300" s="126"/>
      <c r="F300" s="123"/>
      <c r="G300" s="123"/>
      <c r="H300" s="123"/>
      <c r="I300" s="123"/>
      <c r="J300" s="141"/>
      <c r="K300" s="144"/>
      <c r="L300" s="154"/>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18"/>
      <c r="AC300" s="118"/>
      <c r="AD300" s="164"/>
      <c r="AE300" s="118"/>
      <c r="AF300" s="118"/>
      <c r="AG300" s="118"/>
      <c r="AH300" s="118"/>
      <c r="AI300" s="118"/>
      <c r="AJ300" s="118"/>
      <c r="AK300" s="118"/>
      <c r="AL300" s="118"/>
      <c r="AM300" s="118"/>
      <c r="AN300" s="118"/>
      <c r="AO300" s="121"/>
      <c r="AP300" s="12"/>
      <c r="AQ300" s="44"/>
    </row>
    <row r="301" spans="1:43" ht="16.5">
      <c r="A301" s="165"/>
      <c r="B301" s="166"/>
      <c r="C301" s="166"/>
      <c r="D301" s="215"/>
      <c r="E301" s="127"/>
      <c r="F301" s="124"/>
      <c r="G301" s="124"/>
      <c r="H301" s="124"/>
      <c r="I301" s="124"/>
      <c r="J301" s="142"/>
      <c r="K301" s="145"/>
      <c r="L301" s="155"/>
      <c r="M301" s="15" t="b">
        <f>M295=N301</f>
        <v>0</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5">
        <f>+A295+1</f>
        <v>2</v>
      </c>
      <c r="B302" s="166" t="s">
        <v>96</v>
      </c>
      <c r="C302" s="166"/>
      <c r="D302" s="213">
        <f>+Noviembre!M302</f>
        <v>0</v>
      </c>
      <c r="E302" s="125"/>
      <c r="F302" s="122"/>
      <c r="G302" s="122"/>
      <c r="H302" s="122"/>
      <c r="I302" s="122"/>
      <c r="J302" s="140">
        <f>+F302+G302</f>
        <v>0</v>
      </c>
      <c r="K302" s="143">
        <f>+AO302</f>
        <v>0</v>
      </c>
      <c r="L302" s="153">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16"/>
      <c r="AC302" s="116"/>
      <c r="AD302" s="162">
        <f>+AB302+AC302</f>
        <v>0</v>
      </c>
      <c r="AE302" s="116"/>
      <c r="AF302" s="116"/>
      <c r="AG302" s="116"/>
      <c r="AH302" s="116"/>
      <c r="AI302" s="116"/>
      <c r="AJ302" s="116"/>
      <c r="AK302" s="116"/>
      <c r="AL302" s="116"/>
      <c r="AM302" s="116"/>
      <c r="AN302" s="116"/>
      <c r="AO302" s="119">
        <f>SUM(AD302:AN307)</f>
        <v>0</v>
      </c>
      <c r="AP302" s="12"/>
      <c r="AQ302" s="44"/>
    </row>
    <row r="303" spans="1:43" ht="14.45" customHeight="1">
      <c r="A303" s="165"/>
      <c r="B303" s="166"/>
      <c r="C303" s="166"/>
      <c r="D303" s="214"/>
      <c r="E303" s="126"/>
      <c r="F303" s="123"/>
      <c r="G303" s="123"/>
      <c r="H303" s="123"/>
      <c r="I303" s="123"/>
      <c r="J303" s="141"/>
      <c r="K303" s="144"/>
      <c r="L303" s="154"/>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17"/>
      <c r="AC303" s="117"/>
      <c r="AD303" s="163"/>
      <c r="AE303" s="117"/>
      <c r="AF303" s="117"/>
      <c r="AG303" s="117"/>
      <c r="AH303" s="117"/>
      <c r="AI303" s="117"/>
      <c r="AJ303" s="117"/>
      <c r="AK303" s="117"/>
      <c r="AL303" s="117"/>
      <c r="AM303" s="117"/>
      <c r="AN303" s="117"/>
      <c r="AO303" s="120"/>
      <c r="AP303" s="12"/>
      <c r="AQ303" s="44"/>
    </row>
    <row r="304" spans="1:43" ht="14.45" customHeight="1">
      <c r="A304" s="165"/>
      <c r="B304" s="166"/>
      <c r="C304" s="166"/>
      <c r="D304" s="214"/>
      <c r="E304" s="126"/>
      <c r="F304" s="123"/>
      <c r="G304" s="123"/>
      <c r="H304" s="123"/>
      <c r="I304" s="123"/>
      <c r="J304" s="141"/>
      <c r="K304" s="144"/>
      <c r="L304" s="154"/>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17"/>
      <c r="AC304" s="117"/>
      <c r="AD304" s="163"/>
      <c r="AE304" s="117"/>
      <c r="AF304" s="117"/>
      <c r="AG304" s="117"/>
      <c r="AH304" s="117"/>
      <c r="AI304" s="117"/>
      <c r="AJ304" s="117"/>
      <c r="AK304" s="117"/>
      <c r="AL304" s="117"/>
      <c r="AM304" s="117"/>
      <c r="AN304" s="117"/>
      <c r="AO304" s="120"/>
      <c r="AP304" s="12"/>
      <c r="AQ304" s="44"/>
    </row>
    <row r="305" spans="1:43" ht="14.45" customHeight="1">
      <c r="A305" s="165"/>
      <c r="B305" s="166"/>
      <c r="C305" s="166"/>
      <c r="D305" s="214"/>
      <c r="E305" s="126"/>
      <c r="F305" s="123"/>
      <c r="G305" s="123"/>
      <c r="H305" s="123"/>
      <c r="I305" s="123"/>
      <c r="J305" s="141"/>
      <c r="K305" s="144"/>
      <c r="L305" s="154"/>
      <c r="M305" s="157"/>
      <c r="N305" s="2"/>
      <c r="O305" s="3"/>
      <c r="P305" s="3"/>
      <c r="Q305" s="4"/>
      <c r="R305" s="67"/>
      <c r="S305" s="68"/>
      <c r="T305" s="6"/>
      <c r="U305" s="7"/>
      <c r="V305" s="7"/>
      <c r="W305" s="8"/>
      <c r="X305" s="8"/>
      <c r="Y305" s="160"/>
      <c r="Z305" s="9"/>
      <c r="AA305" s="1"/>
      <c r="AB305" s="117"/>
      <c r="AC305" s="117"/>
      <c r="AD305" s="163"/>
      <c r="AE305" s="117"/>
      <c r="AF305" s="117"/>
      <c r="AG305" s="117"/>
      <c r="AH305" s="117"/>
      <c r="AI305" s="117"/>
      <c r="AJ305" s="117"/>
      <c r="AK305" s="117"/>
      <c r="AL305" s="117"/>
      <c r="AM305" s="117"/>
      <c r="AN305" s="117"/>
      <c r="AO305" s="120"/>
      <c r="AP305" s="12"/>
      <c r="AQ305" s="44"/>
    </row>
    <row r="306" spans="1:43" ht="14.45" customHeight="1">
      <c r="A306" s="165"/>
      <c r="B306" s="166"/>
      <c r="C306" s="166"/>
      <c r="D306" s="214"/>
      <c r="E306" s="126"/>
      <c r="F306" s="123"/>
      <c r="G306" s="123"/>
      <c r="H306" s="123"/>
      <c r="I306" s="123"/>
      <c r="J306" s="141"/>
      <c r="K306" s="144"/>
      <c r="L306" s="154"/>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17"/>
      <c r="AC306" s="117"/>
      <c r="AD306" s="163"/>
      <c r="AE306" s="117"/>
      <c r="AF306" s="117"/>
      <c r="AG306" s="117"/>
      <c r="AH306" s="117"/>
      <c r="AI306" s="117"/>
      <c r="AJ306" s="117"/>
      <c r="AK306" s="117"/>
      <c r="AL306" s="117"/>
      <c r="AM306" s="117"/>
      <c r="AN306" s="117"/>
      <c r="AO306" s="120"/>
      <c r="AP306" s="12"/>
      <c r="AQ306" s="44"/>
    </row>
    <row r="307" spans="1:43" ht="14.45" customHeight="1">
      <c r="A307" s="165"/>
      <c r="B307" s="166"/>
      <c r="C307" s="166"/>
      <c r="D307" s="214"/>
      <c r="E307" s="126"/>
      <c r="F307" s="123"/>
      <c r="G307" s="123"/>
      <c r="H307" s="123"/>
      <c r="I307" s="123"/>
      <c r="J307" s="141"/>
      <c r="K307" s="144"/>
      <c r="L307" s="154"/>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18"/>
      <c r="AC307" s="118"/>
      <c r="AD307" s="164"/>
      <c r="AE307" s="118"/>
      <c r="AF307" s="118"/>
      <c r="AG307" s="118"/>
      <c r="AH307" s="118"/>
      <c r="AI307" s="118"/>
      <c r="AJ307" s="118"/>
      <c r="AK307" s="118"/>
      <c r="AL307" s="118"/>
      <c r="AM307" s="118"/>
      <c r="AN307" s="118"/>
      <c r="AO307" s="121"/>
      <c r="AP307" s="12"/>
      <c r="AQ307" s="44"/>
    </row>
    <row r="308" spans="1:43" ht="16.5">
      <c r="A308" s="165"/>
      <c r="B308" s="166"/>
      <c r="C308" s="166"/>
      <c r="D308" s="215"/>
      <c r="E308" s="127"/>
      <c r="F308" s="124"/>
      <c r="G308" s="124"/>
      <c r="H308" s="124"/>
      <c r="I308" s="124"/>
      <c r="J308" s="142"/>
      <c r="K308" s="145"/>
      <c r="L308" s="155"/>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5">
        <f>+A302+1</f>
        <v>3</v>
      </c>
      <c r="B309" s="166" t="s">
        <v>97</v>
      </c>
      <c r="C309" s="166"/>
      <c r="D309" s="213">
        <f>+Noviembre!M309</f>
        <v>0</v>
      </c>
      <c r="E309" s="125"/>
      <c r="F309" s="122"/>
      <c r="G309" s="122"/>
      <c r="H309" s="122"/>
      <c r="I309" s="122"/>
      <c r="J309" s="140">
        <f>+F309+G309</f>
        <v>0</v>
      </c>
      <c r="K309" s="143">
        <f>+AO309</f>
        <v>0</v>
      </c>
      <c r="L309" s="153">
        <f>+J309+K309</f>
        <v>0</v>
      </c>
      <c r="M309" s="156">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16"/>
      <c r="AC309" s="116"/>
      <c r="AD309" s="162">
        <f>+AB309+AC309</f>
        <v>0</v>
      </c>
      <c r="AE309" s="116"/>
      <c r="AF309" s="116"/>
      <c r="AG309" s="116"/>
      <c r="AH309" s="116"/>
      <c r="AI309" s="116"/>
      <c r="AJ309" s="116"/>
      <c r="AK309" s="116"/>
      <c r="AL309" s="116"/>
      <c r="AM309" s="116"/>
      <c r="AN309" s="116"/>
      <c r="AO309" s="119">
        <f>SUM(AD309:AN314)</f>
        <v>0</v>
      </c>
      <c r="AP309" s="12"/>
      <c r="AQ309" s="44"/>
    </row>
    <row r="310" spans="1:43" ht="14.45" customHeight="1">
      <c r="A310" s="165"/>
      <c r="B310" s="166"/>
      <c r="C310" s="166"/>
      <c r="D310" s="214"/>
      <c r="E310" s="126"/>
      <c r="F310" s="123"/>
      <c r="G310" s="123"/>
      <c r="H310" s="123"/>
      <c r="I310" s="123"/>
      <c r="J310" s="141"/>
      <c r="K310" s="144"/>
      <c r="L310" s="154"/>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17"/>
      <c r="AC310" s="117"/>
      <c r="AD310" s="163"/>
      <c r="AE310" s="117"/>
      <c r="AF310" s="117"/>
      <c r="AG310" s="117"/>
      <c r="AH310" s="117"/>
      <c r="AI310" s="117"/>
      <c r="AJ310" s="117"/>
      <c r="AK310" s="117"/>
      <c r="AL310" s="117"/>
      <c r="AM310" s="117"/>
      <c r="AN310" s="117"/>
      <c r="AO310" s="120"/>
      <c r="AP310" s="12"/>
      <c r="AQ310" s="44"/>
    </row>
    <row r="311" spans="1:43" ht="14.45" customHeight="1">
      <c r="A311" s="165"/>
      <c r="B311" s="166"/>
      <c r="C311" s="166"/>
      <c r="D311" s="214"/>
      <c r="E311" s="126"/>
      <c r="F311" s="123"/>
      <c r="G311" s="123"/>
      <c r="H311" s="123"/>
      <c r="I311" s="123"/>
      <c r="J311" s="141"/>
      <c r="K311" s="144"/>
      <c r="L311" s="154"/>
      <c r="M311" s="157"/>
      <c r="N311" s="2"/>
      <c r="O311" s="3"/>
      <c r="P311" s="3"/>
      <c r="Q311" s="4"/>
      <c r="R311" s="67"/>
      <c r="S311" s="68"/>
      <c r="T311" s="6"/>
      <c r="U311" s="7"/>
      <c r="V311" s="7"/>
      <c r="W311" s="8"/>
      <c r="X311" s="8"/>
      <c r="Y311" s="160"/>
      <c r="Z311" s="9"/>
      <c r="AA311" s="1"/>
      <c r="AB311" s="117"/>
      <c r="AC311" s="117"/>
      <c r="AD311" s="163"/>
      <c r="AE311" s="117"/>
      <c r="AF311" s="117"/>
      <c r="AG311" s="117"/>
      <c r="AH311" s="117"/>
      <c r="AI311" s="117"/>
      <c r="AJ311" s="117"/>
      <c r="AK311" s="117"/>
      <c r="AL311" s="117"/>
      <c r="AM311" s="117"/>
      <c r="AN311" s="117"/>
      <c r="AO311" s="120"/>
      <c r="AP311" s="12"/>
      <c r="AQ311" s="44"/>
    </row>
    <row r="312" spans="1:43" ht="14.45" customHeight="1">
      <c r="A312" s="165"/>
      <c r="B312" s="166"/>
      <c r="C312" s="166"/>
      <c r="D312" s="214"/>
      <c r="E312" s="126"/>
      <c r="F312" s="123"/>
      <c r="G312" s="123"/>
      <c r="H312" s="123"/>
      <c r="I312" s="123"/>
      <c r="J312" s="141"/>
      <c r="K312" s="144"/>
      <c r="L312" s="154"/>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17"/>
      <c r="AC312" s="117"/>
      <c r="AD312" s="163"/>
      <c r="AE312" s="117"/>
      <c r="AF312" s="117"/>
      <c r="AG312" s="117"/>
      <c r="AH312" s="117"/>
      <c r="AI312" s="117"/>
      <c r="AJ312" s="117"/>
      <c r="AK312" s="117"/>
      <c r="AL312" s="117"/>
      <c r="AM312" s="117"/>
      <c r="AN312" s="117"/>
      <c r="AO312" s="120"/>
      <c r="AP312" s="12"/>
      <c r="AQ312" s="44"/>
    </row>
    <row r="313" spans="1:43" ht="14.45" customHeight="1">
      <c r="A313" s="165"/>
      <c r="B313" s="166"/>
      <c r="C313" s="166"/>
      <c r="D313" s="214"/>
      <c r="E313" s="126"/>
      <c r="F313" s="123"/>
      <c r="G313" s="123"/>
      <c r="H313" s="123"/>
      <c r="I313" s="123"/>
      <c r="J313" s="141"/>
      <c r="K313" s="144"/>
      <c r="L313" s="154"/>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17"/>
      <c r="AC313" s="117"/>
      <c r="AD313" s="163"/>
      <c r="AE313" s="117"/>
      <c r="AF313" s="117"/>
      <c r="AG313" s="117"/>
      <c r="AH313" s="117"/>
      <c r="AI313" s="117"/>
      <c r="AJ313" s="117"/>
      <c r="AK313" s="117"/>
      <c r="AL313" s="117"/>
      <c r="AM313" s="117"/>
      <c r="AN313" s="117"/>
      <c r="AO313" s="120"/>
      <c r="AP313" s="12"/>
      <c r="AQ313" s="44"/>
    </row>
    <row r="314" spans="1:43" ht="14.45" customHeight="1">
      <c r="A314" s="165"/>
      <c r="B314" s="166"/>
      <c r="C314" s="166"/>
      <c r="D314" s="214"/>
      <c r="E314" s="126"/>
      <c r="F314" s="123"/>
      <c r="G314" s="123"/>
      <c r="H314" s="123"/>
      <c r="I314" s="123"/>
      <c r="J314" s="141"/>
      <c r="K314" s="144"/>
      <c r="L314" s="154"/>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18"/>
      <c r="AC314" s="118"/>
      <c r="AD314" s="164"/>
      <c r="AE314" s="118"/>
      <c r="AF314" s="118"/>
      <c r="AG314" s="118"/>
      <c r="AH314" s="118"/>
      <c r="AI314" s="118"/>
      <c r="AJ314" s="118"/>
      <c r="AK314" s="118"/>
      <c r="AL314" s="118"/>
      <c r="AM314" s="118"/>
      <c r="AN314" s="118"/>
      <c r="AO314" s="121"/>
      <c r="AP314" s="12"/>
      <c r="AQ314" s="44"/>
    </row>
    <row r="315" spans="1:43" ht="16.5">
      <c r="A315" s="165"/>
      <c r="B315" s="166"/>
      <c r="C315" s="166"/>
      <c r="D315" s="215"/>
      <c r="E315" s="127"/>
      <c r="F315" s="124"/>
      <c r="G315" s="124"/>
      <c r="H315" s="124"/>
      <c r="I315" s="124"/>
      <c r="J315" s="142"/>
      <c r="K315" s="145"/>
      <c r="L315" s="155"/>
      <c r="M315" s="15" t="b">
        <f>M309=N315</f>
        <v>1</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5">
        <f>+A309+1</f>
        <v>4</v>
      </c>
      <c r="B316" s="166" t="s">
        <v>98</v>
      </c>
      <c r="C316" s="166"/>
      <c r="D316" s="213">
        <f>+Noviembre!M316</f>
        <v>0</v>
      </c>
      <c r="E316" s="125"/>
      <c r="F316" s="122"/>
      <c r="G316" s="122"/>
      <c r="H316" s="122"/>
      <c r="I316" s="122"/>
      <c r="J316" s="140">
        <f>+F316+G316</f>
        <v>0</v>
      </c>
      <c r="K316" s="143">
        <f>+AO316</f>
        <v>0</v>
      </c>
      <c r="L316" s="153">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16"/>
      <c r="AC316" s="116"/>
      <c r="AD316" s="162">
        <f>+AB316+AC316</f>
        <v>0</v>
      </c>
      <c r="AE316" s="116"/>
      <c r="AF316" s="116"/>
      <c r="AG316" s="116"/>
      <c r="AH316" s="116"/>
      <c r="AI316" s="116"/>
      <c r="AJ316" s="116"/>
      <c r="AK316" s="116"/>
      <c r="AL316" s="116"/>
      <c r="AM316" s="116"/>
      <c r="AN316" s="116"/>
      <c r="AO316" s="119">
        <f>SUM(AD316:AN321)</f>
        <v>0</v>
      </c>
      <c r="AP316" s="12"/>
      <c r="AQ316" s="44"/>
    </row>
    <row r="317" spans="1:43" ht="14.45" customHeight="1">
      <c r="A317" s="165"/>
      <c r="B317" s="166"/>
      <c r="C317" s="166"/>
      <c r="D317" s="214"/>
      <c r="E317" s="126"/>
      <c r="F317" s="123"/>
      <c r="G317" s="123"/>
      <c r="H317" s="123"/>
      <c r="I317" s="123"/>
      <c r="J317" s="141"/>
      <c r="K317" s="144"/>
      <c r="L317" s="154"/>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17"/>
      <c r="AC317" s="117"/>
      <c r="AD317" s="163"/>
      <c r="AE317" s="117"/>
      <c r="AF317" s="117"/>
      <c r="AG317" s="117"/>
      <c r="AH317" s="117"/>
      <c r="AI317" s="117"/>
      <c r="AJ317" s="117"/>
      <c r="AK317" s="117"/>
      <c r="AL317" s="117"/>
      <c r="AM317" s="117"/>
      <c r="AN317" s="117"/>
      <c r="AO317" s="120"/>
      <c r="AP317" s="12"/>
      <c r="AQ317" s="44"/>
    </row>
    <row r="318" spans="1:43" ht="14.45" customHeight="1">
      <c r="A318" s="165"/>
      <c r="B318" s="166"/>
      <c r="C318" s="166"/>
      <c r="D318" s="214"/>
      <c r="E318" s="126"/>
      <c r="F318" s="123"/>
      <c r="G318" s="123"/>
      <c r="H318" s="123"/>
      <c r="I318" s="123"/>
      <c r="J318" s="141"/>
      <c r="K318" s="144"/>
      <c r="L318" s="154"/>
      <c r="M318" s="157"/>
      <c r="N318" s="2"/>
      <c r="O318" s="3"/>
      <c r="P318" s="3"/>
      <c r="Q318" s="4"/>
      <c r="R318" s="67"/>
      <c r="S318" s="68"/>
      <c r="T318" s="6"/>
      <c r="U318" s="7"/>
      <c r="V318" s="7"/>
      <c r="W318" s="8"/>
      <c r="X318" s="8"/>
      <c r="Y318" s="160"/>
      <c r="Z318" s="9"/>
      <c r="AA318" s="1"/>
      <c r="AB318" s="117"/>
      <c r="AC318" s="117"/>
      <c r="AD318" s="163"/>
      <c r="AE318" s="117"/>
      <c r="AF318" s="117"/>
      <c r="AG318" s="117"/>
      <c r="AH318" s="117"/>
      <c r="AI318" s="117"/>
      <c r="AJ318" s="117"/>
      <c r="AK318" s="117"/>
      <c r="AL318" s="117"/>
      <c r="AM318" s="117"/>
      <c r="AN318" s="117"/>
      <c r="AO318" s="120"/>
      <c r="AP318" s="12"/>
      <c r="AQ318" s="44"/>
    </row>
    <row r="319" spans="1:43" ht="14.45" customHeight="1">
      <c r="A319" s="165"/>
      <c r="B319" s="166"/>
      <c r="C319" s="166"/>
      <c r="D319" s="214"/>
      <c r="E319" s="126"/>
      <c r="F319" s="123"/>
      <c r="G319" s="123"/>
      <c r="H319" s="123"/>
      <c r="I319" s="123"/>
      <c r="J319" s="141"/>
      <c r="K319" s="144"/>
      <c r="L319" s="154"/>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17"/>
      <c r="AC319" s="117"/>
      <c r="AD319" s="163"/>
      <c r="AE319" s="117"/>
      <c r="AF319" s="117"/>
      <c r="AG319" s="117"/>
      <c r="AH319" s="117"/>
      <c r="AI319" s="117"/>
      <c r="AJ319" s="117"/>
      <c r="AK319" s="117"/>
      <c r="AL319" s="117"/>
      <c r="AM319" s="117"/>
      <c r="AN319" s="117"/>
      <c r="AO319" s="120"/>
      <c r="AP319" s="12"/>
      <c r="AQ319" s="44"/>
    </row>
    <row r="320" spans="1:43" ht="14.45" customHeight="1">
      <c r="A320" s="165"/>
      <c r="B320" s="166"/>
      <c r="C320" s="166"/>
      <c r="D320" s="214"/>
      <c r="E320" s="126"/>
      <c r="F320" s="123"/>
      <c r="G320" s="123"/>
      <c r="H320" s="123"/>
      <c r="I320" s="123"/>
      <c r="J320" s="141"/>
      <c r="K320" s="144"/>
      <c r="L320" s="154"/>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17"/>
      <c r="AC320" s="117"/>
      <c r="AD320" s="163"/>
      <c r="AE320" s="117"/>
      <c r="AF320" s="117"/>
      <c r="AG320" s="117"/>
      <c r="AH320" s="117"/>
      <c r="AI320" s="117"/>
      <c r="AJ320" s="117"/>
      <c r="AK320" s="117"/>
      <c r="AL320" s="117"/>
      <c r="AM320" s="117"/>
      <c r="AN320" s="117"/>
      <c r="AO320" s="120"/>
      <c r="AP320" s="12"/>
      <c r="AQ320" s="44"/>
    </row>
    <row r="321" spans="1:43" ht="14.45" customHeight="1">
      <c r="A321" s="165"/>
      <c r="B321" s="166"/>
      <c r="C321" s="166"/>
      <c r="D321" s="214"/>
      <c r="E321" s="126"/>
      <c r="F321" s="123"/>
      <c r="G321" s="123"/>
      <c r="H321" s="123"/>
      <c r="I321" s="123"/>
      <c r="J321" s="141"/>
      <c r="K321" s="144"/>
      <c r="L321" s="154"/>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18"/>
      <c r="AC321" s="118"/>
      <c r="AD321" s="164"/>
      <c r="AE321" s="118"/>
      <c r="AF321" s="118"/>
      <c r="AG321" s="118"/>
      <c r="AH321" s="118"/>
      <c r="AI321" s="118"/>
      <c r="AJ321" s="118"/>
      <c r="AK321" s="118"/>
      <c r="AL321" s="118"/>
      <c r="AM321" s="118"/>
      <c r="AN321" s="118"/>
      <c r="AO321" s="121"/>
      <c r="AP321" s="12"/>
      <c r="AQ321" s="44"/>
    </row>
    <row r="322" spans="1:43" ht="16.5">
      <c r="A322" s="165"/>
      <c r="B322" s="166"/>
      <c r="C322" s="166"/>
      <c r="D322" s="215"/>
      <c r="E322" s="127"/>
      <c r="F322" s="124"/>
      <c r="G322" s="124"/>
      <c r="H322" s="124"/>
      <c r="I322" s="124"/>
      <c r="J322" s="142"/>
      <c r="K322" s="145"/>
      <c r="L322" s="155"/>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5">
        <f>+A316+1</f>
        <v>5</v>
      </c>
      <c r="B323" s="166" t="s">
        <v>99</v>
      </c>
      <c r="C323" s="166"/>
      <c r="D323" s="213">
        <f>+Noviembre!M323</f>
        <v>0</v>
      </c>
      <c r="E323" s="125"/>
      <c r="F323" s="122"/>
      <c r="G323" s="122"/>
      <c r="H323" s="122"/>
      <c r="I323" s="122"/>
      <c r="J323" s="140">
        <f>+F323+G323</f>
        <v>0</v>
      </c>
      <c r="K323" s="143">
        <f>+AO323</f>
        <v>0</v>
      </c>
      <c r="L323" s="153">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16"/>
      <c r="AC323" s="116"/>
      <c r="AD323" s="162">
        <f>+AB323+AC323</f>
        <v>0</v>
      </c>
      <c r="AE323" s="116"/>
      <c r="AF323" s="116"/>
      <c r="AG323" s="116"/>
      <c r="AH323" s="116"/>
      <c r="AI323" s="116"/>
      <c r="AJ323" s="116"/>
      <c r="AK323" s="116"/>
      <c r="AL323" s="116"/>
      <c r="AM323" s="116"/>
      <c r="AN323" s="116"/>
      <c r="AO323" s="119">
        <f>SUM(AD323:AN328)</f>
        <v>0</v>
      </c>
      <c r="AP323" s="12"/>
      <c r="AQ323" s="44"/>
    </row>
    <row r="324" spans="1:43" ht="14.45" customHeight="1">
      <c r="A324" s="165"/>
      <c r="B324" s="166"/>
      <c r="C324" s="166"/>
      <c r="D324" s="214"/>
      <c r="E324" s="126"/>
      <c r="F324" s="123"/>
      <c r="G324" s="123"/>
      <c r="H324" s="123"/>
      <c r="I324" s="123"/>
      <c r="J324" s="141"/>
      <c r="K324" s="144"/>
      <c r="L324" s="154"/>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17"/>
      <c r="AC324" s="117"/>
      <c r="AD324" s="163"/>
      <c r="AE324" s="117"/>
      <c r="AF324" s="117"/>
      <c r="AG324" s="117"/>
      <c r="AH324" s="117"/>
      <c r="AI324" s="117"/>
      <c r="AJ324" s="117"/>
      <c r="AK324" s="117"/>
      <c r="AL324" s="117"/>
      <c r="AM324" s="117"/>
      <c r="AN324" s="117"/>
      <c r="AO324" s="120"/>
      <c r="AP324" s="12"/>
      <c r="AQ324" s="44"/>
    </row>
    <row r="325" spans="1:43" ht="14.45" customHeight="1">
      <c r="A325" s="165"/>
      <c r="B325" s="166"/>
      <c r="C325" s="166"/>
      <c r="D325" s="214"/>
      <c r="E325" s="126"/>
      <c r="F325" s="123"/>
      <c r="G325" s="123"/>
      <c r="H325" s="123"/>
      <c r="I325" s="123"/>
      <c r="J325" s="141"/>
      <c r="K325" s="144"/>
      <c r="L325" s="154"/>
      <c r="M325" s="157"/>
      <c r="N325" s="2"/>
      <c r="O325" s="3"/>
      <c r="P325" s="3"/>
      <c r="Q325" s="4"/>
      <c r="R325" s="67"/>
      <c r="S325" s="68"/>
      <c r="T325" s="6"/>
      <c r="U325" s="7"/>
      <c r="V325" s="7"/>
      <c r="W325" s="8"/>
      <c r="X325" s="8"/>
      <c r="Y325" s="160"/>
      <c r="Z325" s="9"/>
      <c r="AA325" s="1"/>
      <c r="AB325" s="117"/>
      <c r="AC325" s="117"/>
      <c r="AD325" s="163"/>
      <c r="AE325" s="117"/>
      <c r="AF325" s="117"/>
      <c r="AG325" s="117"/>
      <c r="AH325" s="117"/>
      <c r="AI325" s="117"/>
      <c r="AJ325" s="117"/>
      <c r="AK325" s="117"/>
      <c r="AL325" s="117"/>
      <c r="AM325" s="117"/>
      <c r="AN325" s="117"/>
      <c r="AO325" s="120"/>
      <c r="AP325" s="12"/>
      <c r="AQ325" s="44"/>
    </row>
    <row r="326" spans="1:43" ht="14.45" customHeight="1">
      <c r="A326" s="165"/>
      <c r="B326" s="166"/>
      <c r="C326" s="166"/>
      <c r="D326" s="214"/>
      <c r="E326" s="126"/>
      <c r="F326" s="123"/>
      <c r="G326" s="123"/>
      <c r="H326" s="123"/>
      <c r="I326" s="123"/>
      <c r="J326" s="141"/>
      <c r="K326" s="144"/>
      <c r="L326" s="154"/>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17"/>
      <c r="AC326" s="117"/>
      <c r="AD326" s="163"/>
      <c r="AE326" s="117"/>
      <c r="AF326" s="117"/>
      <c r="AG326" s="117"/>
      <c r="AH326" s="117"/>
      <c r="AI326" s="117"/>
      <c r="AJ326" s="117"/>
      <c r="AK326" s="117"/>
      <c r="AL326" s="117"/>
      <c r="AM326" s="117"/>
      <c r="AN326" s="117"/>
      <c r="AO326" s="120"/>
      <c r="AP326" s="12"/>
      <c r="AQ326" s="44"/>
    </row>
    <row r="327" spans="1:43" ht="14.45" customHeight="1">
      <c r="A327" s="165"/>
      <c r="B327" s="166"/>
      <c r="C327" s="166"/>
      <c r="D327" s="214"/>
      <c r="E327" s="126"/>
      <c r="F327" s="123"/>
      <c r="G327" s="123"/>
      <c r="H327" s="123"/>
      <c r="I327" s="123"/>
      <c r="J327" s="141"/>
      <c r="K327" s="144"/>
      <c r="L327" s="154"/>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17"/>
      <c r="AC327" s="117"/>
      <c r="AD327" s="163"/>
      <c r="AE327" s="117"/>
      <c r="AF327" s="117"/>
      <c r="AG327" s="117"/>
      <c r="AH327" s="117"/>
      <c r="AI327" s="117"/>
      <c r="AJ327" s="117"/>
      <c r="AK327" s="117"/>
      <c r="AL327" s="117"/>
      <c r="AM327" s="117"/>
      <c r="AN327" s="117"/>
      <c r="AO327" s="120"/>
      <c r="AP327" s="12"/>
      <c r="AQ327" s="44"/>
    </row>
    <row r="328" spans="1:43" ht="14.45" customHeight="1">
      <c r="A328" s="165"/>
      <c r="B328" s="166"/>
      <c r="C328" s="166"/>
      <c r="D328" s="214"/>
      <c r="E328" s="126"/>
      <c r="F328" s="123"/>
      <c r="G328" s="123"/>
      <c r="H328" s="123"/>
      <c r="I328" s="123"/>
      <c r="J328" s="141"/>
      <c r="K328" s="144"/>
      <c r="L328" s="154"/>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18"/>
      <c r="AC328" s="118"/>
      <c r="AD328" s="164"/>
      <c r="AE328" s="118"/>
      <c r="AF328" s="118"/>
      <c r="AG328" s="118"/>
      <c r="AH328" s="118"/>
      <c r="AI328" s="118"/>
      <c r="AJ328" s="118"/>
      <c r="AK328" s="118"/>
      <c r="AL328" s="118"/>
      <c r="AM328" s="118"/>
      <c r="AN328" s="118"/>
      <c r="AO328" s="121"/>
      <c r="AP328" s="12"/>
      <c r="AQ328" s="44"/>
    </row>
    <row r="329" spans="1:43" ht="16.5">
      <c r="A329" s="165"/>
      <c r="B329" s="166"/>
      <c r="C329" s="166"/>
      <c r="D329" s="215"/>
      <c r="E329" s="127"/>
      <c r="F329" s="124"/>
      <c r="G329" s="124"/>
      <c r="H329" s="124"/>
      <c r="I329" s="124"/>
      <c r="J329" s="142"/>
      <c r="K329" s="145"/>
      <c r="L329" s="155"/>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5">
        <f>+A323+1</f>
        <v>6</v>
      </c>
      <c r="B330" s="166" t="s">
        <v>100</v>
      </c>
      <c r="C330" s="166"/>
      <c r="D330" s="213">
        <f>+Noviembre!M330</f>
        <v>554</v>
      </c>
      <c r="E330" s="125"/>
      <c r="F330" s="122"/>
      <c r="G330" s="122"/>
      <c r="H330" s="122"/>
      <c r="I330" s="122"/>
      <c r="J330" s="140">
        <f>+F330+G330</f>
        <v>0</v>
      </c>
      <c r="K330" s="143">
        <f>+AO330</f>
        <v>0</v>
      </c>
      <c r="L330" s="153">
        <f>+J330+K330</f>
        <v>0</v>
      </c>
      <c r="M330" s="156">
        <f>+(D330+E330)-L330+H330-I330</f>
        <v>554</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16"/>
      <c r="AC330" s="116"/>
      <c r="AD330" s="162">
        <f>+AB330+AC330</f>
        <v>0</v>
      </c>
      <c r="AE330" s="116"/>
      <c r="AF330" s="116"/>
      <c r="AG330" s="116"/>
      <c r="AH330" s="116"/>
      <c r="AI330" s="116"/>
      <c r="AJ330" s="116"/>
      <c r="AK330" s="116"/>
      <c r="AL330" s="116"/>
      <c r="AM330" s="116"/>
      <c r="AN330" s="116"/>
      <c r="AO330" s="119">
        <f>SUM(AD330:AN335)</f>
        <v>0</v>
      </c>
      <c r="AP330" s="12"/>
      <c r="AQ330" s="44"/>
    </row>
    <row r="331" spans="1:43" ht="14.45" customHeight="1">
      <c r="A331" s="165"/>
      <c r="B331" s="166"/>
      <c r="C331" s="166"/>
      <c r="D331" s="214"/>
      <c r="E331" s="126"/>
      <c r="F331" s="123"/>
      <c r="G331" s="123"/>
      <c r="H331" s="123"/>
      <c r="I331" s="123"/>
      <c r="J331" s="141"/>
      <c r="K331" s="144"/>
      <c r="L331" s="154"/>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17"/>
      <c r="AC331" s="117"/>
      <c r="AD331" s="163"/>
      <c r="AE331" s="117"/>
      <c r="AF331" s="117"/>
      <c r="AG331" s="117"/>
      <c r="AH331" s="117"/>
      <c r="AI331" s="117"/>
      <c r="AJ331" s="117"/>
      <c r="AK331" s="117"/>
      <c r="AL331" s="117"/>
      <c r="AM331" s="117"/>
      <c r="AN331" s="117"/>
      <c r="AO331" s="120"/>
      <c r="AP331" s="12"/>
      <c r="AQ331" s="44"/>
    </row>
    <row r="332" spans="1:43" ht="14.45" customHeight="1">
      <c r="A332" s="165"/>
      <c r="B332" s="166"/>
      <c r="C332" s="166"/>
      <c r="D332" s="214"/>
      <c r="E332" s="126"/>
      <c r="F332" s="123"/>
      <c r="G332" s="123"/>
      <c r="H332" s="123"/>
      <c r="I332" s="123"/>
      <c r="J332" s="141"/>
      <c r="K332" s="144"/>
      <c r="L332" s="154"/>
      <c r="M332" s="157"/>
      <c r="N332" s="2"/>
      <c r="O332" s="3"/>
      <c r="P332" s="3"/>
      <c r="Q332" s="4"/>
      <c r="R332" s="67"/>
      <c r="S332" s="68"/>
      <c r="T332" s="6"/>
      <c r="U332" s="7"/>
      <c r="V332" s="7"/>
      <c r="W332" s="8"/>
      <c r="X332" s="8"/>
      <c r="Y332" s="160"/>
      <c r="Z332" s="9"/>
      <c r="AA332" s="1"/>
      <c r="AB332" s="117"/>
      <c r="AC332" s="117"/>
      <c r="AD332" s="163"/>
      <c r="AE332" s="117"/>
      <c r="AF332" s="117"/>
      <c r="AG332" s="117"/>
      <c r="AH332" s="117"/>
      <c r="AI332" s="117"/>
      <c r="AJ332" s="117"/>
      <c r="AK332" s="117"/>
      <c r="AL332" s="117"/>
      <c r="AM332" s="117"/>
      <c r="AN332" s="117"/>
      <c r="AO332" s="120"/>
      <c r="AP332" s="12"/>
      <c r="AQ332" s="44"/>
    </row>
    <row r="333" spans="1:43" ht="14.45" customHeight="1">
      <c r="A333" s="165"/>
      <c r="B333" s="166"/>
      <c r="C333" s="166"/>
      <c r="D333" s="214"/>
      <c r="E333" s="126"/>
      <c r="F333" s="123"/>
      <c r="G333" s="123"/>
      <c r="H333" s="123"/>
      <c r="I333" s="123"/>
      <c r="J333" s="141"/>
      <c r="K333" s="144"/>
      <c r="L333" s="154"/>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17"/>
      <c r="AC333" s="117"/>
      <c r="AD333" s="163"/>
      <c r="AE333" s="117"/>
      <c r="AF333" s="117"/>
      <c r="AG333" s="117"/>
      <c r="AH333" s="117"/>
      <c r="AI333" s="117"/>
      <c r="AJ333" s="117"/>
      <c r="AK333" s="117"/>
      <c r="AL333" s="117"/>
      <c r="AM333" s="117"/>
      <c r="AN333" s="117"/>
      <c r="AO333" s="120"/>
      <c r="AP333" s="12"/>
      <c r="AQ333" s="44"/>
    </row>
    <row r="334" spans="1:43" ht="14.45" customHeight="1">
      <c r="A334" s="165"/>
      <c r="B334" s="166"/>
      <c r="C334" s="166"/>
      <c r="D334" s="214"/>
      <c r="E334" s="126"/>
      <c r="F334" s="123"/>
      <c r="G334" s="123"/>
      <c r="H334" s="123"/>
      <c r="I334" s="123"/>
      <c r="J334" s="141"/>
      <c r="K334" s="144"/>
      <c r="L334" s="154"/>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17"/>
      <c r="AC334" s="117"/>
      <c r="AD334" s="163"/>
      <c r="AE334" s="117"/>
      <c r="AF334" s="117"/>
      <c r="AG334" s="117"/>
      <c r="AH334" s="117"/>
      <c r="AI334" s="117"/>
      <c r="AJ334" s="117"/>
      <c r="AK334" s="117"/>
      <c r="AL334" s="117"/>
      <c r="AM334" s="117"/>
      <c r="AN334" s="117"/>
      <c r="AO334" s="120"/>
      <c r="AP334" s="12"/>
      <c r="AQ334" s="44"/>
    </row>
    <row r="335" spans="1:43" ht="14.45" customHeight="1">
      <c r="A335" s="165"/>
      <c r="B335" s="166"/>
      <c r="C335" s="166"/>
      <c r="D335" s="214"/>
      <c r="E335" s="126"/>
      <c r="F335" s="123"/>
      <c r="G335" s="123"/>
      <c r="H335" s="123"/>
      <c r="I335" s="123"/>
      <c r="J335" s="141"/>
      <c r="K335" s="144"/>
      <c r="L335" s="154"/>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18"/>
      <c r="AC335" s="118"/>
      <c r="AD335" s="164"/>
      <c r="AE335" s="118"/>
      <c r="AF335" s="118"/>
      <c r="AG335" s="118"/>
      <c r="AH335" s="118"/>
      <c r="AI335" s="118"/>
      <c r="AJ335" s="118"/>
      <c r="AK335" s="118"/>
      <c r="AL335" s="118"/>
      <c r="AM335" s="118"/>
      <c r="AN335" s="118"/>
      <c r="AO335" s="121"/>
      <c r="AP335" s="12"/>
      <c r="AQ335" s="44"/>
    </row>
    <row r="336" spans="1:43" ht="16.5">
      <c r="A336" s="165"/>
      <c r="B336" s="166"/>
      <c r="C336" s="166"/>
      <c r="D336" s="215"/>
      <c r="E336" s="127"/>
      <c r="F336" s="124"/>
      <c r="G336" s="124"/>
      <c r="H336" s="124"/>
      <c r="I336" s="124"/>
      <c r="J336" s="142"/>
      <c r="K336" s="145"/>
      <c r="L336" s="155"/>
      <c r="M336" s="15" t="b">
        <f>M330=N336</f>
        <v>0</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5">
        <f>+A330+1</f>
        <v>7</v>
      </c>
      <c r="B337" s="166" t="s">
        <v>101</v>
      </c>
      <c r="C337" s="166"/>
      <c r="D337" s="213">
        <f>+Noviembre!M337</f>
        <v>2207</v>
      </c>
      <c r="E337" s="125"/>
      <c r="F337" s="122"/>
      <c r="G337" s="122"/>
      <c r="H337" s="122"/>
      <c r="I337" s="122"/>
      <c r="J337" s="140">
        <f>+F337+G337</f>
        <v>0</v>
      </c>
      <c r="K337" s="143">
        <f>+AO337</f>
        <v>0</v>
      </c>
      <c r="L337" s="153">
        <f>+J337+K337</f>
        <v>0</v>
      </c>
      <c r="M337" s="156">
        <f>+(D337+E337)-L337+H337-I337</f>
        <v>2207</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16"/>
      <c r="AC337" s="116"/>
      <c r="AD337" s="162">
        <f>+AB337+AC337</f>
        <v>0</v>
      </c>
      <c r="AE337" s="116"/>
      <c r="AF337" s="116"/>
      <c r="AG337" s="116"/>
      <c r="AH337" s="116"/>
      <c r="AI337" s="116"/>
      <c r="AJ337" s="116"/>
      <c r="AK337" s="116"/>
      <c r="AL337" s="116"/>
      <c r="AM337" s="116"/>
      <c r="AN337" s="116"/>
      <c r="AO337" s="119">
        <f>SUM(AD337:AN342)</f>
        <v>0</v>
      </c>
      <c r="AP337" s="12"/>
      <c r="AQ337" s="44"/>
    </row>
    <row r="338" spans="1:43" ht="14.45" customHeight="1">
      <c r="A338" s="165"/>
      <c r="B338" s="166"/>
      <c r="C338" s="166"/>
      <c r="D338" s="214"/>
      <c r="E338" s="126"/>
      <c r="F338" s="123"/>
      <c r="G338" s="123"/>
      <c r="H338" s="123"/>
      <c r="I338" s="123"/>
      <c r="J338" s="141"/>
      <c r="K338" s="144"/>
      <c r="L338" s="154"/>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17"/>
      <c r="AC338" s="117"/>
      <c r="AD338" s="163"/>
      <c r="AE338" s="117"/>
      <c r="AF338" s="117"/>
      <c r="AG338" s="117"/>
      <c r="AH338" s="117"/>
      <c r="AI338" s="117"/>
      <c r="AJ338" s="117"/>
      <c r="AK338" s="117"/>
      <c r="AL338" s="117"/>
      <c r="AM338" s="117"/>
      <c r="AN338" s="117"/>
      <c r="AO338" s="120"/>
      <c r="AP338" s="12"/>
      <c r="AQ338" s="44"/>
    </row>
    <row r="339" spans="1:43" ht="14.45" customHeight="1">
      <c r="A339" s="165"/>
      <c r="B339" s="166"/>
      <c r="C339" s="166"/>
      <c r="D339" s="214"/>
      <c r="E339" s="126"/>
      <c r="F339" s="123"/>
      <c r="G339" s="123"/>
      <c r="H339" s="123"/>
      <c r="I339" s="123"/>
      <c r="J339" s="141"/>
      <c r="K339" s="144"/>
      <c r="L339" s="154"/>
      <c r="M339" s="157"/>
      <c r="N339" s="2"/>
      <c r="O339" s="3"/>
      <c r="P339" s="3"/>
      <c r="Q339" s="4"/>
      <c r="R339" s="67"/>
      <c r="S339" s="68"/>
      <c r="T339" s="6"/>
      <c r="U339" s="7"/>
      <c r="V339" s="7"/>
      <c r="W339" s="8"/>
      <c r="X339" s="8"/>
      <c r="Y339" s="160"/>
      <c r="Z339" s="9"/>
      <c r="AA339" s="1"/>
      <c r="AB339" s="117"/>
      <c r="AC339" s="117"/>
      <c r="AD339" s="163"/>
      <c r="AE339" s="117"/>
      <c r="AF339" s="117"/>
      <c r="AG339" s="117"/>
      <c r="AH339" s="117"/>
      <c r="AI339" s="117"/>
      <c r="AJ339" s="117"/>
      <c r="AK339" s="117"/>
      <c r="AL339" s="117"/>
      <c r="AM339" s="117"/>
      <c r="AN339" s="117"/>
      <c r="AO339" s="120"/>
      <c r="AP339" s="12"/>
      <c r="AQ339" s="44"/>
    </row>
    <row r="340" spans="1:43" ht="14.45" customHeight="1">
      <c r="A340" s="165"/>
      <c r="B340" s="166"/>
      <c r="C340" s="166"/>
      <c r="D340" s="214"/>
      <c r="E340" s="126"/>
      <c r="F340" s="123"/>
      <c r="G340" s="123"/>
      <c r="H340" s="123"/>
      <c r="I340" s="123"/>
      <c r="J340" s="141"/>
      <c r="K340" s="144"/>
      <c r="L340" s="154"/>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17"/>
      <c r="AC340" s="117"/>
      <c r="AD340" s="163"/>
      <c r="AE340" s="117"/>
      <c r="AF340" s="117"/>
      <c r="AG340" s="117"/>
      <c r="AH340" s="117"/>
      <c r="AI340" s="117"/>
      <c r="AJ340" s="117"/>
      <c r="AK340" s="117"/>
      <c r="AL340" s="117"/>
      <c r="AM340" s="117"/>
      <c r="AN340" s="117"/>
      <c r="AO340" s="120"/>
      <c r="AP340" s="12"/>
      <c r="AQ340" s="44"/>
    </row>
    <row r="341" spans="1:43" ht="14.45" customHeight="1">
      <c r="A341" s="165"/>
      <c r="B341" s="166"/>
      <c r="C341" s="166"/>
      <c r="D341" s="214"/>
      <c r="E341" s="126"/>
      <c r="F341" s="123"/>
      <c r="G341" s="123"/>
      <c r="H341" s="123"/>
      <c r="I341" s="123"/>
      <c r="J341" s="141"/>
      <c r="K341" s="144"/>
      <c r="L341" s="154"/>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17"/>
      <c r="AC341" s="117"/>
      <c r="AD341" s="163"/>
      <c r="AE341" s="117"/>
      <c r="AF341" s="117"/>
      <c r="AG341" s="117"/>
      <c r="AH341" s="117"/>
      <c r="AI341" s="117"/>
      <c r="AJ341" s="117"/>
      <c r="AK341" s="117"/>
      <c r="AL341" s="117"/>
      <c r="AM341" s="117"/>
      <c r="AN341" s="117"/>
      <c r="AO341" s="120"/>
      <c r="AP341" s="12"/>
      <c r="AQ341" s="44"/>
    </row>
    <row r="342" spans="1:43" ht="14.45" customHeight="1">
      <c r="A342" s="165"/>
      <c r="B342" s="166"/>
      <c r="C342" s="166"/>
      <c r="D342" s="214"/>
      <c r="E342" s="126"/>
      <c r="F342" s="123"/>
      <c r="G342" s="123"/>
      <c r="H342" s="123"/>
      <c r="I342" s="123"/>
      <c r="J342" s="141"/>
      <c r="K342" s="144"/>
      <c r="L342" s="154"/>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18"/>
      <c r="AC342" s="118"/>
      <c r="AD342" s="164"/>
      <c r="AE342" s="118"/>
      <c r="AF342" s="118"/>
      <c r="AG342" s="118"/>
      <c r="AH342" s="118"/>
      <c r="AI342" s="118"/>
      <c r="AJ342" s="118"/>
      <c r="AK342" s="118"/>
      <c r="AL342" s="118"/>
      <c r="AM342" s="118"/>
      <c r="AN342" s="118"/>
      <c r="AO342" s="121"/>
      <c r="AP342" s="12"/>
      <c r="AQ342" s="44"/>
    </row>
    <row r="343" spans="1:43" ht="16.5">
      <c r="A343" s="165"/>
      <c r="B343" s="166"/>
      <c r="C343" s="166"/>
      <c r="D343" s="215"/>
      <c r="E343" s="127"/>
      <c r="F343" s="124"/>
      <c r="G343" s="124"/>
      <c r="H343" s="124"/>
      <c r="I343" s="124"/>
      <c r="J343" s="142"/>
      <c r="K343" s="145"/>
      <c r="L343" s="155"/>
      <c r="M343" s="15" t="b">
        <f>M337=N343</f>
        <v>0</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5">
        <f>+A337+1</f>
        <v>8</v>
      </c>
      <c r="B344" s="166" t="s">
        <v>102</v>
      </c>
      <c r="C344" s="166"/>
      <c r="D344" s="213">
        <f>+Noviembre!M344</f>
        <v>0</v>
      </c>
      <c r="E344" s="125"/>
      <c r="F344" s="122"/>
      <c r="G344" s="122"/>
      <c r="H344" s="122"/>
      <c r="I344" s="122"/>
      <c r="J344" s="140">
        <f>+F344+G344</f>
        <v>0</v>
      </c>
      <c r="K344" s="143">
        <f>+AO344</f>
        <v>0</v>
      </c>
      <c r="L344" s="153">
        <f>+J344+K344</f>
        <v>0</v>
      </c>
      <c r="M344" s="156">
        <f>+(D344+E344)-L344+H344-I344</f>
        <v>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16"/>
      <c r="AC344" s="116"/>
      <c r="AD344" s="162">
        <f>+AB344+AC344</f>
        <v>0</v>
      </c>
      <c r="AE344" s="116"/>
      <c r="AF344" s="116"/>
      <c r="AG344" s="116"/>
      <c r="AH344" s="116"/>
      <c r="AI344" s="116"/>
      <c r="AJ344" s="116"/>
      <c r="AK344" s="116"/>
      <c r="AL344" s="116"/>
      <c r="AM344" s="116"/>
      <c r="AN344" s="116"/>
      <c r="AO344" s="119">
        <f>SUM(AD344:AN349)</f>
        <v>0</v>
      </c>
      <c r="AP344" s="12"/>
      <c r="AQ344" s="44"/>
    </row>
    <row r="345" spans="1:43" ht="14.45" customHeight="1">
      <c r="A345" s="165"/>
      <c r="B345" s="166"/>
      <c r="C345" s="166"/>
      <c r="D345" s="214"/>
      <c r="E345" s="126"/>
      <c r="F345" s="123"/>
      <c r="G345" s="123"/>
      <c r="H345" s="123"/>
      <c r="I345" s="123"/>
      <c r="J345" s="141"/>
      <c r="K345" s="144"/>
      <c r="L345" s="154"/>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17"/>
      <c r="AC345" s="117"/>
      <c r="AD345" s="163"/>
      <c r="AE345" s="117"/>
      <c r="AF345" s="117"/>
      <c r="AG345" s="117"/>
      <c r="AH345" s="117"/>
      <c r="AI345" s="117"/>
      <c r="AJ345" s="117"/>
      <c r="AK345" s="117"/>
      <c r="AL345" s="117"/>
      <c r="AM345" s="117"/>
      <c r="AN345" s="117"/>
      <c r="AO345" s="120"/>
      <c r="AP345" s="12"/>
      <c r="AQ345" s="44"/>
    </row>
    <row r="346" spans="1:43" ht="14.45" customHeight="1">
      <c r="A346" s="165"/>
      <c r="B346" s="166"/>
      <c r="C346" s="166"/>
      <c r="D346" s="214"/>
      <c r="E346" s="126"/>
      <c r="F346" s="123"/>
      <c r="G346" s="123"/>
      <c r="H346" s="123"/>
      <c r="I346" s="123"/>
      <c r="J346" s="141"/>
      <c r="K346" s="144"/>
      <c r="L346" s="154"/>
      <c r="M346" s="157"/>
      <c r="N346" s="2"/>
      <c r="O346" s="3"/>
      <c r="P346" s="3"/>
      <c r="Q346" s="4"/>
      <c r="R346" s="67"/>
      <c r="S346" s="68"/>
      <c r="T346" s="6"/>
      <c r="U346" s="7"/>
      <c r="V346" s="7"/>
      <c r="W346" s="8"/>
      <c r="X346" s="8"/>
      <c r="Y346" s="160"/>
      <c r="Z346" s="9"/>
      <c r="AA346" s="1"/>
      <c r="AB346" s="117"/>
      <c r="AC346" s="117"/>
      <c r="AD346" s="163"/>
      <c r="AE346" s="117"/>
      <c r="AF346" s="117"/>
      <c r="AG346" s="117"/>
      <c r="AH346" s="117"/>
      <c r="AI346" s="117"/>
      <c r="AJ346" s="117"/>
      <c r="AK346" s="117"/>
      <c r="AL346" s="117"/>
      <c r="AM346" s="117"/>
      <c r="AN346" s="117"/>
      <c r="AO346" s="120"/>
      <c r="AP346" s="12"/>
      <c r="AQ346" s="44"/>
    </row>
    <row r="347" spans="1:43" ht="14.45" customHeight="1">
      <c r="A347" s="165"/>
      <c r="B347" s="166"/>
      <c r="C347" s="166"/>
      <c r="D347" s="214"/>
      <c r="E347" s="126"/>
      <c r="F347" s="123"/>
      <c r="G347" s="123"/>
      <c r="H347" s="123"/>
      <c r="I347" s="123"/>
      <c r="J347" s="141"/>
      <c r="K347" s="144"/>
      <c r="L347" s="154"/>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17"/>
      <c r="AC347" s="117"/>
      <c r="AD347" s="163"/>
      <c r="AE347" s="117"/>
      <c r="AF347" s="117"/>
      <c r="AG347" s="117"/>
      <c r="AH347" s="117"/>
      <c r="AI347" s="117"/>
      <c r="AJ347" s="117"/>
      <c r="AK347" s="117"/>
      <c r="AL347" s="117"/>
      <c r="AM347" s="117"/>
      <c r="AN347" s="117"/>
      <c r="AO347" s="120"/>
      <c r="AP347" s="12"/>
      <c r="AQ347" s="44"/>
    </row>
    <row r="348" spans="1:43" ht="14.45" customHeight="1">
      <c r="A348" s="165"/>
      <c r="B348" s="166"/>
      <c r="C348" s="166"/>
      <c r="D348" s="214"/>
      <c r="E348" s="126"/>
      <c r="F348" s="123"/>
      <c r="G348" s="123"/>
      <c r="H348" s="123"/>
      <c r="I348" s="123"/>
      <c r="J348" s="141"/>
      <c r="K348" s="144"/>
      <c r="L348" s="154"/>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17"/>
      <c r="AC348" s="117"/>
      <c r="AD348" s="163"/>
      <c r="AE348" s="117"/>
      <c r="AF348" s="117"/>
      <c r="AG348" s="117"/>
      <c r="AH348" s="117"/>
      <c r="AI348" s="117"/>
      <c r="AJ348" s="117"/>
      <c r="AK348" s="117"/>
      <c r="AL348" s="117"/>
      <c r="AM348" s="117"/>
      <c r="AN348" s="117"/>
      <c r="AO348" s="120"/>
      <c r="AP348" s="12"/>
      <c r="AQ348" s="44"/>
    </row>
    <row r="349" spans="1:43" ht="14.45" customHeight="1">
      <c r="A349" s="165"/>
      <c r="B349" s="166"/>
      <c r="C349" s="166"/>
      <c r="D349" s="214"/>
      <c r="E349" s="126"/>
      <c r="F349" s="123"/>
      <c r="G349" s="123"/>
      <c r="H349" s="123"/>
      <c r="I349" s="123"/>
      <c r="J349" s="141"/>
      <c r="K349" s="144"/>
      <c r="L349" s="154"/>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18"/>
      <c r="AC349" s="118"/>
      <c r="AD349" s="164"/>
      <c r="AE349" s="118"/>
      <c r="AF349" s="118"/>
      <c r="AG349" s="118"/>
      <c r="AH349" s="118"/>
      <c r="AI349" s="118"/>
      <c r="AJ349" s="118"/>
      <c r="AK349" s="118"/>
      <c r="AL349" s="118"/>
      <c r="AM349" s="118"/>
      <c r="AN349" s="118"/>
      <c r="AO349" s="121"/>
      <c r="AP349" s="12"/>
      <c r="AQ349" s="44"/>
    </row>
    <row r="350" spans="1:43" ht="16.5">
      <c r="A350" s="165"/>
      <c r="B350" s="166"/>
      <c r="C350" s="166"/>
      <c r="D350" s="215"/>
      <c r="E350" s="127"/>
      <c r="F350" s="124"/>
      <c r="G350" s="124"/>
      <c r="H350" s="124"/>
      <c r="I350" s="124"/>
      <c r="J350" s="142"/>
      <c r="K350" s="145"/>
      <c r="L350" s="155"/>
      <c r="M350" s="15" t="b">
        <f>M344=N350</f>
        <v>1</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5">
        <f>+A344+1</f>
        <v>9</v>
      </c>
      <c r="B351" s="166" t="s">
        <v>103</v>
      </c>
      <c r="C351" s="166"/>
      <c r="D351" s="213">
        <f>+Noviembre!M351</f>
        <v>38</v>
      </c>
      <c r="E351" s="125"/>
      <c r="F351" s="122"/>
      <c r="G351" s="122"/>
      <c r="H351" s="122"/>
      <c r="I351" s="122"/>
      <c r="J351" s="140">
        <f>+F351+G351</f>
        <v>0</v>
      </c>
      <c r="K351" s="143">
        <f>+AO351</f>
        <v>0</v>
      </c>
      <c r="L351" s="153">
        <f>+J351+K351</f>
        <v>0</v>
      </c>
      <c r="M351" s="156">
        <f>+(D351+E351)-L351+H351-I351</f>
        <v>38</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16"/>
      <c r="AC351" s="116"/>
      <c r="AD351" s="162">
        <f>+AB351+AC351</f>
        <v>0</v>
      </c>
      <c r="AE351" s="116"/>
      <c r="AF351" s="116"/>
      <c r="AG351" s="116"/>
      <c r="AH351" s="116"/>
      <c r="AI351" s="116"/>
      <c r="AJ351" s="116"/>
      <c r="AK351" s="116"/>
      <c r="AL351" s="116"/>
      <c r="AM351" s="116"/>
      <c r="AN351" s="116"/>
      <c r="AO351" s="119">
        <f>SUM(AD351:AN356)</f>
        <v>0</v>
      </c>
      <c r="AP351" s="12"/>
      <c r="AQ351" s="44"/>
    </row>
    <row r="352" spans="1:43" ht="14.45" customHeight="1">
      <c r="A352" s="165"/>
      <c r="B352" s="166"/>
      <c r="C352" s="166"/>
      <c r="D352" s="214"/>
      <c r="E352" s="126"/>
      <c r="F352" s="123"/>
      <c r="G352" s="123"/>
      <c r="H352" s="123"/>
      <c r="I352" s="123"/>
      <c r="J352" s="141"/>
      <c r="K352" s="144"/>
      <c r="L352" s="154"/>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17"/>
      <c r="AC352" s="117"/>
      <c r="AD352" s="163"/>
      <c r="AE352" s="117"/>
      <c r="AF352" s="117"/>
      <c r="AG352" s="117"/>
      <c r="AH352" s="117"/>
      <c r="AI352" s="117"/>
      <c r="AJ352" s="117"/>
      <c r="AK352" s="117"/>
      <c r="AL352" s="117"/>
      <c r="AM352" s="117"/>
      <c r="AN352" s="117"/>
      <c r="AO352" s="120"/>
      <c r="AP352" s="12"/>
      <c r="AQ352" s="44"/>
    </row>
    <row r="353" spans="1:43" ht="14.45" customHeight="1">
      <c r="A353" s="165"/>
      <c r="B353" s="166"/>
      <c r="C353" s="166"/>
      <c r="D353" s="214"/>
      <c r="E353" s="126"/>
      <c r="F353" s="123"/>
      <c r="G353" s="123"/>
      <c r="H353" s="123"/>
      <c r="I353" s="123"/>
      <c r="J353" s="141"/>
      <c r="K353" s="144"/>
      <c r="L353" s="154"/>
      <c r="M353" s="157"/>
      <c r="N353" s="2"/>
      <c r="O353" s="3"/>
      <c r="P353" s="3"/>
      <c r="Q353" s="4"/>
      <c r="R353" s="67"/>
      <c r="S353" s="68"/>
      <c r="T353" s="6"/>
      <c r="U353" s="7"/>
      <c r="V353" s="7"/>
      <c r="W353" s="8"/>
      <c r="X353" s="8"/>
      <c r="Y353" s="160"/>
      <c r="Z353" s="9"/>
      <c r="AA353" s="1"/>
      <c r="AB353" s="117"/>
      <c r="AC353" s="117"/>
      <c r="AD353" s="163"/>
      <c r="AE353" s="117"/>
      <c r="AF353" s="117"/>
      <c r="AG353" s="117"/>
      <c r="AH353" s="117"/>
      <c r="AI353" s="117"/>
      <c r="AJ353" s="117"/>
      <c r="AK353" s="117"/>
      <c r="AL353" s="117"/>
      <c r="AM353" s="117"/>
      <c r="AN353" s="117"/>
      <c r="AO353" s="120"/>
      <c r="AP353" s="12"/>
      <c r="AQ353" s="44"/>
    </row>
    <row r="354" spans="1:43" ht="14.45" customHeight="1">
      <c r="A354" s="165"/>
      <c r="B354" s="166"/>
      <c r="C354" s="166"/>
      <c r="D354" s="214"/>
      <c r="E354" s="126"/>
      <c r="F354" s="123"/>
      <c r="G354" s="123"/>
      <c r="H354" s="123"/>
      <c r="I354" s="123"/>
      <c r="J354" s="141"/>
      <c r="K354" s="144"/>
      <c r="L354" s="154"/>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17"/>
      <c r="AC354" s="117"/>
      <c r="AD354" s="163"/>
      <c r="AE354" s="117"/>
      <c r="AF354" s="117"/>
      <c r="AG354" s="117"/>
      <c r="AH354" s="117"/>
      <c r="AI354" s="117"/>
      <c r="AJ354" s="117"/>
      <c r="AK354" s="117"/>
      <c r="AL354" s="117"/>
      <c r="AM354" s="117"/>
      <c r="AN354" s="117"/>
      <c r="AO354" s="120"/>
      <c r="AP354" s="12"/>
      <c r="AQ354" s="44"/>
    </row>
    <row r="355" spans="1:43" ht="14.45" customHeight="1">
      <c r="A355" s="165"/>
      <c r="B355" s="166"/>
      <c r="C355" s="166"/>
      <c r="D355" s="214"/>
      <c r="E355" s="126"/>
      <c r="F355" s="123"/>
      <c r="G355" s="123"/>
      <c r="H355" s="123"/>
      <c r="I355" s="123"/>
      <c r="J355" s="141"/>
      <c r="K355" s="144"/>
      <c r="L355" s="154"/>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17"/>
      <c r="AC355" s="117"/>
      <c r="AD355" s="163"/>
      <c r="AE355" s="117"/>
      <c r="AF355" s="117"/>
      <c r="AG355" s="117"/>
      <c r="AH355" s="117"/>
      <c r="AI355" s="117"/>
      <c r="AJ355" s="117"/>
      <c r="AK355" s="117"/>
      <c r="AL355" s="117"/>
      <c r="AM355" s="117"/>
      <c r="AN355" s="117"/>
      <c r="AO355" s="120"/>
      <c r="AP355" s="12"/>
      <c r="AQ355" s="44"/>
    </row>
    <row r="356" spans="1:43" ht="14.45" customHeight="1">
      <c r="A356" s="165"/>
      <c r="B356" s="166"/>
      <c r="C356" s="166"/>
      <c r="D356" s="214"/>
      <c r="E356" s="126"/>
      <c r="F356" s="123"/>
      <c r="G356" s="123"/>
      <c r="H356" s="123"/>
      <c r="I356" s="123"/>
      <c r="J356" s="141"/>
      <c r="K356" s="144"/>
      <c r="L356" s="154"/>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18"/>
      <c r="AC356" s="118"/>
      <c r="AD356" s="164"/>
      <c r="AE356" s="118"/>
      <c r="AF356" s="118"/>
      <c r="AG356" s="118"/>
      <c r="AH356" s="118"/>
      <c r="AI356" s="118"/>
      <c r="AJ356" s="118"/>
      <c r="AK356" s="118"/>
      <c r="AL356" s="118"/>
      <c r="AM356" s="118"/>
      <c r="AN356" s="118"/>
      <c r="AO356" s="121"/>
      <c r="AP356" s="12"/>
      <c r="AQ356" s="44"/>
    </row>
    <row r="357" spans="1:43" ht="16.5">
      <c r="A357" s="165"/>
      <c r="B357" s="166"/>
      <c r="C357" s="166"/>
      <c r="D357" s="215"/>
      <c r="E357" s="127"/>
      <c r="F357" s="124"/>
      <c r="G357" s="124"/>
      <c r="H357" s="124"/>
      <c r="I357" s="124"/>
      <c r="J357" s="142"/>
      <c r="K357" s="145"/>
      <c r="L357" s="155"/>
      <c r="M357" s="15" t="b">
        <f>M351=N357</f>
        <v>0</v>
      </c>
      <c r="N357" s="75">
        <f>SUM(N351:N356)</f>
        <v>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5">
        <f>+A351+1</f>
        <v>10</v>
      </c>
      <c r="B358" s="166" t="s">
        <v>104</v>
      </c>
      <c r="C358" s="166"/>
      <c r="D358" s="213">
        <f>+Noviembre!M358</f>
        <v>0</v>
      </c>
      <c r="E358" s="125"/>
      <c r="F358" s="122"/>
      <c r="G358" s="122"/>
      <c r="H358" s="122"/>
      <c r="I358" s="122"/>
      <c r="J358" s="140">
        <f>+F358+G358</f>
        <v>0</v>
      </c>
      <c r="K358" s="143">
        <f>+AO358</f>
        <v>0</v>
      </c>
      <c r="L358" s="153">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16"/>
      <c r="AC358" s="116"/>
      <c r="AD358" s="162">
        <f>+AB358+AC358</f>
        <v>0</v>
      </c>
      <c r="AE358" s="116"/>
      <c r="AF358" s="116"/>
      <c r="AG358" s="116"/>
      <c r="AH358" s="116"/>
      <c r="AI358" s="116"/>
      <c r="AJ358" s="116"/>
      <c r="AK358" s="116"/>
      <c r="AL358" s="116"/>
      <c r="AM358" s="116"/>
      <c r="AN358" s="116"/>
      <c r="AO358" s="119">
        <f>SUM(AD358:AN363)</f>
        <v>0</v>
      </c>
      <c r="AP358" s="12"/>
      <c r="AQ358" s="44"/>
    </row>
    <row r="359" spans="1:43" ht="14.45" customHeight="1">
      <c r="A359" s="165"/>
      <c r="B359" s="166"/>
      <c r="C359" s="166"/>
      <c r="D359" s="214"/>
      <c r="E359" s="126"/>
      <c r="F359" s="123"/>
      <c r="G359" s="123"/>
      <c r="H359" s="123"/>
      <c r="I359" s="123"/>
      <c r="J359" s="141"/>
      <c r="K359" s="144"/>
      <c r="L359" s="154"/>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17"/>
      <c r="AC359" s="117"/>
      <c r="AD359" s="163"/>
      <c r="AE359" s="117"/>
      <c r="AF359" s="117"/>
      <c r="AG359" s="117"/>
      <c r="AH359" s="117"/>
      <c r="AI359" s="117"/>
      <c r="AJ359" s="117"/>
      <c r="AK359" s="117"/>
      <c r="AL359" s="117"/>
      <c r="AM359" s="117"/>
      <c r="AN359" s="117"/>
      <c r="AO359" s="120"/>
      <c r="AP359" s="12"/>
      <c r="AQ359" s="44"/>
    </row>
    <row r="360" spans="1:43" ht="14.45" customHeight="1">
      <c r="A360" s="165"/>
      <c r="B360" s="166"/>
      <c r="C360" s="166"/>
      <c r="D360" s="214"/>
      <c r="E360" s="126"/>
      <c r="F360" s="123"/>
      <c r="G360" s="123"/>
      <c r="H360" s="123"/>
      <c r="I360" s="123"/>
      <c r="J360" s="141"/>
      <c r="K360" s="144"/>
      <c r="L360" s="154"/>
      <c r="M360" s="157"/>
      <c r="N360" s="2"/>
      <c r="O360" s="3"/>
      <c r="P360" s="3"/>
      <c r="Q360" s="4"/>
      <c r="R360" s="67"/>
      <c r="S360" s="68"/>
      <c r="T360" s="6"/>
      <c r="U360" s="7"/>
      <c r="V360" s="7"/>
      <c r="W360" s="8"/>
      <c r="X360" s="8"/>
      <c r="Y360" s="160"/>
      <c r="Z360" s="9"/>
      <c r="AA360" s="1"/>
      <c r="AB360" s="117"/>
      <c r="AC360" s="117"/>
      <c r="AD360" s="163"/>
      <c r="AE360" s="117"/>
      <c r="AF360" s="117"/>
      <c r="AG360" s="117"/>
      <c r="AH360" s="117"/>
      <c r="AI360" s="117"/>
      <c r="AJ360" s="117"/>
      <c r="AK360" s="117"/>
      <c r="AL360" s="117"/>
      <c r="AM360" s="117"/>
      <c r="AN360" s="117"/>
      <c r="AO360" s="120"/>
      <c r="AP360" s="12"/>
      <c r="AQ360" s="44"/>
    </row>
    <row r="361" spans="1:43" ht="14.45" customHeight="1">
      <c r="A361" s="165"/>
      <c r="B361" s="166"/>
      <c r="C361" s="166"/>
      <c r="D361" s="214"/>
      <c r="E361" s="126"/>
      <c r="F361" s="123"/>
      <c r="G361" s="123"/>
      <c r="H361" s="123"/>
      <c r="I361" s="123"/>
      <c r="J361" s="141"/>
      <c r="K361" s="144"/>
      <c r="L361" s="154"/>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17"/>
      <c r="AC361" s="117"/>
      <c r="AD361" s="163"/>
      <c r="AE361" s="117"/>
      <c r="AF361" s="117"/>
      <c r="AG361" s="117"/>
      <c r="AH361" s="117"/>
      <c r="AI361" s="117"/>
      <c r="AJ361" s="117"/>
      <c r="AK361" s="117"/>
      <c r="AL361" s="117"/>
      <c r="AM361" s="117"/>
      <c r="AN361" s="117"/>
      <c r="AO361" s="120"/>
      <c r="AP361" s="12"/>
      <c r="AQ361" s="44"/>
    </row>
    <row r="362" spans="1:43" ht="14.45" customHeight="1">
      <c r="A362" s="165"/>
      <c r="B362" s="166"/>
      <c r="C362" s="166"/>
      <c r="D362" s="214"/>
      <c r="E362" s="126"/>
      <c r="F362" s="123"/>
      <c r="G362" s="123"/>
      <c r="H362" s="123"/>
      <c r="I362" s="123"/>
      <c r="J362" s="141"/>
      <c r="K362" s="144"/>
      <c r="L362" s="154"/>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17"/>
      <c r="AC362" s="117"/>
      <c r="AD362" s="163"/>
      <c r="AE362" s="117"/>
      <c r="AF362" s="117"/>
      <c r="AG362" s="117"/>
      <c r="AH362" s="117"/>
      <c r="AI362" s="117"/>
      <c r="AJ362" s="117"/>
      <c r="AK362" s="117"/>
      <c r="AL362" s="117"/>
      <c r="AM362" s="117"/>
      <c r="AN362" s="117"/>
      <c r="AO362" s="120"/>
      <c r="AP362" s="12"/>
      <c r="AQ362" s="44"/>
    </row>
    <row r="363" spans="1:43" ht="14.45" customHeight="1">
      <c r="A363" s="165"/>
      <c r="B363" s="166"/>
      <c r="C363" s="166"/>
      <c r="D363" s="214"/>
      <c r="E363" s="126"/>
      <c r="F363" s="123"/>
      <c r="G363" s="123"/>
      <c r="H363" s="123"/>
      <c r="I363" s="123"/>
      <c r="J363" s="141"/>
      <c r="K363" s="144"/>
      <c r="L363" s="154"/>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18"/>
      <c r="AC363" s="118"/>
      <c r="AD363" s="164"/>
      <c r="AE363" s="118"/>
      <c r="AF363" s="118"/>
      <c r="AG363" s="118"/>
      <c r="AH363" s="118"/>
      <c r="AI363" s="118"/>
      <c r="AJ363" s="118"/>
      <c r="AK363" s="118"/>
      <c r="AL363" s="118"/>
      <c r="AM363" s="118"/>
      <c r="AN363" s="118"/>
      <c r="AO363" s="121"/>
      <c r="AP363" s="12"/>
      <c r="AQ363" s="44"/>
    </row>
    <row r="364" spans="1:43" ht="16.5">
      <c r="A364" s="165"/>
      <c r="B364" s="166"/>
      <c r="C364" s="166"/>
      <c r="D364" s="215"/>
      <c r="E364" s="127"/>
      <c r="F364" s="124"/>
      <c r="G364" s="124"/>
      <c r="H364" s="124"/>
      <c r="I364" s="124"/>
      <c r="J364" s="142"/>
      <c r="K364" s="145"/>
      <c r="L364" s="155"/>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2" t="s">
        <v>105</v>
      </c>
      <c r="C365" s="152"/>
      <c r="D365" s="87">
        <f>+Noviembre!M365</f>
        <v>380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380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2" t="s">
        <v>106</v>
      </c>
      <c r="C366" s="152"/>
      <c r="D366" s="87">
        <f>+Noviembre!M366</f>
        <v>2430</v>
      </c>
      <c r="E366" s="72"/>
      <c r="F366" s="35"/>
      <c r="G366" s="35"/>
      <c r="H366" s="14"/>
      <c r="I366" s="14"/>
      <c r="J366" s="74">
        <f t="shared" si="3"/>
        <v>0</v>
      </c>
      <c r="K366" s="36">
        <f t="shared" si="4"/>
        <v>0</v>
      </c>
      <c r="L366" s="77">
        <f t="shared" si="5"/>
        <v>0</v>
      </c>
      <c r="M366" s="37">
        <f t="shared" si="6"/>
        <v>2430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2" t="s">
        <v>107</v>
      </c>
      <c r="C367" s="152"/>
      <c r="D367" s="87">
        <f>+Noviembre!M367</f>
        <v>411</v>
      </c>
      <c r="E367" s="72"/>
      <c r="F367" s="35"/>
      <c r="G367" s="35"/>
      <c r="H367" s="14"/>
      <c r="I367" s="14"/>
      <c r="J367" s="74">
        <f t="shared" si="3"/>
        <v>0</v>
      </c>
      <c r="K367" s="36">
        <f t="shared" si="4"/>
        <v>0</v>
      </c>
      <c r="L367" s="77">
        <f t="shared" si="5"/>
        <v>0</v>
      </c>
      <c r="M367" s="37">
        <f t="shared" si="6"/>
        <v>411</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2" t="s">
        <v>108</v>
      </c>
      <c r="C368" s="152"/>
      <c r="D368" s="87">
        <f>+Noviembre!M368</f>
        <v>223</v>
      </c>
      <c r="E368" s="72"/>
      <c r="F368" s="35"/>
      <c r="G368" s="35"/>
      <c r="H368" s="14"/>
      <c r="I368" s="14"/>
      <c r="J368" s="74">
        <f t="shared" si="3"/>
        <v>0</v>
      </c>
      <c r="K368" s="36">
        <f t="shared" si="4"/>
        <v>0</v>
      </c>
      <c r="L368" s="77">
        <f t="shared" si="5"/>
        <v>0</v>
      </c>
      <c r="M368" s="37">
        <f t="shared" si="6"/>
        <v>223</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2" t="s">
        <v>109</v>
      </c>
      <c r="C369" s="152"/>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2" t="s">
        <v>110</v>
      </c>
      <c r="C370" s="152"/>
      <c r="D370" s="87">
        <f>+Noviembre!M370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2" t="s">
        <v>111</v>
      </c>
      <c r="C371" s="152"/>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6" t="s">
        <v>0</v>
      </c>
      <c r="B373" s="146" t="s">
        <v>112</v>
      </c>
      <c r="C373" s="146"/>
      <c r="D373" s="147" t="s">
        <v>2</v>
      </c>
      <c r="E373" s="136" t="s">
        <v>113</v>
      </c>
      <c r="F373" s="150" t="s">
        <v>4</v>
      </c>
      <c r="G373" s="151"/>
      <c r="H373" s="80" t="s">
        <v>131</v>
      </c>
      <c r="I373" s="81" t="s">
        <v>132</v>
      </c>
      <c r="J373" s="137" t="s">
        <v>5</v>
      </c>
      <c r="K373" s="111" t="s">
        <v>6</v>
      </c>
      <c r="L373" s="129" t="s">
        <v>7</v>
      </c>
      <c r="M373" s="136" t="s">
        <v>114</v>
      </c>
      <c r="N373" s="136" t="s">
        <v>9</v>
      </c>
      <c r="O373" s="136" t="s">
        <v>10</v>
      </c>
      <c r="P373" s="136" t="s">
        <v>11</v>
      </c>
      <c r="Q373" s="136" t="s">
        <v>12</v>
      </c>
      <c r="R373" s="133" t="s">
        <v>13</v>
      </c>
      <c r="S373" s="133" t="s">
        <v>14</v>
      </c>
      <c r="T373" s="114" t="s">
        <v>15</v>
      </c>
      <c r="U373" s="114" t="s">
        <v>11</v>
      </c>
      <c r="V373" s="114" t="s">
        <v>16</v>
      </c>
      <c r="W373" s="114" t="s">
        <v>17</v>
      </c>
      <c r="X373" s="114" t="s">
        <v>17</v>
      </c>
      <c r="Y373" s="111" t="s">
        <v>115</v>
      </c>
      <c r="Z373" s="114" t="s">
        <v>20</v>
      </c>
      <c r="AA373" s="1"/>
      <c r="AB373" s="115" t="s">
        <v>116</v>
      </c>
      <c r="AC373" s="115"/>
      <c r="AD373" s="115"/>
      <c r="AE373" s="115"/>
      <c r="AF373" s="115"/>
      <c r="AG373" s="115"/>
      <c r="AH373" s="115"/>
      <c r="AI373" s="115"/>
      <c r="AJ373" s="115"/>
      <c r="AK373" s="115"/>
      <c r="AL373" s="115"/>
      <c r="AM373" s="115"/>
      <c r="AN373" s="115"/>
      <c r="AO373" s="115"/>
      <c r="AP373" s="115"/>
      <c r="AQ373" s="128" t="s">
        <v>22</v>
      </c>
    </row>
    <row r="374" spans="1:43" ht="14.45" customHeight="1">
      <c r="A374" s="136"/>
      <c r="B374" s="146"/>
      <c r="C374" s="146"/>
      <c r="D374" s="148"/>
      <c r="E374" s="136"/>
      <c r="F374" s="129" t="s">
        <v>23</v>
      </c>
      <c r="G374" s="129" t="s">
        <v>24</v>
      </c>
      <c r="H374" s="101" t="s">
        <v>133</v>
      </c>
      <c r="I374" s="104" t="s">
        <v>134</v>
      </c>
      <c r="J374" s="138"/>
      <c r="K374" s="112"/>
      <c r="L374" s="130"/>
      <c r="M374" s="136"/>
      <c r="N374" s="136"/>
      <c r="O374" s="136"/>
      <c r="P374" s="136"/>
      <c r="Q374" s="136"/>
      <c r="R374" s="134"/>
      <c r="S374" s="134"/>
      <c r="T374" s="114"/>
      <c r="U374" s="114"/>
      <c r="V374" s="114"/>
      <c r="W374" s="114"/>
      <c r="X374" s="114"/>
      <c r="Y374" s="112"/>
      <c r="Z374" s="114"/>
      <c r="AA374" s="1"/>
      <c r="AB374" s="132">
        <v>1</v>
      </c>
      <c r="AC374" s="132"/>
      <c r="AD374" s="83">
        <v>2</v>
      </c>
      <c r="AE374" s="83">
        <v>3</v>
      </c>
      <c r="AF374" s="83">
        <v>4</v>
      </c>
      <c r="AG374" s="83">
        <v>5</v>
      </c>
      <c r="AH374" s="83">
        <v>6</v>
      </c>
      <c r="AI374" s="83">
        <v>7</v>
      </c>
      <c r="AJ374" s="83">
        <v>8</v>
      </c>
      <c r="AK374" s="83">
        <v>9</v>
      </c>
      <c r="AL374" s="83">
        <v>10</v>
      </c>
      <c r="AM374" s="83">
        <v>11</v>
      </c>
      <c r="AN374" s="83">
        <v>12</v>
      </c>
      <c r="AO374" s="83">
        <v>13</v>
      </c>
      <c r="AP374" s="83">
        <v>14</v>
      </c>
      <c r="AQ374" s="128"/>
    </row>
    <row r="375" spans="1:43" ht="14.45" customHeight="1">
      <c r="A375" s="136"/>
      <c r="B375" s="146"/>
      <c r="C375" s="146"/>
      <c r="D375" s="148"/>
      <c r="E375" s="136"/>
      <c r="F375" s="130"/>
      <c r="G375" s="130"/>
      <c r="H375" s="102"/>
      <c r="I375" s="105"/>
      <c r="J375" s="138"/>
      <c r="K375" s="112"/>
      <c r="L375" s="130"/>
      <c r="M375" s="136"/>
      <c r="N375" s="136"/>
      <c r="O375" s="136"/>
      <c r="P375" s="136"/>
      <c r="Q375" s="136"/>
      <c r="R375" s="134"/>
      <c r="S375" s="134"/>
      <c r="T375" s="114"/>
      <c r="U375" s="114"/>
      <c r="V375" s="114"/>
      <c r="W375" s="114"/>
      <c r="X375" s="114"/>
      <c r="Y375" s="112"/>
      <c r="Z375" s="114"/>
      <c r="AA375" s="1"/>
      <c r="AB375" s="110" t="s">
        <v>25</v>
      </c>
      <c r="AC375" s="110"/>
      <c r="AD375" s="109" t="s">
        <v>117</v>
      </c>
      <c r="AE375" s="107" t="s">
        <v>118</v>
      </c>
      <c r="AF375" s="109" t="s">
        <v>119</v>
      </c>
      <c r="AG375" s="107" t="s">
        <v>120</v>
      </c>
      <c r="AH375" s="109" t="s">
        <v>121</v>
      </c>
      <c r="AI375" s="107" t="s">
        <v>122</v>
      </c>
      <c r="AJ375" s="109" t="s">
        <v>123</v>
      </c>
      <c r="AK375" s="107" t="s">
        <v>124</v>
      </c>
      <c r="AL375" s="109" t="s">
        <v>125</v>
      </c>
      <c r="AM375" s="110" t="s">
        <v>34</v>
      </c>
      <c r="AN375" s="109" t="s">
        <v>126</v>
      </c>
      <c r="AO375" s="110" t="s">
        <v>127</v>
      </c>
      <c r="AP375" s="109" t="s">
        <v>128</v>
      </c>
      <c r="AQ375" s="128"/>
    </row>
    <row r="376" spans="1:43" ht="16.5">
      <c r="A376" s="136"/>
      <c r="B376" s="146"/>
      <c r="C376" s="146"/>
      <c r="D376" s="149"/>
      <c r="E376" s="136"/>
      <c r="F376" s="131"/>
      <c r="G376" s="131"/>
      <c r="H376" s="103"/>
      <c r="I376" s="106"/>
      <c r="J376" s="139"/>
      <c r="K376" s="113"/>
      <c r="L376" s="131"/>
      <c r="M376" s="136"/>
      <c r="N376" s="136"/>
      <c r="O376" s="136"/>
      <c r="P376" s="136"/>
      <c r="Q376" s="136"/>
      <c r="R376" s="135"/>
      <c r="S376" s="135"/>
      <c r="T376" s="114"/>
      <c r="U376" s="114"/>
      <c r="V376" s="114"/>
      <c r="W376" s="114"/>
      <c r="X376" s="114"/>
      <c r="Y376" s="113"/>
      <c r="Z376" s="114"/>
      <c r="AA376" s="1"/>
      <c r="AB376" s="86" t="s">
        <v>36</v>
      </c>
      <c r="AC376" s="86" t="s">
        <v>37</v>
      </c>
      <c r="AD376" s="109"/>
      <c r="AE376" s="108"/>
      <c r="AF376" s="109"/>
      <c r="AG376" s="108"/>
      <c r="AH376" s="109"/>
      <c r="AI376" s="108"/>
      <c r="AJ376" s="109"/>
      <c r="AK376" s="108"/>
      <c r="AL376" s="109"/>
      <c r="AM376" s="110"/>
      <c r="AN376" s="109"/>
      <c r="AO376" s="110"/>
      <c r="AP376" s="109"/>
      <c r="AQ376" s="128"/>
    </row>
    <row r="377" spans="1:43" ht="14.45" customHeight="1">
      <c r="A377" s="76">
        <v>1</v>
      </c>
      <c r="B377" s="99" t="s">
        <v>129</v>
      </c>
      <c r="C377" s="100"/>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9" t="s">
        <v>130</v>
      </c>
      <c r="C378" s="100"/>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9" t="s">
        <v>190</v>
      </c>
      <c r="C379" s="100"/>
      <c r="D379" s="87">
        <f>+Noviembre!M379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9" t="s">
        <v>191</v>
      </c>
      <c r="C380" s="100"/>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9" t="s">
        <v>192</v>
      </c>
      <c r="C381" s="100"/>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R5:R9">
    <cfRule type="containsText" dxfId="124" priority="230" operator="containsText" text="ROJO">
      <formula>NOT(ISERROR(SEARCH("ROJO",R5)))</formula>
    </cfRule>
    <cfRule type="containsText" dxfId="123" priority="227" operator="containsText" text="VENCIDO">
      <formula>NOT(ISERROR(SEARCH("VENCIDO",R5)))</formula>
    </cfRule>
    <cfRule type="containsText" dxfId="122" priority="228" operator="containsText" text="VERDE">
      <formula>NOT(ISERROR(SEARCH("VERDE",R5)))</formula>
    </cfRule>
    <cfRule type="containsText" dxfId="121" priority="229" stopIfTrue="1" operator="containsText" text="AMARILLO">
      <formula>NOT(ISERROR(SEARCH("AMARILLO",R5)))</formula>
    </cfRule>
  </conditionalFormatting>
  <conditionalFormatting sqref="R11:R15">
    <cfRule type="containsText" dxfId="120" priority="224" operator="containsText" text="ROJO">
      <formula>NOT(ISERROR(SEARCH("ROJO",R11)))</formula>
    </cfRule>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onditionalFormatting>
  <conditionalFormatting sqref="R17:R21">
    <cfRule type="containsText" dxfId="116" priority="218" operator="containsText" text="VERDE">
      <formula>NOT(ISERROR(SEARCH("VERDE",R17)))</formula>
    </cfRule>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onditionalFormatting>
  <conditionalFormatting sqref="R23:R27">
    <cfRule type="containsText" dxfId="112" priority="211" operator="containsText" text="VENCIDO">
      <formula>NOT(ISERROR(SEARCH("VENCIDO",R23)))</formula>
    </cfRule>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2" operator="containsText" text="VERDE">
      <formula>NOT(ISERROR(SEARCH("VERDE",R23)))</formula>
    </cfRule>
  </conditionalFormatting>
  <conditionalFormatting sqref="R29:R33">
    <cfRule type="containsText" dxfId="108" priority="210" operator="containsText" text="ROJO">
      <formula>NOT(ISERROR(SEARCH("ROJO",R29)))</formula>
    </cfRule>
    <cfRule type="containsText" dxfId="107" priority="207" operator="containsText" text="VENCIDO">
      <formula>NOT(ISERROR(SEARCH("VENCIDO",R29)))</formula>
    </cfRule>
    <cfRule type="containsText" dxfId="106" priority="208" operator="containsText" text="VERDE">
      <formula>NOT(ISERROR(SEARCH("VERDE",R29)))</formula>
    </cfRule>
    <cfRule type="containsText" dxfId="105" priority="209" stopIfTrue="1" operator="containsText" text="AMARILLO">
      <formula>NOT(ISERROR(SEARCH("AMARILLO",R29)))</formula>
    </cfRule>
  </conditionalFormatting>
  <conditionalFormatting sqref="R35:R39">
    <cfRule type="containsText" dxfId="104" priority="204" operator="containsText" text="ROJO">
      <formula>NOT(ISERROR(SEARCH("ROJO",R35)))</formula>
    </cfRule>
    <cfRule type="containsText" dxfId="103" priority="201" operator="containsText" text="VENCIDO">
      <formula>NOT(ISERROR(SEARCH("VENCIDO",R35)))</formula>
    </cfRule>
    <cfRule type="containsText" dxfId="102" priority="202" operator="containsText" text="VERDE">
      <formula>NOT(ISERROR(SEARCH("VERDE",R35)))</formula>
    </cfRule>
    <cfRule type="containsText" dxfId="101" priority="203" stopIfTrue="1" operator="containsText" text="AMARILLO">
      <formula>NOT(ISERROR(SEARCH("AMARILLO",R35)))</formula>
    </cfRule>
  </conditionalFormatting>
  <conditionalFormatting sqref="R41:R45">
    <cfRule type="containsText" dxfId="100" priority="200" operator="containsText" text="ROJO">
      <formula>NOT(ISERROR(SEARCH("ROJO",R41)))</formula>
    </cfRule>
    <cfRule type="containsText" dxfId="99" priority="199" stopIfTrue="1" operator="containsText" text="AMARILLO">
      <formula>NOT(ISERROR(SEARCH("AMARILLO",R41)))</formula>
    </cfRule>
    <cfRule type="containsText" dxfId="98" priority="198" operator="containsText" text="VERDE">
      <formula>NOT(ISERROR(SEARCH("VERDE",R41)))</formula>
    </cfRule>
    <cfRule type="containsText" dxfId="9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 priority="195" operator="containsText" text="ROJO">
      <formula>NOT(ISERROR(SEARCH("ROJO",R47)))</formula>
    </cfRule>
    <cfRule type="containsText" dxfId="95" priority="194" stopIfTrue="1" operator="containsText" text="AMARILLO">
      <formula>NOT(ISERROR(SEARCH("AMARILLO",R47)))</formula>
    </cfRule>
    <cfRule type="containsText" dxfId="94" priority="193" operator="containsText" text="VERDE">
      <formula>NOT(ISERROR(SEARCH("VERDE",R47)))</formula>
    </cfRule>
    <cfRule type="containsText" dxfId="93" priority="192" operator="containsText" text="VENCIDO">
      <formula>NOT(ISERROR(SEARCH("VENCIDO",R47)))</formula>
    </cfRule>
  </conditionalFormatting>
  <conditionalFormatting sqref="R83:R87 R89:R93">
    <cfRule type="containsText" dxfId="92" priority="189" stopIfTrue="1" operator="containsText" text="AMARILLO">
      <formula>NOT(ISERROR(SEARCH("AMARILLO",R83)))</formula>
    </cfRule>
    <cfRule type="containsText" dxfId="91" priority="190" operator="containsText" text="ROJO">
      <formula>NOT(ISERROR(SEARCH("ROJO",R83)))</formula>
    </cfRule>
    <cfRule type="containsText" dxfId="90" priority="187" operator="containsText" text="VENCIDO">
      <formula>NOT(ISERROR(SEARCH("VENCIDO",R83)))</formula>
    </cfRule>
    <cfRule type="containsText" dxfId="89" priority="188" operator="containsText" text="VERDE">
      <formula>NOT(ISERROR(SEARCH("VERDE",R83)))</formula>
    </cfRule>
  </conditionalFormatting>
  <conditionalFormatting sqref="R101:R105">
    <cfRule type="containsText" dxfId="88" priority="184" stopIfTrue="1" operator="containsText" text="AMARILLO">
      <formula>NOT(ISERROR(SEARCH("AMARILLO",R101)))</formula>
    </cfRule>
    <cfRule type="containsText" dxfId="87" priority="185" operator="containsText" text="ROJO">
      <formula>NOT(ISERROR(SEARCH("ROJO",R101)))</formula>
    </cfRule>
    <cfRule type="containsText" dxfId="86" priority="182" operator="containsText" text="VENCIDO">
      <formula>NOT(ISERROR(SEARCH("VENCIDO",R101)))</formula>
    </cfRule>
    <cfRule type="containsText" dxfId="85" priority="183" operator="containsText" text="VERDE">
      <formula>NOT(ISERROR(SEARCH("VERDE",R101)))</formula>
    </cfRule>
  </conditionalFormatting>
  <conditionalFormatting sqref="R149:R153">
    <cfRule type="containsText" dxfId="84" priority="178" operator="containsText" text="VERDE">
      <formula>NOT(ISERROR(SEARCH("VERDE",R149)))</formula>
    </cfRule>
    <cfRule type="containsText" dxfId="83" priority="177" operator="containsText" text="VENCIDO">
      <formula>NOT(ISERROR(SEARCH("VENCIDO",R149)))</formula>
    </cfRule>
    <cfRule type="containsText" dxfId="82" priority="179" stopIfTrue="1" operator="containsText" text="AMARILLO">
      <formula>NOT(ISERROR(SEARCH("AMARILLO",R149)))</formula>
    </cfRule>
    <cfRule type="containsText" dxfId="81" priority="180" operator="containsText" text="ROJO">
      <formula>NOT(ISERROR(SEARCH("ROJO",R149)))</formula>
    </cfRule>
  </conditionalFormatting>
  <conditionalFormatting sqref="R155:R159">
    <cfRule type="containsText" dxfId="80" priority="176" operator="containsText" text="ROJO">
      <formula>NOT(ISERROR(SEARCH("ROJO",R155)))</formula>
    </cfRule>
    <cfRule type="containsText" dxfId="79" priority="174" operator="containsText" text="VERDE">
      <formula>NOT(ISERROR(SEARCH("VERDE",R155)))</formula>
    </cfRule>
    <cfRule type="containsText" dxfId="78" priority="175" stopIfTrue="1" operator="containsText" text="AMARILLO">
      <formula>NOT(ISERROR(SEARCH("AMARILLO",R155)))</formula>
    </cfRule>
    <cfRule type="containsText" dxfId="77" priority="173" operator="containsText" text="VENCIDO">
      <formula>NOT(ISERROR(SEARCH("VENCIDO",R155)))</formula>
    </cfRule>
  </conditionalFormatting>
  <conditionalFormatting sqref="R161:R165">
    <cfRule type="containsText" dxfId="76" priority="170" operator="containsText" text="VERDE">
      <formula>NOT(ISERROR(SEARCH("VERDE",R161)))</formula>
    </cfRule>
    <cfRule type="containsText" dxfId="75" priority="169" operator="containsText" text="VENCIDO">
      <formula>NOT(ISERROR(SEARCH("VENCIDO",R161)))</formula>
    </cfRule>
    <cfRule type="containsText" dxfId="74" priority="171" stopIfTrue="1" operator="containsText" text="AMARILLO">
      <formula>NOT(ISERROR(SEARCH("AMARILLO",R161)))</formula>
    </cfRule>
    <cfRule type="containsText" dxfId="73" priority="172" operator="containsText" text="ROJO">
      <formula>NOT(ISERROR(SEARCH("ROJO",R161)))</formula>
    </cfRule>
  </conditionalFormatting>
  <conditionalFormatting sqref="R167:R171">
    <cfRule type="containsText" dxfId="72" priority="164" operator="containsText" text="VENCIDO">
      <formula>NOT(ISERROR(SEARCH("VENCIDO",R167)))</formula>
    </cfRule>
    <cfRule type="containsText" dxfId="71" priority="166" stopIfTrue="1" operator="containsText" text="AMARILLO">
      <formula>NOT(ISERROR(SEARCH("AMARILLO",R167)))</formula>
    </cfRule>
    <cfRule type="containsText" dxfId="70" priority="167" operator="containsText" text="ROJO">
      <formula>NOT(ISERROR(SEARCH("ROJO",R167)))</formula>
    </cfRule>
    <cfRule type="containsText" dxfId="69" priority="165" operator="containsText" text="VERDE">
      <formula>NOT(ISERROR(SEARCH("VERDE",R167)))</formula>
    </cfRule>
  </conditionalFormatting>
  <conditionalFormatting sqref="R173:R177">
    <cfRule type="containsText" dxfId="68" priority="160" operator="containsText" text="VERDE">
      <formula>NOT(ISERROR(SEARCH("VERDE",R173)))</formula>
    </cfRule>
    <cfRule type="containsText" dxfId="67" priority="161" stopIfTrue="1" operator="containsText" text="AMARILLO">
      <formula>NOT(ISERROR(SEARCH("AMARILLO",R173)))</formula>
    </cfRule>
    <cfRule type="containsText" dxfId="66" priority="162" operator="containsText" text="ROJO">
      <formula>NOT(ISERROR(SEARCH("ROJO",R173)))</formula>
    </cfRule>
    <cfRule type="containsText" dxfId="65" priority="159" operator="containsText" text="VENCIDO">
      <formula>NOT(ISERROR(SEARCH("VENCIDO",R173)))</formula>
    </cfRule>
  </conditionalFormatting>
  <conditionalFormatting sqref="R179:R183">
    <cfRule type="containsText" dxfId="64" priority="157" operator="containsText" text="ROJO">
      <formula>NOT(ISERROR(SEARCH("ROJO",R179)))</formula>
    </cfRule>
    <cfRule type="containsText" dxfId="63" priority="156" stopIfTrue="1" operator="containsText" text="AMARILLO">
      <formula>NOT(ISERROR(SEARCH("AMARILLO",R179)))</formula>
    </cfRule>
    <cfRule type="containsText" dxfId="62" priority="154" operator="containsText" text="VENCIDO">
      <formula>NOT(ISERROR(SEARCH("VENCIDO",R179)))</formula>
    </cfRule>
    <cfRule type="containsText" dxfId="61" priority="155" operator="containsText" text="VERDE">
      <formula>NOT(ISERROR(SEARCH("VERDE",R179)))</formula>
    </cfRule>
  </conditionalFormatting>
  <conditionalFormatting sqref="R185:R189 R191:R195">
    <cfRule type="containsText" dxfId="60" priority="151" stopIfTrue="1" operator="containsText" text="AMARILLO">
      <formula>NOT(ISERROR(SEARCH("AMARILLO",R185)))</formula>
    </cfRule>
    <cfRule type="containsText" dxfId="59" priority="150" operator="containsText" text="VERDE">
      <formula>NOT(ISERROR(SEARCH("VERDE",R185)))</formula>
    </cfRule>
    <cfRule type="containsText" dxfId="58" priority="149" operator="containsText" text="VENCIDO">
      <formula>NOT(ISERROR(SEARCH("VENCIDO",R185)))</formula>
    </cfRule>
    <cfRule type="containsText" dxfId="57" priority="152" operator="containsText" text="ROJO">
      <formula>NOT(ISERROR(SEARCH("ROJO",R185)))</formula>
    </cfRule>
  </conditionalFormatting>
  <conditionalFormatting sqref="R197:R201 R203:R207 R209:R213 R215:R219">
    <cfRule type="containsText" dxfId="56" priority="146" stopIfTrue="1" operator="containsText" text="AMARILLO">
      <formula>NOT(ISERROR(SEARCH("AMARILLO",R197)))</formula>
    </cfRule>
    <cfRule type="containsText" dxfId="55" priority="147" operator="containsText" text="ROJO">
      <formula>NOT(ISERROR(SEARCH("ROJO",R197)))</formula>
    </cfRule>
    <cfRule type="containsText" dxfId="54" priority="144" operator="containsText" text="VENCIDO">
      <formula>NOT(ISERROR(SEARCH("VENCIDO",R197)))</formula>
    </cfRule>
    <cfRule type="containsText" dxfId="53" priority="145" operator="containsText" text="VERDE">
      <formula>NOT(ISERROR(SEARCH("VERDE",R197)))</formula>
    </cfRule>
  </conditionalFormatting>
  <conditionalFormatting sqref="R222:R226">
    <cfRule type="containsText" dxfId="52" priority="141" operator="containsText" text="ROJO">
      <formula>NOT(ISERROR(SEARCH("ROJO",R222)))</formula>
    </cfRule>
    <cfRule type="containsText" dxfId="51" priority="140" stopIfTrue="1" operator="containsText" text="AMARILLO">
      <formula>NOT(ISERROR(SEARCH("AMARILLO",R222)))</formula>
    </cfRule>
    <cfRule type="containsText" dxfId="50" priority="139" operator="containsText" text="VERDE">
      <formula>NOT(ISERROR(SEARCH("VERDE",R222)))</formula>
    </cfRule>
    <cfRule type="containsText" dxfId="49" priority="138" operator="containsText" text="VENCIDO">
      <formula>NOT(ISERROR(SEARCH("VENCIDO",R222)))</formula>
    </cfRule>
  </conditionalFormatting>
  <conditionalFormatting sqref="R228:R232 R234:R238 R240:R244">
    <cfRule type="containsText" dxfId="48" priority="133" operator="containsText" text="VENCIDO">
      <formula>NOT(ISERROR(SEARCH("VENCIDO",R228)))</formula>
    </cfRule>
    <cfRule type="containsText" dxfId="47" priority="134" operator="containsText" text="VERDE">
      <formula>NOT(ISERROR(SEARCH("VERDE",R228)))</formula>
    </cfRule>
    <cfRule type="containsText" dxfId="46" priority="135" stopIfTrue="1" operator="containsText" text="AMARILLO">
      <formula>NOT(ISERROR(SEARCH("AMARILLO",R228)))</formula>
    </cfRule>
    <cfRule type="containsText" dxfId="45" priority="136" operator="containsText" text="ROJO">
      <formula>NOT(ISERROR(SEARCH("ROJO",R228)))</formula>
    </cfRule>
  </conditionalFormatting>
  <conditionalFormatting sqref="R246:R250">
    <cfRule type="containsText" dxfId="44" priority="128" operator="containsText" text="VENCIDO">
      <formula>NOT(ISERROR(SEARCH("VENCIDO",R246)))</formula>
    </cfRule>
    <cfRule type="containsText" dxfId="43" priority="129" operator="containsText" text="VERDE">
      <formula>NOT(ISERROR(SEARCH("VERDE",R246)))</formula>
    </cfRule>
    <cfRule type="containsText" dxfId="42" priority="130" stopIfTrue="1" operator="containsText" text="AMARILLO">
      <formula>NOT(ISERROR(SEARCH("AMARILLO",R246)))</formula>
    </cfRule>
    <cfRule type="containsText" dxfId="41" priority="131" operator="containsText" text="ROJO">
      <formula>NOT(ISERROR(SEARCH("ROJO",R246)))</formula>
    </cfRule>
  </conditionalFormatting>
  <conditionalFormatting sqref="R252:R256">
    <cfRule type="containsText" dxfId="40" priority="123" operator="containsText" text="VENCIDO">
      <formula>NOT(ISERROR(SEARCH("VENCIDO",R252)))</formula>
    </cfRule>
    <cfRule type="containsText" dxfId="39" priority="124" operator="containsText" text="VERDE">
      <formula>NOT(ISERROR(SEARCH("VERDE",R252)))</formula>
    </cfRule>
    <cfRule type="containsText" dxfId="38" priority="125" stopIfTrue="1" operator="containsText" text="AMARILLO">
      <formula>NOT(ISERROR(SEARCH("AMARILLO",R252)))</formula>
    </cfRule>
    <cfRule type="containsText" dxfId="37" priority="126" operator="containsText" text="ROJO">
      <formula>NOT(ISERROR(SEARCH("ROJO",R252)))</formula>
    </cfRule>
  </conditionalFormatting>
  <conditionalFormatting sqref="R258:R262 R264:R268">
    <cfRule type="containsText" dxfId="36" priority="121" operator="containsText" text="ROJO">
      <formula>NOT(ISERROR(SEARCH("ROJO",R258)))</formula>
    </cfRule>
    <cfRule type="containsText" dxfId="35" priority="120" stopIfTrue="1" operator="containsText" text="AMARILLO">
      <formula>NOT(ISERROR(SEARCH("AMARILLO",R258)))</formula>
    </cfRule>
    <cfRule type="containsText" dxfId="34" priority="118" operator="containsText" text="VENCIDO">
      <formula>NOT(ISERROR(SEARCH("VENCIDO",R258)))</formula>
    </cfRule>
    <cfRule type="containsText" dxfId="33" priority="119" operator="containsText" text="VERDE">
      <formula>NOT(ISERROR(SEARCH("VERDE",R258)))</formula>
    </cfRule>
  </conditionalFormatting>
  <conditionalFormatting sqref="R270:R274 R276:R280 R282:R286 R288:R292">
    <cfRule type="containsText" dxfId="32" priority="113" operator="containsText" text="VENCIDO">
      <formula>NOT(ISERROR(SEARCH("VENCIDO",R270)))</formula>
    </cfRule>
    <cfRule type="containsText" dxfId="31" priority="114" operator="containsText" text="VERDE">
      <formula>NOT(ISERROR(SEARCH("VERDE",R270)))</formula>
    </cfRule>
    <cfRule type="containsText" dxfId="30" priority="115" stopIfTrue="1" operator="containsText" text="AMARILLO">
      <formula>NOT(ISERROR(SEARCH("AMARILLO",R270)))</formula>
    </cfRule>
    <cfRule type="containsText" dxfId="29" priority="116" operator="containsText" text="ROJO">
      <formula>NOT(ISERROR(SEARCH("ROJO",R270)))</formula>
    </cfRule>
  </conditionalFormatting>
  <conditionalFormatting sqref="R295:R300">
    <cfRule type="containsText" dxfId="28" priority="108" operator="containsText" text="VERDE">
      <formula>NOT(ISERROR(SEARCH("VERDE",R295)))</formula>
    </cfRule>
    <cfRule type="containsText" dxfId="27" priority="109" stopIfTrue="1" operator="containsText" text="AMARILLO">
      <formula>NOT(ISERROR(SEARCH("AMARILLO",R295)))</formula>
    </cfRule>
    <cfRule type="containsText" dxfId="26" priority="110" operator="containsText" text="ROJO">
      <formula>NOT(ISERROR(SEARCH("ROJO",R295)))</formula>
    </cfRule>
    <cfRule type="containsText" dxfId="25" priority="107" operator="containsText" text="VENCIDO">
      <formula>NOT(ISERROR(SEARCH("VENCIDO",R295)))</formula>
    </cfRule>
  </conditionalFormatting>
  <conditionalFormatting sqref="R302:R307 R309:R314">
    <cfRule type="containsText" dxfId="24" priority="103" stopIfTrue="1" operator="containsText" text="AMARILLO">
      <formula>NOT(ISERROR(SEARCH("AMARILLO",R302)))</formula>
    </cfRule>
    <cfRule type="containsText" dxfId="23" priority="102" operator="containsText" text="VERDE">
      <formula>NOT(ISERROR(SEARCH("VERDE",R302)))</formula>
    </cfRule>
    <cfRule type="containsText" dxfId="22" priority="101" operator="containsText" text="VENCIDO">
      <formula>NOT(ISERROR(SEARCH("VENCIDO",R302)))</formula>
    </cfRule>
    <cfRule type="containsText" dxfId="21" priority="104" operator="containsText" text="ROJO">
      <formula>NOT(ISERROR(SEARCH("ROJO",R302)))</formula>
    </cfRule>
  </conditionalFormatting>
  <conditionalFormatting sqref="R316:R321 R323:R328 R330:R335">
    <cfRule type="containsText" dxfId="20" priority="98" operator="containsText" text="ROJO">
      <formula>NOT(ISERROR(SEARCH("ROJO",R316)))</formula>
    </cfRule>
    <cfRule type="containsText" dxfId="19" priority="97" stopIfTrue="1" operator="containsText" text="AMARILLO">
      <formula>NOT(ISERROR(SEARCH("AMARILLO",R316)))</formula>
    </cfRule>
    <cfRule type="containsText" dxfId="18" priority="96" operator="containsText" text="VERDE">
      <formula>NOT(ISERROR(SEARCH("VERDE",R316)))</formula>
    </cfRule>
    <cfRule type="containsText" dxfId="17" priority="95" operator="containsText" text="VENCIDO">
      <formula>NOT(ISERROR(SEARCH("VENCIDO",R316)))</formula>
    </cfRule>
  </conditionalFormatting>
  <conditionalFormatting sqref="R337:R342 R344:R349">
    <cfRule type="containsText" dxfId="16" priority="91" stopIfTrue="1" operator="containsText" text="AMARILLO">
      <formula>NOT(ISERROR(SEARCH("AMARILLO",R337)))</formula>
    </cfRule>
    <cfRule type="containsText" dxfId="15" priority="90" operator="containsText" text="VERDE">
      <formula>NOT(ISERROR(SEARCH("VERDE",R337)))</formula>
    </cfRule>
    <cfRule type="containsText" dxfId="14" priority="89" operator="containsText" text="VENCIDO">
      <formula>NOT(ISERROR(SEARCH("VENCIDO",R337)))</formula>
    </cfRule>
    <cfRule type="containsText" dxfId="13" priority="92" operator="containsText" text="ROJO">
      <formula>NOT(ISERROR(SEARCH("ROJO",R337)))</formula>
    </cfRule>
  </conditionalFormatting>
  <conditionalFormatting sqref="R351:R356">
    <cfRule type="containsText" dxfId="12" priority="86" operator="containsText" text="ROJO">
      <formula>NOT(ISERROR(SEARCH("ROJO",R351)))</formula>
    </cfRule>
    <cfRule type="containsText" dxfId="11" priority="85" stopIfTrue="1" operator="containsText" text="AMARILLO">
      <formula>NOT(ISERROR(SEARCH("AMARILLO",R351)))</formula>
    </cfRule>
    <cfRule type="containsText" dxfId="10" priority="84" operator="containsText" text="VERDE">
      <formula>NOT(ISERROR(SEARCH("VERDE",R351)))</formula>
    </cfRule>
    <cfRule type="containsText" dxfId="9" priority="83" operator="containsText" text="VENCIDO">
      <formula>NOT(ISERROR(SEARCH("VENCIDO",R351)))</formula>
    </cfRule>
  </conditionalFormatting>
  <conditionalFormatting sqref="R358:R363">
    <cfRule type="containsText" dxfId="8" priority="79" stopIfTrue="1" operator="containsText" text="AMARILLO">
      <formula>NOT(ISERROR(SEARCH("AMARILLO",R358)))</formula>
    </cfRule>
    <cfRule type="containsText" dxfId="7" priority="78" operator="containsText" text="VERDE">
      <formula>NOT(ISERROR(SEARCH("VERDE",R358)))</formula>
    </cfRule>
    <cfRule type="containsText" dxfId="6" priority="77" operator="containsText" text="VENCIDO">
      <formula>NOT(ISERROR(SEARCH("VENCIDO",R358)))</formula>
    </cfRule>
    <cfRule type="containsText" dxfId="5" priority="80" operator="containsText" text="ROJO">
      <formula>NOT(ISERROR(SEARCH("ROJO",R358)))</formula>
    </cfRule>
  </conditionalFormatting>
  <conditionalFormatting sqref="R365:R371">
    <cfRule type="containsText" dxfId="4" priority="76" operator="containsText" text="ROJO">
      <formula>NOT(ISERROR(SEARCH("ROJO",R365)))</formula>
    </cfRule>
    <cfRule type="containsText" dxfId="3" priority="75" stopIfTrue="1" operator="containsText" text="AMARILLO">
      <formula>NOT(ISERROR(SEARCH("AMARILLO",R365)))</formula>
    </cfRule>
    <cfRule type="containsText" dxfId="2" priority="73" operator="containsText" text="VENCIDO">
      <formula>NOT(ISERROR(SEARCH("VENCIDO",R365)))</formula>
    </cfRule>
    <cfRule type="containsText" dxfId="1" priority="74" operator="containsText" text="VERDE">
      <formula>NOT(ISERROR(SEARCH("VERDE",R365)))</formula>
    </cfRule>
  </conditionalFormatting>
  <conditionalFormatting sqref="M377:M381">
    <cfRule type="cellIs" dxfId="0" priority="1" stopIfTrue="1" operator="lessThan">
      <formula>0</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PAI-COORDI</cp:lastModifiedBy>
  <dcterms:created xsi:type="dcterms:W3CDTF">2026-01-30T17:19:17Z</dcterms:created>
  <dcterms:modified xsi:type="dcterms:W3CDTF">2026-10-07T14:08:12Z</dcterms:modified>
</cp:coreProperties>
</file>