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C81F0102-49D2-43B4-A79E-5E20FD35E015}" xr6:coauthVersionLast="34" xr6:coauthVersionMax="34" xr10:uidLastSave="{00000000-0000-0000-0000-000000000000}"/>
  <bookViews>
    <workbookView xWindow="0" yWindow="0" windowWidth="22260" windowHeight="12648" xr2:uid="{00000000-000D-0000-FFFF-FFFF00000000}"/>
  </bookViews>
  <sheets>
    <sheet name="500ms" sheetId="1" r:id="rId1"/>
    <sheet name="300ms" sheetId="4" r:id="rId2"/>
    <sheet name="100ms" sheetId="3" r:id="rId3"/>
    <sheet name="confusion matrices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G12" i="1" l="1"/>
  <c r="G13" i="1"/>
  <c r="F17" i="2" l="1"/>
  <c r="C17" i="2"/>
  <c r="B17" i="2"/>
  <c r="C16" i="2"/>
  <c r="B16" i="2"/>
  <c r="F16" i="2" s="1"/>
  <c r="G16" i="2" s="1"/>
  <c r="K9" i="2" l="1"/>
  <c r="J9" i="2"/>
  <c r="N9" i="2" s="1"/>
  <c r="K8" i="2"/>
  <c r="J8" i="2"/>
  <c r="N6" i="2"/>
  <c r="N5" i="2"/>
  <c r="N4" i="2"/>
  <c r="N3" i="2"/>
  <c r="N8" i="2" l="1"/>
  <c r="O8" i="2" s="1"/>
  <c r="D21" i="3" s="1"/>
  <c r="O3" i="2"/>
  <c r="C13" i="1"/>
  <c r="D13" i="1"/>
  <c r="E13" i="1"/>
  <c r="F13" i="1"/>
  <c r="B13" i="1"/>
  <c r="D7" i="3" l="1"/>
  <c r="F7" i="1" l="1"/>
  <c r="E7" i="1" l="1"/>
  <c r="C7" i="1" l="1"/>
  <c r="B7" i="1"/>
  <c r="D7" i="1"/>
</calcChain>
</file>

<file path=xl/sharedStrings.xml><?xml version="1.0" encoding="utf-8"?>
<sst xmlns="http://schemas.openxmlformats.org/spreadsheetml/2006/main" count="158" uniqueCount="70">
  <si>
    <t>Metric</t>
  </si>
  <si>
    <t>Result</t>
  </si>
  <si>
    <t>Frame Duration (ms)</t>
  </si>
  <si>
    <t>Speakers Used for Training</t>
  </si>
  <si>
    <t>Training Dataset</t>
  </si>
  <si>
    <t>Inference Dataset</t>
  </si>
  <si>
    <t>Inference Samples</t>
  </si>
  <si>
    <t>Validation Samples</t>
  </si>
  <si>
    <t>Training Samples</t>
  </si>
  <si>
    <t>Features Used</t>
  </si>
  <si>
    <t>Topology Description</t>
  </si>
  <si>
    <t>Training CAT Accuracy (%)</t>
  </si>
  <si>
    <t>Validation CAT Accuracy (%)</t>
  </si>
  <si>
    <t>librispeech dev-clean</t>
  </si>
  <si>
    <t>spectrogram in 25ms frames, with 10ms spectral frame, 4000Hz magnitude, clipped between (-3 and -40 db)</t>
  </si>
  <si>
    <t>Validation Confusion Matrix</t>
  </si>
  <si>
    <t>Inference CAT Accuracy (%)</t>
  </si>
  <si>
    <t>Inference Confusion Matrix</t>
  </si>
  <si>
    <t>3 x 2D convolutional blocks with [3, 3, 3] layers per block with [32, 64, 128] filters of [3, 3, 3]. Max pooling 2D [1, 2, 2]. 3 x 1D Dense Layers of [1024, 512, 256] with dropouts of [0.1, 0.1, 0.5]. After convolutional blocks dropout is 0.75. Batch normalization after convolutional blocks.</t>
  </si>
  <si>
    <t>Batch Size</t>
  </si>
  <si>
    <t>Optimizer</t>
  </si>
  <si>
    <t>Adam</t>
  </si>
  <si>
    <t>Learning Rate</t>
  </si>
  <si>
    <t>3 x 2D convolutional blocks with [3, 3, 3] layers per block with [32, 64, 128] filters of [3, 3, 3]. Max pooling 2D [1, 2, 2]. 3 x 1D Dense Layers of [1024, 512, 256] with dropouts of [0.25, 0.25, 1.0]. After convolutional no dropout. Batch normalization after convolutional blocks.</t>
  </si>
  <si>
    <t>ID</t>
  </si>
  <si>
    <t>ID1</t>
  </si>
  <si>
    <t>Inference Overlap Detection Accuracy (%)</t>
  </si>
  <si>
    <t>ID2</t>
  </si>
  <si>
    <t>Training Time / Epoch (Seconds)</t>
  </si>
  <si>
    <t>3 x 2D convolutional blocks with [3, 3, 3] layers per block with [32, 64, 128] filters of [5, 4, 3]. Max pooling 2D [1, 2, 2]. 3 x 1D Dense Layers of [2048, 1024, 512] with dropouts of [0.1, 0.1, 0.5]. After convolutional blocks dropout is 0.75. Batch normalization after convolutional blocks.</t>
  </si>
  <si>
    <t>Dataset size on disk (GB)</t>
  </si>
  <si>
    <t>FFT clipped at 4000Hz, envelope of signal (Hilbert) at 2000Hz, histogram with 50 bins between 0 and 0.5.</t>
  </si>
  <si>
    <t>Comments</t>
  </si>
  <si>
    <t>500ms_specgram/model1</t>
  </si>
  <si>
    <t>500ms_specgram/model2</t>
  </si>
  <si>
    <t>500ms_specgram/model3</t>
  </si>
  <si>
    <t>ID3</t>
  </si>
  <si>
    <t>100ms_fft_env_hist\model1</t>
  </si>
  <si>
    <t>ID4</t>
  </si>
  <si>
    <t>ID5</t>
  </si>
  <si>
    <t>not saved</t>
  </si>
  <si>
    <t>500ms_specgram/model4</t>
  </si>
  <si>
    <t>4 x 2D convolutional blocks with [3, 3, 3, 3] layers per block with [32, 64, 128, 256] filters of [3, 3, 3, 3]. Max pooling 2D [1, 1, 2, 2]. 3 x 1D Dense Layers of [1024, 512, 256] with dropouts of [0.1, 0.1, 0.5]. After convolutional blocks dropout is 0.75. Batch normalization after convolutional blocks.</t>
  </si>
  <si>
    <t>Feature Vector Size</t>
  </si>
  <si>
    <t>Dataset size in memory (GB)</t>
  </si>
  <si>
    <t>ID6</t>
  </si>
  <si>
    <t>100ms_fft_env_hist\model2</t>
  </si>
  <si>
    <t>500ms_specgram/model5</t>
  </si>
  <si>
    <t>Validation</t>
  </si>
  <si>
    <t>Inference</t>
  </si>
  <si>
    <t>Class Accuracy</t>
  </si>
  <si>
    <t>Mean</t>
  </si>
  <si>
    <t>Accuracy Mean</t>
  </si>
  <si>
    <t>Precision</t>
  </si>
  <si>
    <t>Recall</t>
  </si>
  <si>
    <t>F1 Score</t>
  </si>
  <si>
    <t>Counting</t>
  </si>
  <si>
    <t>Inference Overlap Detection F Score</t>
  </si>
  <si>
    <t>Pred NOV</t>
  </si>
  <si>
    <t>Pred OV</t>
  </si>
  <si>
    <t>NOV</t>
  </si>
  <si>
    <t>OV</t>
  </si>
  <si>
    <t>3 x 1D convolutional blocks with [3, 3, 3] layers per block with [32, 64, 128] filters of [5, 5, 5]. Max pooling 1D [1, 2, 2]. 3 x 1D Dense Layers of [1024, 512, 256] with dropouts of [0.1, 0.1, 0.5]. After convolutional blocks dropout is 0.75. Batch normalization after convolutional blocks._x0000_</t>
  </si>
  <si>
    <t>4 x 1D convolutional blocks with [3, 3, 3, 3] layers per block with [32, 64, 128, 256] filters of [5, 5, 5, 5]. Max pooling 1D [1, 2, 2, 1]. 3 x 1D Dense Layers of [1024, 512, 256] with dropouts of [0.1, 0.1, 0.5]. After convolutional blocks dropout is 0.75. Batch normalization after convolutional blocks._x0000_</t>
  </si>
  <si>
    <t>500ms_fft_env_hist/model1</t>
  </si>
  <si>
    <t>fft clipped at 4000 Hz and between (-3 and -40 dB), signal envelope (Hilbert) at 2000 Hz, 50 bins of histogram between 0 and 0.5</t>
  </si>
  <si>
    <t>3 x 1D convolutional blocks with [3, 3, 3] layers per block with [32, 64, 128] filters of [5, 5, 5]. Max pooling 1D of [1, 2, 2]. 3 x 1D Dense Layers of [1024, 512, 256] with dropouts of [0.1, 0.1, 0.75]. After convolutional blocks, dropout is 0.75. Batch normalization after convolutional blocks.</t>
  </si>
  <si>
    <t>500ms_mfcc_env_hist/model1</t>
  </si>
  <si>
    <t>12mfcc per frame "E0" melcepst, signal envelope (Hilbert) at 2000 Hz, 100 bins of histogram between 0 and 1</t>
  </si>
  <si>
    <t>3 x 1D convolutional blocks with [3, 3, 3] layers per block with [32, 64, 128] filters of [16, 8, 4]. Max pooling 1D of [1, 2, 2]. 3 x 1D Dense Layers of [1024, 512, 256] with dropouts of [0.1, 0.1, 0.5]. After convolutional blocks, dropout is 0.75. Batch normalization after convolutional blocks.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</si>
</sst>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MS Reference Sans Serif"/>
      <family val="2"/>
    </font>
    <font>
      <b/>
      <sz val="10"/>
      <color theme="1"/>
      <name val="MS Reference Sans Serif"/>
      <family val="2"/>
    </font>
    <font>
      <b/>
      <sz val="8"/>
      <color theme="1"/>
      <name val="MS Reference Sans Serif"/>
      <family val="2"/>
    </font>
    <font>
      <sz val="10"/>
      <name val="MS Reference Sans Serif"/>
      <family val="2"/>
    </font>
    <font>
      <b/>
      <sz val="8"/>
      <name val="MS Reference Sans Serif"/>
      <family val="2"/>
    </font>
    <font>
      <b/>
      <sz val="10"/>
      <color rgb="FF00B050"/>
      <name val="MS Reference Sans Serif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10" fontId="2" fillId="0" borderId="0" xfId="0" applyNumberFormat="1" applyFont="1" applyAlignment="1">
      <alignment horizontal="center" vertical="center" wrapText="1"/>
    </xf>
    <xf numFmtId="10" fontId="2" fillId="0" borderId="0" xfId="0" applyNumberFormat="1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10" fontId="5" fillId="0" borderId="0" xfId="0" applyNumberFormat="1" applyFont="1" applyAlignment="1">
      <alignment horizontal="center" vertical="center" wrapText="1"/>
    </xf>
    <xf numFmtId="10" fontId="5" fillId="0" borderId="0" xfId="0" applyNumberFormat="1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10" fontId="5" fillId="3" borderId="0" xfId="0" applyNumberFormat="1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9" fontId="3" fillId="0" borderId="0" xfId="1" applyFont="1" applyAlignment="1">
      <alignment horizontal="center" vertical="center" wrapText="1"/>
    </xf>
    <xf numFmtId="10" fontId="3" fillId="0" borderId="0" xfId="1" applyNumberFormat="1" applyFont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0" fontId="2" fillId="3" borderId="0" xfId="1" applyNumberFormat="1" applyFont="1" applyFill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9" fontId="3" fillId="0" borderId="0" xfId="1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1" applyNumberFormat="1" applyFont="1" applyFill="1" applyAlignment="1">
      <alignment horizontal="center" vertical="center" wrapText="1"/>
    </xf>
    <xf numFmtId="2" fontId="2" fillId="3" borderId="0" xfId="0" applyNumberFormat="1" applyFont="1" applyFill="1" applyAlignment="1">
      <alignment horizontal="center" vertical="center" wrapText="1"/>
    </xf>
    <xf numFmtId="2" fontId="3" fillId="0" borderId="0" xfId="0" applyNumberFormat="1" applyFont="1" applyFill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0" fontId="2" fillId="0" borderId="0" xfId="1" applyNumberFormat="1" applyFont="1" applyAlignment="1">
      <alignment horizontal="center" vertical="center" wrapText="1"/>
    </xf>
    <xf numFmtId="10" fontId="7" fillId="0" borderId="0" xfId="1" applyNumberFormat="1" applyFon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workbookViewId="0"/>
  </sheetViews>
  <sheetFormatPr defaultRowHeight="14.4" x14ac:dyDescent="0.3"/>
  <cols>
    <col min="1" max="1" width="45.77734375" style="1" customWidth="1"/>
    <col min="2" max="8" width="25.77734375" style="2" customWidth="1"/>
    <col min="9" max="16384" width="8.88671875" style="2"/>
  </cols>
  <sheetData>
    <row r="1" spans="1:8" x14ac:dyDescent="0.3">
      <c r="A1" s="5" t="s">
        <v>0</v>
      </c>
      <c r="B1" s="6" t="s">
        <v>1</v>
      </c>
      <c r="C1" s="6" t="s">
        <v>1</v>
      </c>
      <c r="D1" s="6" t="s">
        <v>1</v>
      </c>
      <c r="E1" s="6" t="s">
        <v>1</v>
      </c>
      <c r="F1" s="6" t="s">
        <v>1</v>
      </c>
      <c r="G1" s="6" t="s">
        <v>1</v>
      </c>
      <c r="H1" s="6" t="s">
        <v>1</v>
      </c>
    </row>
    <row r="2" spans="1:8" s="7" customFormat="1" ht="20.399999999999999" x14ac:dyDescent="0.3">
      <c r="A2" s="9" t="s">
        <v>32</v>
      </c>
      <c r="B2" s="8" t="s">
        <v>33</v>
      </c>
      <c r="C2" s="8" t="s">
        <v>34</v>
      </c>
      <c r="D2" s="8" t="s">
        <v>35</v>
      </c>
      <c r="E2" s="8" t="s">
        <v>41</v>
      </c>
      <c r="F2" s="14" t="s">
        <v>47</v>
      </c>
      <c r="G2" s="14" t="s">
        <v>64</v>
      </c>
      <c r="H2" s="14" t="s">
        <v>67</v>
      </c>
    </row>
    <row r="3" spans="1:8" x14ac:dyDescent="0.3">
      <c r="A3" s="1" t="s">
        <v>2</v>
      </c>
      <c r="B3" s="2">
        <v>500</v>
      </c>
      <c r="C3" s="2">
        <v>500</v>
      </c>
      <c r="D3" s="2">
        <v>500</v>
      </c>
      <c r="E3" s="2">
        <v>500</v>
      </c>
      <c r="F3" s="2">
        <v>500</v>
      </c>
      <c r="G3" s="2">
        <v>500</v>
      </c>
      <c r="H3" s="2">
        <v>500</v>
      </c>
    </row>
    <row r="4" spans="1:8" x14ac:dyDescent="0.3">
      <c r="A4" s="1" t="s">
        <v>4</v>
      </c>
      <c r="B4" s="2" t="s">
        <v>13</v>
      </c>
      <c r="C4" s="2" t="s">
        <v>13</v>
      </c>
      <c r="D4" s="2" t="s">
        <v>13</v>
      </c>
      <c r="E4" s="2" t="s">
        <v>13</v>
      </c>
      <c r="F4" s="2" t="s">
        <v>13</v>
      </c>
      <c r="G4" s="2" t="s">
        <v>13</v>
      </c>
      <c r="H4" s="2" t="s">
        <v>13</v>
      </c>
    </row>
    <row r="5" spans="1:8" x14ac:dyDescent="0.3">
      <c r="A5" s="1" t="s">
        <v>3</v>
      </c>
      <c r="B5" s="2">
        <v>35</v>
      </c>
      <c r="C5" s="2">
        <v>35</v>
      </c>
      <c r="D5" s="2">
        <v>35</v>
      </c>
      <c r="E5" s="2">
        <v>35</v>
      </c>
      <c r="F5" s="2">
        <v>35</v>
      </c>
      <c r="G5" s="2">
        <v>35</v>
      </c>
      <c r="H5" s="2">
        <v>40</v>
      </c>
    </row>
    <row r="6" spans="1:8" x14ac:dyDescent="0.3">
      <c r="A6" s="1" t="s">
        <v>8</v>
      </c>
      <c r="B6" s="2">
        <v>400000</v>
      </c>
      <c r="C6" s="2">
        <v>400000</v>
      </c>
      <c r="D6" s="2">
        <v>600000</v>
      </c>
      <c r="E6" s="2">
        <v>600000</v>
      </c>
      <c r="F6" s="2">
        <v>600000</v>
      </c>
      <c r="G6" s="2">
        <v>600000</v>
      </c>
      <c r="H6" s="2">
        <v>600000</v>
      </c>
    </row>
    <row r="7" spans="1:8" x14ac:dyDescent="0.3">
      <c r="A7" s="1" t="s">
        <v>7</v>
      </c>
      <c r="B7" s="2">
        <f t="shared" ref="B7" si="0">0.04*B6</f>
        <v>16000</v>
      </c>
      <c r="C7" s="2">
        <f>0.04*C6</f>
        <v>16000</v>
      </c>
      <c r="D7" s="2">
        <f>0.04*D6</f>
        <v>24000</v>
      </c>
      <c r="E7" s="2">
        <f>0.04*E6</f>
        <v>24000</v>
      </c>
      <c r="F7" s="2">
        <f>0.04*F6</f>
        <v>24000</v>
      </c>
      <c r="G7" s="2">
        <v>24000</v>
      </c>
      <c r="H7" s="2">
        <v>24000</v>
      </c>
    </row>
    <row r="8" spans="1:8" x14ac:dyDescent="0.3">
      <c r="A8" s="1" t="s">
        <v>43</v>
      </c>
      <c r="B8" s="2">
        <v>6016</v>
      </c>
      <c r="C8" s="2">
        <v>6016</v>
      </c>
      <c r="D8" s="2">
        <v>6016</v>
      </c>
      <c r="E8" s="2">
        <v>6016</v>
      </c>
      <c r="F8" s="2">
        <v>6016</v>
      </c>
      <c r="G8" s="2">
        <v>2351</v>
      </c>
      <c r="H8" s="2">
        <v>1955</v>
      </c>
    </row>
    <row r="9" spans="1:8" x14ac:dyDescent="0.3">
      <c r="A9" s="1" t="s">
        <v>5</v>
      </c>
    </row>
    <row r="10" spans="1:8" x14ac:dyDescent="0.3">
      <c r="A10" s="1" t="s">
        <v>6</v>
      </c>
    </row>
    <row r="11" spans="1:8" ht="90" customHeight="1" x14ac:dyDescent="0.3">
      <c r="A11" s="1" t="s">
        <v>9</v>
      </c>
      <c r="B11" s="2" t="s">
        <v>14</v>
      </c>
      <c r="C11" s="2" t="s">
        <v>14</v>
      </c>
      <c r="D11" s="2" t="s">
        <v>14</v>
      </c>
      <c r="E11" s="2" t="s">
        <v>14</v>
      </c>
      <c r="F11" s="2" t="s">
        <v>14</v>
      </c>
      <c r="G11" s="2" t="s">
        <v>65</v>
      </c>
      <c r="H11" s="2" t="s">
        <v>68</v>
      </c>
    </row>
    <row r="12" spans="1:8" ht="14.4" customHeight="1" x14ac:dyDescent="0.3">
      <c r="A12" s="1" t="s">
        <v>30</v>
      </c>
      <c r="B12" s="2">
        <v>36</v>
      </c>
      <c r="C12" s="2">
        <v>36</v>
      </c>
      <c r="D12" s="2">
        <v>54</v>
      </c>
      <c r="E12" s="2">
        <v>54</v>
      </c>
      <c r="F12" s="2">
        <v>54</v>
      </c>
      <c r="G12" s="37">
        <f>G13*F12/F13</f>
        <v>21.102726063829788</v>
      </c>
      <c r="H12" s="37"/>
    </row>
    <row r="13" spans="1:8" ht="14.4" customHeight="1" x14ac:dyDescent="0.3">
      <c r="A13" s="1" t="s">
        <v>44</v>
      </c>
      <c r="B13" s="13">
        <f>B6*B8*4/1024/1024/1024</f>
        <v>8.96453857421875</v>
      </c>
      <c r="C13" s="13">
        <f t="shared" ref="C13:G13" si="1">C6*C8*4/1024/1024/1024</f>
        <v>8.96453857421875</v>
      </c>
      <c r="D13" s="13">
        <f t="shared" si="1"/>
        <v>13.446807861328125</v>
      </c>
      <c r="E13" s="13">
        <f t="shared" si="1"/>
        <v>13.446807861328125</v>
      </c>
      <c r="F13" s="13">
        <f t="shared" si="1"/>
        <v>13.446807861328125</v>
      </c>
      <c r="G13" s="13">
        <f t="shared" si="1"/>
        <v>5.254894495010376</v>
      </c>
      <c r="H13" s="13">
        <f>H8*H6*4/1024/1024/1024</f>
        <v>4.3697655200958252</v>
      </c>
    </row>
    <row r="14" spans="1:8" ht="187.2" x14ac:dyDescent="0.3">
      <c r="A14" s="1" t="s">
        <v>10</v>
      </c>
      <c r="B14" s="2" t="s">
        <v>23</v>
      </c>
      <c r="C14" s="2" t="s">
        <v>18</v>
      </c>
      <c r="D14" s="2" t="s">
        <v>18</v>
      </c>
      <c r="E14" s="2" t="s">
        <v>29</v>
      </c>
      <c r="F14" s="2" t="s">
        <v>42</v>
      </c>
      <c r="G14" s="2" t="s">
        <v>66</v>
      </c>
      <c r="H14" s="2" t="s">
        <v>69</v>
      </c>
    </row>
    <row r="15" spans="1:8" x14ac:dyDescent="0.3">
      <c r="A15" s="1" t="s">
        <v>19</v>
      </c>
      <c r="B15" s="2">
        <v>32</v>
      </c>
      <c r="C15" s="2">
        <v>64</v>
      </c>
      <c r="D15" s="2">
        <v>64</v>
      </c>
      <c r="E15" s="2">
        <v>64</v>
      </c>
      <c r="F15" s="2">
        <v>64</v>
      </c>
      <c r="G15" s="2">
        <v>64</v>
      </c>
      <c r="H15" s="2">
        <v>64</v>
      </c>
    </row>
    <row r="16" spans="1:8" x14ac:dyDescent="0.3">
      <c r="A16" s="1" t="s">
        <v>20</v>
      </c>
      <c r="B16" s="2" t="s">
        <v>21</v>
      </c>
      <c r="C16" s="2" t="s">
        <v>21</v>
      </c>
      <c r="D16" s="2" t="s">
        <v>21</v>
      </c>
      <c r="E16" s="2" t="s">
        <v>21</v>
      </c>
      <c r="F16" s="2" t="s">
        <v>21</v>
      </c>
      <c r="G16" s="2" t="s">
        <v>21</v>
      </c>
      <c r="H16" s="2" t="s">
        <v>21</v>
      </c>
    </row>
    <row r="17" spans="1:8" x14ac:dyDescent="0.3">
      <c r="A17" s="1" t="s">
        <v>22</v>
      </c>
      <c r="B17" s="2">
        <v>5.0000000000000001E-4</v>
      </c>
      <c r="C17" s="2">
        <v>5.0000000000000001E-4</v>
      </c>
      <c r="D17" s="2">
        <v>5.0000000000000001E-4</v>
      </c>
      <c r="E17" s="2">
        <v>5.0000000000000001E-4</v>
      </c>
      <c r="F17" s="2">
        <v>5.0000000000000001E-4</v>
      </c>
      <c r="G17" s="2">
        <v>5.0000000000000001E-4</v>
      </c>
      <c r="H17" s="2">
        <v>5.0000000000000001E-4</v>
      </c>
    </row>
    <row r="18" spans="1:8" x14ac:dyDescent="0.3">
      <c r="A18" s="1" t="s">
        <v>11</v>
      </c>
      <c r="B18" s="3">
        <v>0.91149999999999998</v>
      </c>
      <c r="C18" s="3">
        <v>0.73929999999999996</v>
      </c>
      <c r="D18" s="10">
        <v>0.7218</v>
      </c>
      <c r="E18" s="10">
        <v>0.69969999999999999</v>
      </c>
      <c r="F18" s="10">
        <v>0.74939999999999996</v>
      </c>
      <c r="G18" s="38">
        <v>0.8397</v>
      </c>
      <c r="H18" s="38">
        <v>0.88619999999999999</v>
      </c>
    </row>
    <row r="19" spans="1:8" x14ac:dyDescent="0.3">
      <c r="A19" s="1" t="s">
        <v>12</v>
      </c>
      <c r="B19" s="4">
        <v>0.67989999999999995</v>
      </c>
      <c r="C19" s="3">
        <v>0.70209999999999995</v>
      </c>
      <c r="D19" s="11">
        <v>0.72289999999999999</v>
      </c>
      <c r="E19" s="11">
        <v>0.71699999999999997</v>
      </c>
      <c r="F19" s="11">
        <v>0.71289999999999998</v>
      </c>
      <c r="G19" s="38">
        <v>0.67979999999999996</v>
      </c>
      <c r="H19" s="39">
        <v>0.74980000000000002</v>
      </c>
    </row>
    <row r="20" spans="1:8" x14ac:dyDescent="0.3">
      <c r="A20" s="1" t="s">
        <v>15</v>
      </c>
      <c r="B20" s="2" t="s">
        <v>25</v>
      </c>
      <c r="D20" s="12" t="s">
        <v>27</v>
      </c>
      <c r="E20" s="12" t="s">
        <v>39</v>
      </c>
      <c r="F20" s="12"/>
      <c r="G20" s="12"/>
      <c r="H20" s="12"/>
    </row>
    <row r="21" spans="1:8" x14ac:dyDescent="0.3">
      <c r="A21" s="1" t="s">
        <v>16</v>
      </c>
    </row>
    <row r="22" spans="1:8" x14ac:dyDescent="0.3">
      <c r="A22" s="1" t="s">
        <v>17</v>
      </c>
    </row>
    <row r="23" spans="1:8" x14ac:dyDescent="0.3">
      <c r="A23" s="1" t="s">
        <v>26</v>
      </c>
    </row>
    <row r="24" spans="1:8" x14ac:dyDescent="0.3">
      <c r="A24" s="1" t="s">
        <v>28</v>
      </c>
      <c r="C24" s="2">
        <v>1200</v>
      </c>
      <c r="D24" s="2">
        <v>1800</v>
      </c>
      <c r="E24" s="2">
        <v>2000</v>
      </c>
      <c r="F24" s="2">
        <v>3650</v>
      </c>
      <c r="G24" s="2">
        <v>1500</v>
      </c>
      <c r="H24" s="2">
        <v>1365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69C90-D583-4A21-B578-829C81F8277B}">
  <dimension ref="A1:B24"/>
  <sheetViews>
    <sheetView workbookViewId="0"/>
  </sheetViews>
  <sheetFormatPr defaultRowHeight="14.4" x14ac:dyDescent="0.3"/>
  <cols>
    <col min="1" max="1" width="45.77734375" style="1" customWidth="1"/>
    <col min="2" max="2" width="25.77734375" style="2" customWidth="1"/>
    <col min="3" max="16384" width="8.88671875" style="2"/>
  </cols>
  <sheetData>
    <row r="1" spans="1:2" ht="15" customHeight="1" x14ac:dyDescent="0.3">
      <c r="A1" s="5" t="s">
        <v>0</v>
      </c>
      <c r="B1" s="6" t="s">
        <v>1</v>
      </c>
    </row>
    <row r="2" spans="1:2" s="7" customFormat="1" ht="15" customHeight="1" x14ac:dyDescent="0.3">
      <c r="A2" s="9" t="s">
        <v>32</v>
      </c>
      <c r="B2" s="8"/>
    </row>
    <row r="3" spans="1:2" ht="15" customHeight="1" x14ac:dyDescent="0.3">
      <c r="A3" s="1" t="s">
        <v>2</v>
      </c>
    </row>
    <row r="4" spans="1:2" ht="15" customHeight="1" x14ac:dyDescent="0.3">
      <c r="A4" s="1" t="s">
        <v>4</v>
      </c>
    </row>
    <row r="5" spans="1:2" ht="15" customHeight="1" x14ac:dyDescent="0.3">
      <c r="A5" s="1" t="s">
        <v>3</v>
      </c>
    </row>
    <row r="6" spans="1:2" ht="15" customHeight="1" x14ac:dyDescent="0.3">
      <c r="A6" s="1" t="s">
        <v>8</v>
      </c>
    </row>
    <row r="7" spans="1:2" ht="15" customHeight="1" x14ac:dyDescent="0.3">
      <c r="A7" s="1" t="s">
        <v>7</v>
      </c>
    </row>
    <row r="8" spans="1:2" ht="15" customHeight="1" x14ac:dyDescent="0.3">
      <c r="A8" s="1" t="s">
        <v>43</v>
      </c>
    </row>
    <row r="9" spans="1:2" ht="15" customHeight="1" x14ac:dyDescent="0.3">
      <c r="A9" s="1" t="s">
        <v>5</v>
      </c>
    </row>
    <row r="10" spans="1:2" ht="15" customHeight="1" x14ac:dyDescent="0.3">
      <c r="A10" s="1" t="s">
        <v>6</v>
      </c>
    </row>
    <row r="11" spans="1:2" ht="15" customHeight="1" x14ac:dyDescent="0.3">
      <c r="A11" s="1" t="s">
        <v>9</v>
      </c>
    </row>
    <row r="12" spans="1:2" ht="15" customHeight="1" x14ac:dyDescent="0.3">
      <c r="A12" s="1" t="s">
        <v>30</v>
      </c>
    </row>
    <row r="13" spans="1:2" ht="15" customHeight="1" x14ac:dyDescent="0.3">
      <c r="A13" s="1" t="s">
        <v>44</v>
      </c>
      <c r="B13" s="13"/>
    </row>
    <row r="14" spans="1:2" ht="15" customHeight="1" x14ac:dyDescent="0.3">
      <c r="A14" s="1" t="s">
        <v>10</v>
      </c>
    </row>
    <row r="15" spans="1:2" ht="15" customHeight="1" x14ac:dyDescent="0.3">
      <c r="A15" s="1" t="s">
        <v>19</v>
      </c>
    </row>
    <row r="16" spans="1:2" ht="15" customHeight="1" x14ac:dyDescent="0.3">
      <c r="A16" s="1" t="s">
        <v>20</v>
      </c>
    </row>
    <row r="17" spans="1:2" ht="15" customHeight="1" x14ac:dyDescent="0.3">
      <c r="A17" s="1" t="s">
        <v>22</v>
      </c>
    </row>
    <row r="18" spans="1:2" ht="15" customHeight="1" x14ac:dyDescent="0.3">
      <c r="A18" s="1" t="s">
        <v>11</v>
      </c>
      <c r="B18" s="3"/>
    </row>
    <row r="19" spans="1:2" ht="15" customHeight="1" x14ac:dyDescent="0.3">
      <c r="A19" s="1" t="s">
        <v>12</v>
      </c>
      <c r="B19" s="4"/>
    </row>
    <row r="20" spans="1:2" ht="15" customHeight="1" x14ac:dyDescent="0.3">
      <c r="A20" s="1" t="s">
        <v>15</v>
      </c>
    </row>
    <row r="21" spans="1:2" ht="15" customHeight="1" x14ac:dyDescent="0.3">
      <c r="A21" s="1" t="s">
        <v>16</v>
      </c>
    </row>
    <row r="22" spans="1:2" ht="15" customHeight="1" x14ac:dyDescent="0.3">
      <c r="A22" s="1" t="s">
        <v>17</v>
      </c>
    </row>
    <row r="23" spans="1:2" ht="15" customHeight="1" x14ac:dyDescent="0.3">
      <c r="A23" s="1" t="s">
        <v>26</v>
      </c>
    </row>
    <row r="24" spans="1:2" ht="15" customHeight="1" x14ac:dyDescent="0.3">
      <c r="A24" s="1" t="s">
        <v>28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1B5DB-A7CE-4976-BA44-166DD16E4014}">
  <dimension ref="A1:D22"/>
  <sheetViews>
    <sheetView workbookViewId="0"/>
  </sheetViews>
  <sheetFormatPr defaultRowHeight="14.4" x14ac:dyDescent="0.3"/>
  <cols>
    <col min="1" max="1" width="45.77734375" style="1" customWidth="1"/>
    <col min="2" max="3" width="25.77734375" style="2" customWidth="1"/>
    <col min="4" max="4" width="25.77734375" style="17" customWidth="1"/>
    <col min="5" max="16384" width="8.88671875" style="2"/>
  </cols>
  <sheetData>
    <row r="1" spans="1:4" x14ac:dyDescent="0.3">
      <c r="A1" s="5" t="s">
        <v>0</v>
      </c>
      <c r="B1" s="6" t="s">
        <v>1</v>
      </c>
      <c r="C1" s="6" t="s">
        <v>1</v>
      </c>
      <c r="D1" s="15" t="s">
        <v>1</v>
      </c>
    </row>
    <row r="2" spans="1:4" s="7" customFormat="1" x14ac:dyDescent="0.3">
      <c r="A2" s="9" t="s">
        <v>32</v>
      </c>
      <c r="B2" s="8" t="s">
        <v>37</v>
      </c>
      <c r="C2" s="8" t="s">
        <v>40</v>
      </c>
      <c r="D2" s="16" t="s">
        <v>46</v>
      </c>
    </row>
    <row r="3" spans="1:4" x14ac:dyDescent="0.3">
      <c r="A3" s="1" t="s">
        <v>2</v>
      </c>
      <c r="B3" s="2">
        <v>100</v>
      </c>
      <c r="C3" s="2">
        <v>100</v>
      </c>
      <c r="D3" s="17">
        <v>100</v>
      </c>
    </row>
    <row r="4" spans="1:4" x14ac:dyDescent="0.3">
      <c r="A4" s="1" t="s">
        <v>4</v>
      </c>
      <c r="B4" s="2" t="s">
        <v>13</v>
      </c>
      <c r="C4" s="2" t="s">
        <v>13</v>
      </c>
      <c r="D4" s="17" t="s">
        <v>13</v>
      </c>
    </row>
    <row r="5" spans="1:4" x14ac:dyDescent="0.3">
      <c r="A5" s="1" t="s">
        <v>3</v>
      </c>
      <c r="B5" s="2">
        <v>35</v>
      </c>
      <c r="C5" s="2">
        <v>35</v>
      </c>
      <c r="D5" s="17">
        <v>40</v>
      </c>
    </row>
    <row r="6" spans="1:4" x14ac:dyDescent="0.3">
      <c r="A6" s="1" t="s">
        <v>8</v>
      </c>
      <c r="B6" s="2">
        <v>400000</v>
      </c>
      <c r="C6" s="2">
        <v>400000</v>
      </c>
      <c r="D6" s="17">
        <v>1000000</v>
      </c>
    </row>
    <row r="7" spans="1:4" x14ac:dyDescent="0.3">
      <c r="A7" s="1" t="s">
        <v>7</v>
      </c>
      <c r="B7" s="2">
        <v>16000</v>
      </c>
      <c r="C7" s="2">
        <v>16000</v>
      </c>
      <c r="D7" s="17">
        <f>0.025*D6</f>
        <v>25000</v>
      </c>
    </row>
    <row r="8" spans="1:4" x14ac:dyDescent="0.3">
      <c r="A8" s="1" t="s">
        <v>5</v>
      </c>
    </row>
    <row r="9" spans="1:4" x14ac:dyDescent="0.3">
      <c r="A9" s="1" t="s">
        <v>6</v>
      </c>
    </row>
    <row r="10" spans="1:4" ht="71.400000000000006" customHeight="1" x14ac:dyDescent="0.3">
      <c r="A10" s="1" t="s">
        <v>9</v>
      </c>
      <c r="B10" s="2" t="s">
        <v>31</v>
      </c>
      <c r="C10" s="2" t="s">
        <v>31</v>
      </c>
      <c r="D10" s="17" t="s">
        <v>31</v>
      </c>
    </row>
    <row r="11" spans="1:4" ht="14.4" customHeight="1" x14ac:dyDescent="0.3">
      <c r="A11" s="1" t="s">
        <v>30</v>
      </c>
      <c r="B11" s="2">
        <v>2.8</v>
      </c>
      <c r="C11" s="2">
        <v>2.8</v>
      </c>
      <c r="D11" s="17">
        <v>6.8</v>
      </c>
    </row>
    <row r="12" spans="1:4" ht="187.2" x14ac:dyDescent="0.3">
      <c r="A12" s="1" t="s">
        <v>10</v>
      </c>
      <c r="B12" s="2" t="s">
        <v>62</v>
      </c>
      <c r="C12" s="2" t="s">
        <v>63</v>
      </c>
      <c r="D12" s="17" t="s">
        <v>62</v>
      </c>
    </row>
    <row r="13" spans="1:4" x14ac:dyDescent="0.3">
      <c r="A13" s="1" t="s">
        <v>19</v>
      </c>
      <c r="B13" s="2">
        <v>64</v>
      </c>
      <c r="C13" s="2">
        <v>64</v>
      </c>
      <c r="D13" s="17">
        <v>64</v>
      </c>
    </row>
    <row r="14" spans="1:4" x14ac:dyDescent="0.3">
      <c r="A14" s="1" t="s">
        <v>20</v>
      </c>
      <c r="B14" s="2" t="s">
        <v>21</v>
      </c>
      <c r="C14" s="2" t="s">
        <v>21</v>
      </c>
      <c r="D14" s="17" t="s">
        <v>21</v>
      </c>
    </row>
    <row r="15" spans="1:4" x14ac:dyDescent="0.3">
      <c r="A15" s="1" t="s">
        <v>22</v>
      </c>
      <c r="B15" s="2">
        <v>5.0000000000000001E-4</v>
      </c>
      <c r="C15" s="2">
        <v>5.0000000000000001E-4</v>
      </c>
      <c r="D15" s="17">
        <v>5.0000000000000001E-4</v>
      </c>
    </row>
    <row r="16" spans="1:4" x14ac:dyDescent="0.3">
      <c r="A16" s="1" t="s">
        <v>11</v>
      </c>
      <c r="B16" s="10">
        <v>0.54859999999999998</v>
      </c>
      <c r="C16" s="10">
        <v>0.54039999999999999</v>
      </c>
      <c r="D16" s="18">
        <v>0.54349999999999998</v>
      </c>
    </row>
    <row r="17" spans="1:4" x14ac:dyDescent="0.3">
      <c r="A17" s="1" t="s">
        <v>12</v>
      </c>
      <c r="B17" s="11">
        <v>0.53910000000000002</v>
      </c>
      <c r="C17" s="11">
        <v>0.5343</v>
      </c>
      <c r="D17" s="18">
        <v>0.55620000000000003</v>
      </c>
    </row>
    <row r="18" spans="1:4" x14ac:dyDescent="0.3">
      <c r="A18" s="1" t="s">
        <v>15</v>
      </c>
      <c r="B18" s="12" t="s">
        <v>36</v>
      </c>
      <c r="C18" s="12" t="s">
        <v>38</v>
      </c>
      <c r="D18" s="19" t="s">
        <v>45</v>
      </c>
    </row>
    <row r="19" spans="1:4" x14ac:dyDescent="0.3">
      <c r="A19" s="1" t="s">
        <v>16</v>
      </c>
      <c r="D19" s="28">
        <v>0.53539999999999999</v>
      </c>
    </row>
    <row r="20" spans="1:4" x14ac:dyDescent="0.3">
      <c r="A20" s="1" t="s">
        <v>17</v>
      </c>
      <c r="D20" s="17" t="s">
        <v>25</v>
      </c>
    </row>
    <row r="21" spans="1:4" x14ac:dyDescent="0.3">
      <c r="A21" s="1" t="s">
        <v>57</v>
      </c>
      <c r="D21" s="35">
        <f>'confusion matrices'!O8</f>
        <v>0.75891996142719376</v>
      </c>
    </row>
    <row r="22" spans="1:4" x14ac:dyDescent="0.3">
      <c r="A22" s="1" t="s">
        <v>28</v>
      </c>
      <c r="B22" s="2">
        <v>385</v>
      </c>
      <c r="C22" s="2">
        <v>629</v>
      </c>
      <c r="D22" s="17">
        <v>986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3942E-9FC7-4237-A72A-436C0A2724D2}">
  <dimension ref="A1:O37"/>
  <sheetViews>
    <sheetView workbookViewId="0"/>
  </sheetViews>
  <sheetFormatPr defaultRowHeight="14.4" x14ac:dyDescent="0.3"/>
  <cols>
    <col min="1" max="5" width="12.77734375" style="2" customWidth="1"/>
    <col min="6" max="7" width="12.77734375" style="23" customWidth="1"/>
    <col min="8" max="8" width="12.77734375" style="21" customWidth="1"/>
    <col min="9" max="13" width="12.77734375" style="2" customWidth="1"/>
    <col min="14" max="15" width="12.77734375" style="24" customWidth="1"/>
    <col min="16" max="16384" width="8.88671875" style="21"/>
  </cols>
  <sheetData>
    <row r="1" spans="1:15" x14ac:dyDescent="0.3">
      <c r="A1" s="20" t="s">
        <v>48</v>
      </c>
      <c r="I1" s="22" t="s">
        <v>49</v>
      </c>
    </row>
    <row r="2" spans="1:15" ht="28.8" x14ac:dyDescent="0.3">
      <c r="A2" s="23" t="s">
        <v>24</v>
      </c>
      <c r="B2" s="23" t="s">
        <v>56</v>
      </c>
      <c r="F2" s="23" t="s">
        <v>50</v>
      </c>
      <c r="G2" s="23" t="s">
        <v>51</v>
      </c>
      <c r="I2" s="23" t="s">
        <v>24</v>
      </c>
      <c r="J2" s="23" t="s">
        <v>56</v>
      </c>
      <c r="N2" s="24" t="s">
        <v>50</v>
      </c>
      <c r="O2" s="24" t="s">
        <v>52</v>
      </c>
    </row>
    <row r="3" spans="1:15" x14ac:dyDescent="0.3">
      <c r="A3" s="2">
        <v>1</v>
      </c>
      <c r="B3" s="27">
        <v>1835</v>
      </c>
      <c r="C3" s="27">
        <v>117</v>
      </c>
      <c r="D3" s="27">
        <v>2</v>
      </c>
      <c r="E3" s="27">
        <v>5</v>
      </c>
      <c r="F3" s="24"/>
      <c r="G3" s="24"/>
      <c r="I3" s="2">
        <v>1</v>
      </c>
      <c r="J3" s="26">
        <v>20462</v>
      </c>
      <c r="K3" s="26">
        <v>3797</v>
      </c>
      <c r="L3" s="26">
        <v>476</v>
      </c>
      <c r="M3" s="26">
        <v>189</v>
      </c>
      <c r="N3" s="24">
        <f>J3/SUM(J3:M3)</f>
        <v>0.82097576632964209</v>
      </c>
      <c r="O3" s="25">
        <f>AVERAGE(N3:N6)</f>
        <v>0.53541498568106682</v>
      </c>
    </row>
    <row r="4" spans="1:15" x14ac:dyDescent="0.3">
      <c r="B4" s="27">
        <v>186</v>
      </c>
      <c r="C4" s="27">
        <v>1213</v>
      </c>
      <c r="D4" s="27">
        <v>600</v>
      </c>
      <c r="E4" s="27">
        <v>44</v>
      </c>
      <c r="F4" s="24"/>
      <c r="J4" s="26">
        <v>6431</v>
      </c>
      <c r="K4" s="26">
        <v>10485</v>
      </c>
      <c r="L4" s="26">
        <v>4562</v>
      </c>
      <c r="M4" s="26">
        <v>3575</v>
      </c>
      <c r="N4" s="24">
        <f>K4/SUM(J4:M4)</f>
        <v>0.41851275296371693</v>
      </c>
    </row>
    <row r="5" spans="1:15" x14ac:dyDescent="0.3">
      <c r="B5" s="27">
        <v>7</v>
      </c>
      <c r="C5" s="27">
        <v>304</v>
      </c>
      <c r="D5" s="27">
        <v>1086</v>
      </c>
      <c r="E5" s="27">
        <v>501</v>
      </c>
      <c r="F5" s="24"/>
      <c r="J5" s="26">
        <v>1685</v>
      </c>
      <c r="K5" s="26">
        <v>6912</v>
      </c>
      <c r="L5" s="26">
        <v>5837</v>
      </c>
      <c r="M5" s="26">
        <v>10533</v>
      </c>
      <c r="N5" s="24">
        <f>L5/SUM(J5:M5)</f>
        <v>0.23378860095325829</v>
      </c>
    </row>
    <row r="6" spans="1:15" x14ac:dyDescent="0.3">
      <c r="B6" s="27">
        <v>1</v>
      </c>
      <c r="C6" s="27">
        <v>49</v>
      </c>
      <c r="D6" s="27">
        <v>704</v>
      </c>
      <c r="E6" s="27">
        <v>1305</v>
      </c>
      <c r="F6" s="24"/>
      <c r="J6" s="26">
        <v>422</v>
      </c>
      <c r="K6" s="26">
        <v>3329</v>
      </c>
      <c r="L6" s="26">
        <v>4558</v>
      </c>
      <c r="M6" s="26">
        <v>16747</v>
      </c>
      <c r="N6" s="24">
        <f>M6/SUM(J6:M6)</f>
        <v>0.66838282247765002</v>
      </c>
    </row>
    <row r="7" spans="1:15" s="32" customFormat="1" x14ac:dyDescent="0.3">
      <c r="A7" s="7"/>
      <c r="B7" s="29"/>
      <c r="C7" s="29"/>
      <c r="D7" s="29"/>
      <c r="E7" s="29"/>
      <c r="F7" s="30"/>
      <c r="G7" s="31"/>
      <c r="I7" s="7"/>
      <c r="J7" s="33" t="s">
        <v>60</v>
      </c>
      <c r="K7" s="33" t="s">
        <v>61</v>
      </c>
      <c r="L7" s="29"/>
      <c r="M7" s="29"/>
      <c r="N7" s="30"/>
      <c r="O7" s="30" t="s">
        <v>55</v>
      </c>
    </row>
    <row r="8" spans="1:15" s="32" customFormat="1" x14ac:dyDescent="0.3">
      <c r="A8" s="7"/>
      <c r="B8" s="29"/>
      <c r="C8" s="29"/>
      <c r="D8" s="29"/>
      <c r="E8" s="29"/>
      <c r="F8" s="30"/>
      <c r="G8" s="31"/>
      <c r="I8" s="31" t="s">
        <v>58</v>
      </c>
      <c r="J8" s="26">
        <f>J3</f>
        <v>20462</v>
      </c>
      <c r="K8" s="26">
        <f>SUM(K3:M3)</f>
        <v>4462</v>
      </c>
      <c r="L8" s="29"/>
      <c r="M8" s="33" t="s">
        <v>53</v>
      </c>
      <c r="N8" s="34">
        <f>J8/(J8+K8)</f>
        <v>0.82097576632964209</v>
      </c>
      <c r="O8" s="34">
        <f>2*N8*N9/(N8+N9)</f>
        <v>0.75891996142719376</v>
      </c>
    </row>
    <row r="9" spans="1:15" s="32" customFormat="1" x14ac:dyDescent="0.3">
      <c r="A9" s="7"/>
      <c r="B9" s="29"/>
      <c r="C9" s="29"/>
      <c r="D9" s="29"/>
      <c r="E9" s="29"/>
      <c r="F9" s="30"/>
      <c r="G9" s="31"/>
      <c r="I9" s="31" t="s">
        <v>59</v>
      </c>
      <c r="J9" s="26">
        <f>SUM(J4:J6)</f>
        <v>8538</v>
      </c>
      <c r="K9" s="26">
        <f>SUM(K4:M6)</f>
        <v>66538</v>
      </c>
      <c r="L9" s="29"/>
      <c r="M9" s="33" t="s">
        <v>54</v>
      </c>
      <c r="N9" s="34">
        <f>J8/(J8+J9)</f>
        <v>0.70558620689655172</v>
      </c>
      <c r="O9" s="30"/>
    </row>
    <row r="10" spans="1:15" s="32" customFormat="1" x14ac:dyDescent="0.3">
      <c r="A10" s="7"/>
      <c r="B10" s="29"/>
      <c r="C10" s="29"/>
      <c r="D10" s="29"/>
      <c r="E10" s="29"/>
      <c r="F10" s="30"/>
      <c r="G10" s="31"/>
      <c r="I10" s="7"/>
      <c r="J10" s="29"/>
      <c r="K10" s="29"/>
      <c r="L10" s="29"/>
      <c r="M10" s="29"/>
      <c r="N10" s="30"/>
      <c r="O10" s="30"/>
    </row>
    <row r="11" spans="1:15" x14ac:dyDescent="0.3">
      <c r="A11" s="2">
        <v>2</v>
      </c>
      <c r="B11" s="27">
        <v>5780</v>
      </c>
      <c r="C11" s="27">
        <v>215</v>
      </c>
      <c r="D11" s="27">
        <v>16</v>
      </c>
      <c r="E11" s="27">
        <v>8</v>
      </c>
      <c r="F11" s="24"/>
    </row>
    <row r="12" spans="1:15" x14ac:dyDescent="0.3">
      <c r="B12" s="27">
        <v>553</v>
      </c>
      <c r="C12" s="27">
        <v>3919</v>
      </c>
      <c r="D12" s="27">
        <v>1402</v>
      </c>
      <c r="E12" s="27">
        <v>108</v>
      </c>
      <c r="F12" s="24"/>
    </row>
    <row r="13" spans="1:15" x14ac:dyDescent="0.3">
      <c r="B13" s="27">
        <v>36</v>
      </c>
      <c r="C13" s="27">
        <v>969</v>
      </c>
      <c r="D13" s="27">
        <v>3179</v>
      </c>
      <c r="E13" s="27">
        <v>1842</v>
      </c>
      <c r="F13" s="24"/>
    </row>
    <row r="14" spans="1:15" x14ac:dyDescent="0.3">
      <c r="B14" s="27">
        <v>2</v>
      </c>
      <c r="C14" s="27">
        <v>124</v>
      </c>
      <c r="D14" s="27">
        <v>1383</v>
      </c>
      <c r="E14" s="27">
        <v>4488</v>
      </c>
      <c r="F14" s="24"/>
    </row>
    <row r="15" spans="1:15" s="32" customFormat="1" x14ac:dyDescent="0.3">
      <c r="A15" s="7"/>
      <c r="B15" s="29"/>
      <c r="C15" s="29"/>
      <c r="D15" s="29"/>
      <c r="E15" s="29"/>
      <c r="F15" s="30"/>
      <c r="G15" s="30" t="s">
        <v>55</v>
      </c>
      <c r="I15" s="7"/>
      <c r="J15" s="7"/>
      <c r="K15" s="7"/>
      <c r="L15" s="7"/>
      <c r="M15" s="7"/>
      <c r="N15" s="30"/>
      <c r="O15" s="30"/>
    </row>
    <row r="16" spans="1:15" s="32" customFormat="1" x14ac:dyDescent="0.3">
      <c r="A16" s="7"/>
      <c r="B16" s="27">
        <f>B11</f>
        <v>5780</v>
      </c>
      <c r="C16" s="27">
        <f>SUM(C11:E11)</f>
        <v>239</v>
      </c>
      <c r="D16" s="29"/>
      <c r="E16" s="33" t="s">
        <v>53</v>
      </c>
      <c r="F16" s="34">
        <f>B16/SUM(B16:C16)</f>
        <v>0.96029240737664068</v>
      </c>
      <c r="G16" s="36">
        <f>2*F16*F17/(F16+F17)</f>
        <v>0.93301049233252631</v>
      </c>
      <c r="I16" s="7"/>
      <c r="J16" s="7"/>
      <c r="K16" s="7"/>
      <c r="L16" s="7"/>
      <c r="M16" s="7"/>
      <c r="N16" s="30"/>
      <c r="O16" s="30"/>
    </row>
    <row r="17" spans="1:15" s="32" customFormat="1" x14ac:dyDescent="0.3">
      <c r="A17" s="7"/>
      <c r="B17" s="27">
        <f>SUM(B12:B14)</f>
        <v>591</v>
      </c>
      <c r="C17" s="27">
        <f>SUM(C12:E14)</f>
        <v>17414</v>
      </c>
      <c r="D17" s="29"/>
      <c r="E17" s="33" t="s">
        <v>54</v>
      </c>
      <c r="F17" s="34">
        <f>B16/SUM(B16:B17)</f>
        <v>0.90723591272955584</v>
      </c>
      <c r="G17" s="31"/>
      <c r="I17" s="7"/>
      <c r="J17" s="7"/>
      <c r="K17" s="7"/>
      <c r="L17" s="7"/>
      <c r="M17" s="7"/>
      <c r="N17" s="30"/>
      <c r="O17" s="30"/>
    </row>
    <row r="18" spans="1:15" x14ac:dyDescent="0.3">
      <c r="F18" s="24"/>
    </row>
    <row r="19" spans="1:15" x14ac:dyDescent="0.3">
      <c r="A19" s="2">
        <v>3</v>
      </c>
      <c r="B19" s="27">
        <v>3338</v>
      </c>
      <c r="C19" s="27">
        <v>525</v>
      </c>
      <c r="D19" s="27">
        <v>41</v>
      </c>
      <c r="E19" s="27">
        <v>22</v>
      </c>
    </row>
    <row r="20" spans="1:15" x14ac:dyDescent="0.3">
      <c r="B20" s="27">
        <v>1072</v>
      </c>
      <c r="C20" s="27">
        <v>1591</v>
      </c>
      <c r="D20" s="27">
        <v>759</v>
      </c>
      <c r="E20" s="27">
        <v>583</v>
      </c>
    </row>
    <row r="21" spans="1:15" x14ac:dyDescent="0.3">
      <c r="B21" s="27">
        <v>274</v>
      </c>
      <c r="C21" s="27">
        <v>1036</v>
      </c>
      <c r="D21" s="27">
        <v>1056</v>
      </c>
      <c r="E21" s="27">
        <v>1662</v>
      </c>
    </row>
    <row r="22" spans="1:15" x14ac:dyDescent="0.3">
      <c r="B22" s="27">
        <v>84</v>
      </c>
      <c r="C22" s="27">
        <v>496</v>
      </c>
      <c r="D22" s="27">
        <v>821</v>
      </c>
      <c r="E22" s="27">
        <v>2640</v>
      </c>
    </row>
    <row r="24" spans="1:15" x14ac:dyDescent="0.3">
      <c r="A24" s="2">
        <v>4</v>
      </c>
      <c r="B24" s="27">
        <v>3319</v>
      </c>
      <c r="C24" s="27">
        <v>554</v>
      </c>
      <c r="D24" s="27">
        <v>35</v>
      </c>
      <c r="E24" s="27">
        <v>18</v>
      </c>
    </row>
    <row r="25" spans="1:15" x14ac:dyDescent="0.3">
      <c r="B25" s="27">
        <v>1124</v>
      </c>
      <c r="C25" s="27">
        <v>1780</v>
      </c>
      <c r="D25" s="27">
        <v>528</v>
      </c>
      <c r="E25" s="27">
        <v>573</v>
      </c>
    </row>
    <row r="26" spans="1:15" x14ac:dyDescent="0.3">
      <c r="B26" s="27">
        <v>291</v>
      </c>
      <c r="C26" s="27">
        <v>1267</v>
      </c>
      <c r="D26" s="27">
        <v>802</v>
      </c>
      <c r="E26" s="27">
        <v>1668</v>
      </c>
    </row>
    <row r="27" spans="1:15" x14ac:dyDescent="0.3">
      <c r="B27" s="27">
        <v>87</v>
      </c>
      <c r="C27" s="27">
        <v>665</v>
      </c>
      <c r="D27" s="27">
        <v>656</v>
      </c>
      <c r="E27" s="27">
        <v>2633</v>
      </c>
    </row>
    <row r="29" spans="1:15" x14ac:dyDescent="0.3">
      <c r="A29" s="2">
        <v>5</v>
      </c>
      <c r="B29" s="27">
        <v>5651</v>
      </c>
      <c r="C29" s="27">
        <v>345</v>
      </c>
      <c r="D29" s="27">
        <v>13</v>
      </c>
      <c r="E29" s="27">
        <v>10</v>
      </c>
    </row>
    <row r="30" spans="1:15" x14ac:dyDescent="0.3">
      <c r="B30" s="27">
        <v>568</v>
      </c>
      <c r="C30" s="27">
        <v>4265</v>
      </c>
      <c r="D30" s="27">
        <v>1088</v>
      </c>
      <c r="E30" s="27">
        <v>61</v>
      </c>
    </row>
    <row r="31" spans="1:15" x14ac:dyDescent="0.3">
      <c r="B31" s="27">
        <v>26</v>
      </c>
      <c r="C31" s="27">
        <v>1387</v>
      </c>
      <c r="D31" s="27">
        <v>3164</v>
      </c>
      <c r="E31" s="27">
        <v>1449</v>
      </c>
    </row>
    <row r="32" spans="1:15" x14ac:dyDescent="0.3">
      <c r="B32" s="27">
        <v>3</v>
      </c>
      <c r="C32" s="27">
        <v>194</v>
      </c>
      <c r="D32" s="27">
        <v>1653</v>
      </c>
      <c r="E32" s="27">
        <v>4147</v>
      </c>
    </row>
    <row r="34" spans="1:5" x14ac:dyDescent="0.3">
      <c r="A34" s="2">
        <v>6</v>
      </c>
      <c r="B34" s="27">
        <v>5512</v>
      </c>
      <c r="C34" s="27">
        <v>616</v>
      </c>
      <c r="D34" s="27">
        <v>51</v>
      </c>
      <c r="E34" s="27">
        <v>30</v>
      </c>
    </row>
    <row r="35" spans="1:5" x14ac:dyDescent="0.3">
      <c r="B35" s="27">
        <v>1627</v>
      </c>
      <c r="C35" s="27">
        <v>2671</v>
      </c>
      <c r="D35" s="27">
        <v>1095</v>
      </c>
      <c r="E35" s="27">
        <v>820</v>
      </c>
    </row>
    <row r="36" spans="1:5" x14ac:dyDescent="0.3">
      <c r="B36" s="27">
        <v>392</v>
      </c>
      <c r="C36" s="27">
        <v>1703</v>
      </c>
      <c r="D36" s="27">
        <v>1525</v>
      </c>
      <c r="E36" s="27">
        <v>2701</v>
      </c>
    </row>
    <row r="37" spans="1:5" x14ac:dyDescent="0.3">
      <c r="B37" s="27">
        <v>85</v>
      </c>
      <c r="C37" s="27">
        <v>851</v>
      </c>
      <c r="D37" s="27">
        <v>1125</v>
      </c>
      <c r="E37" s="27">
        <v>4196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500ms</vt:lpstr>
      <vt:lpstr>300ms</vt:lpstr>
      <vt:lpstr>100ms</vt:lpstr>
      <vt:lpstr>confusion matrices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2018-09-10T17:22:04Z</dcterms:modified>
</cp:coreProperties>
</file>